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P:\Lindius\Auslieferung\2024\FB5\Lernwelt\Variante D- Vergabestelle EU-weite Ausschr. V81263-1824-32 Endg. u. Zub. (Erweiterung Videostudio, Robotik, 360°)\"/>
    </mc:Choice>
  </mc:AlternateContent>
  <xr:revisionPtr revIDLastSave="0" documentId="13_ncr:1_{540F08D5-3D88-4530-A285-2CCF12703F6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H20" i="1" s="1"/>
  <c r="F19" i="1"/>
  <c r="F17" i="1"/>
  <c r="F16" i="1"/>
  <c r="F11" i="1"/>
  <c r="F10" i="1"/>
  <c r="F9" i="1"/>
  <c r="H18" i="1" l="1"/>
  <c r="H19" i="1"/>
  <c r="H15" i="1"/>
  <c r="H16" i="1"/>
  <c r="H17" i="1"/>
  <c r="H11" i="1"/>
  <c r="H12" i="1"/>
  <c r="H13" i="1"/>
  <c r="H14" i="1"/>
  <c r="H9" i="1"/>
  <c r="H10" i="1"/>
  <c r="H8" i="1"/>
  <c r="H21" i="1" l="1"/>
  <c r="H23" i="1" s="1"/>
  <c r="H24" i="1" l="1"/>
  <c r="H25" i="1" l="1"/>
  <c r="H26" i="1" s="1"/>
  <c r="H27" i="1" s="1"/>
</calcChain>
</file>

<file path=xl/sharedStrings.xml><?xml version="1.0" encoding="utf-8"?>
<sst xmlns="http://schemas.openxmlformats.org/spreadsheetml/2006/main" count="32" uniqueCount="32">
  <si>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</si>
  <si>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</si>
  <si>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</si>
  <si>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</si>
  <si>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</si>
  <si>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</si>
  <si>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</si>
  <si>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</si>
  <si>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</si>
  <si>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</si>
  <si>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</si>
  <si>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</si>
  <si>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</si>
  <si>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</si>
  <si>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</si>
  <si>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Leistungsbeschreibung Vergabe-Nr.: V81263-1824-32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</si>
  <si>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</si>
  <si>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t>Lieferung von Zubehör lt. LV. (Los 4)</t>
  </si>
  <si>
    <t>Los 4</t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</si>
  <si>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AVM FRITZ!Box 6850 5G-Router, neu, "oder gleichwertig"</t>
    </r>
    <r>
      <rPr>
        <sz val="10"/>
        <color theme="1"/>
        <rFont val="Arial"/>
        <family val="2"/>
      </rPr>
      <t xml:space="preserve">
Bauform: WLAN-Router mit integriertem 5G-Modem nach 3GPP Rel. 15 mit 4x4 Mimo-Support,unterstützt 5G-Standalone- und 5G-Non-Standalone-Betrieb sowie Dynamic Spectrum Sharing (DSS) 
Mobilfunk:5G bis zu 1,3 GBit/s im Downstream und 600 MBit/s im Upstream, 4G (LTE Advanced Pro / CAT16) bis zu 1 GBit/s im Downstream und 211 MBit/s im Upstream: Unterstützung für FDD-Band 1, 3, 5, 7, 8, 20, 28 und 32 (1,5 GHz) sowie TDD-Band 38, 40, 41, 42 (3,5 GHz), 43 (3,7 GHz), 3G (UMTS/HSPA+) mit bis zu 42 MBit/s 
Internet: Stateful Packet Inspection Firewall mit Portfreigabe, NAT, DHCP-Server, DynDNS-Client, UPnP AV, Unterstützung von IPv6, Sicherer Fernzugang, LAN-LAN-Kopplung und Einwahl in Firmennetzwerk mit VPN (WireGuard und IPSec) 
Antennen: 4 Antennen
Frequenzbänder: 5 GHz und 2,4 GHz 
WLAN bis: ac (866 Mbit/s), n (400 Mbit/s), kompatibel zu g, a 
Verschlüsselung: WPA2, WPA3/2 Transition Mode 
I/O-Ports: Integriertes 5G-Mobilfunk-Modem (Mini-SIM), 4x RJ45 1Gbit/s, 1x USB 3.0 
Stromversorgung: Eingang: 120 bis 240V AC, 50 bis 60 Hz 
Lieferumfang: 5G-Modem, WLAN-Router, Netzteil, Externe Mobilfunk-Antennen, LAN-Leitung 
Garantie: min. 3 Jahre</t>
    </r>
  </si>
  <si>
    <r>
      <t xml:space="preserve">Leitprodukt: </t>
    </r>
    <r>
      <rPr>
        <b/>
        <sz val="10"/>
        <color theme="1"/>
        <rFont val="Arial"/>
        <family val="2"/>
      </rPr>
      <t>Clicktronic HDMI Casual Cable 7,5m, neu, "oder gleichwertig"</t>
    </r>
  </si>
  <si>
    <r>
      <t xml:space="preserve">Leitprodukt: </t>
    </r>
    <r>
      <rPr>
        <b/>
        <sz val="10"/>
        <color theme="1"/>
        <rFont val="Arial"/>
        <family val="2"/>
      </rPr>
      <t>Logitech MX ANYWHERE 3S, neu, "oder gleichwertig"</t>
    </r>
    <r>
      <rPr>
        <sz val="10"/>
        <color theme="1"/>
        <rFont val="Arial"/>
        <family val="2"/>
      </rPr>
      <t>, min. Garantie: 2 Jahre</t>
    </r>
  </si>
  <si>
    <r>
      <t xml:space="preserve">Leitprodukt: </t>
    </r>
    <r>
      <rPr>
        <b/>
        <sz val="10"/>
        <color theme="1"/>
        <rFont val="Arial"/>
        <family val="2"/>
      </rPr>
      <t xml:space="preserve">Logitech MX Keys mini, neu, "oder gleichwertig", </t>
    </r>
    <r>
      <rPr>
        <sz val="10"/>
        <color theme="1"/>
        <rFont val="Arial"/>
        <family val="2"/>
      </rPr>
      <t>min. Garantie: 2 Jahre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</si>
  <si>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Transformer Case T10M-PD Perf. Plus (Art.-Nr.: 49TC10MHPC65E1-B) (Ladekoffer PD 10x65W), neu, "oder gleichwertig"</t>
    </r>
    <r>
      <rPr>
        <sz val="10"/>
        <color theme="1"/>
        <rFont val="Arial"/>
        <family val="2"/>
      </rPr>
      <t xml:space="preserve">
min. Garantie: 2 Jahre
Mobiler Hartschalenkoffer
2 integrierte Leichtlaufrollen
Unterbodenschlittensystem
Trolleysystem mit ausziehbarem Griff mit integrierter Sicherung
Versenkte Tragegriffe an beiden Seiten und in der Front
4 integrierte und versenkte Verschlussklammern
Vorrichtung für Vorhängeschloss
Außenliegender RJ45 Anschluss für Accesspoint
Eignung für Laptops bis 15,6 Zoll
- Kühlung:	Aktives Belüftungssystem 
- Geräusch: &lt;= 31dBA
- Luftleistung: &gt;= 39m³/h
- Laden:	10-Port USB-C 4.0
- Power Delivery: Je Port 5 – 20 V, 65 W, Gesamtleistung 670 W
intelligente Ladeelektronik mit autom. Ladeabschaltung und Ladeverteilung
Überhitzungs- und Überladungsschutz, Ladestatusanzeige
- Funktionen:	Integrierter E/A-Schalter
Außenliegender Kaltgeräteanschluss
Außenliegender RJ45-Anschluss
- Stromversorgung:	Außenliegender Kaltgeräteanschluss, 100 – 240 V, 50/60 Hz
Lieferumfang:	Ladekoffer, &gt;= 2m Geräteanschlusskabel - EU Version, Durchführungstüllen zur Kabelfixierung, 
USB-C Ladeleitungen 0,5m, 65W, 3,2A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</si>
  <si>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 xml:space="preserve">USB-C Ladeleitung, </t>
    </r>
    <r>
      <rPr>
        <sz val="10"/>
        <color theme="1"/>
        <rFont val="Arial"/>
        <family val="2"/>
      </rPr>
      <t>Ladeleitung, USB-C-Stecker 90° zu USB-C-Stecker gerade, 0,5m; 65W, 3,2A, Garantie: 1 Jahr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</si>
  <si>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TransformerCase T16S-PD Performance – USB-C, neu, "oder gleichwertig"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(Ladekoffer PD 16x20W)</t>
    </r>
  </si>
  <si>
    <r>
      <t xml:space="preserve">Leitprodukt: </t>
    </r>
    <r>
      <rPr>
        <b/>
        <sz val="10"/>
        <color theme="1"/>
        <rFont val="Arial"/>
        <family val="2"/>
      </rPr>
      <t>TransformerHub H16-PD Performance – USB-C, neu, "oder gleichwertig", (Ladehub PD 16x20W)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</si>
  <si>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 xml:space="preserve">Netzwerkleitung, 10m Flachband-Patchkabel
</t>
    </r>
    <r>
      <rPr>
        <sz val="10"/>
        <color theme="1"/>
        <rFont val="Arial"/>
        <family val="2"/>
      </rPr>
      <t>Bauform: 
- Flachbandkabel mit verdrillten Kabelpaaren
- Innenleiter aus Kupfer
- Stabiler Knickschutz
- Vergossene Zugentlastung
I/O-Ports 2x RJ45-Stecker
Standard - Cat. 7
- 10 Gbit/s
- 500 MHz
- Belegung gemäß EIA/TIA 568B
- ROHS konform
Länge: 10 m
Garantie: 2 Jahre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</si>
  <si>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Brennenstuhl Vario Line Kabelbox 3-fach mit USB, neu, "oder gleichwertig"</t>
    </r>
    <r>
      <rPr>
        <sz val="10"/>
        <color theme="1"/>
        <rFont val="Arial"/>
        <family val="2"/>
      </rPr>
      <t xml:space="preserve">
Bauform: 
- Mini-Kabeltrommel geschlossen mit Standfuß und Tragegriff
- Mehrfachverteilung für Innen
I/O-Ports - 1x 220 V, 10 m Kabel (H05VV-F 3G1,5), aufrollbar
- 3x 220 V Schutzkontaktsteckdosen mit selbstschließenden Abdeckungen
- 2x 5 V USB-A-Ladebuchsen, Gesamtladestrom 2,1 A
- Überhitzungsschutz
Abmessungen: &lt;= 250 x 100 x 300 mm
Stromversorgung: - Eingang: 120 bis 240V AC, 50 bis 60 Hz
- IP20
- 1000 W im aufgerollten Zustand
- 2700 W im abgerollten Zustand
Lieferumfang: - Kabeltrommel
Garantie: 3 Jahre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</si>
  <si>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UGREEN Revodok Pro 109, neu, "oder gleichwertig"</t>
    </r>
    <r>
      <rPr>
        <sz val="10"/>
        <color theme="1"/>
        <rFont val="Arial"/>
        <family val="2"/>
      </rPr>
      <t xml:space="preserve">
- USB-C-Mobiladapter
- Anschlüsse: 1x USB-C, PD100, 1x USB-C 3.2, 10 Gbps, 1x USB-A 3.2, 10 Gbps, 2x USB-A 3.0, 5 Gbps, 1x RJ45, 1000 Mbps, 1x SD/TF, 104 MB/s, 1x HDMI, 4K@60Hz
Unterstützung: UVC
Lieferumfang: Adapter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</si>
  <si>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Ubiquiti UniFi USW—PRO-8-POE, neu, "oder gleichwertig"</t>
    </r>
    <r>
      <rPr>
        <sz val="10"/>
        <color theme="1"/>
        <rFont val="Arial"/>
        <family val="2"/>
      </rPr>
      <t xml:space="preserve">
- Desktopswitch
I/O-Ports: 8x Ethernet 1000 Mbit/s, 6x GbE PoE+ Ports (16 W), 2x 10GbE PoE++ Ports (60 W), 8x LED Activity, LAN-Link
Parameter: 8 Port, Layer 3 Managed, 56 Gbit/s, 120 W Total PoE
Standards Layer 2: IGMP snooping, STP / RSTP with priorities and port-level disable, Port isolation, Storm control, Voice VLAN, Port mirroring, LACP port aggregation, Multicast / broadcast rate limiting, MAC address blocking, Flow control, 802.1X control, Jumbo frames, Proprietary loop protection, DHCP snooping / guarding, Egress rate limit, LLDP-MED, Port restricted by MAC, Device isolation with ACLs
Layer 3: DHCP for locally-managed networks, DHCP relay, Inter-VLAN routing between networks on same switch, Static routing between local networks
Stromversorgung: - Eingang: 120 bis 240V AC, 50 bis 60 Hz, EU
Lieferumfang: Switch, Netzleitung
Garantie: 3 Jahre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</si>
  <si>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Shokz OpenCOM2</t>
    </r>
    <r>
      <rPr>
        <sz val="10"/>
        <color theme="1"/>
        <rFont val="Arial"/>
        <family val="2"/>
      </rPr>
      <t xml:space="preserve">
Bauform: Open Ear
Offen mit schaltbarem Richtmikrofon in der Nähe des Mundes
Mikrofon: Duales geräuschunterdrückendes Boom-Mikrofon
- Sensibilität 3 dB +- 3 dB, Drehbar, separate Stummschalttaste
Technologie: - Knochenschall &gt;= 7. Gen
- DirectPitch
Gesprächszeit: 16 Stunden
Aufladezeit: 1 Stunde, Standby-Zeit: 14 Tage
Schweißdichtheit: IP55
Verbindung: Bluetooth V. 5.1
Gewicht: &lt;= 35g
WLAN-Reichweite: &gt;= 30 m
Protokolle: A2DP, AVRCP, HSP, HFP
Codec: SBC
Frequenzgang: 20 Hz ~ 20 kHz
Funktionen: Magnetische Ladeleitung
- Schnellladen, 5 Minuten für 2 Stunden Gesprächszeit
- Multikopplung, Multifunktionstaste, Lautstärketaste, Separate Stummschalttaste
Stromversorgung: USB, max. 5,25 V
- Akkukapazität 183 mAh
- Magnetische Induktion
- Schnelladen, 5 Minuten für 2 Stunden Gesprächszeit
Lieferumfang: - Knochenschall Stereo Bluetooth Headset
- Magnetische USB-A-Ladeleitung
- Hartschalen-Case
Garantie: 2 Jahre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</si>
</sst>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6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3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/>
    </xf>
    <xf numFmtId="0" fontId="2" fillId="0" borderId="0" xfId="0" applyFont="1" applyFill="1" applyBorder="1" applyAlignment="1" applyProtection="1"/>
    <xf numFmtId="164" fontId="2" fillId="0" borderId="0" xfId="0" applyNumberFormat="1" applyFont="1" applyFill="1" applyBorder="1" applyAlignment="1" applyProtection="1"/>
    <xf numFmtId="0" fontId="0" fillId="0" borderId="0" xfId="0" applyAlignment="1" applyProtection="1"/>
    <xf numFmtId="0" fontId="2" fillId="2" borderId="2" xfId="0" applyFont="1" applyFill="1" applyBorder="1" applyAlignment="1" applyProtection="1">
      <alignment horizontal="center" vertical="top"/>
    </xf>
    <xf numFmtId="0" fontId="2" fillId="2" borderId="9" xfId="0" applyFont="1" applyFill="1" applyBorder="1" applyAlignment="1" applyProtection="1">
      <alignment vertical="top"/>
    </xf>
    <xf numFmtId="0" fontId="2" fillId="2" borderId="8" xfId="0" applyFont="1" applyFill="1" applyBorder="1" applyAlignment="1" applyProtection="1">
      <alignment vertical="top"/>
    </xf>
    <xf numFmtId="0" fontId="2" fillId="2" borderId="3" xfId="0" applyFont="1" applyFill="1" applyBorder="1" applyAlignment="1" applyProtection="1">
      <alignment vertical="top"/>
    </xf>
    <xf numFmtId="0" fontId="2" fillId="2" borderId="2" xfId="0" applyFont="1" applyFill="1" applyBorder="1" applyAlignment="1" applyProtection="1">
      <alignment vertical="top" wrapText="1"/>
    </xf>
    <xf numFmtId="0" fontId="0" fillId="2" borderId="4" xfId="0" applyFill="1" applyBorder="1" applyAlignment="1" applyProtection="1">
      <alignment vertical="top"/>
    </xf>
    <xf numFmtId="0" fontId="0" fillId="2" borderId="4" xfId="0" applyFill="1" applyBorder="1" applyAlignment="1" applyProtection="1">
      <alignment horizontal="center" vertical="top"/>
    </xf>
    <xf numFmtId="164" fontId="0" fillId="2" borderId="4" xfId="0" applyNumberFormat="1" applyFill="1" applyBorder="1" applyAlignment="1" applyProtection="1">
      <alignment vertical="top"/>
    </xf>
    <xf numFmtId="0" fontId="0" fillId="2" borderId="10" xfId="0" applyFill="1" applyBorder="1" applyAlignment="1" applyProtection="1">
      <alignment horizontal="center" vertical="top"/>
    </xf>
    <xf numFmtId="0" fontId="0" fillId="2" borderId="2" xfId="0" applyFill="1" applyBorder="1" applyAlignment="1" applyProtection="1">
      <alignment horizontal="center" vertical="top"/>
    </xf>
    <xf numFmtId="164" fontId="1" fillId="2" borderId="2" xfId="0" applyNumberFormat="1" applyFont="1" applyFill="1" applyBorder="1" applyAlignment="1" applyProtection="1">
      <alignment vertical="top"/>
    </xf>
    <xf numFmtId="164" fontId="1" fillId="2" borderId="10" xfId="0" applyNumberFormat="1" applyFont="1" applyFill="1" applyBorder="1" applyAlignment="1" applyProtection="1">
      <alignment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vertical="top"/>
    </xf>
    <xf numFmtId="164" fontId="0" fillId="2" borderId="7" xfId="0" applyNumberFormat="1" applyFill="1" applyBorder="1" applyAlignment="1" applyProtection="1">
      <alignment vertical="top"/>
    </xf>
    <xf numFmtId="0" fontId="2" fillId="2" borderId="9" xfId="0" applyFont="1" applyFill="1" applyBorder="1" applyAlignment="1" applyProtection="1"/>
    <xf numFmtId="0" fontId="2" fillId="2" borderId="3" xfId="0" applyFont="1" applyFill="1" applyBorder="1" applyAlignment="1" applyProtection="1"/>
    <xf numFmtId="164" fontId="0" fillId="2" borderId="2" xfId="0" applyNumberFormat="1" applyFill="1" applyBorder="1" applyAlignment="1" applyProtection="1"/>
    <xf numFmtId="164" fontId="0" fillId="2" borderId="4" xfId="0" applyNumberFormat="1" applyFill="1" applyBorder="1" applyAlignment="1" applyProtection="1"/>
    <xf numFmtId="0" fontId="2" fillId="2" borderId="2" xfId="0" applyFont="1" applyFill="1" applyBorder="1" applyAlignment="1" applyProtection="1">
      <alignment horizontal="left"/>
    </xf>
    <xf numFmtId="0" fontId="2" fillId="2" borderId="2" xfId="0" applyFont="1" applyFill="1" applyBorder="1" applyAlignment="1" applyProtection="1"/>
    <xf numFmtId="166" fontId="0" fillId="2" borderId="2" xfId="0" applyNumberFormat="1" applyFill="1" applyBorder="1" applyAlignment="1" applyProtection="1"/>
    <xf numFmtId="164" fontId="2" fillId="2" borderId="2" xfId="0" applyNumberFormat="1" applyFont="1" applyFill="1" applyBorder="1" applyAlignment="1" applyProtection="1"/>
    <xf numFmtId="0" fontId="0" fillId="2" borderId="2" xfId="0" applyFill="1" applyBorder="1" applyAlignment="1" applyProtection="1">
      <alignment vertical="top"/>
    </xf>
    <xf numFmtId="164" fontId="0" fillId="0" borderId="2" xfId="0" applyNumberFormat="1" applyFill="1" applyBorder="1" applyAlignment="1" applyProtection="1">
      <alignment vertical="top"/>
      <protection locked="0"/>
    </xf>
    <xf numFmtId="164" fontId="0" fillId="0" borderId="10" xfId="0" applyNumberFormat="1" applyFill="1" applyBorder="1" applyAlignment="1" applyProtection="1">
      <alignment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Alignment="1" applyProtection="1">
      <alignment horizontal="center"/>
      <protection locked="0"/>
    </xf>
    <xf numFmtId="164" fontId="0" fillId="0" borderId="4" xfId="0" applyNumberFormat="1" applyFill="1" applyBorder="1" applyAlignment="1" applyProtection="1">
      <alignment vertical="top"/>
      <protection locked="0"/>
    </xf>
    <xf numFmtId="0" fontId="1" fillId="2" borderId="10" xfId="0" applyFont="1" applyFill="1" applyBorder="1" applyAlignment="1" applyProtection="1">
      <alignment horizontal="center" vertical="top"/>
    </xf>
    <xf numFmtId="164" fontId="1" fillId="0" borderId="10" xfId="0" applyNumberFormat="1" applyFont="1" applyFill="1" applyBorder="1" applyAlignment="1" applyProtection="1">
      <alignment vertical="top"/>
      <protection locked="0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2" borderId="9" xfId="0" applyFont="1" applyFill="1" applyBorder="1"/>
    <xf numFmtId="0" fontId="2" fillId="2" borderId="8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/>
    <xf numFmtId="0" fontId="2" fillId="2" borderId="9" xfId="0" applyFont="1" applyFill="1" applyBorder="1" applyAlignment="1">
      <alignment horizontal="right"/>
    </xf>
    <xf numFmtId="0" fontId="2" fillId="2" borderId="8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2" borderId="2" xfId="0" applyFont="1" applyFill="1" applyBorder="1" applyAlignment="1" applyProtection="1">
      <alignment horizontal="center"/>
    </xf>
    <xf numFmtId="49" fontId="0" fillId="2" borderId="9" xfId="0" applyNumberFormat="1" applyFill="1" applyBorder="1" applyAlignment="1" applyProtection="1">
      <alignment horizontal="left" vertical="top" wrapText="1"/>
    </xf>
    <xf numFmtId="49" fontId="0" fillId="2" borderId="8" xfId="0" applyNumberFormat="1" applyFill="1" applyBorder="1" applyAlignment="1" applyProtection="1">
      <alignment horizontal="left" vertical="top" wrapText="1"/>
    </xf>
    <xf numFmtId="49" fontId="0" fillId="2" borderId="3" xfId="0" applyNumberFormat="1" applyFill="1" applyBorder="1" applyAlignment="1" applyProtection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38"/>
  <sheetViews>
    <sheetView tabSelected="1" view="pageLayout" topLeftCell="A21" zoomScaleNormal="100" workbookViewId="0">
      <selection activeCell="F26" activeCellId="2" sqref="G8:G21 D26 F26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6" bestFit="1" customWidth="1"/>
    <col min="3" max="3" width="31.85546875" style="1" customWidth="1"/>
    <col min="4" max="4" width="8.140625" style="1" customWidth="1"/>
    <col min="5" max="5" width="10" style="1" customWidth="1"/>
    <col min="6" max="6" width="7.28515625" style="6" customWidth="1"/>
    <col min="7" max="7" width="10.7109375" style="14" customWidth="1"/>
    <col min="8" max="8" width="12.5703125" style="14" customWidth="1"/>
    <col min="9" max="16384" width="11.42578125" style="1"/>
  </cols>
  <sheetData>
    <row r="2" spans="2:8" ht="18" x14ac:dyDescent="0.2">
      <c r="B2" s="9" t="s">
        <v>15</v>
      </c>
      <c r="C2" s="9"/>
      <c r="D2" s="9"/>
      <c r="E2" s="9"/>
      <c r="F2" s="7"/>
      <c r="G2" s="9"/>
      <c r="H2" s="9"/>
    </row>
    <row r="3" spans="2:8" ht="18" x14ac:dyDescent="0.2">
      <c r="B3" s="7"/>
      <c r="C3" s="7"/>
      <c r="D3" s="7"/>
      <c r="E3" s="7"/>
      <c r="F3" s="7"/>
      <c r="G3" s="9"/>
      <c r="H3" s="9"/>
    </row>
    <row r="4" spans="2:8" ht="12.75" customHeight="1" x14ac:dyDescent="0.2">
      <c r="B4" s="71" t="s">
        <v>17</v>
      </c>
      <c r="C4" s="71"/>
      <c r="D4" s="71"/>
      <c r="E4" s="71"/>
      <c r="F4" s="71"/>
      <c r="G4" s="10"/>
      <c r="H4" s="10"/>
    </row>
    <row r="5" spans="2:8" ht="15.75" x14ac:dyDescent="0.2">
      <c r="B5" s="72" t="s">
        <v>18</v>
      </c>
      <c r="C5" s="72"/>
      <c r="D5" s="8"/>
      <c r="E5" s="8"/>
      <c r="F5" s="8"/>
      <c r="G5" s="10"/>
      <c r="H5" s="10"/>
    </row>
    <row r="6" spans="2:8" ht="15.75" customHeight="1" x14ac:dyDescent="0.2">
      <c r="B6" s="2"/>
      <c r="C6" s="2"/>
      <c r="D6" s="2"/>
      <c r="E6" s="2"/>
      <c r="F6" s="2"/>
      <c r="G6" s="11"/>
      <c r="H6" s="11"/>
    </row>
    <row r="7" spans="2:8" ht="25.5" x14ac:dyDescent="0.2">
      <c r="B7" s="15" t="s">
        <v>0</v>
      </c>
      <c r="C7" s="16" t="s">
        <v>1</v>
      </c>
      <c r="D7" s="17"/>
      <c r="E7" s="18"/>
      <c r="F7" s="15" t="s">
        <v>2</v>
      </c>
      <c r="G7" s="19" t="s">
        <v>3</v>
      </c>
      <c r="H7" s="19" t="s">
        <v>4</v>
      </c>
    </row>
    <row r="8" spans="2:8" ht="368.25" customHeight="1" x14ac:dyDescent="0.2">
      <c r="B8" s="20">
        <v>1</v>
      </c>
      <c r="C8" s="63" t="s">
        <v>19</v>
      </c>
      <c r="D8" s="64"/>
      <c r="E8" s="65"/>
      <c r="F8" s="21">
        <v>38</v>
      </c>
      <c r="G8" s="45">
        <v>0</v>
      </c>
      <c r="H8" s="22">
        <f>F8*G8</f>
        <v>0</v>
      </c>
    </row>
    <row r="9" spans="2:8" ht="39" customHeight="1" x14ac:dyDescent="0.2">
      <c r="B9" s="24">
        <v>2</v>
      </c>
      <c r="C9" s="63" t="s">
        <v>21</v>
      </c>
      <c r="D9" s="64"/>
      <c r="E9" s="65"/>
      <c r="F9" s="24">
        <f>559+14</f>
        <v>573</v>
      </c>
      <c r="G9" s="41">
        <v>0</v>
      </c>
      <c r="H9" s="25">
        <f t="shared" ref="H9:H10" si="0">F9*G9</f>
        <v>0</v>
      </c>
    </row>
    <row r="10" spans="2:8" ht="42" customHeight="1" x14ac:dyDescent="0.2">
      <c r="B10" s="23">
        <v>3</v>
      </c>
      <c r="C10" s="63" t="s">
        <v>22</v>
      </c>
      <c r="D10" s="64"/>
      <c r="E10" s="65"/>
      <c r="F10" s="23">
        <f>270+14</f>
        <v>284</v>
      </c>
      <c r="G10" s="42">
        <v>0</v>
      </c>
      <c r="H10" s="25">
        <f t="shared" si="0"/>
        <v>0</v>
      </c>
    </row>
    <row r="11" spans="2:8" ht="42.75" customHeight="1" x14ac:dyDescent="0.2">
      <c r="B11" s="23">
        <v>4</v>
      </c>
      <c r="C11" s="63" t="s">
        <v>20</v>
      </c>
      <c r="D11" s="64"/>
      <c r="E11" s="65"/>
      <c r="F11" s="23">
        <f>42+19</f>
        <v>61</v>
      </c>
      <c r="G11" s="42">
        <v>0</v>
      </c>
      <c r="H11" s="25">
        <f t="shared" ref="H11:H14" si="1">F11*G11</f>
        <v>0</v>
      </c>
    </row>
    <row r="12" spans="2:8" ht="409.5" customHeight="1" x14ac:dyDescent="0.2">
      <c r="B12" s="24">
        <v>5</v>
      </c>
      <c r="C12" s="63" t="s">
        <v>23</v>
      </c>
      <c r="D12" s="64"/>
      <c r="E12" s="65"/>
      <c r="F12" s="24">
        <v>27</v>
      </c>
      <c r="G12" s="41">
        <v>0</v>
      </c>
      <c r="H12" s="25">
        <f t="shared" si="1"/>
        <v>0</v>
      </c>
    </row>
    <row r="13" spans="2:8" ht="42" customHeight="1" x14ac:dyDescent="0.2">
      <c r="B13" s="23">
        <v>6</v>
      </c>
      <c r="C13" s="63" t="s">
        <v>24</v>
      </c>
      <c r="D13" s="64"/>
      <c r="E13" s="65"/>
      <c r="F13" s="23">
        <v>960</v>
      </c>
      <c r="G13" s="42">
        <v>0</v>
      </c>
      <c r="H13" s="25">
        <f t="shared" si="1"/>
        <v>0</v>
      </c>
    </row>
    <row r="14" spans="2:8" ht="35.25" customHeight="1" x14ac:dyDescent="0.2">
      <c r="B14" s="23">
        <v>7</v>
      </c>
      <c r="C14" s="63" t="s">
        <v>26</v>
      </c>
      <c r="D14" s="64"/>
      <c r="E14" s="65"/>
      <c r="F14" s="23">
        <v>74</v>
      </c>
      <c r="G14" s="42">
        <v>0</v>
      </c>
      <c r="H14" s="25">
        <f t="shared" si="1"/>
        <v>0</v>
      </c>
    </row>
    <row r="15" spans="2:8" ht="45" customHeight="1" x14ac:dyDescent="0.2">
      <c r="B15" s="23">
        <v>8</v>
      </c>
      <c r="C15" s="63" t="s">
        <v>25</v>
      </c>
      <c r="D15" s="64"/>
      <c r="E15" s="65"/>
      <c r="F15" s="23">
        <v>28</v>
      </c>
      <c r="G15" s="42">
        <v>0</v>
      </c>
      <c r="H15" s="25">
        <f t="shared" ref="H15:H17" si="2">F15*G15</f>
        <v>0</v>
      </c>
    </row>
    <row r="16" spans="2:8" ht="180" customHeight="1" x14ac:dyDescent="0.2">
      <c r="B16" s="24">
        <v>9</v>
      </c>
      <c r="C16" s="63" t="s">
        <v>27</v>
      </c>
      <c r="D16" s="64"/>
      <c r="E16" s="65"/>
      <c r="F16" s="24">
        <f>98+95</f>
        <v>193</v>
      </c>
      <c r="G16" s="41">
        <v>0</v>
      </c>
      <c r="H16" s="25">
        <f t="shared" si="2"/>
        <v>0</v>
      </c>
    </row>
    <row r="17" spans="2:8" ht="248.25" customHeight="1" x14ac:dyDescent="0.2">
      <c r="B17" s="24">
        <v>10</v>
      </c>
      <c r="C17" s="63" t="s">
        <v>28</v>
      </c>
      <c r="D17" s="64"/>
      <c r="E17" s="65"/>
      <c r="F17" s="24">
        <f>70+132</f>
        <v>202</v>
      </c>
      <c r="G17" s="41">
        <v>0</v>
      </c>
      <c r="H17" s="25">
        <f t="shared" si="2"/>
        <v>0</v>
      </c>
    </row>
    <row r="18" spans="2:8" ht="108" customHeight="1" x14ac:dyDescent="0.2">
      <c r="B18" s="23">
        <v>11</v>
      </c>
      <c r="C18" s="63" t="s">
        <v>29</v>
      </c>
      <c r="D18" s="64"/>
      <c r="E18" s="65"/>
      <c r="F18" s="23">
        <v>420</v>
      </c>
      <c r="G18" s="42">
        <v>0</v>
      </c>
      <c r="H18" s="25">
        <f t="shared" ref="H18:H19" si="3">F18*G18</f>
        <v>0</v>
      </c>
    </row>
    <row r="19" spans="2:8" ht="300" customHeight="1" x14ac:dyDescent="0.2">
      <c r="B19" s="40">
        <v>12</v>
      </c>
      <c r="C19" s="63" t="s">
        <v>30</v>
      </c>
      <c r="D19" s="64"/>
      <c r="E19" s="65"/>
      <c r="F19" s="24">
        <f>14+19</f>
        <v>33</v>
      </c>
      <c r="G19" s="41">
        <v>0</v>
      </c>
      <c r="H19" s="25">
        <f t="shared" si="3"/>
        <v>0</v>
      </c>
    </row>
    <row r="20" spans="2:8" ht="390.75" customHeight="1" x14ac:dyDescent="0.2">
      <c r="B20" s="40">
        <v>13</v>
      </c>
      <c r="C20" s="63" t="s">
        <v>31</v>
      </c>
      <c r="D20" s="64"/>
      <c r="E20" s="65"/>
      <c r="F20" s="24">
        <f>14+289</f>
        <v>303</v>
      </c>
      <c r="G20" s="41">
        <v>0</v>
      </c>
      <c r="H20" s="25">
        <f t="shared" ref="H20" si="4">F20*G20</f>
        <v>0</v>
      </c>
    </row>
    <row r="21" spans="2:8" ht="158.25" customHeight="1" x14ac:dyDescent="0.2">
      <c r="B21" s="23">
        <v>14</v>
      </c>
      <c r="C21" s="68" t="s">
        <v>16</v>
      </c>
      <c r="D21" s="69"/>
      <c r="E21" s="70"/>
      <c r="F21" s="46">
        <v>1</v>
      </c>
      <c r="G21" s="47">
        <v>0</v>
      </c>
      <c r="H21" s="26">
        <f>F21*G21</f>
        <v>0</v>
      </c>
    </row>
    <row r="22" spans="2:8" x14ac:dyDescent="0.2">
      <c r="B22" s="27"/>
      <c r="C22" s="28"/>
      <c r="D22" s="29"/>
      <c r="E22" s="29"/>
      <c r="F22" s="28"/>
      <c r="G22" s="30"/>
      <c r="H22" s="31"/>
    </row>
    <row r="23" spans="2:8" ht="12.75" customHeight="1" x14ac:dyDescent="0.2">
      <c r="B23" s="57" t="s">
        <v>5</v>
      </c>
      <c r="C23" s="58"/>
      <c r="D23" s="58"/>
      <c r="E23" s="58"/>
      <c r="F23" s="58"/>
      <c r="G23" s="59"/>
      <c r="H23" s="34">
        <f>SUM(H8:H21)</f>
        <v>0</v>
      </c>
    </row>
    <row r="24" spans="2:8" ht="12.75" customHeight="1" x14ac:dyDescent="0.2">
      <c r="B24" s="53"/>
      <c r="C24" s="54"/>
      <c r="D24" s="54"/>
      <c r="E24" s="54"/>
      <c r="F24" s="55">
        <v>19</v>
      </c>
      <c r="G24" s="56" t="s">
        <v>14</v>
      </c>
      <c r="H24" s="34">
        <f>H23*(F24/100)</f>
        <v>0</v>
      </c>
    </row>
    <row r="25" spans="2:8" ht="12" customHeight="1" x14ac:dyDescent="0.2">
      <c r="B25" s="57" t="s">
        <v>6</v>
      </c>
      <c r="C25" s="58"/>
      <c r="D25" s="58"/>
      <c r="E25" s="58"/>
      <c r="F25" s="58"/>
      <c r="G25" s="59"/>
      <c r="H25" s="35">
        <f>SUM(H23+H24)</f>
        <v>0</v>
      </c>
    </row>
    <row r="26" spans="2:8" x14ac:dyDescent="0.2">
      <c r="B26" s="32"/>
      <c r="C26" s="33"/>
      <c r="D26" s="43"/>
      <c r="E26" s="36" t="s">
        <v>13</v>
      </c>
      <c r="F26" s="44">
        <v>0</v>
      </c>
      <c r="G26" s="37" t="s">
        <v>7</v>
      </c>
      <c r="H26" s="38">
        <f>H25*D26</f>
        <v>0</v>
      </c>
    </row>
    <row r="27" spans="2:8" x14ac:dyDescent="0.2">
      <c r="B27" s="5"/>
      <c r="C27" s="4"/>
      <c r="D27" s="4"/>
      <c r="E27" s="62" t="s">
        <v>12</v>
      </c>
      <c r="F27" s="62"/>
      <c r="G27" s="62"/>
      <c r="H27" s="39">
        <f>H25-H26</f>
        <v>0</v>
      </c>
    </row>
    <row r="28" spans="2:8" ht="12.75" customHeight="1" x14ac:dyDescent="0.2">
      <c r="B28" s="5"/>
      <c r="C28" s="4"/>
      <c r="D28" s="4"/>
      <c r="E28" s="4"/>
      <c r="F28" s="5"/>
      <c r="G28" s="12"/>
      <c r="H28" s="13"/>
    </row>
    <row r="29" spans="2:8" customFormat="1" x14ac:dyDescent="0.2">
      <c r="B29" s="66" t="s">
        <v>11</v>
      </c>
      <c r="C29" s="66"/>
      <c r="D29" s="66"/>
      <c r="E29" s="66"/>
      <c r="F29" s="66"/>
      <c r="G29" s="66"/>
      <c r="H29" s="66"/>
    </row>
    <row r="30" spans="2:8" customFormat="1" x14ac:dyDescent="0.2">
      <c r="B30" s="66"/>
      <c r="C30" s="66"/>
      <c r="D30" s="66"/>
      <c r="E30" s="66"/>
      <c r="F30" s="66"/>
      <c r="G30" s="66"/>
      <c r="H30" s="66"/>
    </row>
    <row r="31" spans="2:8" customFormat="1" ht="12.75" customHeight="1" x14ac:dyDescent="0.2">
      <c r="B31" s="48"/>
      <c r="C31" s="49"/>
      <c r="D31" s="49"/>
      <c r="E31" s="49"/>
      <c r="F31" s="49"/>
      <c r="G31" s="49"/>
      <c r="H31" s="49"/>
    </row>
    <row r="32" spans="2:8" customFormat="1" x14ac:dyDescent="0.2">
      <c r="B32" s="67" t="s">
        <v>8</v>
      </c>
      <c r="C32" s="67"/>
      <c r="D32" s="67"/>
      <c r="E32" s="67"/>
      <c r="F32" s="67"/>
      <c r="G32" s="67"/>
      <c r="H32" s="67"/>
    </row>
    <row r="33" spans="2:8" customFormat="1" x14ac:dyDescent="0.2">
      <c r="B33" s="67"/>
      <c r="C33" s="67"/>
      <c r="D33" s="67"/>
      <c r="E33" s="67"/>
      <c r="F33" s="67"/>
      <c r="G33" s="67"/>
      <c r="H33" s="67"/>
    </row>
    <row r="34" spans="2:8" customFormat="1" ht="12.75" customHeight="1" x14ac:dyDescent="0.2">
      <c r="B34" s="50"/>
    </row>
    <row r="35" spans="2:8" customFormat="1" x14ac:dyDescent="0.2">
      <c r="B35" s="50"/>
    </row>
    <row r="36" spans="2:8" customFormat="1" x14ac:dyDescent="0.2">
      <c r="B36" s="50"/>
    </row>
    <row r="37" spans="2:8" customFormat="1" x14ac:dyDescent="0.2">
      <c r="B37" s="60" t="s">
        <v>9</v>
      </c>
      <c r="C37" s="60"/>
      <c r="D37" s="51"/>
      <c r="E37" s="51"/>
    </row>
    <row r="38" spans="2:8" customFormat="1" x14ac:dyDescent="0.2">
      <c r="B38" s="61" t="s">
        <v>10</v>
      </c>
      <c r="C38" s="61"/>
      <c r="D38" s="52"/>
      <c r="E38" s="52"/>
    </row>
  </sheetData>
  <sheetProtection algorithmName="SHA-512" hashValue="J9BdJAcfyHcOgA1UuPKmr9yi+OAjzm2OsSKiH3RgsIdtfWEgl6BLPPH/obqEnT22kRmw2blFbawYGoV94ayFdA==" saltValue="XfIFARiXALpw6kOhv2tdLQ==" spinCount="100000" sheet="1" selectLockedCells="1"/>
  <protectedRanges>
    <protectedRange password="CCE0" sqref="B39:G39 B26:D28 E26:E27 G27:G28 E28:F28" name="Bereich3"/>
    <protectedRange password="CCE0" sqref="B2:E3 B4:C7 F2:H7 E7" name="Bereich1"/>
    <protectedRange password="CCE0" sqref="C21 B22:F22 F21" name="Bereich2"/>
    <protectedRange password="CCE0" sqref="E21 C21" name="Bereich2_3"/>
    <protectedRange password="CCE0" sqref="E8:E20" name="Bereich1_1"/>
    <protectedRange password="CCE0" sqref="F8:F20 B21 B8:C20" name="Bereich2_2"/>
    <protectedRange password="CCE0" sqref="C8:C20" name="Bereich2_1_1"/>
    <protectedRange password="CCE0" sqref="B32:C32 B33:E38 F29:G38 B29:E31" name="Bereich3_1"/>
    <protectedRange password="CCE0" sqref="B23:G25" name="Bereich3_2"/>
  </protectedRanges>
  <mergeCells count="23">
    <mergeCell ref="B4:F4"/>
    <mergeCell ref="B5:C5"/>
    <mergeCell ref="C10:E10"/>
    <mergeCell ref="C11:E11"/>
    <mergeCell ref="C12:E12"/>
    <mergeCell ref="C8:E8"/>
    <mergeCell ref="C9:E9"/>
    <mergeCell ref="B29:H30"/>
    <mergeCell ref="B32:H33"/>
    <mergeCell ref="C19:E19"/>
    <mergeCell ref="C13:E13"/>
    <mergeCell ref="C14:E14"/>
    <mergeCell ref="C15:E15"/>
    <mergeCell ref="C21:E21"/>
    <mergeCell ref="C16:E16"/>
    <mergeCell ref="C17:E17"/>
    <mergeCell ref="C18:E18"/>
    <mergeCell ref="C20:E20"/>
    <mergeCell ref="B23:G23"/>
    <mergeCell ref="B25:G25"/>
    <mergeCell ref="B37:C37"/>
    <mergeCell ref="B38:C38"/>
    <mergeCell ref="E27:G27"/>
  </mergeCells>
  <dataValidations disablePrompts="1" count="2">
    <dataValidation showInputMessage="1" showErrorMessage="1" sqref="F24" xr:uid="{2394B82C-5B3B-4017-8EC3-859812A320B8}"/>
    <dataValidation showInputMessage="1" showErrorMessage="1" prompt="Bitte wählen Sie zwischen einer Mehrwertsteuer von 7% oder 19%" sqref="G24 B24" xr:uid="{9F2438F3-4DA4-45E0-9B2C-E0B4B7DCE78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3">
        <v>7.0000000000000007E-2</v>
      </c>
    </row>
    <row r="2" spans="1:1" x14ac:dyDescent="0.2">
      <c r="A2" s="3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cp:lastPrinted>2024-07-03T06:03:13Z</cp:lastPrinted>
  <dcterms:created xsi:type="dcterms:W3CDTF">2015-07-15T09:11:56Z</dcterms:created>
  <dcterms:modified xsi:type="dcterms:W3CDTF">2024-11-14T07:38:43Z</dcterms:modified>
</cp:coreProperties>
</file>