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Glasreinigung\"/>
    </mc:Choice>
  </mc:AlternateContent>
  <xr:revisionPtr revIDLastSave="0" documentId="8_{70E2516E-6D12-4B5E-853F-8305E418C472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FLI 2_C2" sheetId="5" r:id="rId1"/>
    <sheet name="FLI 3_C3" sheetId="12" r:id="rId2"/>
    <sheet name="FLI 4_C4" sheetId="1" r:id="rId3"/>
    <sheet name="FLI 5-A23_C5" sheetId="4" r:id="rId4"/>
    <sheet name="FLI 6-NMR_C6" sheetId="7" r:id="rId5"/>
    <sheet name="FLI 7_C7" sheetId="9" r:id="rId6"/>
  </sheets>
  <definedNames>
    <definedName name="_xlnm._FilterDatabase" localSheetId="0" hidden="1">'FLI 2_C2'!$A$12:$R$23</definedName>
    <definedName name="_xlnm._FilterDatabase" localSheetId="1" hidden="1">'FLI 3_C3'!$A$13:$R$22</definedName>
    <definedName name="_xlnm._FilterDatabase" localSheetId="2" hidden="1">'FLI 4_C4'!$A$12:$R$23</definedName>
    <definedName name="_xlnm._FilterDatabase" localSheetId="3" hidden="1">'FLI 5-A23_C5'!$A$12:$R$18</definedName>
    <definedName name="_xlnm._FilterDatabase" localSheetId="4" hidden="1">'FLI 6-NMR_C6'!$A$13:$R$16</definedName>
    <definedName name="_xlnm._FilterDatabase" localSheetId="5" hidden="1">'FLI 7_C7'!$A$12:$R$14</definedName>
    <definedName name="_xlnm.Print_Area" localSheetId="0">'FLI 2_C2'!$A$3:$R$23</definedName>
    <definedName name="_xlnm.Print_Area" localSheetId="1">'FLI 3_C3'!$A$1:$R$22</definedName>
    <definedName name="_xlnm.Print_Area" localSheetId="2">'FLI 4_C4'!$A$1:$R$23</definedName>
    <definedName name="_xlnm.Print_Area" localSheetId="3">'FLI 5-A23_C5'!$A$1:$R$18</definedName>
    <definedName name="_xlnm.Print_Area" localSheetId="4">'FLI 6-NMR_C6'!$A$1:$R$15</definedName>
    <definedName name="_xlnm.Print_Area" localSheetId="5">'FLI 7_C7'!$A$1:$R$14</definedName>
    <definedName name="_xlnm.Print_Titles" localSheetId="0">'FLI 2_C2'!$3:$12</definedName>
    <definedName name="_xlnm.Print_Titles" localSheetId="1">'FLI 3_C3'!$3:$13</definedName>
    <definedName name="_xlnm.Print_Titles" localSheetId="2">'FLI 4_C4'!$3:$12</definedName>
    <definedName name="_xlnm.Print_Titles" localSheetId="3">'FLI 5-A23_C5'!$3:$12</definedName>
    <definedName name="_xlnm.Print_Titles" localSheetId="4">'FLI 6-NMR_C6'!$3:$13</definedName>
    <definedName name="_xlnm.Print_Titles" localSheetId="5">'FLI 7_C7'!$3:$12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6" i="9" l="1"/>
  <c r="T27" i="9"/>
  <c r="T28" i="9"/>
  <c r="T29" i="9"/>
  <c r="N29" i="9"/>
  <c r="O29" i="9"/>
  <c r="P29" i="9"/>
  <c r="Q29" i="9"/>
  <c r="R29" i="9"/>
  <c r="S29" i="9"/>
  <c r="M29" i="9"/>
  <c r="N13" i="9"/>
  <c r="P13" i="9"/>
  <c r="Q13" i="9"/>
  <c r="Q20" i="9"/>
  <c r="Q21" i="9"/>
  <c r="N14" i="9"/>
  <c r="P14" i="9"/>
  <c r="Q14" i="9"/>
  <c r="Q22" i="9"/>
  <c r="Q23" i="9"/>
  <c r="N20" i="9"/>
  <c r="N21" i="9"/>
  <c r="N22" i="9"/>
  <c r="N23" i="9"/>
  <c r="Y27" i="7"/>
  <c r="Y28" i="7"/>
  <c r="Y29" i="7"/>
  <c r="Y30" i="7"/>
  <c r="N30" i="7"/>
  <c r="O30" i="7"/>
  <c r="P30" i="7"/>
  <c r="Q30" i="7"/>
  <c r="R30" i="7"/>
  <c r="S30" i="7"/>
  <c r="T30" i="7"/>
  <c r="U30" i="7"/>
  <c r="V30" i="7"/>
  <c r="W30" i="7"/>
  <c r="X30" i="7"/>
  <c r="M30" i="7"/>
  <c r="Q19" i="7"/>
  <c r="Q20" i="7"/>
  <c r="N14" i="7"/>
  <c r="P14" i="7"/>
  <c r="Q14" i="7"/>
  <c r="N15" i="7"/>
  <c r="P15" i="7"/>
  <c r="Q15" i="7"/>
  <c r="Q21" i="7"/>
  <c r="Q22" i="7"/>
  <c r="N19" i="7"/>
  <c r="N20" i="7"/>
  <c r="N21" i="7"/>
  <c r="N22" i="7"/>
  <c r="N14" i="4"/>
  <c r="P14" i="4"/>
  <c r="Q14" i="4"/>
  <c r="N15" i="4"/>
  <c r="P15" i="4"/>
  <c r="Q15" i="4"/>
  <c r="N17" i="4"/>
  <c r="P17" i="4"/>
  <c r="Q17" i="4"/>
  <c r="N18" i="4"/>
  <c r="P18" i="4"/>
  <c r="Q18" i="4"/>
  <c r="Q22" i="4"/>
  <c r="Q23" i="4"/>
  <c r="N13" i="4"/>
  <c r="P13" i="4"/>
  <c r="Q13" i="4"/>
  <c r="N16" i="4"/>
  <c r="P16" i="4"/>
  <c r="Q16" i="4"/>
  <c r="Q24" i="4"/>
  <c r="Q25" i="4"/>
  <c r="N22" i="4"/>
  <c r="N23" i="4"/>
  <c r="N24" i="4"/>
  <c r="N25" i="4"/>
  <c r="Q30" i="4"/>
  <c r="Q31" i="4"/>
  <c r="Q32" i="4"/>
  <c r="Q33" i="4"/>
  <c r="K33" i="4"/>
  <c r="L33" i="4"/>
  <c r="M33" i="4"/>
  <c r="N33" i="4"/>
  <c r="O33" i="4"/>
  <c r="P33" i="4"/>
  <c r="J33" i="4"/>
  <c r="N13" i="1"/>
  <c r="P13" i="1"/>
  <c r="Q13" i="1"/>
  <c r="N14" i="1"/>
  <c r="P14" i="1"/>
  <c r="Q14" i="1"/>
  <c r="N17" i="1"/>
  <c r="P17" i="1"/>
  <c r="Q17" i="1"/>
  <c r="N18" i="1"/>
  <c r="P18" i="1"/>
  <c r="Q18" i="1"/>
  <c r="N15" i="1"/>
  <c r="P15" i="1"/>
  <c r="Q15" i="1"/>
  <c r="N16" i="1"/>
  <c r="P16" i="1"/>
  <c r="Q16" i="1"/>
  <c r="N19" i="1"/>
  <c r="P19" i="1"/>
  <c r="Q19" i="1"/>
  <c r="N20" i="1"/>
  <c r="P20" i="1"/>
  <c r="Q20" i="1"/>
  <c r="N21" i="1"/>
  <c r="P21" i="1"/>
  <c r="Q21" i="1"/>
  <c r="N22" i="1"/>
  <c r="P22" i="1"/>
  <c r="Q22" i="1"/>
  <c r="N23" i="1"/>
  <c r="P23" i="1"/>
  <c r="Q23" i="1"/>
  <c r="Q27" i="1"/>
  <c r="Q28" i="1"/>
  <c r="Q29" i="1"/>
  <c r="Q30" i="1"/>
  <c r="N27" i="1"/>
  <c r="N28" i="1"/>
  <c r="N29" i="1"/>
  <c r="N30" i="1"/>
  <c r="X35" i="1"/>
  <c r="X36" i="1"/>
  <c r="N37" i="1"/>
  <c r="O37" i="1"/>
  <c r="P37" i="1"/>
  <c r="Q37" i="1"/>
  <c r="R37" i="1"/>
  <c r="M37" i="1"/>
  <c r="X34" i="1"/>
  <c r="N14" i="12"/>
  <c r="P14" i="12"/>
  <c r="Q14" i="12"/>
  <c r="N15" i="12"/>
  <c r="P15" i="12"/>
  <c r="Q15" i="12"/>
  <c r="N17" i="12"/>
  <c r="P17" i="12"/>
  <c r="Q17" i="12"/>
  <c r="N18" i="12"/>
  <c r="P18" i="12"/>
  <c r="Q18" i="12"/>
  <c r="N16" i="12"/>
  <c r="P16" i="12"/>
  <c r="Q16" i="12"/>
  <c r="N19" i="12"/>
  <c r="P19" i="12"/>
  <c r="Q19" i="12"/>
  <c r="N20" i="12"/>
  <c r="P20" i="12"/>
  <c r="Q20" i="12"/>
  <c r="N21" i="12"/>
  <c r="P21" i="12"/>
  <c r="Q21" i="12"/>
  <c r="N22" i="12"/>
  <c r="P22" i="12"/>
  <c r="Q22" i="12"/>
  <c r="Q26" i="12"/>
  <c r="Q27" i="12"/>
  <c r="Q28" i="12"/>
  <c r="Q29" i="12"/>
  <c r="N26" i="12"/>
  <c r="N27" i="12"/>
  <c r="N28" i="12"/>
  <c r="N29" i="12"/>
  <c r="N13" i="5"/>
  <c r="P13" i="5"/>
  <c r="Q13" i="5"/>
  <c r="N14" i="5"/>
  <c r="P14" i="5"/>
  <c r="Q14" i="5"/>
  <c r="N15" i="5"/>
  <c r="P15" i="5"/>
  <c r="Q15" i="5"/>
  <c r="N18" i="5"/>
  <c r="P18" i="5"/>
  <c r="Q18" i="5"/>
  <c r="N16" i="5"/>
  <c r="P16" i="5"/>
  <c r="Q16" i="5"/>
  <c r="N17" i="5"/>
  <c r="P17" i="5"/>
  <c r="Q17" i="5"/>
  <c r="N19" i="5"/>
  <c r="P19" i="5"/>
  <c r="Q19" i="5"/>
  <c r="N20" i="5"/>
  <c r="P20" i="5"/>
  <c r="Q20" i="5"/>
  <c r="N21" i="5"/>
  <c r="P21" i="5"/>
  <c r="Q21" i="5"/>
  <c r="N22" i="5"/>
  <c r="P22" i="5"/>
  <c r="Q22" i="5"/>
  <c r="N23" i="5"/>
  <c r="P23" i="5"/>
  <c r="Q23" i="5"/>
  <c r="Q27" i="5"/>
  <c r="Q28" i="5"/>
  <c r="Q29" i="5"/>
  <c r="Q30" i="5"/>
  <c r="N27" i="5"/>
  <c r="N28" i="5"/>
  <c r="N29" i="5"/>
  <c r="N30" i="5"/>
  <c r="X37" i="1"/>
  <c r="Y12" i="4"/>
  <c r="Y17" i="4"/>
  <c r="Z17" i="4"/>
  <c r="Y14" i="4"/>
  <c r="Z14" i="4"/>
  <c r="AA14" i="4"/>
  <c r="AB14" i="4"/>
  <c r="AC14" i="4"/>
  <c r="AD14" i="4"/>
  <c r="AE14" i="4"/>
  <c r="AF14" i="4"/>
  <c r="Y15" i="4"/>
  <c r="Z15" i="4"/>
  <c r="AA15" i="4"/>
  <c r="AB15" i="4"/>
  <c r="AC15" i="4"/>
  <c r="AD15" i="4"/>
  <c r="AE15" i="4"/>
  <c r="AF15" i="4"/>
  <c r="Z16" i="4"/>
  <c r="AB16" i="4"/>
  <c r="AC16" i="4"/>
  <c r="AD16" i="4"/>
  <c r="AE16" i="4"/>
  <c r="AF16" i="4"/>
  <c r="AA17" i="4"/>
  <c r="AB17" i="4"/>
  <c r="AC17" i="4"/>
  <c r="AD17" i="4"/>
  <c r="AE17" i="4"/>
  <c r="AF17" i="4"/>
  <c r="AA18" i="4"/>
  <c r="AB18" i="4"/>
  <c r="AC18" i="4"/>
  <c r="AD18" i="4"/>
  <c r="AE18" i="4"/>
  <c r="AF18" i="4"/>
  <c r="AD13" i="4"/>
  <c r="Z13" i="4"/>
  <c r="AF13" i="4"/>
  <c r="AE13" i="4"/>
  <c r="AC13" i="4"/>
  <c r="AB13" i="4"/>
  <c r="Y12" i="1"/>
  <c r="Y14" i="1"/>
  <c r="Z14" i="1"/>
  <c r="AA14" i="1"/>
  <c r="AB14" i="1"/>
  <c r="AC14" i="1"/>
  <c r="AD14" i="1"/>
  <c r="AE14" i="1"/>
  <c r="AF14" i="1"/>
  <c r="Z15" i="1"/>
  <c r="AB15" i="1"/>
  <c r="AC15" i="1"/>
  <c r="AD15" i="1"/>
  <c r="AE15" i="1"/>
  <c r="AF15" i="1"/>
  <c r="Z16" i="1"/>
  <c r="AB16" i="1"/>
  <c r="AC16" i="1"/>
  <c r="AD16" i="1"/>
  <c r="AE16" i="1"/>
  <c r="AF16" i="1"/>
  <c r="AA17" i="1"/>
  <c r="AB17" i="1"/>
  <c r="AC17" i="1"/>
  <c r="AD17" i="1"/>
  <c r="AE17" i="1"/>
  <c r="AF17" i="1"/>
  <c r="AA18" i="1"/>
  <c r="AB18" i="1"/>
  <c r="AC18" i="1"/>
  <c r="AD18" i="1"/>
  <c r="AE18" i="1"/>
  <c r="AF18" i="1"/>
  <c r="AA19" i="1"/>
  <c r="AB19" i="1"/>
  <c r="AC19" i="1"/>
  <c r="AD19" i="1"/>
  <c r="AE19" i="1"/>
  <c r="AF19" i="1"/>
  <c r="AA20" i="1"/>
  <c r="AB20" i="1"/>
  <c r="AC20" i="1"/>
  <c r="AD20" i="1"/>
  <c r="AE20" i="1"/>
  <c r="AF20" i="1"/>
  <c r="AA21" i="1"/>
  <c r="AB21" i="1"/>
  <c r="AC21" i="1"/>
  <c r="AD21" i="1"/>
  <c r="AE21" i="1"/>
  <c r="AF21" i="1"/>
  <c r="AA22" i="1"/>
  <c r="AB22" i="1"/>
  <c r="AC22" i="1"/>
  <c r="AD22" i="1"/>
  <c r="AE22" i="1"/>
  <c r="AF22" i="1"/>
  <c r="AA23" i="1"/>
  <c r="AB23" i="1"/>
  <c r="AC23" i="1"/>
  <c r="AD23" i="1"/>
  <c r="AE23" i="1"/>
  <c r="AF23" i="1"/>
  <c r="AF13" i="1"/>
  <c r="AE13" i="1"/>
  <c r="AD13" i="1"/>
  <c r="AC13" i="1"/>
  <c r="AA13" i="1"/>
  <c r="AB13" i="1"/>
  <c r="AB30" i="1"/>
  <c r="Y18" i="4"/>
  <c r="Z18" i="4"/>
  <c r="Z25" i="4"/>
  <c r="AC25" i="4"/>
  <c r="AF25" i="4"/>
  <c r="Y16" i="4"/>
  <c r="AA16" i="4"/>
  <c r="AB25" i="4"/>
  <c r="Y13" i="4"/>
  <c r="AA13" i="4"/>
  <c r="AA25" i="4"/>
  <c r="AE25" i="4"/>
  <c r="AD25" i="4"/>
  <c r="AD30" i="1"/>
  <c r="AF30" i="1"/>
  <c r="AE30" i="1"/>
  <c r="AC30" i="1"/>
  <c r="Y13" i="1"/>
  <c r="Y23" i="1"/>
  <c r="Z23" i="1"/>
  <c r="Y22" i="1"/>
  <c r="Z22" i="1"/>
  <c r="Y21" i="1"/>
  <c r="Z21" i="1"/>
  <c r="Y20" i="1"/>
  <c r="Z20" i="1"/>
  <c r="Y19" i="1"/>
  <c r="Z19" i="1"/>
  <c r="Y18" i="1"/>
  <c r="Z18" i="1"/>
  <c r="Y17" i="1"/>
  <c r="Z17" i="1"/>
  <c r="Y16" i="1"/>
  <c r="AA16" i="1"/>
  <c r="Y15" i="1"/>
  <c r="AA15" i="1"/>
  <c r="Y25" i="4"/>
  <c r="AA30" i="1"/>
  <c r="Z13" i="1"/>
  <c r="Z30" i="1"/>
  <c r="Y30" i="1"/>
  <c r="U15" i="4"/>
  <c r="U14" i="4"/>
  <c r="U16" i="4"/>
  <c r="U17" i="4"/>
  <c r="U18" i="4"/>
  <c r="U13" i="4"/>
  <c r="U14" i="1"/>
  <c r="U15" i="1"/>
  <c r="U19" i="1"/>
  <c r="U23" i="1"/>
  <c r="U16" i="1"/>
  <c r="U17" i="1"/>
  <c r="U18" i="1"/>
  <c r="U21" i="1"/>
  <c r="U22" i="1"/>
  <c r="U20" i="1"/>
  <c r="U13" i="1"/>
  <c r="U15" i="12"/>
  <c r="U16" i="12"/>
  <c r="U18" i="12"/>
  <c r="U19" i="12"/>
  <c r="U20" i="12"/>
  <c r="U17" i="12"/>
  <c r="U21" i="12"/>
  <c r="U14" i="12"/>
  <c r="U15" i="5"/>
  <c r="U16" i="5"/>
  <c r="U19" i="5"/>
  <c r="U20" i="5"/>
  <c r="U23" i="5"/>
  <c r="U17" i="5"/>
  <c r="U18" i="5"/>
  <c r="U21" i="5"/>
  <c r="U22" i="5"/>
  <c r="U14" i="5"/>
  <c r="U13" i="5"/>
  <c r="N17" i="7"/>
  <c r="N23" i="12"/>
  <c r="U22" i="12"/>
  <c r="Q23" i="12"/>
  <c r="N20" i="4"/>
  <c r="N17" i="9"/>
  <c r="N25" i="1"/>
  <c r="N25" i="5"/>
  <c r="Q17" i="9"/>
  <c r="Q17" i="7"/>
  <c r="Q25" i="5"/>
  <c r="Q25" i="1"/>
  <c r="Q20" i="4"/>
</calcChain>
</file>

<file path=xl/sharedStrings.xml><?xml version="1.0" encoding="utf-8"?>
<sst xmlns="http://schemas.openxmlformats.org/spreadsheetml/2006/main" count="568" uniqueCount="100">
  <si>
    <t>Bereich</t>
  </si>
  <si>
    <t>Etage</t>
  </si>
  <si>
    <t>Raum-
nummer</t>
  </si>
  <si>
    <t>Raum-
bezeichnung</t>
  </si>
  <si>
    <t>Ver-
trags-
position</t>
  </si>
  <si>
    <t>W</t>
  </si>
  <si>
    <t>S/F</t>
  </si>
  <si>
    <t>Reini-
gungs-
gruppe
bzw.
Raumart</t>
  </si>
  <si>
    <t>Grund-
fläche
in m²</t>
  </si>
  <si>
    <t>Reinigs-
ungs-
turnus</t>
  </si>
  <si>
    <t>Reini-
gungs-
tage /
Jahr</t>
  </si>
  <si>
    <t>Jahres-
reinigungs-
fläche
in m²</t>
  </si>
  <si>
    <t>Ja</t>
  </si>
  <si>
    <t>Nein</t>
  </si>
  <si>
    <t>Gebäude:</t>
  </si>
  <si>
    <t>Treppenhaus</t>
  </si>
  <si>
    <t>Foyer</t>
  </si>
  <si>
    <t>Allgemein</t>
  </si>
  <si>
    <t>Publikums-
verkehr</t>
  </si>
  <si>
    <t>lfd.-
Nr.</t>
  </si>
  <si>
    <t xml:space="preserve"> -</t>
  </si>
  <si>
    <t>Legende:</t>
  </si>
  <si>
    <t>Wochen/a</t>
  </si>
  <si>
    <t>Monate/a</t>
  </si>
  <si>
    <t>Flur</t>
  </si>
  <si>
    <t>Treppenhaus Wendeltreppe</t>
  </si>
  <si>
    <t>R.002</t>
  </si>
  <si>
    <t>R.433</t>
  </si>
  <si>
    <t>TRH1</t>
  </si>
  <si>
    <t>TRH2</t>
  </si>
  <si>
    <t>TRH</t>
  </si>
  <si>
    <t>Treppenhaus Seite zum FLI 3</t>
  </si>
  <si>
    <t>Treppenhaus Seite zum FLI 1</t>
  </si>
  <si>
    <t>Treppenhaus Foyer &amp; Podest</t>
  </si>
  <si>
    <t>Treppenhaus &amp; Podest</t>
  </si>
  <si>
    <t>Flur zum FLI1</t>
  </si>
  <si>
    <t>Flur und Treppenbereich TRH A1</t>
  </si>
  <si>
    <t>Glas-
fläche
in m²</t>
  </si>
  <si>
    <t>Abmessung
Höhe
(m)</t>
  </si>
  <si>
    <t xml:space="preserve">
Breite
(m)</t>
  </si>
  <si>
    <t xml:space="preserve">
Anzahl</t>
  </si>
  <si>
    <t>Raumverzeichnis Glasreinigung von Türen und Wänden</t>
  </si>
  <si>
    <t>Anlage C3</t>
  </si>
  <si>
    <t>Anlage C2</t>
  </si>
  <si>
    <t>Anlage C4</t>
  </si>
  <si>
    <t>Anlage C5</t>
  </si>
  <si>
    <t>Anlage C6</t>
  </si>
  <si>
    <t>Anlage C7</t>
  </si>
  <si>
    <t>O</t>
  </si>
  <si>
    <t>Q</t>
  </si>
  <si>
    <t>Anzahl</t>
  </si>
  <si>
    <t>ja</t>
  </si>
  <si>
    <t>nein</t>
  </si>
  <si>
    <t>Glasart</t>
  </si>
  <si>
    <t>Flur außen</t>
  </si>
  <si>
    <t>R.001</t>
  </si>
  <si>
    <t xml:space="preserve">Flur </t>
  </si>
  <si>
    <t>Treppenhaus Seite zum FLI 3 (Außentür)</t>
  </si>
  <si>
    <t>Treppenhaus Seite zum FLI 1
(Außentür)</t>
  </si>
  <si>
    <t>Treppenhaus Außentür</t>
  </si>
  <si>
    <t>Foyer (Drehtür)</t>
  </si>
  <si>
    <t>R201</t>
  </si>
  <si>
    <t>Teeküche</t>
  </si>
  <si>
    <t>Flur Foyer</t>
  </si>
  <si>
    <t>Lager</t>
  </si>
  <si>
    <t>P</t>
  </si>
  <si>
    <t>M1</t>
  </si>
  <si>
    <t>B</t>
  </si>
  <si>
    <t>J2</t>
  </si>
  <si>
    <t>m²</t>
  </si>
  <si>
    <t>Häufigkeit</t>
  </si>
  <si>
    <t>Reinigungsgruppe</t>
  </si>
  <si>
    <t>Reini-
gungs-
tage/
Jahr</t>
  </si>
  <si>
    <t>Ja/ Nein</t>
  </si>
  <si>
    <t>Prüfsumme</t>
  </si>
  <si>
    <t>Reinigunsgruppen FLI 2</t>
  </si>
  <si>
    <t>Reinigungsgruppen FLI 3</t>
  </si>
  <si>
    <t>Rienigungsgruppe FLI 4</t>
  </si>
  <si>
    <t>m² Reinigungsgr. FLI 5</t>
  </si>
  <si>
    <t>m² Reinigungsgruppe FLI 6</t>
  </si>
  <si>
    <t>m² Reinigungsgruppe FLI 7</t>
  </si>
  <si>
    <t>FLI 7</t>
  </si>
  <si>
    <t>FLI 5</t>
  </si>
  <si>
    <t>FLI 6</t>
  </si>
  <si>
    <t>Reinigung an
Werktagen (W)/
Sonn- und Feiertagen (S/F)</t>
  </si>
  <si>
    <t>Sockelgeschoss</t>
  </si>
  <si>
    <t>Erdgeschoss</t>
  </si>
  <si>
    <t>1.Obergeschoss</t>
  </si>
  <si>
    <t>2.Obergeschoss</t>
  </si>
  <si>
    <t>Ergeschoss</t>
  </si>
  <si>
    <t>1. Obergeschoss</t>
  </si>
  <si>
    <t>2. Obergeschoss</t>
  </si>
  <si>
    <t>Laborgebäude FLI 2</t>
  </si>
  <si>
    <t>S/ F</t>
  </si>
  <si>
    <t>Reinigung an
Werktagen (W)/
Sonn- und Feiertagen (S/ F)</t>
  </si>
  <si>
    <t>Laborgebäude FLI 3</t>
  </si>
  <si>
    <t>Laborgebäude FLI 4</t>
  </si>
  <si>
    <t>Laborgebäude FLI 5</t>
  </si>
  <si>
    <t xml:space="preserve">Gebäude FLI 6  </t>
  </si>
  <si>
    <t>Gebäude FLI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</si>
</sst>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0" fontId="7" fillId="2" borderId="0" xfId="0" applyFont="1" applyFill="1" applyAlignment="1">
      <alignment vertical="top"/>
    </xf>
    <xf numFmtId="0" fontId="1" fillId="0" borderId="18" xfId="0" applyFont="1" applyFill="1" applyBorder="1" applyAlignment="1">
      <alignment vertical="top" wrapText="1"/>
    </xf>
    <xf numFmtId="0" fontId="1" fillId="0" borderId="19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right" vertical="top" wrapText="1"/>
    </xf>
    <xf numFmtId="4" fontId="1" fillId="0" borderId="23" xfId="0" applyNumberFormat="1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9" fillId="0" borderId="0" xfId="0" applyFont="1" applyFill="1"/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8" xfId="0" applyNumberFormat="1" applyFont="1" applyFill="1" applyBorder="1" applyAlignment="1">
      <alignment horizontal="right" vertical="top"/>
    </xf>
    <xf numFmtId="0" fontId="1" fillId="0" borderId="32" xfId="0" applyFont="1" applyFill="1" applyBorder="1" applyAlignment="1">
      <alignment horizontal="right" vertical="top" wrapText="1"/>
    </xf>
    <xf numFmtId="0" fontId="1" fillId="0" borderId="12" xfId="0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right" vertical="top" wrapText="1"/>
    </xf>
    <xf numFmtId="0" fontId="7" fillId="0" borderId="36" xfId="0" applyFont="1" applyBorder="1" applyAlignment="1">
      <alignment vertical="top" wrapText="1"/>
    </xf>
    <xf numFmtId="0" fontId="1" fillId="0" borderId="36" xfId="0" applyFont="1" applyFill="1" applyBorder="1" applyAlignment="1">
      <alignment horizontal="right" vertical="top" wrapText="1"/>
    </xf>
    <xf numFmtId="4" fontId="1" fillId="0" borderId="36" xfId="0" applyNumberFormat="1" applyFont="1" applyFill="1" applyBorder="1" applyAlignment="1">
      <alignment horizontal="right" vertical="top" wrapText="1"/>
    </xf>
    <xf numFmtId="0" fontId="1" fillId="0" borderId="37" xfId="0" applyFont="1" applyFill="1" applyBorder="1" applyAlignment="1">
      <alignment horizontal="right" vertical="top" wrapText="1"/>
    </xf>
    <xf numFmtId="2" fontId="1" fillId="0" borderId="32" xfId="0" applyNumberFormat="1" applyFont="1" applyFill="1" applyBorder="1" applyAlignment="1">
      <alignment horizontal="right" vertical="top" wrapText="1"/>
    </xf>
    <xf numFmtId="2" fontId="1" fillId="0" borderId="36" xfId="0" applyNumberFormat="1" applyFont="1" applyFill="1" applyBorder="1" applyAlignment="1">
      <alignment horizontal="right" vertical="top" wrapText="1"/>
    </xf>
    <xf numFmtId="4" fontId="1" fillId="0" borderId="32" xfId="0" applyNumberFormat="1" applyFont="1" applyBorder="1" applyAlignment="1">
      <alignment vertical="top" wrapText="1"/>
    </xf>
    <xf numFmtId="4" fontId="1" fillId="0" borderId="12" xfId="0" applyNumberFormat="1" applyFont="1" applyBorder="1" applyAlignment="1">
      <alignment vertical="top" wrapText="1"/>
    </xf>
    <xf numFmtId="4" fontId="1" fillId="0" borderId="34" xfId="0" applyNumberFormat="1" applyFont="1" applyBorder="1" applyAlignment="1">
      <alignment vertical="top" wrapText="1"/>
    </xf>
    <xf numFmtId="4" fontId="1" fillId="0" borderId="36" xfId="0" applyNumberFormat="1" applyFont="1" applyBorder="1" applyAlignment="1">
      <alignment vertical="top" wrapText="1"/>
    </xf>
    <xf numFmtId="4" fontId="1" fillId="0" borderId="37" xfId="0" applyNumberFormat="1" applyFont="1" applyBorder="1" applyAlignment="1">
      <alignment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12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" fontId="1" fillId="0" borderId="37" xfId="0" applyNumberFormat="1" applyFont="1" applyBorder="1" applyAlignment="1">
      <alignment horizontal="right" vertical="top" wrapText="1"/>
    </xf>
    <xf numFmtId="4" fontId="1" fillId="0" borderId="32" xfId="0" applyNumberFormat="1" applyFont="1" applyFill="1" applyBorder="1" applyAlignment="1">
      <alignment vertical="top" wrapText="1"/>
    </xf>
    <xf numFmtId="4" fontId="1" fillId="0" borderId="12" xfId="0" applyNumberFormat="1" applyFont="1" applyFill="1" applyBorder="1" applyAlignment="1">
      <alignment vertical="top" wrapText="1"/>
    </xf>
    <xf numFmtId="4" fontId="1" fillId="0" borderId="34" xfId="0" applyNumberFormat="1" applyFont="1" applyFill="1" applyBorder="1" applyAlignment="1">
      <alignment vertical="top" wrapText="1"/>
    </xf>
    <xf numFmtId="4" fontId="1" fillId="0" borderId="36" xfId="0" applyNumberFormat="1" applyFont="1" applyFill="1" applyBorder="1" applyAlignment="1">
      <alignment vertical="top" wrapText="1"/>
    </xf>
    <xf numFmtId="4" fontId="1" fillId="0" borderId="37" xfId="0" applyNumberFormat="1" applyFont="1" applyFill="1" applyBorder="1" applyAlignment="1">
      <alignment vertical="top" wrapText="1"/>
    </xf>
    <xf numFmtId="0" fontId="11" fillId="0" borderId="38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1" fillId="0" borderId="39" xfId="0" applyFont="1" applyBorder="1" applyAlignment="1">
      <alignment horizontal="right" vertical="center" wrapText="1"/>
    </xf>
    <xf numFmtId="0" fontId="7" fillId="0" borderId="37" xfId="0" applyFont="1" applyBorder="1" applyAlignment="1">
      <alignment vertical="top" wrapText="1"/>
    </xf>
    <xf numFmtId="0" fontId="7" fillId="0" borderId="34" xfId="0" applyFont="1" applyBorder="1" applyAlignment="1">
      <alignment vertical="top" wrapText="1"/>
    </xf>
    <xf numFmtId="0" fontId="0" fillId="0" borderId="34" xfId="0" applyBorder="1" applyAlignment="1">
      <alignment horizontal="center"/>
    </xf>
    <xf numFmtId="0" fontId="0" fillId="0" borderId="37" xfId="0" applyBorder="1"/>
    <xf numFmtId="0" fontId="0" fillId="0" borderId="36" xfId="0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12" fillId="0" borderId="0" xfId="0" applyFont="1" applyBorder="1" applyAlignment="1">
      <alignment vertical="top" wrapText="1"/>
    </xf>
    <xf numFmtId="2" fontId="0" fillId="0" borderId="0" xfId="0" applyNumberFormat="1"/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4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7" fillId="4" borderId="12" xfId="0" applyNumberFormat="1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vertical="top" wrapText="1"/>
    </xf>
    <xf numFmtId="0" fontId="1" fillId="4" borderId="21" xfId="0" applyFont="1" applyFill="1" applyBorder="1" applyAlignment="1">
      <alignment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49" fontId="7" fillId="4" borderId="29" xfId="0" applyNumberFormat="1" applyFont="1" applyFill="1" applyBorder="1" applyAlignment="1">
      <alignment vertical="top" wrapText="1"/>
    </xf>
    <xf numFmtId="49" fontId="7" fillId="4" borderId="30" xfId="0" applyNumberFormat="1" applyFont="1" applyFill="1" applyBorder="1" applyAlignment="1">
      <alignment vertical="top" wrapText="1"/>
    </xf>
    <xf numFmtId="49" fontId="7" fillId="4" borderId="2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2" fontId="12" fillId="0" borderId="0" xfId="0" applyNumberFormat="1" applyFont="1" applyFill="1" applyBorder="1" applyAlignment="1">
      <alignment horizontal="right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34" xfId="0" applyNumberFormat="1" applyFont="1" applyFill="1" applyBorder="1" applyAlignment="1">
      <alignment horizontal="right" vertical="top" wrapText="1"/>
    </xf>
    <xf numFmtId="4" fontId="1" fillId="0" borderId="37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0" fillId="0" borderId="34" xfId="0" applyBorder="1"/>
    <xf numFmtId="0" fontId="1" fillId="0" borderId="36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1" fillId="4" borderId="21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1" fillId="4" borderId="1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/>
    </xf>
    <xf numFmtId="4" fontId="7" fillId="0" borderId="32" xfId="0" applyNumberFormat="1" applyFont="1" applyFill="1" applyBorder="1" applyAlignment="1">
      <alignment horizontal="center" vertical="top"/>
    </xf>
    <xf numFmtId="4" fontId="7" fillId="0" borderId="33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7" fillId="0" borderId="35" xfId="0" applyNumberFormat="1" applyFont="1" applyFill="1" applyBorder="1" applyAlignment="1">
      <alignment horizontal="center" vertical="top"/>
    </xf>
    <xf numFmtId="4" fontId="7" fillId="0" borderId="36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2</xdr:row>
      <xdr:rowOff>190500</xdr:rowOff>
    </xdr:from>
    <xdr:to>
      <xdr:col>17</xdr:col>
      <xdr:colOff>666750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24874" y="514350"/>
          <a:ext cx="2838451" cy="10096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28575</xdr:colOff>
      <xdr:row>2</xdr:row>
      <xdr:rowOff>199421</xdr:rowOff>
    </xdr:from>
    <xdr:to>
      <xdr:col>13</xdr:col>
      <xdr:colOff>419100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86475" y="523271"/>
          <a:ext cx="2352675" cy="100072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552451</xdr:colOff>
      <xdr:row>5</xdr:row>
      <xdr:rowOff>16330</xdr:rowOff>
    </xdr:from>
    <xdr:to>
      <xdr:col>17</xdr:col>
      <xdr:colOff>596266</xdr:colOff>
      <xdr:row>9</xdr:row>
      <xdr:rowOff>76201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277226" y="997405"/>
          <a:ext cx="2834640" cy="10599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</xdr:txBody>
    </xdr:sp>
    <xdr:clientData/>
  </xdr:twoCellAnchor>
  <xdr:twoCellAnchor>
    <xdr:from>
      <xdr:col>8</xdr:col>
      <xdr:colOff>19050</xdr:colOff>
      <xdr:row>5</xdr:row>
      <xdr:rowOff>6804</xdr:rowOff>
    </xdr:from>
    <xdr:to>
      <xdr:col>13</xdr:col>
      <xdr:colOff>495300</xdr:colOff>
      <xdr:row>9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076950" y="987879"/>
          <a:ext cx="2143125" cy="106952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604</xdr:rowOff>
    </xdr:from>
    <xdr:to>
      <xdr:col>17</xdr:col>
      <xdr:colOff>778669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677275" y="838804"/>
          <a:ext cx="2836069" cy="10280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0</xdr:colOff>
      <xdr:row>4</xdr:row>
      <xdr:rowOff>1</xdr:rowOff>
    </xdr:from>
    <xdr:to>
      <xdr:col>13</xdr:col>
      <xdr:colOff>628650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057900" y="838201"/>
          <a:ext cx="2571750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9   Einfachverglasung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4</xdr:row>
      <xdr:rowOff>10129</xdr:rowOff>
    </xdr:from>
    <xdr:to>
      <xdr:col>17</xdr:col>
      <xdr:colOff>731044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86725" y="848329"/>
          <a:ext cx="2978944" cy="10471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26194</xdr:colOff>
      <xdr:row>4</xdr:row>
      <xdr:rowOff>19050</xdr:rowOff>
    </xdr:from>
    <xdr:to>
      <xdr:col>13</xdr:col>
      <xdr:colOff>219075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960269" y="857250"/>
          <a:ext cx="2059781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302419</xdr:colOff>
      <xdr:row>4</xdr:row>
      <xdr:rowOff>60135</xdr:rowOff>
    </xdr:from>
    <xdr:to>
      <xdr:col>17</xdr:col>
      <xdr:colOff>600075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427244" y="898335"/>
          <a:ext cx="2717006" cy="97809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19050</xdr:colOff>
      <xdr:row>4</xdr:row>
      <xdr:rowOff>59532</xdr:rowOff>
    </xdr:from>
    <xdr:to>
      <xdr:col>13</xdr:col>
      <xdr:colOff>216693</xdr:colOff>
      <xdr:row>8</xdr:row>
      <xdr:rowOff>28576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238875" y="897732"/>
          <a:ext cx="2102643" cy="9977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0</xdr:rowOff>
    </xdr:from>
    <xdr:to>
      <xdr:col>17</xdr:col>
      <xdr:colOff>742950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543925" y="781050"/>
          <a:ext cx="2895600" cy="9715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9525</xdr:colOff>
      <xdr:row>3</xdr:row>
      <xdr:rowOff>226218</xdr:rowOff>
    </xdr:from>
    <xdr:to>
      <xdr:col>13</xdr:col>
      <xdr:colOff>504825</xdr:colOff>
      <xdr:row>8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6172200" y="778668"/>
          <a:ext cx="2286000" cy="973932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9"/>
  <sheetViews>
    <sheetView topLeftCell="A3" zoomScaleNormal="100" zoomScalePageLayoutView="85" workbookViewId="0">
      <selection activeCell="Y17" sqref="Y17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1.42578125" style="17"/>
    <col min="5" max="5" width="26.85546875" style="17" customWidth="1"/>
    <col min="6" max="6" width="10" style="17" hidden="1" customWidth="1"/>
    <col min="7" max="7" width="7.7109375" style="10" customWidth="1"/>
    <col min="8" max="8" width="8.28515625" style="10" customWidth="1"/>
    <col min="9" max="11" width="11.42578125" style="10" customWidth="1"/>
    <col min="12" max="12" width="7.28515625" style="10" customWidth="1"/>
    <col min="13" max="13" width="10.7109375" style="10" customWidth="1"/>
    <col min="14" max="14" width="9.42578125" style="11" customWidth="1"/>
    <col min="15" max="15" width="10.140625" style="10" customWidth="1"/>
    <col min="16" max="16" width="9.42578125" style="10" customWidth="1"/>
    <col min="17" max="17" width="11.140625" style="10" customWidth="1"/>
    <col min="18" max="18" width="10.28515625" style="10" customWidth="1"/>
    <col min="19" max="19" width="11.42578125" style="17"/>
    <col min="20" max="23" width="11.42578125" style="17" hidden="1" customWidth="1"/>
    <col min="24" max="24" width="11.42578125" style="17" customWidth="1"/>
    <col min="25" max="32" width="11.42578125" style="137"/>
    <col min="33" max="16384" width="11.42578125" style="17"/>
  </cols>
  <sheetData>
    <row r="1" spans="1:34" hidden="1" x14ac:dyDescent="0.25">
      <c r="A1" s="42"/>
      <c r="O1" s="10" t="s">
        <v>21</v>
      </c>
      <c r="P1" s="10">
        <v>52</v>
      </c>
      <c r="Q1" s="10" t="s">
        <v>22</v>
      </c>
    </row>
    <row r="2" spans="1:34" hidden="1" x14ac:dyDescent="0.25">
      <c r="P2" s="10">
        <v>12</v>
      </c>
      <c r="Q2" s="10" t="s">
        <v>23</v>
      </c>
    </row>
    <row r="3" spans="1:34" ht="24.75" customHeight="1" x14ac:dyDescent="0.25">
      <c r="A3" s="54" t="s">
        <v>43</v>
      </c>
    </row>
    <row r="4" spans="1:34" ht="16.350000000000001" customHeight="1" x14ac:dyDescent="0.25">
      <c r="A4" s="55" t="s">
        <v>41</v>
      </c>
    </row>
    <row r="5" spans="1:34" ht="16.350000000000001" customHeight="1" x14ac:dyDescent="0.25">
      <c r="A5" s="55"/>
    </row>
    <row r="6" spans="1:34" ht="16.350000000000001" customHeight="1" x14ac:dyDescent="0.25">
      <c r="A6" s="56"/>
    </row>
    <row r="7" spans="1:34" ht="16.350000000000001" customHeight="1" x14ac:dyDescent="0.25">
      <c r="A7" s="57" t="s">
        <v>14</v>
      </c>
    </row>
    <row r="8" spans="1:34" ht="16.350000000000001" customHeight="1" x14ac:dyDescent="0.25">
      <c r="A8" s="26" t="s">
        <v>92</v>
      </c>
    </row>
    <row r="9" spans="1:34" ht="16.350000000000001" customHeight="1" x14ac:dyDescent="0.25"/>
    <row r="10" spans="1:34" s="10" customFormat="1" ht="12.95" customHeight="1" x14ac:dyDescent="0.25">
      <c r="A10" s="142"/>
      <c r="B10" s="143">
        <v>1</v>
      </c>
      <c r="C10" s="144">
        <v>2</v>
      </c>
      <c r="D10" s="144">
        <v>3</v>
      </c>
      <c r="E10" s="144">
        <v>4</v>
      </c>
      <c r="F10" s="145">
        <v>5</v>
      </c>
      <c r="G10" s="144">
        <v>5</v>
      </c>
      <c r="H10" s="144">
        <v>6</v>
      </c>
      <c r="I10" s="144">
        <v>7</v>
      </c>
      <c r="J10" s="146"/>
      <c r="K10" s="146"/>
      <c r="L10" s="147">
        <v>8</v>
      </c>
      <c r="M10" s="147">
        <v>9</v>
      </c>
      <c r="N10" s="144">
        <v>10</v>
      </c>
      <c r="O10" s="147">
        <v>11</v>
      </c>
      <c r="P10" s="144">
        <v>12</v>
      </c>
      <c r="Q10" s="147">
        <v>13</v>
      </c>
      <c r="R10" s="144">
        <v>14</v>
      </c>
      <c r="X10" s="198"/>
      <c r="Y10" s="138"/>
      <c r="Z10" s="138"/>
      <c r="AA10" s="138"/>
      <c r="AB10" s="138"/>
      <c r="AC10" s="138"/>
      <c r="AD10" s="138"/>
      <c r="AE10" s="138"/>
      <c r="AF10" s="138"/>
      <c r="AG10" s="198"/>
      <c r="AH10" s="198"/>
    </row>
    <row r="11" spans="1:34" s="10" customFormat="1" ht="69.599999999999994" customHeight="1" x14ac:dyDescent="0.25">
      <c r="A11" s="148" t="s">
        <v>19</v>
      </c>
      <c r="B11" s="149" t="s">
        <v>1</v>
      </c>
      <c r="C11" s="196" t="s">
        <v>0</v>
      </c>
      <c r="D11" s="196" t="s">
        <v>2</v>
      </c>
      <c r="E11" s="196" t="s">
        <v>3</v>
      </c>
      <c r="F11" s="151" t="s">
        <v>4</v>
      </c>
      <c r="G11" s="199" t="s">
        <v>94</v>
      </c>
      <c r="H11" s="200"/>
      <c r="I11" s="196" t="s">
        <v>7</v>
      </c>
      <c r="J11" s="152" t="s">
        <v>38</v>
      </c>
      <c r="K11" s="153" t="s">
        <v>39</v>
      </c>
      <c r="L11" s="154" t="s">
        <v>50</v>
      </c>
      <c r="M11" s="155" t="s">
        <v>53</v>
      </c>
      <c r="N11" s="196" t="s">
        <v>37</v>
      </c>
      <c r="O11" s="196" t="s">
        <v>9</v>
      </c>
      <c r="P11" s="196" t="s">
        <v>72</v>
      </c>
      <c r="Q11" s="196" t="s">
        <v>11</v>
      </c>
      <c r="R11" s="196" t="s">
        <v>18</v>
      </c>
      <c r="X11" s="198"/>
      <c r="Y11" s="138"/>
      <c r="Z11" s="138"/>
      <c r="AA11" s="138"/>
      <c r="AB11" s="138"/>
      <c r="AC11" s="138"/>
      <c r="AD11" s="138"/>
      <c r="AE11" s="138"/>
      <c r="AF11" s="138"/>
      <c r="AG11" s="198"/>
      <c r="AH11" s="198"/>
    </row>
    <row r="12" spans="1:34" ht="15.95" customHeight="1" thickBot="1" x14ac:dyDescent="0.3">
      <c r="A12" s="156"/>
      <c r="B12" s="157"/>
      <c r="C12" s="158"/>
      <c r="D12" s="158"/>
      <c r="E12" s="158"/>
      <c r="F12" s="158"/>
      <c r="G12" s="159" t="s">
        <v>5</v>
      </c>
      <c r="H12" s="160" t="s">
        <v>93</v>
      </c>
      <c r="I12" s="197"/>
      <c r="J12" s="162"/>
      <c r="K12" s="163"/>
      <c r="L12" s="164"/>
      <c r="M12" s="164"/>
      <c r="N12" s="197"/>
      <c r="O12" s="197"/>
      <c r="P12" s="197"/>
      <c r="Q12" s="197"/>
      <c r="R12" s="197" t="s">
        <v>73</v>
      </c>
      <c r="Y12" s="211"/>
      <c r="Z12" s="211"/>
      <c r="AA12" s="211"/>
      <c r="AB12" s="211"/>
      <c r="AC12" s="211"/>
      <c r="AD12" s="211"/>
      <c r="AE12" s="211"/>
      <c r="AF12" s="211"/>
    </row>
    <row r="13" spans="1:34" ht="31.9" customHeight="1" thickTop="1" thickBot="1" x14ac:dyDescent="0.3">
      <c r="A13" s="69">
        <v>1</v>
      </c>
      <c r="B13" s="62" t="s">
        <v>85</v>
      </c>
      <c r="C13" s="63" t="s">
        <v>17</v>
      </c>
      <c r="D13" s="63" t="s">
        <v>24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92">
        <v>2</v>
      </c>
      <c r="K13" s="92">
        <v>1.5</v>
      </c>
      <c r="L13" s="64">
        <v>1</v>
      </c>
      <c r="M13" s="64">
        <v>11</v>
      </c>
      <c r="N13" s="66">
        <f>J13*K13*L13</f>
        <v>3</v>
      </c>
      <c r="O13" s="64">
        <v>1</v>
      </c>
      <c r="P13" s="64">
        <f t="shared" ref="P13" si="0">PRODUCT($O13,$P$1)</f>
        <v>52</v>
      </c>
      <c r="Q13" s="67">
        <f>N13*P13</f>
        <v>156</v>
      </c>
      <c r="R13" s="68" t="s">
        <v>52</v>
      </c>
      <c r="T13" s="124">
        <v>156</v>
      </c>
      <c r="U13" s="53">
        <f>T13-Q13</f>
        <v>0</v>
      </c>
      <c r="Y13" s="211"/>
      <c r="Z13" s="211"/>
      <c r="AA13" s="211"/>
      <c r="AB13" s="211"/>
      <c r="AC13" s="211"/>
      <c r="AD13" s="211"/>
      <c r="AE13" s="211"/>
      <c r="AF13" s="211"/>
    </row>
    <row r="14" spans="1:34" ht="31.9" customHeight="1" thickBot="1" x14ac:dyDescent="0.3">
      <c r="A14" s="60">
        <v>2</v>
      </c>
      <c r="B14" s="58" t="s">
        <v>85</v>
      </c>
      <c r="C14" s="7" t="s">
        <v>17</v>
      </c>
      <c r="D14" s="7" t="s">
        <v>29</v>
      </c>
      <c r="E14" s="7" t="s">
        <v>31</v>
      </c>
      <c r="F14" s="7"/>
      <c r="G14" s="2" t="s">
        <v>5</v>
      </c>
      <c r="H14" s="4" t="s">
        <v>20</v>
      </c>
      <c r="I14" s="2" t="s">
        <v>48</v>
      </c>
      <c r="J14" s="93">
        <v>2</v>
      </c>
      <c r="K14" s="93">
        <v>1.4</v>
      </c>
      <c r="L14" s="2">
        <v>1</v>
      </c>
      <c r="M14" s="64">
        <v>11</v>
      </c>
      <c r="N14" s="66">
        <f t="shared" ref="N14:N23" si="1">J14*K14*L14</f>
        <v>2.8</v>
      </c>
      <c r="O14" s="2">
        <v>1</v>
      </c>
      <c r="P14" s="2">
        <f>PRODUCT($O14,$P$1)</f>
        <v>52</v>
      </c>
      <c r="Q14" s="49">
        <f>N14*P14</f>
        <v>145.6</v>
      </c>
      <c r="R14" s="12" t="s">
        <v>52</v>
      </c>
      <c r="T14" s="124">
        <v>145.6</v>
      </c>
      <c r="U14" s="53">
        <f t="shared" ref="U14:U23" si="2">T14-Q14</f>
        <v>0</v>
      </c>
      <c r="Y14" s="211"/>
      <c r="Z14" s="211"/>
      <c r="AA14" s="211"/>
      <c r="AB14" s="211"/>
      <c r="AC14" s="211"/>
      <c r="AD14" s="211"/>
      <c r="AE14" s="211"/>
      <c r="AF14" s="211"/>
    </row>
    <row r="15" spans="1:34" s="21" customFormat="1" ht="31.9" customHeight="1" thickBot="1" x14ac:dyDescent="0.3">
      <c r="A15" s="60">
        <v>4</v>
      </c>
      <c r="B15" s="58" t="s">
        <v>86</v>
      </c>
      <c r="C15" s="7" t="s">
        <v>17</v>
      </c>
      <c r="D15" s="7" t="s">
        <v>24</v>
      </c>
      <c r="E15" s="7" t="s">
        <v>24</v>
      </c>
      <c r="F15" s="7"/>
      <c r="G15" s="2" t="s">
        <v>5</v>
      </c>
      <c r="H15" s="4" t="s">
        <v>20</v>
      </c>
      <c r="I15" s="2" t="s">
        <v>48</v>
      </c>
      <c r="J15" s="93">
        <v>2</v>
      </c>
      <c r="K15" s="93">
        <v>1.6</v>
      </c>
      <c r="L15" s="2">
        <v>2</v>
      </c>
      <c r="M15" s="64">
        <v>11</v>
      </c>
      <c r="N15" s="66">
        <f t="shared" si="1"/>
        <v>6.4</v>
      </c>
      <c r="O15" s="2">
        <v>1</v>
      </c>
      <c r="P15" s="2">
        <f t="shared" ref="P15:P23" si="3">PRODUCT($O15,$P$1)</f>
        <v>52</v>
      </c>
      <c r="Q15" s="49">
        <f t="shared" ref="Q15:Q23" si="4">N15*P15</f>
        <v>332.8</v>
      </c>
      <c r="R15" s="12" t="s">
        <v>52</v>
      </c>
      <c r="T15" s="124">
        <v>332.8</v>
      </c>
      <c r="U15" s="53">
        <f t="shared" si="2"/>
        <v>0</v>
      </c>
      <c r="Y15" s="211"/>
      <c r="Z15" s="211"/>
      <c r="AA15" s="211"/>
      <c r="AB15" s="211"/>
      <c r="AC15" s="211"/>
      <c r="AD15" s="211"/>
      <c r="AE15" s="211"/>
      <c r="AF15" s="211"/>
    </row>
    <row r="16" spans="1:34" s="21" customFormat="1" ht="31.9" customHeight="1" thickBot="1" x14ac:dyDescent="0.3">
      <c r="A16" s="69">
        <v>5</v>
      </c>
      <c r="B16" s="58" t="s">
        <v>86</v>
      </c>
      <c r="C16" s="7" t="s">
        <v>17</v>
      </c>
      <c r="D16" s="7" t="s">
        <v>28</v>
      </c>
      <c r="E16" s="7" t="s">
        <v>57</v>
      </c>
      <c r="F16" s="7"/>
      <c r="G16" s="2" t="s">
        <v>5</v>
      </c>
      <c r="H16" s="4" t="s">
        <v>20</v>
      </c>
      <c r="I16" s="2" t="s">
        <v>49</v>
      </c>
      <c r="J16" s="93">
        <v>1.45</v>
      </c>
      <c r="K16" s="93">
        <v>1.6</v>
      </c>
      <c r="L16" s="2">
        <v>1</v>
      </c>
      <c r="M16" s="64">
        <v>11</v>
      </c>
      <c r="N16" s="66">
        <f t="shared" si="1"/>
        <v>2.3199999999999998</v>
      </c>
      <c r="O16" s="2">
        <v>2</v>
      </c>
      <c r="P16" s="2">
        <f t="shared" si="3"/>
        <v>104</v>
      </c>
      <c r="Q16" s="49">
        <f t="shared" si="4"/>
        <v>241.27999999999997</v>
      </c>
      <c r="R16" s="12" t="s">
        <v>51</v>
      </c>
      <c r="T16" s="124">
        <v>241.28</v>
      </c>
      <c r="U16" s="53">
        <f t="shared" si="2"/>
        <v>0</v>
      </c>
      <c r="Y16" s="211"/>
      <c r="Z16" s="211"/>
      <c r="AA16" s="211"/>
      <c r="AB16" s="211"/>
      <c r="AC16" s="211"/>
      <c r="AD16" s="211"/>
      <c r="AE16" s="211"/>
      <c r="AF16" s="211"/>
    </row>
    <row r="17" spans="1:32" s="21" customFormat="1" ht="31.9" customHeight="1" thickBot="1" x14ac:dyDescent="0.3">
      <c r="A17" s="60">
        <v>6</v>
      </c>
      <c r="B17" s="58" t="s">
        <v>86</v>
      </c>
      <c r="C17" s="7" t="s">
        <v>17</v>
      </c>
      <c r="D17" s="7" t="s">
        <v>29</v>
      </c>
      <c r="E17" s="7" t="s">
        <v>58</v>
      </c>
      <c r="F17" s="7"/>
      <c r="G17" s="2" t="s">
        <v>5</v>
      </c>
      <c r="H17" s="4" t="s">
        <v>20</v>
      </c>
      <c r="I17" s="2" t="s">
        <v>49</v>
      </c>
      <c r="J17" s="93">
        <v>1.45</v>
      </c>
      <c r="K17" s="93">
        <v>1.6</v>
      </c>
      <c r="L17" s="2">
        <v>1</v>
      </c>
      <c r="M17" s="64">
        <v>11</v>
      </c>
      <c r="N17" s="66">
        <f t="shared" si="1"/>
        <v>2.3199999999999998</v>
      </c>
      <c r="O17" s="2">
        <v>2</v>
      </c>
      <c r="P17" s="2">
        <f t="shared" si="3"/>
        <v>104</v>
      </c>
      <c r="Q17" s="49">
        <f t="shared" si="4"/>
        <v>241.27999999999997</v>
      </c>
      <c r="R17" s="12" t="s">
        <v>51</v>
      </c>
      <c r="T17" s="124">
        <v>241.28</v>
      </c>
      <c r="U17" s="53">
        <f t="shared" si="2"/>
        <v>0</v>
      </c>
      <c r="Y17" s="211"/>
      <c r="Z17" s="211"/>
      <c r="AA17" s="211"/>
      <c r="AB17" s="211"/>
      <c r="AC17" s="211"/>
      <c r="AD17" s="211"/>
      <c r="AE17" s="211"/>
      <c r="AF17" s="211"/>
    </row>
    <row r="18" spans="1:32" s="21" customFormat="1" ht="31.9" customHeight="1" thickBot="1" x14ac:dyDescent="0.3">
      <c r="A18" s="69">
        <v>7</v>
      </c>
      <c r="B18" s="58" t="s">
        <v>87</v>
      </c>
      <c r="C18" s="7" t="s">
        <v>17</v>
      </c>
      <c r="D18" s="7" t="s">
        <v>24</v>
      </c>
      <c r="E18" s="7" t="s">
        <v>24</v>
      </c>
      <c r="F18" s="7"/>
      <c r="G18" s="2" t="s">
        <v>5</v>
      </c>
      <c r="H18" s="4" t="s">
        <v>20</v>
      </c>
      <c r="I18" s="2" t="s">
        <v>48</v>
      </c>
      <c r="J18" s="93">
        <v>2</v>
      </c>
      <c r="K18" s="93">
        <v>1.6</v>
      </c>
      <c r="L18" s="2">
        <v>1</v>
      </c>
      <c r="M18" s="64">
        <v>11</v>
      </c>
      <c r="N18" s="66">
        <f t="shared" si="1"/>
        <v>3.2</v>
      </c>
      <c r="O18" s="6">
        <v>1</v>
      </c>
      <c r="P18" s="2">
        <f t="shared" si="3"/>
        <v>52</v>
      </c>
      <c r="Q18" s="49">
        <f t="shared" si="4"/>
        <v>166.4</v>
      </c>
      <c r="R18" s="12" t="s">
        <v>52</v>
      </c>
      <c r="T18" s="124">
        <v>166.4</v>
      </c>
      <c r="U18" s="53">
        <f t="shared" si="2"/>
        <v>0</v>
      </c>
      <c r="Y18" s="211"/>
      <c r="Z18" s="211"/>
      <c r="AA18" s="211"/>
      <c r="AB18" s="211"/>
      <c r="AC18" s="211"/>
      <c r="AD18" s="211"/>
      <c r="AE18" s="211"/>
      <c r="AF18" s="211"/>
    </row>
    <row r="19" spans="1:32" s="21" customFormat="1" ht="31.9" customHeight="1" thickBot="1" x14ac:dyDescent="0.3">
      <c r="A19" s="60">
        <v>8</v>
      </c>
      <c r="B19" s="58" t="s">
        <v>87</v>
      </c>
      <c r="C19" s="7" t="s">
        <v>17</v>
      </c>
      <c r="D19" s="7" t="s">
        <v>28</v>
      </c>
      <c r="E19" s="7" t="s">
        <v>31</v>
      </c>
      <c r="F19" s="7"/>
      <c r="G19" s="2" t="s">
        <v>5</v>
      </c>
      <c r="H19" s="4" t="s">
        <v>20</v>
      </c>
      <c r="I19" s="2" t="s">
        <v>48</v>
      </c>
      <c r="J19" s="93">
        <v>2</v>
      </c>
      <c r="K19" s="93">
        <v>1.6</v>
      </c>
      <c r="L19" s="2">
        <v>1</v>
      </c>
      <c r="M19" s="64">
        <v>11</v>
      </c>
      <c r="N19" s="66">
        <f t="shared" si="1"/>
        <v>3.2</v>
      </c>
      <c r="O19" s="6">
        <v>1</v>
      </c>
      <c r="P19" s="2">
        <f t="shared" si="3"/>
        <v>52</v>
      </c>
      <c r="Q19" s="49">
        <f t="shared" si="4"/>
        <v>166.4</v>
      </c>
      <c r="R19" s="12" t="s">
        <v>52</v>
      </c>
      <c r="T19" s="124">
        <v>166.4</v>
      </c>
      <c r="U19" s="53">
        <f t="shared" si="2"/>
        <v>0</v>
      </c>
      <c r="Y19" s="211"/>
      <c r="Z19" s="211"/>
      <c r="AA19" s="211"/>
      <c r="AB19" s="211"/>
      <c r="AC19" s="211"/>
      <c r="AD19" s="211"/>
      <c r="AE19" s="211"/>
      <c r="AF19" s="211"/>
    </row>
    <row r="20" spans="1:32" s="21" customFormat="1" ht="31.9" customHeight="1" thickBot="1" x14ac:dyDescent="0.3">
      <c r="A20" s="69">
        <v>9</v>
      </c>
      <c r="B20" s="58" t="s">
        <v>87</v>
      </c>
      <c r="C20" s="7" t="s">
        <v>17</v>
      </c>
      <c r="D20" s="7" t="s">
        <v>29</v>
      </c>
      <c r="E20" s="7" t="s">
        <v>32</v>
      </c>
      <c r="F20" s="7"/>
      <c r="G20" s="2" t="s">
        <v>5</v>
      </c>
      <c r="H20" s="4" t="s">
        <v>20</v>
      </c>
      <c r="I20" s="2" t="s">
        <v>48</v>
      </c>
      <c r="J20" s="93">
        <v>2</v>
      </c>
      <c r="K20" s="93">
        <v>1.6</v>
      </c>
      <c r="L20" s="2">
        <v>1</v>
      </c>
      <c r="M20" s="64">
        <v>11</v>
      </c>
      <c r="N20" s="66">
        <f t="shared" si="1"/>
        <v>3.2</v>
      </c>
      <c r="O20" s="6">
        <v>1</v>
      </c>
      <c r="P20" s="2">
        <f t="shared" si="3"/>
        <v>52</v>
      </c>
      <c r="Q20" s="49">
        <f t="shared" si="4"/>
        <v>166.4</v>
      </c>
      <c r="R20" s="12" t="s">
        <v>52</v>
      </c>
      <c r="T20" s="124">
        <v>166.4</v>
      </c>
      <c r="U20" s="53">
        <f t="shared" si="2"/>
        <v>0</v>
      </c>
      <c r="Y20" s="211"/>
      <c r="Z20" s="211"/>
      <c r="AA20" s="211"/>
      <c r="AB20" s="211"/>
      <c r="AC20" s="211"/>
      <c r="AD20" s="211"/>
      <c r="AE20" s="211"/>
      <c r="AF20" s="211"/>
    </row>
    <row r="21" spans="1:32" s="21" customFormat="1" ht="31.9" customHeight="1" thickBot="1" x14ac:dyDescent="0.3">
      <c r="A21" s="60">
        <v>10</v>
      </c>
      <c r="B21" s="58" t="s">
        <v>91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93">
        <v>2</v>
      </c>
      <c r="K21" s="93">
        <v>1.6</v>
      </c>
      <c r="L21" s="2">
        <v>1</v>
      </c>
      <c r="M21" s="64">
        <v>11</v>
      </c>
      <c r="N21" s="66">
        <f t="shared" si="1"/>
        <v>3.2</v>
      </c>
      <c r="O21" s="6">
        <v>1</v>
      </c>
      <c r="P21" s="2">
        <f t="shared" si="3"/>
        <v>52</v>
      </c>
      <c r="Q21" s="49">
        <f t="shared" si="4"/>
        <v>166.4</v>
      </c>
      <c r="R21" s="12" t="s">
        <v>52</v>
      </c>
      <c r="T21" s="124">
        <v>166.4</v>
      </c>
      <c r="U21" s="53">
        <f t="shared" si="2"/>
        <v>0</v>
      </c>
      <c r="Y21" s="211"/>
      <c r="Z21" s="211"/>
      <c r="AA21" s="211"/>
      <c r="AB21" s="211"/>
      <c r="AC21" s="211"/>
      <c r="AD21" s="211"/>
      <c r="AE21" s="211"/>
      <c r="AF21" s="211"/>
    </row>
    <row r="22" spans="1:32" s="21" customFormat="1" ht="31.9" customHeight="1" thickBot="1" x14ac:dyDescent="0.3">
      <c r="A22" s="69">
        <v>11</v>
      </c>
      <c r="B22" s="58" t="s">
        <v>91</v>
      </c>
      <c r="C22" s="7" t="s">
        <v>17</v>
      </c>
      <c r="D22" s="7" t="s">
        <v>28</v>
      </c>
      <c r="E22" s="7" t="s">
        <v>31</v>
      </c>
      <c r="F22" s="7"/>
      <c r="G22" s="2" t="s">
        <v>5</v>
      </c>
      <c r="H22" s="4" t="s">
        <v>20</v>
      </c>
      <c r="I22" s="2" t="s">
        <v>48</v>
      </c>
      <c r="J22" s="93">
        <v>2</v>
      </c>
      <c r="K22" s="93">
        <v>1.6</v>
      </c>
      <c r="L22" s="2">
        <v>1</v>
      </c>
      <c r="M22" s="64">
        <v>11</v>
      </c>
      <c r="N22" s="66">
        <f t="shared" si="1"/>
        <v>3.2</v>
      </c>
      <c r="O22" s="6">
        <v>1</v>
      </c>
      <c r="P22" s="2">
        <f t="shared" si="3"/>
        <v>52</v>
      </c>
      <c r="Q22" s="49">
        <f t="shared" si="4"/>
        <v>166.4</v>
      </c>
      <c r="R22" s="12" t="s">
        <v>52</v>
      </c>
      <c r="T22" s="124">
        <v>166.4</v>
      </c>
      <c r="U22" s="53">
        <f t="shared" si="2"/>
        <v>0</v>
      </c>
      <c r="Y22" s="211"/>
      <c r="Z22" s="211"/>
      <c r="AA22" s="211"/>
      <c r="AB22" s="211"/>
      <c r="AC22" s="211"/>
      <c r="AD22" s="211"/>
      <c r="AE22" s="211"/>
      <c r="AF22" s="211"/>
    </row>
    <row r="23" spans="1:32" ht="31.9" customHeight="1" thickBot="1" x14ac:dyDescent="0.3">
      <c r="A23" s="61">
        <v>12</v>
      </c>
      <c r="B23" s="59" t="s">
        <v>91</v>
      </c>
      <c r="C23" s="13" t="s">
        <v>17</v>
      </c>
      <c r="D23" s="13" t="s">
        <v>29</v>
      </c>
      <c r="E23" s="13" t="s">
        <v>32</v>
      </c>
      <c r="F23" s="13"/>
      <c r="G23" s="14" t="s">
        <v>5</v>
      </c>
      <c r="H23" s="15" t="s">
        <v>20</v>
      </c>
      <c r="I23" s="14" t="s">
        <v>48</v>
      </c>
      <c r="J23" s="28">
        <v>2</v>
      </c>
      <c r="K23" s="28">
        <v>1.6</v>
      </c>
      <c r="L23" s="14">
        <v>1</v>
      </c>
      <c r="M23" s="94">
        <v>11</v>
      </c>
      <c r="N23" s="95">
        <f t="shared" si="1"/>
        <v>3.2</v>
      </c>
      <c r="O23" s="96">
        <v>1</v>
      </c>
      <c r="P23" s="14">
        <f t="shared" si="3"/>
        <v>52</v>
      </c>
      <c r="Q23" s="50">
        <f t="shared" si="4"/>
        <v>166.4</v>
      </c>
      <c r="R23" s="16" t="s">
        <v>52</v>
      </c>
      <c r="T23" s="124">
        <v>166.4</v>
      </c>
      <c r="U23" s="53">
        <f t="shared" si="2"/>
        <v>0</v>
      </c>
      <c r="Y23" s="211"/>
      <c r="Z23" s="211"/>
      <c r="AA23" s="211"/>
      <c r="AB23" s="211"/>
      <c r="AC23" s="211"/>
      <c r="AD23" s="211"/>
      <c r="AE23" s="211"/>
      <c r="AF23" s="211"/>
    </row>
    <row r="24" spans="1:32" ht="15" customHeight="1" x14ac:dyDescent="0.25">
      <c r="H24" s="20"/>
      <c r="T24" s="125"/>
    </row>
    <row r="25" spans="1:32" ht="15" customHeight="1" x14ac:dyDescent="0.25">
      <c r="H25" s="20"/>
      <c r="N25" s="140">
        <f>SUBTOTAL(9,N13:N24)</f>
        <v>36.04</v>
      </c>
      <c r="O25" s="48"/>
      <c r="Q25" s="140">
        <f>SUBTOTAL(9,Q13:Q24)</f>
        <v>2115.3600000000006</v>
      </c>
    </row>
    <row r="26" spans="1:32" ht="29.25" customHeight="1" x14ac:dyDescent="0.25">
      <c r="H26" s="20"/>
      <c r="K26" s="202" t="s">
        <v>75</v>
      </c>
      <c r="L26" s="202"/>
      <c r="M26" s="202"/>
      <c r="N26" s="47"/>
      <c r="O26" s="48"/>
      <c r="P26" s="48"/>
      <c r="Q26" s="48"/>
    </row>
    <row r="27" spans="1:32" ht="14.25" x14ac:dyDescent="0.25">
      <c r="H27" s="20"/>
      <c r="K27" s="17"/>
      <c r="L27" s="203" t="s">
        <v>48</v>
      </c>
      <c r="M27" s="204"/>
      <c r="N27" s="100">
        <f>SUMIF($I$13:$I$23,$L27,N$13:N$23)</f>
        <v>31.399999999999995</v>
      </c>
      <c r="O27" s="100"/>
      <c r="P27" s="100"/>
      <c r="Q27" s="101">
        <f>SUMIF($I$13:$I$23,$L27,Q$13:Q$23)</f>
        <v>1632.8000000000004</v>
      </c>
    </row>
    <row r="28" spans="1:32" ht="14.25" x14ac:dyDescent="0.25">
      <c r="H28" s="20"/>
      <c r="K28" s="17"/>
      <c r="L28" s="205" t="s">
        <v>65</v>
      </c>
      <c r="M28" s="206"/>
      <c r="N28" s="11">
        <f t="shared" ref="N28:N29" si="5">SUMIF($I$13:$I$23,$L28,N$13:N$23)</f>
        <v>0</v>
      </c>
      <c r="O28" s="47"/>
      <c r="P28" s="47"/>
      <c r="Q28" s="102">
        <f>SUMIF($I$13:$I$23,$L28,Q$13:Q$23)</f>
        <v>0</v>
      </c>
    </row>
    <row r="29" spans="1:32" ht="14.25" x14ac:dyDescent="0.25">
      <c r="H29" s="20"/>
      <c r="L29" s="207" t="s">
        <v>49</v>
      </c>
      <c r="M29" s="208"/>
      <c r="N29" s="104">
        <f t="shared" si="5"/>
        <v>4.6399999999999997</v>
      </c>
      <c r="O29" s="105"/>
      <c r="P29" s="105"/>
      <c r="Q29" s="106">
        <f>SUMIF($I$13:$I$23,$L29,Q$13:Q$23)</f>
        <v>482.55999999999995</v>
      </c>
    </row>
    <row r="30" spans="1:32" x14ac:dyDescent="0.25">
      <c r="H30" s="20"/>
      <c r="N30" s="140">
        <f>SUM(N27:N29)</f>
        <v>36.039999999999992</v>
      </c>
      <c r="O30" s="140"/>
      <c r="P30" s="141"/>
      <c r="Q30" s="140">
        <f>SUM(Q27:Q29)</f>
        <v>2115.3600000000006</v>
      </c>
      <c r="Y30" s="139"/>
      <c r="Z30" s="139"/>
      <c r="AA30" s="139"/>
      <c r="AB30" s="139"/>
      <c r="AC30" s="139"/>
      <c r="AD30" s="139"/>
      <c r="AE30" s="139"/>
      <c r="AF30" s="139"/>
    </row>
    <row r="31" spans="1:32" x14ac:dyDescent="0.25">
      <c r="P31" s="47"/>
      <c r="Q31" s="47"/>
    </row>
    <row r="32" spans="1:32" ht="15" x14ac:dyDescent="0.25">
      <c r="J32" s="198"/>
      <c r="K32" s="133"/>
      <c r="L32" s="212"/>
      <c r="M32" s="212"/>
      <c r="N32" s="212"/>
      <c r="O32" s="212"/>
      <c r="P32" s="212"/>
      <c r="Q32" s="212"/>
      <c r="R32" s="212"/>
    </row>
    <row r="33" spans="10:19" ht="15" x14ac:dyDescent="0.25">
      <c r="J33" s="141"/>
      <c r="K33" s="213"/>
      <c r="L33" s="213"/>
      <c r="M33" s="213"/>
      <c r="N33" s="213"/>
      <c r="O33" s="213"/>
      <c r="P33" s="213"/>
      <c r="Q33" s="213"/>
      <c r="R33" s="213"/>
    </row>
    <row r="34" spans="10:19" ht="15" x14ac:dyDescent="0.25">
      <c r="J34" s="198"/>
      <c r="K34" s="133"/>
      <c r="L34" s="213"/>
      <c r="M34" s="213"/>
      <c r="N34" s="213"/>
      <c r="O34" s="213"/>
      <c r="P34" s="213"/>
      <c r="Q34" s="213"/>
      <c r="R34" s="213"/>
    </row>
    <row r="35" spans="10:19" ht="15" x14ac:dyDescent="0.25">
      <c r="J35" s="198"/>
      <c r="K35" s="133"/>
      <c r="L35" s="213"/>
      <c r="M35" s="213"/>
      <c r="N35" s="213"/>
      <c r="O35" s="213"/>
      <c r="P35" s="213"/>
      <c r="Q35" s="213"/>
      <c r="R35" s="213"/>
    </row>
    <row r="36" spans="10:19" ht="15" x14ac:dyDescent="0.25">
      <c r="J36" s="198"/>
      <c r="K36" s="133"/>
      <c r="L36" s="213"/>
      <c r="M36" s="213"/>
      <c r="N36" s="213"/>
      <c r="O36" s="213"/>
      <c r="P36" s="213"/>
      <c r="Q36" s="213"/>
      <c r="R36" s="213"/>
    </row>
    <row r="37" spans="10:19" ht="15" x14ac:dyDescent="0.25">
      <c r="J37" s="198"/>
      <c r="K37" s="133"/>
      <c r="L37" s="213"/>
      <c r="M37" s="213"/>
      <c r="N37" s="213"/>
      <c r="O37" s="213"/>
      <c r="P37" s="213"/>
      <c r="Q37" s="213"/>
      <c r="R37" s="213"/>
      <c r="S37" s="137"/>
    </row>
    <row r="38" spans="10:19" ht="15" x14ac:dyDescent="0.25">
      <c r="J38" s="198"/>
      <c r="K38" s="133"/>
      <c r="L38" s="213"/>
      <c r="M38" s="213"/>
      <c r="N38" s="213"/>
      <c r="O38" s="213"/>
      <c r="P38" s="213"/>
      <c r="Q38" s="213"/>
      <c r="R38" s="213"/>
    </row>
    <row r="39" spans="10:19" ht="15" x14ac:dyDescent="0.25">
      <c r="K39" s="133"/>
      <c r="L39"/>
      <c r="M39"/>
      <c r="N39"/>
      <c r="O39"/>
      <c r="P39"/>
      <c r="Q39"/>
      <c r="R39"/>
    </row>
  </sheetData>
  <autoFilter ref="A12:R23" xr:uid="{00000000-0009-0000-0000-000000000000}"/>
  <mergeCells count="6">
    <mergeCell ref="G11:H11"/>
    <mergeCell ref="L32:R32"/>
    <mergeCell ref="K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3" fitToHeight="0" orientation="landscape" r:id="rId1"/>
  <headerFooter differentOddEven="1"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  <evenHeader>&amp;L&amp;G&amp;COffenes Verfahren Nr. AS 06/ 2017
Unterhalts- und Glasreinigung von Verwaltungs- und Laborgebäuden (Sicherheitsstufe 1+2)</even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39"/>
  <sheetViews>
    <sheetView tabSelected="1" topLeftCell="A4" zoomScaleNormal="100" zoomScaleSheetLayoutView="85" zoomScalePageLayoutView="70" workbookViewId="0">
      <selection activeCell="AE12" sqref="AE12"/>
    </sheetView>
  </sheetViews>
  <sheetFormatPr baseColWidth="10" defaultColWidth="11.42578125" defaultRowHeight="12.75" x14ac:dyDescent="0.25"/>
  <cols>
    <col min="1" max="1" width="4.28515625" style="10" customWidth="1"/>
    <col min="2" max="2" width="17.7109375" style="17" customWidth="1"/>
    <col min="3" max="3" width="13.42578125" style="17" customWidth="1"/>
    <col min="4" max="4" width="11.42578125" style="17"/>
    <col min="5" max="5" width="28.28515625" style="17" customWidth="1"/>
    <col min="6" max="6" width="9.28515625" style="17" hidden="1" customWidth="1"/>
    <col min="7" max="7" width="7.28515625" style="10" customWidth="1"/>
    <col min="8" max="8" width="8.42578125" style="10" customWidth="1"/>
    <col min="9" max="9" width="9.5703125" style="10" customWidth="1"/>
    <col min="10" max="11" width="12.28515625" style="10" customWidth="1"/>
    <col min="12" max="13" width="7.7109375" style="10" customWidth="1"/>
    <col min="14" max="14" width="9.28515625" style="11" customWidth="1"/>
    <col min="15" max="15" width="10.7109375" style="10" customWidth="1"/>
    <col min="16" max="16" width="10.140625" style="10" customWidth="1"/>
    <col min="17" max="17" width="11.7109375" style="48" customWidth="1"/>
    <col min="18" max="18" width="9.7109375" style="10" customWidth="1"/>
    <col min="19" max="19" width="0" style="17" hidden="1" customWidth="1"/>
    <col min="20" max="21" width="11.42578125" style="17" hidden="1" customWidth="1"/>
    <col min="22" max="23" width="0" style="17" hidden="1" customWidth="1"/>
    <col min="24" max="24" width="11.42578125" style="17"/>
    <col min="25" max="32" width="11.42578125" style="137"/>
    <col min="33" max="16384" width="11.42578125" style="17"/>
  </cols>
  <sheetData>
    <row r="1" spans="1:35" hidden="1" x14ac:dyDescent="0.25">
      <c r="A1" s="42"/>
      <c r="O1" s="10" t="s">
        <v>21</v>
      </c>
      <c r="P1" s="10">
        <v>52</v>
      </c>
      <c r="Q1" s="48" t="s">
        <v>22</v>
      </c>
    </row>
    <row r="2" spans="1:35" hidden="1" x14ac:dyDescent="0.25">
      <c r="P2" s="10">
        <v>12</v>
      </c>
      <c r="Q2" s="48" t="s">
        <v>23</v>
      </c>
    </row>
    <row r="3" spans="1:35" ht="20.25" x14ac:dyDescent="0.25">
      <c r="B3" s="22"/>
      <c r="H3" s="19"/>
    </row>
    <row r="4" spans="1:35" ht="24.75" customHeight="1" x14ac:dyDescent="0.25">
      <c r="A4" s="54" t="s">
        <v>42</v>
      </c>
      <c r="B4" s="54"/>
    </row>
    <row r="5" spans="1:35" ht="16.350000000000001" customHeight="1" x14ac:dyDescent="0.25">
      <c r="A5" s="55" t="s">
        <v>41</v>
      </c>
      <c r="B5" s="55"/>
    </row>
    <row r="6" spans="1:35" ht="16.350000000000001" customHeight="1" x14ac:dyDescent="0.25">
      <c r="A6" s="55"/>
      <c r="B6" s="55"/>
    </row>
    <row r="7" spans="1:35" ht="16.350000000000001" customHeight="1" x14ac:dyDescent="0.25">
      <c r="A7" s="56"/>
      <c r="B7" s="56"/>
    </row>
    <row r="8" spans="1:35" ht="16.350000000000001" customHeight="1" x14ac:dyDescent="0.25">
      <c r="A8" s="57" t="s">
        <v>14</v>
      </c>
      <c r="B8" s="57"/>
    </row>
    <row r="9" spans="1:35" ht="16.350000000000001" customHeight="1" x14ac:dyDescent="0.25">
      <c r="A9" s="26" t="s">
        <v>95</v>
      </c>
      <c r="B9" s="26"/>
    </row>
    <row r="10" spans="1:35" ht="16.350000000000001" customHeight="1" x14ac:dyDescent="0.25"/>
    <row r="11" spans="1:35" s="10" customFormat="1" ht="12.95" customHeight="1" x14ac:dyDescent="0.25">
      <c r="A11" s="144"/>
      <c r="B11" s="144">
        <v>1</v>
      </c>
      <c r="C11" s="144">
        <v>2</v>
      </c>
      <c r="D11" s="144">
        <v>3</v>
      </c>
      <c r="E11" s="144">
        <v>4</v>
      </c>
      <c r="F11" s="144">
        <v>5</v>
      </c>
      <c r="G11" s="144">
        <v>5</v>
      </c>
      <c r="H11" s="144">
        <v>6</v>
      </c>
      <c r="I11" s="144">
        <v>7</v>
      </c>
      <c r="J11" s="144"/>
      <c r="K11" s="144"/>
      <c r="L11" s="165">
        <v>8</v>
      </c>
      <c r="M11" s="165">
        <v>9</v>
      </c>
      <c r="N11" s="165">
        <v>10</v>
      </c>
      <c r="O11" s="165">
        <v>11</v>
      </c>
      <c r="P11" s="165">
        <v>12</v>
      </c>
      <c r="Q11" s="169">
        <v>13</v>
      </c>
      <c r="R11" s="165">
        <v>14</v>
      </c>
      <c r="Y11" s="138"/>
      <c r="Z11" s="138"/>
      <c r="AA11" s="138"/>
      <c r="AB11" s="138"/>
      <c r="AC11" s="138"/>
      <c r="AD11" s="138"/>
      <c r="AE11" s="138"/>
      <c r="AF11" s="138"/>
    </row>
    <row r="12" spans="1:35" s="10" customFormat="1" ht="69.599999999999994" customHeight="1" x14ac:dyDescent="0.25">
      <c r="A12" s="196" t="s">
        <v>19</v>
      </c>
      <c r="B12" s="196" t="s">
        <v>1</v>
      </c>
      <c r="C12" s="196" t="s">
        <v>0</v>
      </c>
      <c r="D12" s="196" t="s">
        <v>2</v>
      </c>
      <c r="E12" s="196" t="s">
        <v>3</v>
      </c>
      <c r="F12" s="151" t="s">
        <v>4</v>
      </c>
      <c r="G12" s="199" t="s">
        <v>84</v>
      </c>
      <c r="H12" s="200"/>
      <c r="I12" s="196" t="s">
        <v>7</v>
      </c>
      <c r="J12" s="152" t="s">
        <v>38</v>
      </c>
      <c r="K12" s="153" t="s">
        <v>39</v>
      </c>
      <c r="L12" s="154" t="s">
        <v>50</v>
      </c>
      <c r="M12" s="154" t="s">
        <v>53</v>
      </c>
      <c r="N12" s="196" t="s">
        <v>37</v>
      </c>
      <c r="O12" s="196" t="s">
        <v>9</v>
      </c>
      <c r="P12" s="196" t="s">
        <v>10</v>
      </c>
      <c r="Q12" s="170" t="s">
        <v>11</v>
      </c>
      <c r="R12" s="196" t="s">
        <v>18</v>
      </c>
      <c r="X12" s="198"/>
      <c r="Y12" s="138"/>
      <c r="Z12" s="138"/>
      <c r="AA12" s="138"/>
      <c r="AB12" s="138"/>
      <c r="AC12" s="138"/>
      <c r="AD12" s="138"/>
      <c r="AE12" s="138"/>
      <c r="AF12" s="138"/>
      <c r="AG12" s="198"/>
      <c r="AH12" s="198"/>
      <c r="AI12" s="198"/>
    </row>
    <row r="13" spans="1:35" ht="15.95" customHeight="1" thickBot="1" x14ac:dyDescent="0.3">
      <c r="A13" s="197"/>
      <c r="B13" s="158"/>
      <c r="C13" s="158"/>
      <c r="D13" s="158"/>
      <c r="E13" s="158"/>
      <c r="F13" s="158"/>
      <c r="G13" s="159" t="s">
        <v>5</v>
      </c>
      <c r="H13" s="166" t="s">
        <v>6</v>
      </c>
      <c r="I13" s="197"/>
      <c r="J13" s="162"/>
      <c r="K13" s="163"/>
      <c r="L13" s="164"/>
      <c r="M13" s="164"/>
      <c r="N13" s="197"/>
      <c r="O13" s="197"/>
      <c r="P13" s="197"/>
      <c r="Q13" s="171"/>
      <c r="R13" s="197" t="s">
        <v>73</v>
      </c>
      <c r="Y13" s="211"/>
      <c r="Z13" s="211"/>
      <c r="AA13" s="211"/>
      <c r="AB13" s="211"/>
      <c r="AC13" s="211"/>
      <c r="AD13" s="211"/>
      <c r="AE13" s="211"/>
      <c r="AF13" s="211"/>
    </row>
    <row r="14" spans="1:35" ht="31.9" customHeight="1" thickTop="1" thickBot="1" x14ac:dyDescent="0.3">
      <c r="A14" s="69">
        <v>1</v>
      </c>
      <c r="B14" s="63" t="s">
        <v>85</v>
      </c>
      <c r="C14" s="63" t="s">
        <v>17</v>
      </c>
      <c r="D14" s="63" t="s">
        <v>24</v>
      </c>
      <c r="E14" s="63" t="s">
        <v>36</v>
      </c>
      <c r="F14" s="63"/>
      <c r="G14" s="64" t="s">
        <v>5</v>
      </c>
      <c r="H14" s="65" t="s">
        <v>20</v>
      </c>
      <c r="I14" s="64" t="s">
        <v>48</v>
      </c>
      <c r="J14" s="64">
        <v>2.1</v>
      </c>
      <c r="K14" s="64">
        <v>1.7</v>
      </c>
      <c r="L14" s="64">
        <v>1</v>
      </c>
      <c r="M14" s="64">
        <v>11</v>
      </c>
      <c r="N14" s="66">
        <f>J14*K14*L14</f>
        <v>3.57</v>
      </c>
      <c r="O14" s="76">
        <v>1</v>
      </c>
      <c r="P14" s="76">
        <f t="shared" ref="P14:P22" si="0">PRODUCT($O14,$P$1)</f>
        <v>52</v>
      </c>
      <c r="Q14" s="77">
        <f>N14*P14</f>
        <v>185.64</v>
      </c>
      <c r="R14" s="78" t="s">
        <v>52</v>
      </c>
      <c r="T14" s="124">
        <v>185.64</v>
      </c>
      <c r="U14" s="53">
        <f>T14-Q14</f>
        <v>0</v>
      </c>
      <c r="Y14" s="211"/>
      <c r="Z14" s="211"/>
      <c r="AA14" s="211"/>
      <c r="AB14" s="211"/>
      <c r="AC14" s="211"/>
      <c r="AD14" s="211"/>
      <c r="AE14" s="211"/>
      <c r="AF14" s="211"/>
    </row>
    <row r="15" spans="1:35" ht="31.9" customHeight="1" thickBot="1" x14ac:dyDescent="0.3">
      <c r="A15" s="60">
        <v>2</v>
      </c>
      <c r="B15" s="7" t="s">
        <v>85</v>
      </c>
      <c r="C15" s="7" t="s">
        <v>17</v>
      </c>
      <c r="D15" s="7" t="s">
        <v>24</v>
      </c>
      <c r="E15" s="7" t="s">
        <v>56</v>
      </c>
      <c r="F15" s="7"/>
      <c r="G15" s="2" t="s">
        <v>5</v>
      </c>
      <c r="H15" s="4" t="s">
        <v>20</v>
      </c>
      <c r="I15" s="2" t="s">
        <v>48</v>
      </c>
      <c r="J15" s="2">
        <v>2.1</v>
      </c>
      <c r="K15" s="2">
        <v>1.4</v>
      </c>
      <c r="L15" s="2">
        <v>2</v>
      </c>
      <c r="M15" s="2">
        <v>11</v>
      </c>
      <c r="N15" s="30">
        <f t="shared" ref="N15:N22" si="1">J15*K15*L15</f>
        <v>5.88</v>
      </c>
      <c r="O15" s="3">
        <v>1</v>
      </c>
      <c r="P15" s="76">
        <f t="shared" si="0"/>
        <v>52</v>
      </c>
      <c r="Q15" s="51">
        <f>N15*P15</f>
        <v>305.76</v>
      </c>
      <c r="R15" s="37" t="s">
        <v>52</v>
      </c>
      <c r="T15" s="124">
        <v>305.76</v>
      </c>
      <c r="U15" s="53">
        <f t="shared" ref="U15:U22" si="2">T15-Q15</f>
        <v>0</v>
      </c>
      <c r="Y15" s="211"/>
      <c r="Z15" s="211"/>
      <c r="AA15" s="211"/>
      <c r="AB15" s="211"/>
      <c r="AC15" s="211"/>
      <c r="AD15" s="211"/>
      <c r="AE15" s="211"/>
      <c r="AF15" s="211"/>
    </row>
    <row r="16" spans="1:35" ht="31.9" customHeight="1" thickBot="1" x14ac:dyDescent="0.3">
      <c r="A16" s="60">
        <v>3</v>
      </c>
      <c r="B16" s="7" t="s">
        <v>86</v>
      </c>
      <c r="C16" s="7" t="s">
        <v>17</v>
      </c>
      <c r="D16" s="7" t="s">
        <v>24</v>
      </c>
      <c r="E16" s="7" t="s">
        <v>59</v>
      </c>
      <c r="F16" s="7"/>
      <c r="G16" s="2" t="s">
        <v>5</v>
      </c>
      <c r="H16" s="4" t="s">
        <v>20</v>
      </c>
      <c r="I16" s="2" t="s">
        <v>49</v>
      </c>
      <c r="J16" s="2">
        <v>2.6</v>
      </c>
      <c r="K16" s="2">
        <v>1.3</v>
      </c>
      <c r="L16" s="2">
        <v>1</v>
      </c>
      <c r="M16" s="2">
        <v>11</v>
      </c>
      <c r="N16" s="30">
        <f t="shared" si="1"/>
        <v>3.3800000000000003</v>
      </c>
      <c r="O16" s="2">
        <v>2</v>
      </c>
      <c r="P16" s="76">
        <f t="shared" si="0"/>
        <v>104</v>
      </c>
      <c r="Q16" s="51">
        <f t="shared" ref="Q16:Q22" si="3">N16*P16</f>
        <v>351.52000000000004</v>
      </c>
      <c r="R16" s="37" t="s">
        <v>51</v>
      </c>
      <c r="T16" s="124">
        <v>351.52</v>
      </c>
      <c r="U16" s="53">
        <f t="shared" si="2"/>
        <v>0</v>
      </c>
      <c r="Y16" s="211"/>
      <c r="Z16" s="211"/>
      <c r="AA16" s="211"/>
      <c r="AB16" s="211"/>
      <c r="AC16" s="211"/>
      <c r="AD16" s="211"/>
      <c r="AE16" s="211"/>
      <c r="AF16" s="211"/>
    </row>
    <row r="17" spans="1:32" ht="31.9" customHeight="1" thickBot="1" x14ac:dyDescent="0.3">
      <c r="A17" s="60">
        <v>5</v>
      </c>
      <c r="B17" s="7" t="s">
        <v>86</v>
      </c>
      <c r="C17" s="7" t="s">
        <v>17</v>
      </c>
      <c r="D17" s="7" t="s">
        <v>24</v>
      </c>
      <c r="E17" s="7" t="s">
        <v>24</v>
      </c>
      <c r="F17" s="7"/>
      <c r="G17" s="2" t="s">
        <v>5</v>
      </c>
      <c r="H17" s="4" t="s">
        <v>20</v>
      </c>
      <c r="I17" s="2" t="s">
        <v>48</v>
      </c>
      <c r="J17" s="2">
        <v>2.1</v>
      </c>
      <c r="K17" s="2">
        <v>1.5</v>
      </c>
      <c r="L17" s="2">
        <v>2</v>
      </c>
      <c r="M17" s="2">
        <v>11</v>
      </c>
      <c r="N17" s="30">
        <f t="shared" si="1"/>
        <v>6.3000000000000007</v>
      </c>
      <c r="O17" s="2">
        <v>1</v>
      </c>
      <c r="P17" s="76">
        <f t="shared" si="0"/>
        <v>52</v>
      </c>
      <c r="Q17" s="51">
        <f t="shared" si="3"/>
        <v>327.60000000000002</v>
      </c>
      <c r="R17" s="37" t="s">
        <v>52</v>
      </c>
      <c r="T17" s="124">
        <v>327.60000000000002</v>
      </c>
      <c r="U17" s="53">
        <f t="shared" si="2"/>
        <v>0</v>
      </c>
      <c r="Y17" s="211"/>
      <c r="Z17" s="211"/>
      <c r="AA17" s="211"/>
      <c r="AB17" s="211"/>
      <c r="AC17" s="211"/>
      <c r="AD17" s="211"/>
      <c r="AE17" s="211"/>
      <c r="AF17" s="211"/>
    </row>
    <row r="18" spans="1:32" ht="31.9" customHeight="1" thickBot="1" x14ac:dyDescent="0.3">
      <c r="A18" s="60">
        <v>4</v>
      </c>
      <c r="B18" s="7" t="s">
        <v>86</v>
      </c>
      <c r="C18" s="7" t="s">
        <v>17</v>
      </c>
      <c r="D18" s="7" t="s">
        <v>30</v>
      </c>
      <c r="E18" s="7" t="s">
        <v>15</v>
      </c>
      <c r="F18" s="7"/>
      <c r="G18" s="2" t="s">
        <v>5</v>
      </c>
      <c r="H18" s="4" t="s">
        <v>20</v>
      </c>
      <c r="I18" s="2" t="s">
        <v>48</v>
      </c>
      <c r="J18" s="2">
        <v>2.2999999999999998</v>
      </c>
      <c r="K18" s="2">
        <v>2.7</v>
      </c>
      <c r="L18" s="2">
        <v>1</v>
      </c>
      <c r="M18" s="2">
        <v>11</v>
      </c>
      <c r="N18" s="30">
        <f t="shared" si="1"/>
        <v>6.21</v>
      </c>
      <c r="O18" s="2">
        <v>1</v>
      </c>
      <c r="P18" s="76">
        <f t="shared" si="0"/>
        <v>52</v>
      </c>
      <c r="Q18" s="51">
        <f t="shared" si="3"/>
        <v>322.92</v>
      </c>
      <c r="R18" s="37" t="s">
        <v>52</v>
      </c>
      <c r="T18" s="124">
        <v>322.92</v>
      </c>
      <c r="U18" s="53">
        <f t="shared" si="2"/>
        <v>0</v>
      </c>
      <c r="Y18" s="211"/>
      <c r="Z18" s="211"/>
      <c r="AA18" s="211"/>
      <c r="AB18" s="211"/>
      <c r="AC18" s="211"/>
      <c r="AD18" s="211"/>
      <c r="AE18" s="211"/>
      <c r="AF18" s="211"/>
    </row>
    <row r="19" spans="1:32" ht="31.9" customHeight="1" thickBot="1" x14ac:dyDescent="0.3">
      <c r="A19" s="60">
        <v>5</v>
      </c>
      <c r="B19" s="7" t="s">
        <v>87</v>
      </c>
      <c r="C19" s="7" t="s">
        <v>17</v>
      </c>
      <c r="D19" s="7" t="s">
        <v>24</v>
      </c>
      <c r="E19" s="7" t="s">
        <v>24</v>
      </c>
      <c r="F19" s="7"/>
      <c r="G19" s="2" t="s">
        <v>5</v>
      </c>
      <c r="H19" s="4" t="s">
        <v>20</v>
      </c>
      <c r="I19" s="2" t="s">
        <v>48</v>
      </c>
      <c r="J19" s="2">
        <v>2.1</v>
      </c>
      <c r="K19" s="2">
        <v>1.5</v>
      </c>
      <c r="L19" s="2">
        <v>2</v>
      </c>
      <c r="M19" s="2">
        <v>11</v>
      </c>
      <c r="N19" s="30">
        <f t="shared" si="1"/>
        <v>6.3000000000000007</v>
      </c>
      <c r="O19" s="2">
        <v>1</v>
      </c>
      <c r="P19" s="76">
        <f t="shared" si="0"/>
        <v>52</v>
      </c>
      <c r="Q19" s="51">
        <f t="shared" si="3"/>
        <v>327.60000000000002</v>
      </c>
      <c r="R19" s="37" t="s">
        <v>52</v>
      </c>
      <c r="T19" s="124">
        <v>327.60000000000002</v>
      </c>
      <c r="U19" s="53">
        <f t="shared" si="2"/>
        <v>0</v>
      </c>
      <c r="Y19" s="211"/>
      <c r="Z19" s="211"/>
      <c r="AA19" s="211"/>
      <c r="AB19" s="211"/>
      <c r="AC19" s="211"/>
      <c r="AD19" s="211"/>
      <c r="AE19" s="211"/>
      <c r="AF19" s="211"/>
    </row>
    <row r="20" spans="1:32" ht="31.9" customHeight="1" thickBot="1" x14ac:dyDescent="0.3">
      <c r="A20" s="60">
        <v>6</v>
      </c>
      <c r="B20" s="7" t="s">
        <v>87</v>
      </c>
      <c r="C20" s="7" t="s">
        <v>17</v>
      </c>
      <c r="D20" s="7" t="s">
        <v>30</v>
      </c>
      <c r="E20" s="7" t="s">
        <v>15</v>
      </c>
      <c r="F20" s="7"/>
      <c r="G20" s="2" t="s">
        <v>5</v>
      </c>
      <c r="H20" s="4" t="s">
        <v>20</v>
      </c>
      <c r="I20" s="2" t="s">
        <v>48</v>
      </c>
      <c r="J20" s="2">
        <v>2.2999999999999998</v>
      </c>
      <c r="K20" s="2">
        <v>2.7</v>
      </c>
      <c r="L20" s="2">
        <v>1</v>
      </c>
      <c r="M20" s="2">
        <v>11</v>
      </c>
      <c r="N20" s="30">
        <f t="shared" si="1"/>
        <v>6.21</v>
      </c>
      <c r="O20" s="2">
        <v>1</v>
      </c>
      <c r="P20" s="76">
        <f t="shared" si="0"/>
        <v>52</v>
      </c>
      <c r="Q20" s="51">
        <f t="shared" si="3"/>
        <v>322.92</v>
      </c>
      <c r="R20" s="37" t="s">
        <v>52</v>
      </c>
      <c r="T20" s="124">
        <v>322.92</v>
      </c>
      <c r="U20" s="53">
        <f t="shared" si="2"/>
        <v>0</v>
      </c>
      <c r="Y20" s="211"/>
      <c r="Z20" s="211"/>
      <c r="AA20" s="211"/>
      <c r="AB20" s="211"/>
      <c r="AC20" s="211"/>
      <c r="AD20" s="211"/>
      <c r="AE20" s="211"/>
      <c r="AF20" s="211"/>
    </row>
    <row r="21" spans="1:32" ht="31.9" customHeight="1" thickBot="1" x14ac:dyDescent="0.3">
      <c r="A21" s="60">
        <v>8</v>
      </c>
      <c r="B21" s="7" t="s">
        <v>88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2">
        <v>2.1</v>
      </c>
      <c r="K21" s="2">
        <v>1.5</v>
      </c>
      <c r="L21" s="2">
        <v>2</v>
      </c>
      <c r="M21" s="2">
        <v>11</v>
      </c>
      <c r="N21" s="30">
        <f t="shared" si="1"/>
        <v>6.3000000000000007</v>
      </c>
      <c r="O21" s="2">
        <v>1</v>
      </c>
      <c r="P21" s="76">
        <f t="shared" si="0"/>
        <v>52</v>
      </c>
      <c r="Q21" s="51">
        <f t="shared" si="3"/>
        <v>327.60000000000002</v>
      </c>
      <c r="R21" s="37" t="s">
        <v>52</v>
      </c>
      <c r="T21" s="124">
        <v>327.60000000000002</v>
      </c>
      <c r="U21" s="53">
        <f t="shared" si="2"/>
        <v>0</v>
      </c>
      <c r="Y21" s="211"/>
      <c r="Z21" s="211"/>
      <c r="AA21" s="211"/>
      <c r="AB21" s="211"/>
      <c r="AC21" s="211"/>
      <c r="AD21" s="211"/>
      <c r="AE21" s="211"/>
      <c r="AF21" s="211"/>
    </row>
    <row r="22" spans="1:32" ht="31.5" customHeight="1" thickBot="1" x14ac:dyDescent="0.3">
      <c r="A22" s="61">
        <v>10</v>
      </c>
      <c r="B22" s="13" t="s">
        <v>88</v>
      </c>
      <c r="C22" s="13" t="s">
        <v>17</v>
      </c>
      <c r="D22" s="13" t="s">
        <v>30</v>
      </c>
      <c r="E22" s="13" t="s">
        <v>15</v>
      </c>
      <c r="F22" s="13"/>
      <c r="G22" s="14" t="s">
        <v>5</v>
      </c>
      <c r="H22" s="15" t="s">
        <v>20</v>
      </c>
      <c r="I22" s="14" t="s">
        <v>48</v>
      </c>
      <c r="J22" s="14">
        <v>2.2999999999999998</v>
      </c>
      <c r="K22" s="14">
        <v>2.7</v>
      </c>
      <c r="L22" s="14">
        <v>1</v>
      </c>
      <c r="M22" s="14">
        <v>11</v>
      </c>
      <c r="N22" s="31">
        <f t="shared" si="1"/>
        <v>6.21</v>
      </c>
      <c r="O22" s="14">
        <v>1</v>
      </c>
      <c r="P22" s="25">
        <f t="shared" si="0"/>
        <v>52</v>
      </c>
      <c r="Q22" s="52">
        <f t="shared" si="3"/>
        <v>322.92</v>
      </c>
      <c r="R22" s="39" t="s">
        <v>52</v>
      </c>
      <c r="T22" s="124">
        <v>322.92</v>
      </c>
      <c r="U22" s="53">
        <f t="shared" si="2"/>
        <v>0</v>
      </c>
      <c r="Y22" s="211"/>
      <c r="Z22" s="211"/>
      <c r="AA22" s="211"/>
      <c r="AB22" s="211"/>
      <c r="AC22" s="211"/>
      <c r="AD22" s="211"/>
      <c r="AE22" s="211"/>
      <c r="AF22" s="211"/>
    </row>
    <row r="23" spans="1:32" ht="12.75" customHeight="1" x14ac:dyDescent="0.25">
      <c r="H23" s="20"/>
      <c r="N23" s="167">
        <f>SUBTOTAL(9,N14:N22)</f>
        <v>50.360000000000007</v>
      </c>
      <c r="Q23" s="140">
        <f>SUBTOTAL(9,Q14:Q22)</f>
        <v>2794.48</v>
      </c>
      <c r="T23" s="125"/>
    </row>
    <row r="24" spans="1:32" x14ac:dyDescent="0.25">
      <c r="H24" s="20"/>
      <c r="N24" s="32"/>
      <c r="Q24" s="47"/>
    </row>
    <row r="25" spans="1:32" ht="51" customHeight="1" x14ac:dyDescent="0.25">
      <c r="H25" s="20"/>
      <c r="L25" s="209" t="s">
        <v>76</v>
      </c>
      <c r="M25" s="209"/>
      <c r="N25" s="32"/>
      <c r="Q25" s="47"/>
    </row>
    <row r="26" spans="1:32" ht="14.25" x14ac:dyDescent="0.25">
      <c r="H26" s="20"/>
      <c r="L26" s="203" t="s">
        <v>48</v>
      </c>
      <c r="M26" s="204"/>
      <c r="N26" s="107">
        <f>SUMIF($I$14:$I$22,$L26,N$14:N$22)</f>
        <v>46.98</v>
      </c>
      <c r="O26" s="107"/>
      <c r="P26" s="107"/>
      <c r="Q26" s="172">
        <f>SUMIF($I$14:$I$22,$L26,Q$14:Q$22)</f>
        <v>2442.96</v>
      </c>
    </row>
    <row r="27" spans="1:32" ht="14.25" x14ac:dyDescent="0.25">
      <c r="H27" s="20"/>
      <c r="L27" s="205" t="s">
        <v>65</v>
      </c>
      <c r="M27" s="206"/>
      <c r="N27" s="32">
        <f t="shared" ref="N27:N28" si="4">SUMIF($I$14:$I$22,$L27,N$14:N$22)</f>
        <v>0</v>
      </c>
      <c r="O27" s="32"/>
      <c r="P27" s="32"/>
      <c r="Q27" s="173">
        <f>SUMIF($I$14:$I$22,$L27,Q$14:Q$22)</f>
        <v>0</v>
      </c>
    </row>
    <row r="28" spans="1:32" ht="14.25" x14ac:dyDescent="0.25">
      <c r="H28" s="20"/>
      <c r="L28" s="207" t="s">
        <v>49</v>
      </c>
      <c r="M28" s="208"/>
      <c r="N28" s="108">
        <f t="shared" si="4"/>
        <v>3.3800000000000003</v>
      </c>
      <c r="O28" s="108"/>
      <c r="P28" s="108"/>
      <c r="Q28" s="174">
        <f>SUMIF($I$14:$I$22,$L28,Q$14:Q$22)</f>
        <v>351.52000000000004</v>
      </c>
    </row>
    <row r="29" spans="1:32" x14ac:dyDescent="0.25">
      <c r="H29" s="20"/>
      <c r="N29" s="168">
        <f>SUM(N26:N28)</f>
        <v>50.36</v>
      </c>
      <c r="O29" s="141"/>
      <c r="P29" s="141"/>
      <c r="Q29" s="140">
        <f>SUM(Q26:Q28)</f>
        <v>2794.48</v>
      </c>
    </row>
    <row r="30" spans="1:32" x14ac:dyDescent="0.25">
      <c r="H30" s="20"/>
      <c r="Q30" s="47"/>
      <c r="Y30" s="139"/>
      <c r="Z30" s="139"/>
      <c r="AA30" s="139"/>
      <c r="AB30" s="139"/>
      <c r="AC30" s="139"/>
      <c r="AD30" s="139"/>
      <c r="AE30" s="139"/>
      <c r="AF30" s="139"/>
    </row>
    <row r="31" spans="1:32" ht="15" x14ac:dyDescent="0.25">
      <c r="G31" s="198"/>
      <c r="H31" s="198"/>
      <c r="I31" s="133"/>
      <c r="J31" s="212"/>
      <c r="K31" s="212"/>
      <c r="L31" s="212"/>
      <c r="M31" s="212"/>
      <c r="N31" s="212"/>
      <c r="O31" s="212"/>
      <c r="P31" s="212"/>
      <c r="R31" s="198"/>
    </row>
    <row r="32" spans="1:32" ht="15" x14ac:dyDescent="0.25">
      <c r="G32" s="198"/>
      <c r="H32" s="198"/>
      <c r="I32" s="213"/>
      <c r="J32" s="133"/>
      <c r="K32" s="133"/>
      <c r="L32" s="133"/>
      <c r="M32" s="133"/>
      <c r="N32" s="133"/>
      <c r="O32" s="133"/>
      <c r="P32" s="133"/>
      <c r="R32" s="198"/>
    </row>
    <row r="33" spans="7:18" ht="15" x14ac:dyDescent="0.25">
      <c r="G33" s="198"/>
      <c r="H33" s="198"/>
      <c r="I33" s="133"/>
      <c r="J33" s="213"/>
      <c r="K33" s="213"/>
      <c r="L33" s="213"/>
      <c r="M33" s="213"/>
      <c r="N33" s="213"/>
      <c r="O33" s="213"/>
      <c r="P33" s="213"/>
      <c r="R33" s="198"/>
    </row>
    <row r="34" spans="7:18" ht="15" x14ac:dyDescent="0.25">
      <c r="G34" s="198"/>
      <c r="H34" s="198"/>
      <c r="I34" s="133"/>
      <c r="J34" s="213"/>
      <c r="K34" s="213"/>
      <c r="L34" s="213"/>
      <c r="M34" s="213"/>
      <c r="N34" s="213"/>
      <c r="O34" s="213"/>
      <c r="P34" s="213"/>
      <c r="R34" s="198"/>
    </row>
    <row r="35" spans="7:18" ht="15" x14ac:dyDescent="0.25">
      <c r="G35" s="198"/>
      <c r="H35" s="198"/>
      <c r="I35" s="133"/>
      <c r="J35" s="213"/>
      <c r="K35" s="213"/>
      <c r="L35" s="213"/>
      <c r="M35" s="213"/>
      <c r="N35" s="213"/>
      <c r="O35" s="213"/>
      <c r="P35" s="213"/>
      <c r="R35" s="198"/>
    </row>
    <row r="36" spans="7:18" ht="15" x14ac:dyDescent="0.25">
      <c r="G36" s="198"/>
      <c r="H36" s="198"/>
      <c r="I36" s="133"/>
      <c r="J36" s="213"/>
      <c r="K36" s="213"/>
      <c r="L36" s="213"/>
      <c r="M36" s="213"/>
      <c r="N36" s="213"/>
      <c r="O36" s="213"/>
      <c r="P36" s="213"/>
      <c r="Q36" s="175"/>
      <c r="R36" s="198"/>
    </row>
    <row r="37" spans="7:18" ht="15" x14ac:dyDescent="0.25">
      <c r="G37" s="198"/>
      <c r="H37" s="198"/>
      <c r="I37" s="133"/>
      <c r="J37" s="213"/>
      <c r="K37" s="213"/>
      <c r="L37" s="213"/>
      <c r="M37" s="213"/>
      <c r="N37" s="213"/>
      <c r="O37" s="213"/>
      <c r="P37" s="213"/>
      <c r="R37" s="198"/>
    </row>
    <row r="38" spans="7:18" ht="15" x14ac:dyDescent="0.25">
      <c r="G38" s="198"/>
      <c r="H38" s="198"/>
      <c r="I38" s="133"/>
      <c r="J38" s="214"/>
      <c r="K38" s="213"/>
      <c r="L38" s="198"/>
      <c r="M38" s="213"/>
      <c r="N38" s="213"/>
      <c r="O38" s="213"/>
      <c r="P38" s="213"/>
      <c r="R38" s="198"/>
    </row>
    <row r="39" spans="7:18" x14ac:dyDescent="0.25">
      <c r="G39" s="198"/>
      <c r="H39" s="198"/>
      <c r="I39" s="198"/>
      <c r="J39" s="198"/>
      <c r="K39" s="198"/>
      <c r="L39" s="198"/>
      <c r="M39" s="198"/>
      <c r="O39" s="198"/>
      <c r="P39" s="198"/>
      <c r="R39" s="198"/>
    </row>
  </sheetData>
  <autoFilter ref="A13:R22" xr:uid="{00000000-0009-0000-0000-000001000000}"/>
  <mergeCells count="6">
    <mergeCell ref="G12:H12"/>
    <mergeCell ref="J31:P31"/>
    <mergeCell ref="L25:M25"/>
    <mergeCell ref="L26:M26"/>
    <mergeCell ref="L27:M27"/>
    <mergeCell ref="L28:M28"/>
  </mergeCells>
  <pageMargins left="0.31496062992125984" right="0.11811023622047245" top="1.1811023622047245" bottom="0.78740157480314965" header="0.51181102362204722" footer="0.31496062992125984"/>
  <pageSetup paperSize="9" scale="74" fitToHeight="0" orientation="landscape" r:id="rId1"/>
  <headerFooter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39"/>
  <sheetViews>
    <sheetView view="pageBreakPreview" topLeftCell="A3" zoomScale="60" zoomScaleNormal="100" zoomScalePageLayoutView="85" workbookViewId="0">
      <selection activeCell="H12" sqref="H12"/>
    </sheetView>
  </sheetViews>
  <sheetFormatPr baseColWidth="10" defaultColWidth="11.42578125" defaultRowHeight="12.75" x14ac:dyDescent="0.25"/>
  <cols>
    <col min="1" max="1" width="4.42578125" style="27" customWidth="1"/>
    <col min="2" max="2" width="17.7109375" style="33" customWidth="1"/>
    <col min="3" max="3" width="13.42578125" style="33" customWidth="1"/>
    <col min="4" max="4" width="11.42578125" style="33"/>
    <col min="5" max="5" width="26.85546875" style="33" customWidth="1"/>
    <col min="6" max="6" width="0" style="33" hidden="1" customWidth="1"/>
    <col min="7" max="7" width="8.7109375" style="27" customWidth="1"/>
    <col min="8" max="8" width="8.28515625" style="27" customWidth="1"/>
    <col min="9" max="9" width="11.42578125" style="27"/>
    <col min="10" max="11" width="11.42578125" style="27" customWidth="1"/>
    <col min="12" max="13" width="8.85546875" style="27" customWidth="1"/>
    <col min="14" max="14" width="9.7109375" style="33" customWidth="1"/>
    <col min="15" max="15" width="10.28515625" style="27" customWidth="1"/>
    <col min="16" max="16" width="10.7109375" style="27" customWidth="1"/>
    <col min="17" max="17" width="10.28515625" style="27" customWidth="1"/>
    <col min="18" max="18" width="12.28515625" style="27" customWidth="1"/>
    <col min="19" max="19" width="0" style="33" hidden="1" customWidth="1"/>
    <col min="20" max="21" width="11.42578125" style="33" hidden="1" customWidth="1"/>
    <col min="22" max="23" width="0" style="33" hidden="1" customWidth="1"/>
    <col min="24" max="16384" width="11.42578125" style="33"/>
  </cols>
  <sheetData>
    <row r="1" spans="1:32" hidden="1" x14ac:dyDescent="0.25">
      <c r="A1" s="42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71" t="s">
        <v>44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73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74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96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7"/>
      <c r="O9" s="10"/>
      <c r="P9" s="10"/>
      <c r="Q9" s="10"/>
      <c r="R9" s="10"/>
    </row>
    <row r="10" spans="1:32" s="27" customFormat="1" ht="12.95" customHeight="1" x14ac:dyDescent="0.25">
      <c r="A10" s="144"/>
      <c r="B10" s="144">
        <v>1</v>
      </c>
      <c r="C10" s="144">
        <v>2</v>
      </c>
      <c r="D10" s="144">
        <v>3</v>
      </c>
      <c r="E10" s="144">
        <v>4</v>
      </c>
      <c r="F10" s="144">
        <v>5</v>
      </c>
      <c r="G10" s="144">
        <v>5</v>
      </c>
      <c r="H10" s="144">
        <v>6</v>
      </c>
      <c r="I10" s="144">
        <v>7</v>
      </c>
      <c r="J10" s="146"/>
      <c r="K10" s="146"/>
      <c r="L10" s="144">
        <v>8</v>
      </c>
      <c r="M10" s="144">
        <v>9</v>
      </c>
      <c r="N10" s="144">
        <v>10</v>
      </c>
      <c r="O10" s="144">
        <v>11</v>
      </c>
      <c r="P10" s="144">
        <v>12</v>
      </c>
      <c r="Q10" s="144">
        <v>13</v>
      </c>
      <c r="R10" s="144">
        <v>14</v>
      </c>
    </row>
    <row r="11" spans="1:32" s="27" customFormat="1" ht="69.599999999999994" customHeight="1" x14ac:dyDescent="0.25">
      <c r="A11" s="176" t="s">
        <v>19</v>
      </c>
      <c r="B11" s="196" t="s">
        <v>1</v>
      </c>
      <c r="C11" s="196" t="s">
        <v>0</v>
      </c>
      <c r="D11" s="196" t="s">
        <v>2</v>
      </c>
      <c r="E11" s="196" t="s">
        <v>3</v>
      </c>
      <c r="F11" s="151" t="s">
        <v>4</v>
      </c>
      <c r="G11" s="199" t="s">
        <v>94</v>
      </c>
      <c r="H11" s="200"/>
      <c r="I11" s="196" t="s">
        <v>7</v>
      </c>
      <c r="J11" s="152" t="s">
        <v>38</v>
      </c>
      <c r="K11" s="153" t="s">
        <v>39</v>
      </c>
      <c r="L11" s="177" t="s">
        <v>40</v>
      </c>
      <c r="M11" s="154" t="s">
        <v>53</v>
      </c>
      <c r="N11" s="196" t="s">
        <v>37</v>
      </c>
      <c r="O11" s="196" t="s">
        <v>9</v>
      </c>
      <c r="P11" s="196" t="s">
        <v>10</v>
      </c>
      <c r="Q11" s="196" t="s">
        <v>11</v>
      </c>
      <c r="R11" s="196" t="s">
        <v>18</v>
      </c>
    </row>
    <row r="12" spans="1:32" ht="15.95" customHeight="1" thickBot="1" x14ac:dyDescent="0.3">
      <c r="A12" s="197"/>
      <c r="B12" s="158"/>
      <c r="C12" s="158"/>
      <c r="D12" s="158"/>
      <c r="E12" s="158"/>
      <c r="F12" s="158"/>
      <c r="G12" s="159" t="s">
        <v>5</v>
      </c>
      <c r="H12" s="160" t="s">
        <v>93</v>
      </c>
      <c r="I12" s="197"/>
      <c r="J12" s="162"/>
      <c r="K12" s="163"/>
      <c r="L12" s="164"/>
      <c r="M12" s="164"/>
      <c r="N12" s="197"/>
      <c r="O12" s="197"/>
      <c r="P12" s="197"/>
      <c r="Q12" s="197"/>
      <c r="R12" s="197" t="s">
        <v>73</v>
      </c>
      <c r="Y12" s="127">
        <f>O39</f>
        <v>0</v>
      </c>
      <c r="Z12" s="103">
        <v>1</v>
      </c>
      <c r="AA12" s="103">
        <v>2</v>
      </c>
      <c r="AB12" s="103">
        <v>3</v>
      </c>
      <c r="AC12" s="103">
        <v>5</v>
      </c>
      <c r="AD12" s="103" t="s">
        <v>66</v>
      </c>
      <c r="AE12" s="103" t="s">
        <v>67</v>
      </c>
      <c r="AF12" s="103" t="s">
        <v>68</v>
      </c>
    </row>
    <row r="13" spans="1:32" ht="31.9" customHeight="1" thickTop="1" thickBot="1" x14ac:dyDescent="0.3">
      <c r="A13" s="69">
        <v>1</v>
      </c>
      <c r="B13" s="63" t="s">
        <v>85</v>
      </c>
      <c r="C13" s="79" t="s">
        <v>17</v>
      </c>
      <c r="D13" s="63" t="s">
        <v>28</v>
      </c>
      <c r="E13" s="79" t="s">
        <v>15</v>
      </c>
      <c r="F13" s="79"/>
      <c r="G13" s="76" t="s">
        <v>5</v>
      </c>
      <c r="H13" s="65" t="s">
        <v>20</v>
      </c>
      <c r="I13" s="64" t="s">
        <v>48</v>
      </c>
      <c r="J13" s="64">
        <v>2.2000000000000002</v>
      </c>
      <c r="K13" s="64">
        <v>2</v>
      </c>
      <c r="L13" s="64">
        <v>1</v>
      </c>
      <c r="M13" s="64">
        <v>11</v>
      </c>
      <c r="N13" s="97">
        <f>J13*K13*L13</f>
        <v>4.4000000000000004</v>
      </c>
      <c r="O13" s="64">
        <v>1</v>
      </c>
      <c r="P13" s="64">
        <f t="shared" ref="P13:P23" si="0">PRODUCT($O13,$P$1)</f>
        <v>52</v>
      </c>
      <c r="Q13" s="77">
        <f>N13*P13</f>
        <v>228.8</v>
      </c>
      <c r="R13" s="78" t="s">
        <v>13</v>
      </c>
      <c r="T13" s="124">
        <v>228.8</v>
      </c>
      <c r="U13" s="45">
        <f>T13-Q13</f>
        <v>0</v>
      </c>
      <c r="Y13" s="128">
        <f>IF(I13=$Y$12,N13,0)</f>
        <v>0</v>
      </c>
      <c r="Z13" s="56">
        <f>IF($O13=$Z$12,Y13,0)</f>
        <v>0</v>
      </c>
      <c r="AA13" s="56">
        <f>IF($O13=$AA$12,Y13,0)</f>
        <v>0</v>
      </c>
      <c r="AB13" s="56">
        <f>IF($O13=$AB$12,Y13,0)</f>
        <v>0</v>
      </c>
      <c r="AC13" s="56">
        <f>IF($O13=$AC$12,Y13,0)</f>
        <v>0</v>
      </c>
      <c r="AD13" s="56">
        <f>IF($O13=$AD$12,Y13,0)</f>
        <v>0</v>
      </c>
      <c r="AE13" s="56">
        <f>IF($O13=$AE$12,Y13,0)</f>
        <v>0</v>
      </c>
      <c r="AF13" s="56">
        <f>IF($O13=$AF$12,Y13,0)</f>
        <v>0</v>
      </c>
    </row>
    <row r="14" spans="1:32" ht="31.9" customHeight="1" thickBot="1" x14ac:dyDescent="0.3">
      <c r="A14" s="60">
        <v>2</v>
      </c>
      <c r="B14" s="7" t="s">
        <v>85</v>
      </c>
      <c r="C14" s="5" t="s">
        <v>17</v>
      </c>
      <c r="D14" s="7" t="s">
        <v>29</v>
      </c>
      <c r="E14" s="5" t="s">
        <v>25</v>
      </c>
      <c r="F14" s="5"/>
      <c r="G14" s="3" t="s">
        <v>5</v>
      </c>
      <c r="H14" s="4" t="s">
        <v>20</v>
      </c>
      <c r="I14" s="2" t="s">
        <v>48</v>
      </c>
      <c r="J14" s="2">
        <v>2.1</v>
      </c>
      <c r="K14" s="2">
        <v>2</v>
      </c>
      <c r="L14" s="2">
        <v>1</v>
      </c>
      <c r="M14" s="2">
        <v>11</v>
      </c>
      <c r="N14" s="43">
        <f t="shared" ref="N14:N23" si="1">J14*K14*L14</f>
        <v>4.2</v>
      </c>
      <c r="O14" s="2">
        <v>1</v>
      </c>
      <c r="P14" s="64">
        <f t="shared" si="0"/>
        <v>52</v>
      </c>
      <c r="Q14" s="51">
        <f>N14*P14</f>
        <v>218.4</v>
      </c>
      <c r="R14" s="37" t="s">
        <v>13</v>
      </c>
      <c r="T14" s="124">
        <v>218.4</v>
      </c>
      <c r="U14" s="45">
        <f t="shared" ref="U14:U23" si="2">T14-Q14</f>
        <v>0</v>
      </c>
      <c r="Y14" s="128">
        <f t="shared" ref="Y14:Y23" si="3">IF(I14=$Y$12,N14,0)</f>
        <v>0</v>
      </c>
      <c r="Z14" s="56">
        <f t="shared" ref="Z14:Z23" si="4">IF($O14=$Z$12,Y14,0)</f>
        <v>0</v>
      </c>
      <c r="AA14" s="56">
        <f t="shared" ref="AA14:AA23" si="5">IF($O14=$AA$12,Y14,0)</f>
        <v>0</v>
      </c>
      <c r="AB14" s="56">
        <f t="shared" ref="AB14:AB23" si="6">IF($O14=$AB$12,Y14,0)</f>
        <v>0</v>
      </c>
      <c r="AC14" s="56">
        <f t="shared" ref="AC14:AC23" si="7">IF($O14=$AC$12,Y14,0)</f>
        <v>0</v>
      </c>
      <c r="AD14" s="56">
        <f t="shared" ref="AD14:AD23" si="8">IF($O14=$AD$12,Y14,0)</f>
        <v>0</v>
      </c>
      <c r="AE14" s="56">
        <f t="shared" ref="AE14:AE23" si="9">IF($O14=$AE$12,Y14,0)</f>
        <v>0</v>
      </c>
      <c r="AF14" s="56">
        <f t="shared" ref="AF14:AF23" si="10">IF($O14=$AF$12,Y14,0)</f>
        <v>0</v>
      </c>
    </row>
    <row r="15" spans="1:32" ht="31.9" customHeight="1" thickBot="1" x14ac:dyDescent="0.3">
      <c r="A15" s="60">
        <v>3</v>
      </c>
      <c r="B15" s="7" t="s">
        <v>86</v>
      </c>
      <c r="C15" s="5" t="s">
        <v>17</v>
      </c>
      <c r="D15" s="7" t="s">
        <v>16</v>
      </c>
      <c r="E15" s="5" t="s">
        <v>60</v>
      </c>
      <c r="F15" s="5"/>
      <c r="G15" s="3" t="s">
        <v>5</v>
      </c>
      <c r="H15" s="4" t="s">
        <v>20</v>
      </c>
      <c r="I15" s="3" t="s">
        <v>49</v>
      </c>
      <c r="J15" s="3">
        <v>1.7</v>
      </c>
      <c r="K15" s="3">
        <v>2.7</v>
      </c>
      <c r="L15" s="3">
        <v>1</v>
      </c>
      <c r="M15" s="2">
        <v>9</v>
      </c>
      <c r="N15" s="43">
        <f t="shared" si="1"/>
        <v>4.59</v>
      </c>
      <c r="O15" s="6">
        <v>2</v>
      </c>
      <c r="P15" s="64">
        <f t="shared" si="0"/>
        <v>104</v>
      </c>
      <c r="Q15" s="51">
        <f t="shared" ref="Q15:Q23" si="11">N15*P15</f>
        <v>477.36</v>
      </c>
      <c r="R15" s="37" t="s">
        <v>12</v>
      </c>
      <c r="T15" s="124">
        <v>477.36</v>
      </c>
      <c r="U15" s="45">
        <f t="shared" si="2"/>
        <v>0</v>
      </c>
      <c r="Y15" s="128">
        <f t="shared" si="3"/>
        <v>0</v>
      </c>
      <c r="Z15" s="56">
        <f t="shared" si="4"/>
        <v>0</v>
      </c>
      <c r="AA15" s="56">
        <f t="shared" si="5"/>
        <v>0</v>
      </c>
      <c r="AB15" s="56">
        <f t="shared" si="6"/>
        <v>0</v>
      </c>
      <c r="AC15" s="56">
        <f t="shared" si="7"/>
        <v>0</v>
      </c>
      <c r="AD15" s="56">
        <f t="shared" si="8"/>
        <v>0</v>
      </c>
      <c r="AE15" s="56">
        <f t="shared" si="9"/>
        <v>0</v>
      </c>
      <c r="AF15" s="56">
        <f t="shared" si="10"/>
        <v>0</v>
      </c>
    </row>
    <row r="16" spans="1:32" ht="31.9" customHeight="1" thickBot="1" x14ac:dyDescent="0.3">
      <c r="A16" s="69">
        <v>4</v>
      </c>
      <c r="B16" s="7" t="s">
        <v>86</v>
      </c>
      <c r="C16" s="5" t="s">
        <v>17</v>
      </c>
      <c r="D16" s="7" t="s">
        <v>16</v>
      </c>
      <c r="E16" s="5" t="s">
        <v>16</v>
      </c>
      <c r="F16" s="5"/>
      <c r="G16" s="3" t="s">
        <v>5</v>
      </c>
      <c r="H16" s="4" t="s">
        <v>20</v>
      </c>
      <c r="I16" s="3" t="s">
        <v>49</v>
      </c>
      <c r="J16" s="3">
        <v>2.2000000000000002</v>
      </c>
      <c r="K16" s="3">
        <v>1</v>
      </c>
      <c r="L16" s="3">
        <v>1</v>
      </c>
      <c r="M16" s="2">
        <v>11</v>
      </c>
      <c r="N16" s="43">
        <f t="shared" si="1"/>
        <v>2.2000000000000002</v>
      </c>
      <c r="O16" s="6">
        <v>2</v>
      </c>
      <c r="P16" s="64">
        <f t="shared" si="0"/>
        <v>104</v>
      </c>
      <c r="Q16" s="51">
        <f t="shared" si="11"/>
        <v>228.8</v>
      </c>
      <c r="R16" s="37" t="s">
        <v>12</v>
      </c>
      <c r="T16" s="124">
        <v>228.8</v>
      </c>
      <c r="U16" s="45">
        <f t="shared" si="2"/>
        <v>0</v>
      </c>
      <c r="Y16" s="128">
        <f t="shared" si="3"/>
        <v>0</v>
      </c>
      <c r="Z16" s="56">
        <f t="shared" si="4"/>
        <v>0</v>
      </c>
      <c r="AA16" s="56">
        <f t="shared" si="5"/>
        <v>0</v>
      </c>
      <c r="AB16" s="56">
        <f t="shared" si="6"/>
        <v>0</v>
      </c>
      <c r="AC16" s="56">
        <f t="shared" si="7"/>
        <v>0</v>
      </c>
      <c r="AD16" s="56">
        <f t="shared" si="8"/>
        <v>0</v>
      </c>
      <c r="AE16" s="56">
        <f t="shared" si="9"/>
        <v>0</v>
      </c>
      <c r="AF16" s="56">
        <f t="shared" si="10"/>
        <v>0</v>
      </c>
    </row>
    <row r="17" spans="1:32" ht="31.9" customHeight="1" thickBot="1" x14ac:dyDescent="0.3">
      <c r="A17" s="60">
        <v>5</v>
      </c>
      <c r="B17" s="7" t="s">
        <v>86</v>
      </c>
      <c r="C17" s="5" t="s">
        <v>17</v>
      </c>
      <c r="D17" s="7" t="s">
        <v>29</v>
      </c>
      <c r="E17" s="5" t="s">
        <v>25</v>
      </c>
      <c r="F17" s="5"/>
      <c r="G17" s="3" t="s">
        <v>5</v>
      </c>
      <c r="H17" s="4" t="s">
        <v>20</v>
      </c>
      <c r="I17" s="3" t="s">
        <v>48</v>
      </c>
      <c r="J17" s="3">
        <v>2.2000000000000002</v>
      </c>
      <c r="K17" s="3">
        <v>2</v>
      </c>
      <c r="L17" s="3">
        <v>1</v>
      </c>
      <c r="M17" s="2">
        <v>11</v>
      </c>
      <c r="N17" s="43">
        <f t="shared" si="1"/>
        <v>4.4000000000000004</v>
      </c>
      <c r="O17" s="6">
        <v>1</v>
      </c>
      <c r="P17" s="64">
        <f t="shared" si="0"/>
        <v>52</v>
      </c>
      <c r="Q17" s="51">
        <f t="shared" si="11"/>
        <v>228.8</v>
      </c>
      <c r="R17" s="37" t="s">
        <v>13</v>
      </c>
      <c r="T17" s="124">
        <v>228.8</v>
      </c>
      <c r="U17" s="45">
        <f t="shared" si="2"/>
        <v>0</v>
      </c>
      <c r="Y17" s="128">
        <f t="shared" si="3"/>
        <v>0</v>
      </c>
      <c r="Z17" s="56">
        <f t="shared" si="4"/>
        <v>0</v>
      </c>
      <c r="AA17" s="56">
        <f t="shared" si="5"/>
        <v>0</v>
      </c>
      <c r="AB17" s="56">
        <f t="shared" si="6"/>
        <v>0</v>
      </c>
      <c r="AC17" s="56">
        <f t="shared" si="7"/>
        <v>0</v>
      </c>
      <c r="AD17" s="56">
        <f t="shared" si="8"/>
        <v>0</v>
      </c>
      <c r="AE17" s="56">
        <f t="shared" si="9"/>
        <v>0</v>
      </c>
      <c r="AF17" s="56">
        <f t="shared" si="10"/>
        <v>0</v>
      </c>
    </row>
    <row r="18" spans="1:32" ht="31.9" customHeight="1" thickBot="1" x14ac:dyDescent="0.3">
      <c r="A18" s="60">
        <v>6</v>
      </c>
      <c r="B18" s="7" t="s">
        <v>86</v>
      </c>
      <c r="C18" s="5" t="s">
        <v>17</v>
      </c>
      <c r="D18" s="7" t="s">
        <v>24</v>
      </c>
      <c r="E18" s="5" t="s">
        <v>24</v>
      </c>
      <c r="F18" s="5"/>
      <c r="G18" s="3" t="s">
        <v>5</v>
      </c>
      <c r="H18" s="4" t="s">
        <v>20</v>
      </c>
      <c r="I18" s="3" t="s">
        <v>48</v>
      </c>
      <c r="J18" s="3">
        <v>2.2000000000000002</v>
      </c>
      <c r="K18" s="3">
        <v>2</v>
      </c>
      <c r="L18" s="3">
        <v>1</v>
      </c>
      <c r="M18" s="2">
        <v>11</v>
      </c>
      <c r="N18" s="43">
        <f t="shared" si="1"/>
        <v>4.4000000000000004</v>
      </c>
      <c r="O18" s="6">
        <v>1</v>
      </c>
      <c r="P18" s="64">
        <f t="shared" si="0"/>
        <v>52</v>
      </c>
      <c r="Q18" s="51">
        <f t="shared" si="11"/>
        <v>228.8</v>
      </c>
      <c r="R18" s="37" t="s">
        <v>12</v>
      </c>
      <c r="T18" s="124">
        <v>228.8</v>
      </c>
      <c r="U18" s="45">
        <f t="shared" si="2"/>
        <v>0</v>
      </c>
      <c r="Y18" s="128">
        <f t="shared" si="3"/>
        <v>0</v>
      </c>
      <c r="Z18" s="56">
        <f t="shared" si="4"/>
        <v>0</v>
      </c>
      <c r="AA18" s="56">
        <f t="shared" si="5"/>
        <v>0</v>
      </c>
      <c r="AB18" s="56">
        <f t="shared" si="6"/>
        <v>0</v>
      </c>
      <c r="AC18" s="56">
        <f t="shared" si="7"/>
        <v>0</v>
      </c>
      <c r="AD18" s="56">
        <f t="shared" si="8"/>
        <v>0</v>
      </c>
      <c r="AE18" s="56">
        <f t="shared" si="9"/>
        <v>0</v>
      </c>
      <c r="AF18" s="56">
        <f t="shared" si="10"/>
        <v>0</v>
      </c>
    </row>
    <row r="19" spans="1:32" s="17" customFormat="1" ht="31.9" customHeight="1" thickBot="1" x14ac:dyDescent="0.3">
      <c r="A19" s="69">
        <v>7</v>
      </c>
      <c r="B19" s="7" t="s">
        <v>87</v>
      </c>
      <c r="C19" s="7" t="s">
        <v>17</v>
      </c>
      <c r="D19" s="7" t="s">
        <v>61</v>
      </c>
      <c r="E19" s="7" t="s">
        <v>62</v>
      </c>
      <c r="F19" s="7"/>
      <c r="G19" s="2" t="s">
        <v>5</v>
      </c>
      <c r="H19" s="1" t="s">
        <v>20</v>
      </c>
      <c r="I19" s="2" t="s">
        <v>48</v>
      </c>
      <c r="J19" s="2">
        <v>2.2000000000000002</v>
      </c>
      <c r="K19" s="2">
        <v>1.8</v>
      </c>
      <c r="L19" s="2">
        <v>1</v>
      </c>
      <c r="M19" s="2">
        <v>11</v>
      </c>
      <c r="N19" s="43">
        <f t="shared" si="1"/>
        <v>3.9600000000000004</v>
      </c>
      <c r="O19" s="2">
        <v>1</v>
      </c>
      <c r="P19" s="64">
        <f t="shared" si="0"/>
        <v>52</v>
      </c>
      <c r="Q19" s="51">
        <f t="shared" si="11"/>
        <v>205.92000000000002</v>
      </c>
      <c r="R19" s="12" t="s">
        <v>12</v>
      </c>
      <c r="T19" s="124">
        <v>205.92</v>
      </c>
      <c r="U19" s="45">
        <f t="shared" si="2"/>
        <v>0</v>
      </c>
      <c r="Y19" s="128">
        <f t="shared" si="3"/>
        <v>0</v>
      </c>
      <c r="Z19" s="56">
        <f t="shared" si="4"/>
        <v>0</v>
      </c>
      <c r="AA19" s="56">
        <f t="shared" si="5"/>
        <v>0</v>
      </c>
      <c r="AB19" s="56">
        <f t="shared" si="6"/>
        <v>0</v>
      </c>
      <c r="AC19" s="56">
        <f t="shared" si="7"/>
        <v>0</v>
      </c>
      <c r="AD19" s="56">
        <f t="shared" si="8"/>
        <v>0</v>
      </c>
      <c r="AE19" s="56">
        <f t="shared" si="9"/>
        <v>0</v>
      </c>
      <c r="AF19" s="56">
        <f t="shared" si="10"/>
        <v>0</v>
      </c>
    </row>
    <row r="20" spans="1:32" ht="31.9" customHeight="1" thickBot="1" x14ac:dyDescent="0.3">
      <c r="A20" s="60">
        <v>8</v>
      </c>
      <c r="B20" s="7" t="s">
        <v>87</v>
      </c>
      <c r="C20" s="5" t="s">
        <v>17</v>
      </c>
      <c r="D20" s="7" t="s">
        <v>28</v>
      </c>
      <c r="E20" s="5" t="s">
        <v>33</v>
      </c>
      <c r="F20" s="5"/>
      <c r="G20" s="3" t="s">
        <v>5</v>
      </c>
      <c r="H20" s="4" t="s">
        <v>20</v>
      </c>
      <c r="I20" s="3" t="s">
        <v>48</v>
      </c>
      <c r="J20" s="3">
        <v>2.2000000000000002</v>
      </c>
      <c r="K20" s="3">
        <v>2</v>
      </c>
      <c r="L20" s="3">
        <v>1</v>
      </c>
      <c r="M20" s="2">
        <v>11</v>
      </c>
      <c r="N20" s="43">
        <f t="shared" si="1"/>
        <v>4.4000000000000004</v>
      </c>
      <c r="O20" s="2">
        <v>1</v>
      </c>
      <c r="P20" s="64">
        <f t="shared" si="0"/>
        <v>52</v>
      </c>
      <c r="Q20" s="51">
        <f t="shared" si="11"/>
        <v>228.8</v>
      </c>
      <c r="R20" s="37" t="s">
        <v>12</v>
      </c>
      <c r="T20" s="124">
        <v>228.8</v>
      </c>
      <c r="U20" s="45">
        <f t="shared" si="2"/>
        <v>0</v>
      </c>
      <c r="Y20" s="128">
        <f t="shared" si="3"/>
        <v>0</v>
      </c>
      <c r="Z20" s="56">
        <f t="shared" si="4"/>
        <v>0</v>
      </c>
      <c r="AA20" s="56">
        <f t="shared" si="5"/>
        <v>0</v>
      </c>
      <c r="AB20" s="56">
        <f t="shared" si="6"/>
        <v>0</v>
      </c>
      <c r="AC20" s="56">
        <f t="shared" si="7"/>
        <v>0</v>
      </c>
      <c r="AD20" s="56">
        <f t="shared" si="8"/>
        <v>0</v>
      </c>
      <c r="AE20" s="56">
        <f t="shared" si="9"/>
        <v>0</v>
      </c>
      <c r="AF20" s="56">
        <f t="shared" si="10"/>
        <v>0</v>
      </c>
    </row>
    <row r="21" spans="1:32" ht="31.9" customHeight="1" thickBot="1" x14ac:dyDescent="0.3">
      <c r="A21" s="60">
        <v>9</v>
      </c>
      <c r="B21" s="7" t="s">
        <v>87</v>
      </c>
      <c r="C21" s="5" t="s">
        <v>17</v>
      </c>
      <c r="D21" s="7" t="s">
        <v>29</v>
      </c>
      <c r="E21" s="5" t="s">
        <v>25</v>
      </c>
      <c r="F21" s="5"/>
      <c r="G21" s="3" t="s">
        <v>5</v>
      </c>
      <c r="H21" s="4" t="s">
        <v>20</v>
      </c>
      <c r="I21" s="3" t="s">
        <v>48</v>
      </c>
      <c r="J21" s="3">
        <v>2.2000000000000002</v>
      </c>
      <c r="K21" s="3">
        <v>2</v>
      </c>
      <c r="L21" s="3">
        <v>1</v>
      </c>
      <c r="M21" s="2">
        <v>11</v>
      </c>
      <c r="N21" s="43">
        <f t="shared" si="1"/>
        <v>4.4000000000000004</v>
      </c>
      <c r="O21" s="2">
        <v>1</v>
      </c>
      <c r="P21" s="64">
        <f t="shared" si="0"/>
        <v>52</v>
      </c>
      <c r="Q21" s="51">
        <f t="shared" si="11"/>
        <v>228.8</v>
      </c>
      <c r="R21" s="37" t="s">
        <v>13</v>
      </c>
      <c r="T21" s="124">
        <v>228.8</v>
      </c>
      <c r="U21" s="45">
        <f t="shared" si="2"/>
        <v>0</v>
      </c>
      <c r="Y21" s="128">
        <f t="shared" si="3"/>
        <v>0</v>
      </c>
      <c r="Z21" s="56">
        <f t="shared" si="4"/>
        <v>0</v>
      </c>
      <c r="AA21" s="56">
        <f t="shared" si="5"/>
        <v>0</v>
      </c>
      <c r="AB21" s="56">
        <f t="shared" si="6"/>
        <v>0</v>
      </c>
      <c r="AC21" s="56">
        <f t="shared" si="7"/>
        <v>0</v>
      </c>
      <c r="AD21" s="56">
        <f t="shared" si="8"/>
        <v>0</v>
      </c>
      <c r="AE21" s="56">
        <f t="shared" si="9"/>
        <v>0</v>
      </c>
      <c r="AF21" s="56">
        <f t="shared" si="10"/>
        <v>0</v>
      </c>
    </row>
    <row r="22" spans="1:32" ht="31.9" customHeight="1" thickBot="1" x14ac:dyDescent="0.3">
      <c r="A22" s="69">
        <v>10</v>
      </c>
      <c r="B22" s="7" t="s">
        <v>88</v>
      </c>
      <c r="C22" s="5" t="s">
        <v>17</v>
      </c>
      <c r="D22" s="7" t="s">
        <v>28</v>
      </c>
      <c r="E22" s="7" t="s">
        <v>34</v>
      </c>
      <c r="F22" s="7"/>
      <c r="G22" s="2" t="s">
        <v>5</v>
      </c>
      <c r="H22" s="1" t="s">
        <v>20</v>
      </c>
      <c r="I22" s="2" t="s">
        <v>48</v>
      </c>
      <c r="J22" s="2">
        <v>2.2000000000000002</v>
      </c>
      <c r="K22" s="2">
        <v>2</v>
      </c>
      <c r="L22" s="2">
        <v>1</v>
      </c>
      <c r="M22" s="2">
        <v>11</v>
      </c>
      <c r="N22" s="43">
        <f t="shared" si="1"/>
        <v>4.4000000000000004</v>
      </c>
      <c r="O22" s="2">
        <v>1</v>
      </c>
      <c r="P22" s="64">
        <f t="shared" si="0"/>
        <v>52</v>
      </c>
      <c r="Q22" s="51">
        <f t="shared" si="11"/>
        <v>228.8</v>
      </c>
      <c r="R22" s="37" t="s">
        <v>12</v>
      </c>
      <c r="T22" s="124">
        <v>228.8</v>
      </c>
      <c r="U22" s="45">
        <f t="shared" si="2"/>
        <v>0</v>
      </c>
      <c r="Y22" s="128">
        <f t="shared" si="3"/>
        <v>0</v>
      </c>
      <c r="Z22" s="56">
        <f t="shared" si="4"/>
        <v>0</v>
      </c>
      <c r="AA22" s="56">
        <f t="shared" si="5"/>
        <v>0</v>
      </c>
      <c r="AB22" s="56">
        <f t="shared" si="6"/>
        <v>0</v>
      </c>
      <c r="AC22" s="56">
        <f t="shared" si="7"/>
        <v>0</v>
      </c>
      <c r="AD22" s="56">
        <f t="shared" si="8"/>
        <v>0</v>
      </c>
      <c r="AE22" s="56">
        <f t="shared" si="9"/>
        <v>0</v>
      </c>
      <c r="AF22" s="56">
        <f t="shared" si="10"/>
        <v>0</v>
      </c>
    </row>
    <row r="23" spans="1:32" ht="31.9" customHeight="1" thickBot="1" x14ac:dyDescent="0.3">
      <c r="A23" s="61">
        <v>11</v>
      </c>
      <c r="B23" s="13" t="s">
        <v>88</v>
      </c>
      <c r="C23" s="38" t="s">
        <v>17</v>
      </c>
      <c r="D23" s="13" t="s">
        <v>29</v>
      </c>
      <c r="E23" s="13" t="s">
        <v>25</v>
      </c>
      <c r="F23" s="13"/>
      <c r="G23" s="14" t="s">
        <v>5</v>
      </c>
      <c r="H23" s="24" t="s">
        <v>20</v>
      </c>
      <c r="I23" s="14" t="s">
        <v>48</v>
      </c>
      <c r="J23" s="14">
        <v>2.2000000000000002</v>
      </c>
      <c r="K23" s="14">
        <v>2</v>
      </c>
      <c r="L23" s="14">
        <v>1</v>
      </c>
      <c r="M23" s="14">
        <v>11</v>
      </c>
      <c r="N23" s="44">
        <f t="shared" si="1"/>
        <v>4.4000000000000004</v>
      </c>
      <c r="O23" s="14">
        <v>1</v>
      </c>
      <c r="P23" s="14">
        <f t="shared" si="0"/>
        <v>52</v>
      </c>
      <c r="Q23" s="52">
        <f t="shared" si="11"/>
        <v>228.8</v>
      </c>
      <c r="R23" s="39" t="s">
        <v>13</v>
      </c>
      <c r="T23" s="124">
        <v>228.8</v>
      </c>
      <c r="U23" s="45">
        <f t="shared" si="2"/>
        <v>0</v>
      </c>
      <c r="Y23" s="128">
        <f t="shared" si="3"/>
        <v>0</v>
      </c>
      <c r="Z23" s="56">
        <f t="shared" si="4"/>
        <v>0</v>
      </c>
      <c r="AA23" s="56">
        <f t="shared" si="5"/>
        <v>0</v>
      </c>
      <c r="AB23" s="56">
        <f t="shared" si="6"/>
        <v>0</v>
      </c>
      <c r="AC23" s="56">
        <f t="shared" si="7"/>
        <v>0</v>
      </c>
      <c r="AD23" s="56">
        <f t="shared" si="8"/>
        <v>0</v>
      </c>
      <c r="AE23" s="56">
        <f t="shared" si="9"/>
        <v>0</v>
      </c>
      <c r="AF23" s="56">
        <f t="shared" si="10"/>
        <v>0</v>
      </c>
    </row>
    <row r="24" spans="1:32" ht="14.25" customHeight="1" x14ac:dyDescent="0.25">
      <c r="T24" s="125"/>
    </row>
    <row r="25" spans="1:32" ht="15" customHeight="1" x14ac:dyDescent="0.25">
      <c r="N25" s="178">
        <f>SUBTOTAL(9,N13:N24)</f>
        <v>45.749999999999993</v>
      </c>
      <c r="O25" s="179"/>
      <c r="P25" s="179"/>
      <c r="Q25" s="178">
        <f>SUBTOTAL(9,Q13:Q24)</f>
        <v>2732.0800000000004</v>
      </c>
    </row>
    <row r="26" spans="1:32" ht="38.25" customHeight="1" x14ac:dyDescent="0.25">
      <c r="L26" s="210" t="s">
        <v>77</v>
      </c>
      <c r="M26" s="210"/>
      <c r="N26" s="45"/>
      <c r="O26" s="46"/>
      <c r="P26" s="46"/>
      <c r="Q26" s="46"/>
    </row>
    <row r="27" spans="1:32" ht="14.25" x14ac:dyDescent="0.25">
      <c r="K27" s="70"/>
      <c r="L27" s="203" t="s">
        <v>48</v>
      </c>
      <c r="M27" s="204"/>
      <c r="N27" s="109">
        <f>SUMIF($I$13:$I$23,$L27,N$13:N$23)</f>
        <v>38.96</v>
      </c>
      <c r="O27" s="109"/>
      <c r="P27" s="109"/>
      <c r="Q27" s="110">
        <f>SUMIF($I$13:$I$23,$L27,Q$13:Q$23)</f>
        <v>2025.9199999999998</v>
      </c>
    </row>
    <row r="28" spans="1:32" ht="14.25" x14ac:dyDescent="0.25">
      <c r="K28" s="70"/>
      <c r="L28" s="205" t="s">
        <v>65</v>
      </c>
      <c r="M28" s="206"/>
      <c r="N28" s="45">
        <f t="shared" ref="N28:N29" si="12">SUMIF($I$13:$I$23,$L28,N$13:N$23)</f>
        <v>0</v>
      </c>
      <c r="O28" s="45"/>
      <c r="P28" s="45"/>
      <c r="Q28" s="111">
        <f>SUMIF($I$13:$I$23,$L28,Q$13:Q$23)</f>
        <v>0</v>
      </c>
    </row>
    <row r="29" spans="1:32" ht="14.25" x14ac:dyDescent="0.25">
      <c r="L29" s="207" t="s">
        <v>49</v>
      </c>
      <c r="M29" s="208"/>
      <c r="N29" s="112">
        <f t="shared" si="12"/>
        <v>6.79</v>
      </c>
      <c r="O29" s="112"/>
      <c r="P29" s="112"/>
      <c r="Q29" s="113">
        <f>SUMIF($I$13:$I$23,$L29,Q$13:Q$23)</f>
        <v>706.16000000000008</v>
      </c>
    </row>
    <row r="30" spans="1:32" x14ac:dyDescent="0.25">
      <c r="N30" s="178">
        <f>SUM(N27:N29)</f>
        <v>45.75</v>
      </c>
      <c r="O30" s="179"/>
      <c r="P30" s="179"/>
      <c r="Q30" s="181">
        <f>SUM(Q27:Q29)</f>
        <v>2732.08</v>
      </c>
      <c r="Y30" s="135">
        <f>SUM(Y13:Y23)</f>
        <v>0</v>
      </c>
      <c r="Z30" s="135">
        <f t="shared" ref="Z30:AF30" si="13">SUM(Z13:Z23)</f>
        <v>0</v>
      </c>
      <c r="AA30" s="135">
        <f t="shared" si="13"/>
        <v>0</v>
      </c>
      <c r="AB30" s="135">
        <f t="shared" si="13"/>
        <v>0</v>
      </c>
      <c r="AC30" s="135">
        <f t="shared" si="13"/>
        <v>0</v>
      </c>
      <c r="AD30" s="135">
        <f t="shared" si="13"/>
        <v>0</v>
      </c>
      <c r="AE30" s="135">
        <f t="shared" si="13"/>
        <v>0</v>
      </c>
      <c r="AF30" s="135">
        <f t="shared" si="13"/>
        <v>0</v>
      </c>
    </row>
    <row r="31" spans="1:32" x14ac:dyDescent="0.25">
      <c r="N31" s="45"/>
      <c r="O31" s="46"/>
      <c r="P31" s="46"/>
      <c r="Q31" s="46"/>
    </row>
    <row r="32" spans="1:32" ht="15" x14ac:dyDescent="0.25">
      <c r="L32" s="129" t="s">
        <v>69</v>
      </c>
      <c r="M32" s="201" t="s">
        <v>70</v>
      </c>
      <c r="N32" s="201"/>
      <c r="O32" s="201"/>
      <c r="P32" s="201"/>
      <c r="Q32" s="201"/>
      <c r="R32" s="201"/>
      <c r="S32" s="201"/>
    </row>
    <row r="33" spans="12:24" ht="15" x14ac:dyDescent="0.25">
      <c r="L33" s="130" t="s">
        <v>71</v>
      </c>
      <c r="M33" s="131">
        <v>1</v>
      </c>
      <c r="N33" s="131">
        <v>2</v>
      </c>
      <c r="O33" s="131">
        <v>3</v>
      </c>
      <c r="P33" s="131">
        <v>5</v>
      </c>
      <c r="Q33" s="131" t="s">
        <v>66</v>
      </c>
      <c r="R33" s="130" t="s">
        <v>67</v>
      </c>
      <c r="S33" s="131" t="s">
        <v>68</v>
      </c>
      <c r="X33" s="183" t="s">
        <v>74</v>
      </c>
    </row>
    <row r="34" spans="12:24" ht="15" x14ac:dyDescent="0.25">
      <c r="L34" s="132" t="s">
        <v>48</v>
      </c>
      <c r="M34">
        <v>38.96</v>
      </c>
      <c r="N34">
        <v>0</v>
      </c>
      <c r="O34">
        <v>0</v>
      </c>
      <c r="P34">
        <v>0</v>
      </c>
      <c r="Q34">
        <v>0</v>
      </c>
      <c r="R34" s="182">
        <v>0</v>
      </c>
      <c r="S34"/>
      <c r="X34" s="33">
        <f>SUM(M34:W34)</f>
        <v>38.96</v>
      </c>
    </row>
    <row r="35" spans="12:24" ht="15" x14ac:dyDescent="0.25">
      <c r="L35" s="129" t="s">
        <v>65</v>
      </c>
      <c r="M35">
        <v>0</v>
      </c>
      <c r="N35">
        <v>0</v>
      </c>
      <c r="O35">
        <v>0</v>
      </c>
      <c r="P35">
        <v>0</v>
      </c>
      <c r="Q35">
        <v>0</v>
      </c>
      <c r="R35" s="182">
        <v>0</v>
      </c>
      <c r="S35"/>
      <c r="X35" s="33">
        <f t="shared" ref="X35:X36" si="14">SUM(M35:W35)</f>
        <v>0</v>
      </c>
    </row>
    <row r="36" spans="12:24" ht="15" x14ac:dyDescent="0.25">
      <c r="L36" s="129" t="s">
        <v>49</v>
      </c>
      <c r="M36">
        <v>0</v>
      </c>
      <c r="N36">
        <v>6.79</v>
      </c>
      <c r="O36">
        <v>0</v>
      </c>
      <c r="P36">
        <v>0</v>
      </c>
      <c r="Q36">
        <v>0</v>
      </c>
      <c r="R36" s="182">
        <v>0</v>
      </c>
      <c r="S36"/>
      <c r="X36" s="33">
        <f t="shared" si="14"/>
        <v>6.79</v>
      </c>
    </row>
    <row r="37" spans="12:24" ht="15" x14ac:dyDescent="0.25">
      <c r="L37" s="129" t="s">
        <v>74</v>
      </c>
      <c r="M37">
        <f>SUM(M34:M36)</f>
        <v>38.96</v>
      </c>
      <c r="N37">
        <f t="shared" ref="N37:R37" si="15">SUM(N34:N36)</f>
        <v>6.79</v>
      </c>
      <c r="O37">
        <f t="shared" si="15"/>
        <v>0</v>
      </c>
      <c r="P37">
        <f t="shared" si="15"/>
        <v>0</v>
      </c>
      <c r="Q37">
        <f t="shared" si="15"/>
        <v>0</v>
      </c>
      <c r="R37" s="182">
        <f t="shared" si="15"/>
        <v>0</v>
      </c>
      <c r="S37"/>
      <c r="X37" s="180">
        <f>SUM(X34:X36)</f>
        <v>45.75</v>
      </c>
    </row>
    <row r="38" spans="12:24" ht="15" x14ac:dyDescent="0.25">
      <c r="L38" s="133"/>
      <c r="M38"/>
      <c r="N38"/>
      <c r="O38"/>
      <c r="P38"/>
      <c r="Q38"/>
      <c r="R38"/>
      <c r="S38"/>
    </row>
    <row r="39" spans="12:24" ht="15" x14ac:dyDescent="0.25">
      <c r="L39" s="133"/>
      <c r="M39" s="134"/>
      <c r="N39"/>
      <c r="P39"/>
      <c r="Q39"/>
      <c r="R39"/>
      <c r="S39"/>
    </row>
  </sheetData>
  <autoFilter ref="A12:R23" xr:uid="{00000000-0009-0000-0000-000002000000}"/>
  <mergeCells count="6">
    <mergeCell ref="G11:H11"/>
    <mergeCell ref="M32:S32"/>
    <mergeCell ref="L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2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35"/>
  <sheetViews>
    <sheetView view="pageBreakPreview" topLeftCell="A3" zoomScale="60" zoomScaleNormal="100" zoomScalePageLayoutView="70" workbookViewId="0">
      <selection activeCell="A7" sqref="A7"/>
    </sheetView>
  </sheetViews>
  <sheetFormatPr baseColWidth="10" defaultColWidth="11.42578125" defaultRowHeight="12.75" x14ac:dyDescent="0.25"/>
  <cols>
    <col min="1" max="1" width="3.85546875" style="27" customWidth="1"/>
    <col min="2" max="2" width="17.7109375" style="33" customWidth="1"/>
    <col min="3" max="3" width="13.42578125" style="33" customWidth="1"/>
    <col min="4" max="4" width="11.42578125" style="33"/>
    <col min="5" max="5" width="22" style="33" customWidth="1"/>
    <col min="6" max="6" width="0" style="33" hidden="1" customWidth="1"/>
    <col min="7" max="8" width="10.28515625" style="27" customWidth="1"/>
    <col min="9" max="9" width="11.42578125" style="27"/>
    <col min="10" max="11" width="11.42578125" style="27" customWidth="1"/>
    <col min="12" max="13" width="8.28515625" style="27" customWidth="1"/>
    <col min="14" max="14" width="8.42578125" style="34" customWidth="1"/>
    <col min="15" max="15" width="9.28515625" style="27" customWidth="1"/>
    <col min="16" max="16" width="9.7109375" style="27" customWidth="1"/>
    <col min="17" max="17" width="10.5703125" style="27" customWidth="1"/>
    <col min="18" max="18" width="11.28515625" style="27" customWidth="1"/>
    <col min="19" max="23" width="0" style="33" hidden="1" customWidth="1"/>
    <col min="24" max="16384" width="11.42578125" style="33"/>
  </cols>
  <sheetData>
    <row r="1" spans="1:32" hidden="1" x14ac:dyDescent="0.25">
      <c r="A1" s="41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80" t="s">
        <v>45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97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1"/>
      <c r="O9" s="10"/>
      <c r="P9" s="10"/>
      <c r="Q9" s="10"/>
      <c r="R9" s="10"/>
    </row>
    <row r="10" spans="1:32" s="27" customFormat="1" ht="12.95" customHeight="1" x14ac:dyDescent="0.25">
      <c r="A10" s="144"/>
      <c r="B10" s="144">
        <v>1</v>
      </c>
      <c r="C10" s="144">
        <v>2</v>
      </c>
      <c r="D10" s="144">
        <v>3</v>
      </c>
      <c r="E10" s="144">
        <v>4</v>
      </c>
      <c r="F10" s="144">
        <v>5</v>
      </c>
      <c r="G10" s="144">
        <v>5</v>
      </c>
      <c r="H10" s="144">
        <v>6</v>
      </c>
      <c r="I10" s="144">
        <v>7</v>
      </c>
      <c r="J10" s="144"/>
      <c r="K10" s="144"/>
      <c r="L10" s="144">
        <v>8</v>
      </c>
      <c r="M10" s="144">
        <v>9</v>
      </c>
      <c r="N10" s="144">
        <v>10</v>
      </c>
      <c r="O10" s="144">
        <v>11</v>
      </c>
      <c r="P10" s="144">
        <v>12</v>
      </c>
      <c r="Q10" s="144">
        <v>13</v>
      </c>
      <c r="R10" s="144">
        <v>14</v>
      </c>
    </row>
    <row r="11" spans="1:32" s="27" customFormat="1" ht="69.599999999999994" customHeight="1" x14ac:dyDescent="0.25">
      <c r="A11" s="150" t="s">
        <v>19</v>
      </c>
      <c r="B11" s="150" t="s">
        <v>1</v>
      </c>
      <c r="C11" s="150" t="s">
        <v>0</v>
      </c>
      <c r="D11" s="150" t="s">
        <v>2</v>
      </c>
      <c r="E11" s="150" t="s">
        <v>3</v>
      </c>
      <c r="F11" s="151" t="s">
        <v>4</v>
      </c>
      <c r="G11" s="199" t="s">
        <v>94</v>
      </c>
      <c r="H11" s="200"/>
      <c r="I11" s="150" t="s">
        <v>7</v>
      </c>
      <c r="J11" s="152" t="s">
        <v>38</v>
      </c>
      <c r="K11" s="153" t="s">
        <v>39</v>
      </c>
      <c r="L11" s="154" t="s">
        <v>50</v>
      </c>
      <c r="M11" s="154" t="s">
        <v>53</v>
      </c>
      <c r="N11" s="150" t="s">
        <v>37</v>
      </c>
      <c r="O11" s="150" t="s">
        <v>9</v>
      </c>
      <c r="P11" s="150" t="s">
        <v>10</v>
      </c>
      <c r="Q11" s="150" t="s">
        <v>11</v>
      </c>
      <c r="R11" s="150" t="s">
        <v>18</v>
      </c>
    </row>
    <row r="12" spans="1:32" ht="15.95" customHeight="1" thickBot="1" x14ac:dyDescent="0.3">
      <c r="A12" s="161"/>
      <c r="B12" s="158"/>
      <c r="C12" s="158"/>
      <c r="D12" s="158"/>
      <c r="E12" s="158"/>
      <c r="F12" s="158"/>
      <c r="G12" s="159" t="s">
        <v>5</v>
      </c>
      <c r="H12" s="160" t="s">
        <v>93</v>
      </c>
      <c r="I12" s="161"/>
      <c r="J12" s="162"/>
      <c r="K12" s="163"/>
      <c r="L12" s="164"/>
      <c r="M12" s="164"/>
      <c r="N12" s="161"/>
      <c r="O12" s="161"/>
      <c r="P12" s="161"/>
      <c r="Q12" s="161"/>
      <c r="R12" s="161" t="s">
        <v>73</v>
      </c>
      <c r="Y12" s="127">
        <f>L35</f>
        <v>0</v>
      </c>
      <c r="Z12" s="103">
        <v>1</v>
      </c>
      <c r="AA12" s="103">
        <v>2</v>
      </c>
      <c r="AB12" s="103">
        <v>3</v>
      </c>
      <c r="AC12" s="103">
        <v>5</v>
      </c>
      <c r="AD12" s="103" t="s">
        <v>66</v>
      </c>
      <c r="AE12" s="103" t="s">
        <v>67</v>
      </c>
      <c r="AF12" s="103" t="s">
        <v>68</v>
      </c>
    </row>
    <row r="13" spans="1:32" ht="31.9" customHeight="1" thickTop="1" thickBot="1" x14ac:dyDescent="0.3">
      <c r="A13" s="84">
        <v>1</v>
      </c>
      <c r="B13" s="35" t="s">
        <v>89</v>
      </c>
      <c r="C13" s="35" t="s">
        <v>17</v>
      </c>
      <c r="D13" s="7" t="s">
        <v>24</v>
      </c>
      <c r="E13" s="36" t="s">
        <v>54</v>
      </c>
      <c r="F13" s="5"/>
      <c r="G13" s="3" t="s">
        <v>5</v>
      </c>
      <c r="H13" s="3" t="s">
        <v>20</v>
      </c>
      <c r="I13" s="9" t="s">
        <v>49</v>
      </c>
      <c r="J13" s="9">
        <v>2.6</v>
      </c>
      <c r="K13" s="9">
        <v>1.3</v>
      </c>
      <c r="L13" s="9">
        <v>1</v>
      </c>
      <c r="M13" s="9">
        <v>11</v>
      </c>
      <c r="N13" s="98">
        <f>J13*K13*L13</f>
        <v>3.3800000000000003</v>
      </c>
      <c r="O13" s="3">
        <v>2</v>
      </c>
      <c r="P13" s="3">
        <f t="shared" ref="P13:P18" si="0">PRODUCT($O13,$P$1)</f>
        <v>104</v>
      </c>
      <c r="Q13" s="51">
        <f>N13*P13</f>
        <v>351.52000000000004</v>
      </c>
      <c r="R13" s="37" t="s">
        <v>13</v>
      </c>
      <c r="T13" s="126">
        <v>351.52</v>
      </c>
      <c r="U13" s="45">
        <f>T13-Q13</f>
        <v>0</v>
      </c>
      <c r="Y13" s="128">
        <f>IF(I13=$Y$12,N13,0)</f>
        <v>0</v>
      </c>
      <c r="Z13" s="56">
        <f>IF($O13=$Z$12,Y13,0)</f>
        <v>0</v>
      </c>
      <c r="AA13" s="56">
        <f>IF($O13=$AA$12,Y13,0)</f>
        <v>0</v>
      </c>
      <c r="AB13" s="56">
        <f>IF($O13=$AB$12,Y13,0)</f>
        <v>0</v>
      </c>
      <c r="AC13" s="56">
        <f>IF($O13=$AC$12,Y13,0)</f>
        <v>0</v>
      </c>
      <c r="AD13" s="56">
        <f>IF($O13=$AD$12,Y13,0)</f>
        <v>0</v>
      </c>
      <c r="AE13" s="56">
        <f>IF($O13=$AE$12,Y13,0)</f>
        <v>0</v>
      </c>
      <c r="AF13" s="56">
        <f>IF($O13=$AF$12,Y13,0)</f>
        <v>0</v>
      </c>
    </row>
    <row r="14" spans="1:32" ht="31.9" customHeight="1" thickBot="1" x14ac:dyDescent="0.3">
      <c r="A14" s="84">
        <v>2</v>
      </c>
      <c r="B14" s="35" t="s">
        <v>89</v>
      </c>
      <c r="C14" s="35" t="s">
        <v>17</v>
      </c>
      <c r="D14" s="7" t="s">
        <v>24</v>
      </c>
      <c r="E14" s="36" t="s">
        <v>63</v>
      </c>
      <c r="F14" s="5"/>
      <c r="G14" s="3" t="s">
        <v>5</v>
      </c>
      <c r="H14" s="3" t="s">
        <v>20</v>
      </c>
      <c r="I14" s="9" t="s">
        <v>48</v>
      </c>
      <c r="J14" s="9">
        <v>2.5499999999999998</v>
      </c>
      <c r="K14" s="9">
        <v>1.3</v>
      </c>
      <c r="L14" s="9">
        <v>1</v>
      </c>
      <c r="M14" s="9">
        <v>11</v>
      </c>
      <c r="N14" s="98">
        <f t="shared" ref="N14:N18" si="1">J14*K14*L14</f>
        <v>3.3149999999999999</v>
      </c>
      <c r="O14" s="3">
        <v>1</v>
      </c>
      <c r="P14" s="3">
        <f t="shared" si="0"/>
        <v>52</v>
      </c>
      <c r="Q14" s="51">
        <f t="shared" ref="Q14:Q18" si="2">N14*P14</f>
        <v>172.38</v>
      </c>
      <c r="R14" s="37" t="s">
        <v>13</v>
      </c>
      <c r="T14" s="124">
        <v>172.38</v>
      </c>
      <c r="U14" s="45">
        <f t="shared" ref="U14:U18" si="3">T14-Q14</f>
        <v>0</v>
      </c>
      <c r="Y14" s="128">
        <f t="shared" ref="Y14:Y18" si="4">IF(I14=$Y$12,N14,0)</f>
        <v>0</v>
      </c>
      <c r="Z14" s="56">
        <f t="shared" ref="Z14:Z18" si="5">IF($O14=$Z$12,Y14,0)</f>
        <v>0</v>
      </c>
      <c r="AA14" s="56">
        <f t="shared" ref="AA14:AA18" si="6">IF($O14=$AA$12,Y14,0)</f>
        <v>0</v>
      </c>
      <c r="AB14" s="56">
        <f t="shared" ref="AB14:AB18" si="7">IF($O14=$AB$12,Y14,0)</f>
        <v>0</v>
      </c>
      <c r="AC14" s="56">
        <f t="shared" ref="AC14:AC18" si="8">IF($O14=$AC$12,Y14,0)</f>
        <v>0</v>
      </c>
      <c r="AD14" s="56">
        <f t="shared" ref="AD14:AD18" si="9">IF($O14=$AD$12,Y14,0)</f>
        <v>0</v>
      </c>
      <c r="AE14" s="56">
        <f t="shared" ref="AE14:AE18" si="10">IF($O14=$AE$12,Y14,0)</f>
        <v>0</v>
      </c>
      <c r="AF14" s="56">
        <f t="shared" ref="AF14:AF18" si="11">IF($O14=$AF$12,Y14,0)</f>
        <v>0</v>
      </c>
    </row>
    <row r="15" spans="1:32" ht="31.9" customHeight="1" thickBot="1" x14ac:dyDescent="0.3">
      <c r="A15" s="84">
        <v>3</v>
      </c>
      <c r="B15" s="35" t="s">
        <v>90</v>
      </c>
      <c r="C15" s="35" t="s">
        <v>17</v>
      </c>
      <c r="D15" s="36" t="s">
        <v>24</v>
      </c>
      <c r="E15" s="36" t="s">
        <v>24</v>
      </c>
      <c r="F15" s="7"/>
      <c r="G15" s="2" t="s">
        <v>5</v>
      </c>
      <c r="H15" s="3" t="s">
        <v>20</v>
      </c>
      <c r="I15" s="8" t="s">
        <v>48</v>
      </c>
      <c r="J15" s="8">
        <v>2.5499999999999998</v>
      </c>
      <c r="K15" s="8">
        <v>2.1</v>
      </c>
      <c r="L15" s="8">
        <v>1</v>
      </c>
      <c r="M15" s="8">
        <v>11</v>
      </c>
      <c r="N15" s="98">
        <f t="shared" si="1"/>
        <v>5.3549999999999995</v>
      </c>
      <c r="O15" s="3">
        <v>1</v>
      </c>
      <c r="P15" s="3">
        <f t="shared" si="0"/>
        <v>52</v>
      </c>
      <c r="Q15" s="51">
        <f t="shared" si="2"/>
        <v>278.45999999999998</v>
      </c>
      <c r="R15" s="37" t="s">
        <v>13</v>
      </c>
      <c r="T15" s="124">
        <v>278.45999999999998</v>
      </c>
      <c r="U15" s="45">
        <f t="shared" si="3"/>
        <v>0</v>
      </c>
      <c r="Y15" s="128">
        <f t="shared" si="4"/>
        <v>0</v>
      </c>
      <c r="Z15" s="56">
        <f t="shared" si="5"/>
        <v>0</v>
      </c>
      <c r="AA15" s="56">
        <f t="shared" si="6"/>
        <v>0</v>
      </c>
      <c r="AB15" s="56">
        <f t="shared" si="7"/>
        <v>0</v>
      </c>
      <c r="AC15" s="56">
        <f t="shared" si="8"/>
        <v>0</v>
      </c>
      <c r="AD15" s="56">
        <f t="shared" si="9"/>
        <v>0</v>
      </c>
      <c r="AE15" s="56">
        <f t="shared" si="10"/>
        <v>0</v>
      </c>
      <c r="AF15" s="56">
        <f t="shared" si="11"/>
        <v>0</v>
      </c>
    </row>
    <row r="16" spans="1:32" ht="31.9" customHeight="1" thickBot="1" x14ac:dyDescent="0.3">
      <c r="A16" s="84">
        <v>4</v>
      </c>
      <c r="B16" s="35" t="s">
        <v>90</v>
      </c>
      <c r="C16" s="5" t="s">
        <v>17</v>
      </c>
      <c r="D16" s="5" t="s">
        <v>24</v>
      </c>
      <c r="E16" s="36" t="s">
        <v>54</v>
      </c>
      <c r="F16" s="5"/>
      <c r="G16" s="3" t="s">
        <v>5</v>
      </c>
      <c r="H16" s="3" t="s">
        <v>20</v>
      </c>
      <c r="I16" s="3" t="s">
        <v>49</v>
      </c>
      <c r="J16" s="3">
        <v>2.1</v>
      </c>
      <c r="K16" s="3">
        <v>1.2</v>
      </c>
      <c r="L16" s="3">
        <v>1</v>
      </c>
      <c r="M16" s="3">
        <v>11</v>
      </c>
      <c r="N16" s="98">
        <f t="shared" si="1"/>
        <v>2.52</v>
      </c>
      <c r="O16" s="3">
        <v>2</v>
      </c>
      <c r="P16" s="3">
        <f t="shared" si="0"/>
        <v>104</v>
      </c>
      <c r="Q16" s="51">
        <f t="shared" si="2"/>
        <v>262.08</v>
      </c>
      <c r="R16" s="37" t="s">
        <v>13</v>
      </c>
      <c r="T16" s="124">
        <v>262.08</v>
      </c>
      <c r="U16" s="45">
        <f t="shared" si="3"/>
        <v>0</v>
      </c>
      <c r="Y16" s="128">
        <f t="shared" si="4"/>
        <v>0</v>
      </c>
      <c r="Z16" s="56">
        <f t="shared" si="5"/>
        <v>0</v>
      </c>
      <c r="AA16" s="56">
        <f t="shared" si="6"/>
        <v>0</v>
      </c>
      <c r="AB16" s="56">
        <f t="shared" si="7"/>
        <v>0</v>
      </c>
      <c r="AC16" s="56">
        <f t="shared" si="8"/>
        <v>0</v>
      </c>
      <c r="AD16" s="56">
        <f t="shared" si="9"/>
        <v>0</v>
      </c>
      <c r="AE16" s="56">
        <f t="shared" si="10"/>
        <v>0</v>
      </c>
      <c r="AF16" s="56">
        <f t="shared" si="11"/>
        <v>0</v>
      </c>
    </row>
    <row r="17" spans="1:32" ht="31.9" customHeight="1" thickBot="1" x14ac:dyDescent="0.3">
      <c r="A17" s="84">
        <v>5</v>
      </c>
      <c r="B17" s="35" t="s">
        <v>91</v>
      </c>
      <c r="C17" s="35" t="s">
        <v>17</v>
      </c>
      <c r="D17" s="36" t="s">
        <v>24</v>
      </c>
      <c r="E17" s="36" t="s">
        <v>24</v>
      </c>
      <c r="F17" s="5"/>
      <c r="G17" s="3" t="s">
        <v>5</v>
      </c>
      <c r="H17" s="3" t="s">
        <v>20</v>
      </c>
      <c r="I17" s="9" t="s">
        <v>48</v>
      </c>
      <c r="J17" s="9">
        <v>2.5499999999999998</v>
      </c>
      <c r="K17" s="9">
        <v>2.1</v>
      </c>
      <c r="L17" s="9">
        <v>1</v>
      </c>
      <c r="M17" s="9">
        <v>11</v>
      </c>
      <c r="N17" s="98">
        <f t="shared" si="1"/>
        <v>5.3549999999999995</v>
      </c>
      <c r="O17" s="3">
        <v>1</v>
      </c>
      <c r="P17" s="3">
        <f t="shared" si="0"/>
        <v>52</v>
      </c>
      <c r="Q17" s="51">
        <f t="shared" si="2"/>
        <v>278.45999999999998</v>
      </c>
      <c r="R17" s="37" t="s">
        <v>13</v>
      </c>
      <c r="T17" s="124">
        <v>278.45999999999998</v>
      </c>
      <c r="U17" s="45">
        <f t="shared" si="3"/>
        <v>0</v>
      </c>
      <c r="Y17" s="128">
        <f t="shared" si="4"/>
        <v>0</v>
      </c>
      <c r="Z17" s="56">
        <f t="shared" si="5"/>
        <v>0</v>
      </c>
      <c r="AA17" s="56">
        <f t="shared" si="6"/>
        <v>0</v>
      </c>
      <c r="AB17" s="56">
        <f t="shared" si="7"/>
        <v>0</v>
      </c>
      <c r="AC17" s="56">
        <f t="shared" si="8"/>
        <v>0</v>
      </c>
      <c r="AD17" s="56">
        <f t="shared" si="9"/>
        <v>0</v>
      </c>
      <c r="AE17" s="56">
        <f t="shared" si="10"/>
        <v>0</v>
      </c>
      <c r="AF17" s="56">
        <f t="shared" si="11"/>
        <v>0</v>
      </c>
    </row>
    <row r="18" spans="1:32" ht="31.9" customHeight="1" thickBot="1" x14ac:dyDescent="0.3">
      <c r="A18" s="85">
        <v>6</v>
      </c>
      <c r="B18" s="86" t="s">
        <v>91</v>
      </c>
      <c r="C18" s="86" t="s">
        <v>17</v>
      </c>
      <c r="D18" s="87" t="s">
        <v>24</v>
      </c>
      <c r="E18" s="87" t="s">
        <v>35</v>
      </c>
      <c r="F18" s="38"/>
      <c r="G18" s="25" t="s">
        <v>5</v>
      </c>
      <c r="H18" s="25" t="s">
        <v>20</v>
      </c>
      <c r="I18" s="88" t="s">
        <v>48</v>
      </c>
      <c r="J18" s="88">
        <v>2.1</v>
      </c>
      <c r="K18" s="88">
        <v>2.1</v>
      </c>
      <c r="L18" s="88">
        <v>1</v>
      </c>
      <c r="M18" s="88">
        <v>11</v>
      </c>
      <c r="N18" s="99">
        <f t="shared" si="1"/>
        <v>4.41</v>
      </c>
      <c r="O18" s="25">
        <v>1</v>
      </c>
      <c r="P18" s="25">
        <f t="shared" si="0"/>
        <v>52</v>
      </c>
      <c r="Q18" s="52">
        <f t="shared" si="2"/>
        <v>229.32</v>
      </c>
      <c r="R18" s="39" t="s">
        <v>13</v>
      </c>
      <c r="T18" s="124">
        <v>229.32</v>
      </c>
      <c r="U18" s="45">
        <f t="shared" si="3"/>
        <v>0</v>
      </c>
      <c r="Y18" s="128">
        <f t="shared" si="4"/>
        <v>0</v>
      </c>
      <c r="Z18" s="56">
        <f t="shared" si="5"/>
        <v>0</v>
      </c>
      <c r="AA18" s="56">
        <f t="shared" si="6"/>
        <v>0</v>
      </c>
      <c r="AB18" s="56">
        <f t="shared" si="7"/>
        <v>0</v>
      </c>
      <c r="AC18" s="56">
        <f t="shared" si="8"/>
        <v>0</v>
      </c>
      <c r="AD18" s="56">
        <f t="shared" si="9"/>
        <v>0</v>
      </c>
      <c r="AE18" s="56">
        <f t="shared" si="10"/>
        <v>0</v>
      </c>
      <c r="AF18" s="56">
        <f t="shared" si="11"/>
        <v>0</v>
      </c>
    </row>
    <row r="19" spans="1:32" ht="15" x14ac:dyDescent="0.25">
      <c r="H19" s="20"/>
      <c r="T19" s="125"/>
    </row>
    <row r="20" spans="1:32" ht="15" customHeight="1" x14ac:dyDescent="0.25">
      <c r="H20" s="20"/>
      <c r="N20" s="181">
        <f>SUBTOTAL(9,N13:N19)</f>
        <v>24.335000000000001</v>
      </c>
      <c r="O20" s="179"/>
      <c r="P20" s="179"/>
      <c r="Q20" s="181">
        <f>SUBTOTAL(9,Q13:Q19)</f>
        <v>1572.22</v>
      </c>
    </row>
    <row r="21" spans="1:32" ht="23.25" customHeight="1" x14ac:dyDescent="0.25">
      <c r="H21" s="20"/>
      <c r="L21" s="210" t="s">
        <v>78</v>
      </c>
      <c r="M21" s="210"/>
      <c r="N21" s="40"/>
      <c r="O21" s="46"/>
      <c r="P21" s="46"/>
      <c r="Q21" s="46"/>
    </row>
    <row r="22" spans="1:32" ht="14.25" x14ac:dyDescent="0.25">
      <c r="H22" s="20"/>
      <c r="L22" s="203" t="s">
        <v>48</v>
      </c>
      <c r="M22" s="204"/>
      <c r="N22" s="114">
        <f>SUMIF($I$13:$I$18,$L22,N$13:N$18)</f>
        <v>18.434999999999999</v>
      </c>
      <c r="O22" s="114"/>
      <c r="P22" s="114"/>
      <c r="Q22" s="115">
        <f>SUMIF($I$13:$I$18,$L22,Q$13:Q$18)</f>
        <v>958.61999999999989</v>
      </c>
    </row>
    <row r="23" spans="1:32" ht="14.25" x14ac:dyDescent="0.25">
      <c r="H23" s="20"/>
      <c r="L23" s="205" t="s">
        <v>65</v>
      </c>
      <c r="M23" s="206"/>
      <c r="N23" s="40">
        <f t="shared" ref="N23:N24" si="12">SUMIF($I$13:$I$18,$L23,N$13:N$18)</f>
        <v>0</v>
      </c>
      <c r="O23" s="40"/>
      <c r="P23" s="40"/>
      <c r="Q23" s="116">
        <f>SUMIF($I$13:$I$18,$L23,Q$13:Q$18)</f>
        <v>0</v>
      </c>
    </row>
    <row r="24" spans="1:32" ht="14.25" x14ac:dyDescent="0.25">
      <c r="H24" s="20"/>
      <c r="L24" s="207" t="s">
        <v>49</v>
      </c>
      <c r="M24" s="208"/>
      <c r="N24" s="117">
        <f t="shared" si="12"/>
        <v>5.9</v>
      </c>
      <c r="O24" s="117"/>
      <c r="P24" s="117"/>
      <c r="Q24" s="118">
        <f>SUMIF($I$13:$I$18,$L24,Q$13:Q$18)</f>
        <v>613.6</v>
      </c>
    </row>
    <row r="25" spans="1:32" x14ac:dyDescent="0.25">
      <c r="H25" s="20"/>
      <c r="N25" s="181">
        <f>SUM(N22:N24)</f>
        <v>24.335000000000001</v>
      </c>
      <c r="O25" s="46"/>
      <c r="P25" s="46"/>
      <c r="Q25" s="181">
        <f>SUM(Q22:Q24)</f>
        <v>1572.2199999999998</v>
      </c>
      <c r="R25" s="185"/>
      <c r="Y25" s="135">
        <f>SUM(Y13:Y18)</f>
        <v>0</v>
      </c>
      <c r="Z25" s="135">
        <f t="shared" ref="Z25:AF25" si="13">SUM(Z13:Z18)</f>
        <v>0</v>
      </c>
      <c r="AA25" s="135">
        <f t="shared" si="13"/>
        <v>0</v>
      </c>
      <c r="AB25" s="135">
        <f t="shared" si="13"/>
        <v>0</v>
      </c>
      <c r="AC25" s="135">
        <f t="shared" si="13"/>
        <v>0</v>
      </c>
      <c r="AD25" s="135">
        <f t="shared" si="13"/>
        <v>0</v>
      </c>
      <c r="AE25" s="135">
        <f t="shared" si="13"/>
        <v>0</v>
      </c>
      <c r="AF25" s="135">
        <f t="shared" si="13"/>
        <v>0</v>
      </c>
    </row>
    <row r="26" spans="1:32" x14ac:dyDescent="0.25">
      <c r="H26" s="20"/>
      <c r="N26" s="40"/>
      <c r="O26" s="46"/>
      <c r="P26" s="46"/>
      <c r="Q26" s="40"/>
    </row>
    <row r="27" spans="1:32" x14ac:dyDescent="0.25">
      <c r="H27" s="23"/>
      <c r="N27" s="40"/>
      <c r="O27" s="46"/>
      <c r="P27" s="46"/>
      <c r="Q27" s="40"/>
    </row>
    <row r="28" spans="1:32" ht="15" x14ac:dyDescent="0.25">
      <c r="H28" s="20"/>
      <c r="I28" s="129" t="s">
        <v>69</v>
      </c>
      <c r="J28" s="201" t="s">
        <v>70</v>
      </c>
      <c r="K28" s="201"/>
      <c r="L28" s="201"/>
      <c r="M28" s="201"/>
      <c r="N28" s="201"/>
      <c r="O28" s="201"/>
      <c r="P28" s="201"/>
      <c r="Q28" s="40"/>
    </row>
    <row r="29" spans="1:32" ht="15" x14ac:dyDescent="0.25">
      <c r="H29" s="20" t="s">
        <v>82</v>
      </c>
      <c r="I29" s="130" t="s">
        <v>71</v>
      </c>
      <c r="J29" s="131">
        <v>1</v>
      </c>
      <c r="K29" s="131">
        <v>2</v>
      </c>
      <c r="L29" s="131">
        <v>3</v>
      </c>
      <c r="M29" s="131">
        <v>5</v>
      </c>
      <c r="N29" s="131" t="s">
        <v>66</v>
      </c>
      <c r="O29" s="131" t="s">
        <v>67</v>
      </c>
      <c r="P29" s="130" t="s">
        <v>68</v>
      </c>
      <c r="Q29" s="40" t="s">
        <v>74</v>
      </c>
    </row>
    <row r="30" spans="1:32" ht="15" x14ac:dyDescent="0.25">
      <c r="I30" s="132" t="s">
        <v>48</v>
      </c>
      <c r="J30">
        <v>18.440000000000001</v>
      </c>
      <c r="K30">
        <v>0</v>
      </c>
      <c r="L30">
        <v>0</v>
      </c>
      <c r="M30">
        <v>0</v>
      </c>
      <c r="N30">
        <v>0</v>
      </c>
      <c r="O30">
        <v>0</v>
      </c>
      <c r="P30" s="182">
        <v>0</v>
      </c>
      <c r="Q30" s="186">
        <f>SUM(J30:P30)</f>
        <v>18.440000000000001</v>
      </c>
    </row>
    <row r="31" spans="1:32" ht="15" x14ac:dyDescent="0.25">
      <c r="I31" s="129" t="s">
        <v>65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 s="182">
        <v>0</v>
      </c>
      <c r="Q31" s="186">
        <f t="shared" ref="Q31:Q32" si="14">SUM(J31:P31)</f>
        <v>0</v>
      </c>
    </row>
    <row r="32" spans="1:32" ht="15" x14ac:dyDescent="0.25">
      <c r="I32" s="129" t="s">
        <v>49</v>
      </c>
      <c r="J32">
        <v>0</v>
      </c>
      <c r="K32" s="136">
        <v>5.9</v>
      </c>
      <c r="L32">
        <v>0</v>
      </c>
      <c r="M32">
        <v>0</v>
      </c>
      <c r="N32">
        <v>0</v>
      </c>
      <c r="O32">
        <v>0</v>
      </c>
      <c r="P32" s="182">
        <v>0</v>
      </c>
      <c r="Q32" s="186">
        <f t="shared" si="14"/>
        <v>5.9</v>
      </c>
    </row>
    <row r="33" spans="9:17" ht="15" x14ac:dyDescent="0.25">
      <c r="I33" s="129" t="s">
        <v>74</v>
      </c>
      <c r="J33">
        <f>SUM(J30:J32)</f>
        <v>18.440000000000001</v>
      </c>
      <c r="K33" s="136">
        <f t="shared" ref="K33:P33" si="15">SUM(K30:K32)</f>
        <v>5.9</v>
      </c>
      <c r="L33">
        <f t="shared" si="15"/>
        <v>0</v>
      </c>
      <c r="M33">
        <f t="shared" si="15"/>
        <v>0</v>
      </c>
      <c r="N33">
        <f t="shared" si="15"/>
        <v>0</v>
      </c>
      <c r="O33">
        <f t="shared" si="15"/>
        <v>0</v>
      </c>
      <c r="P33">
        <f t="shared" si="15"/>
        <v>0</v>
      </c>
      <c r="Q33" s="184">
        <f>SUM(Q30:Q32)</f>
        <v>24.340000000000003</v>
      </c>
    </row>
    <row r="34" spans="9:17" ht="15" x14ac:dyDescent="0.25">
      <c r="I34" s="133"/>
      <c r="J34"/>
      <c r="K34"/>
      <c r="L34"/>
      <c r="M34"/>
      <c r="N34"/>
      <c r="O34"/>
      <c r="P34"/>
    </row>
    <row r="35" spans="9:17" ht="15" x14ac:dyDescent="0.25">
      <c r="I35" s="133"/>
      <c r="J35" s="134"/>
      <c r="K35"/>
      <c r="L35"/>
      <c r="M35"/>
      <c r="N35"/>
      <c r="O35"/>
      <c r="P35"/>
    </row>
  </sheetData>
  <autoFilter ref="A12:R18" xr:uid="{00000000-0009-0000-0000-000003000000}"/>
  <mergeCells count="6">
    <mergeCell ref="G11:H11"/>
    <mergeCell ref="J28:P28"/>
    <mergeCell ref="L21:M21"/>
    <mergeCell ref="L22:M22"/>
    <mergeCell ref="L23:M23"/>
    <mergeCell ref="L24:M24"/>
  </mergeCells>
  <pageMargins left="0.31496062992125984" right="0.11811023622047245" top="1.1811023622047245" bottom="0.78740157480314965" header="0.51181102362204722" footer="0.31496062992125984"/>
  <pageSetup paperSize="9" scale="75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30"/>
  <sheetViews>
    <sheetView view="pageBreakPreview" topLeftCell="A3" zoomScale="60" zoomScaleNormal="100" zoomScalePageLayoutView="70" workbookViewId="0">
      <selection activeCell="H13" sqref="H13"/>
    </sheetView>
  </sheetViews>
  <sheetFormatPr baseColWidth="10" defaultColWidth="11.42578125" defaultRowHeight="12.75" x14ac:dyDescent="0.25"/>
  <cols>
    <col min="1" max="1" width="5.42578125" style="10" customWidth="1"/>
    <col min="2" max="2" width="19.140625" style="17" customWidth="1"/>
    <col min="3" max="3" width="13.42578125" style="17" customWidth="1"/>
    <col min="4" max="4" width="11.42578125" style="17"/>
    <col min="5" max="5" width="26.85546875" style="17" customWidth="1"/>
    <col min="6" max="6" width="0" style="17" hidden="1" customWidth="1"/>
    <col min="7" max="7" width="8.7109375" style="10" customWidth="1"/>
    <col min="8" max="8" width="8.28515625" style="10" customWidth="1"/>
    <col min="9" max="9" width="11.42578125" style="10"/>
    <col min="10" max="11" width="11.42578125" style="10" hidden="1" customWidth="1"/>
    <col min="12" max="13" width="8.5703125" style="10" customWidth="1"/>
    <col min="14" max="14" width="8.42578125" style="11" customWidth="1"/>
    <col min="15" max="15" width="8.85546875" style="10" customWidth="1"/>
    <col min="16" max="16" width="9.28515625" style="10" customWidth="1"/>
    <col min="17" max="17" width="9.7109375" style="10" customWidth="1"/>
    <col min="18" max="18" width="9.42578125" style="10" customWidth="1"/>
    <col min="19" max="23" width="0" style="17" hidden="1" customWidth="1"/>
    <col min="24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20.25" x14ac:dyDescent="0.25">
      <c r="A3" s="80" t="s">
        <v>46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18" s="33" customFormat="1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18" s="33" customFormat="1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18" s="33" customFormat="1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18" s="33" customFormat="1" ht="20.25" x14ac:dyDescent="0.25">
      <c r="A7" s="193" t="s">
        <v>98</v>
      </c>
      <c r="B7" s="194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18" ht="20.25" x14ac:dyDescent="0.25">
      <c r="B9" s="18"/>
      <c r="H9" s="72"/>
    </row>
    <row r="11" spans="1:18" s="10" customFormat="1" ht="12.95" customHeight="1" x14ac:dyDescent="0.25">
      <c r="A11" s="144"/>
      <c r="B11" s="144">
        <v>1</v>
      </c>
      <c r="C11" s="144">
        <v>2</v>
      </c>
      <c r="D11" s="144">
        <v>3</v>
      </c>
      <c r="E11" s="144">
        <v>4</v>
      </c>
      <c r="F11" s="144">
        <v>5</v>
      </c>
      <c r="G11" s="144">
        <v>5</v>
      </c>
      <c r="H11" s="144">
        <v>6</v>
      </c>
      <c r="I11" s="144">
        <v>7</v>
      </c>
      <c r="J11" s="146"/>
      <c r="K11" s="146"/>
      <c r="L11" s="144">
        <v>8</v>
      </c>
      <c r="M11" s="144">
        <v>9</v>
      </c>
      <c r="N11" s="144">
        <v>10</v>
      </c>
      <c r="O11" s="144">
        <v>11</v>
      </c>
      <c r="P11" s="144">
        <v>12</v>
      </c>
      <c r="Q11" s="144">
        <v>13</v>
      </c>
      <c r="R11" s="144">
        <v>14</v>
      </c>
    </row>
    <row r="12" spans="1:18" s="10" customFormat="1" ht="69.599999999999994" customHeight="1" x14ac:dyDescent="0.25">
      <c r="A12" s="176" t="s">
        <v>19</v>
      </c>
      <c r="B12" s="150" t="s">
        <v>1</v>
      </c>
      <c r="C12" s="150" t="s">
        <v>0</v>
      </c>
      <c r="D12" s="150" t="s">
        <v>2</v>
      </c>
      <c r="E12" s="150" t="s">
        <v>3</v>
      </c>
      <c r="F12" s="151" t="s">
        <v>4</v>
      </c>
      <c r="G12" s="199" t="s">
        <v>94</v>
      </c>
      <c r="H12" s="200"/>
      <c r="I12" s="150" t="s">
        <v>7</v>
      </c>
      <c r="J12" s="152" t="s">
        <v>38</v>
      </c>
      <c r="K12" s="153" t="s">
        <v>39</v>
      </c>
      <c r="L12" s="154" t="s">
        <v>50</v>
      </c>
      <c r="M12" s="154" t="s">
        <v>53</v>
      </c>
      <c r="N12" s="150" t="s">
        <v>8</v>
      </c>
      <c r="O12" s="150" t="s">
        <v>9</v>
      </c>
      <c r="P12" s="150" t="s">
        <v>72</v>
      </c>
      <c r="Q12" s="150" t="s">
        <v>11</v>
      </c>
      <c r="R12" s="150" t="s">
        <v>18</v>
      </c>
    </row>
    <row r="13" spans="1:18" ht="15.95" customHeight="1" thickBot="1" x14ac:dyDescent="0.3">
      <c r="A13" s="161"/>
      <c r="B13" s="158"/>
      <c r="C13" s="158"/>
      <c r="D13" s="158"/>
      <c r="E13" s="158"/>
      <c r="F13" s="158"/>
      <c r="G13" s="159" t="s">
        <v>5</v>
      </c>
      <c r="H13" s="160" t="s">
        <v>93</v>
      </c>
      <c r="I13" s="161"/>
      <c r="J13" s="162"/>
      <c r="K13" s="163"/>
      <c r="L13" s="164"/>
      <c r="M13" s="164"/>
      <c r="N13" s="161"/>
      <c r="O13" s="161"/>
      <c r="P13" s="161"/>
      <c r="Q13" s="161"/>
      <c r="R13" s="161" t="s">
        <v>73</v>
      </c>
    </row>
    <row r="14" spans="1:18" ht="31.9" customHeight="1" thickTop="1" x14ac:dyDescent="0.25">
      <c r="A14" s="69">
        <v>1</v>
      </c>
      <c r="B14" s="63" t="s">
        <v>86</v>
      </c>
      <c r="C14" s="63" t="s">
        <v>17</v>
      </c>
      <c r="D14" s="63" t="s">
        <v>55</v>
      </c>
      <c r="E14" s="63" t="s">
        <v>64</v>
      </c>
      <c r="F14" s="63"/>
      <c r="G14" s="64" t="s">
        <v>5</v>
      </c>
      <c r="H14" s="65" t="s">
        <v>20</v>
      </c>
      <c r="I14" s="64" t="s">
        <v>49</v>
      </c>
      <c r="J14" s="92">
        <v>2.1</v>
      </c>
      <c r="K14" s="92">
        <v>1.2</v>
      </c>
      <c r="L14" s="64">
        <v>1</v>
      </c>
      <c r="M14" s="64">
        <v>11</v>
      </c>
      <c r="N14" s="66">
        <f>J14*K14*L14</f>
        <v>2.52</v>
      </c>
      <c r="O14" s="64">
        <v>2</v>
      </c>
      <c r="P14" s="64">
        <f t="shared" ref="P14:P15" si="0">PRODUCT($O14,$P$1)</f>
        <v>104</v>
      </c>
      <c r="Q14" s="67">
        <f>N14*P14</f>
        <v>262.08</v>
      </c>
      <c r="R14" s="68" t="s">
        <v>13</v>
      </c>
    </row>
    <row r="15" spans="1:18" ht="31.9" customHeight="1" x14ac:dyDescent="0.25">
      <c r="A15" s="61">
        <v>2</v>
      </c>
      <c r="B15" s="13" t="s">
        <v>86</v>
      </c>
      <c r="C15" s="13" t="s">
        <v>17</v>
      </c>
      <c r="D15" s="13" t="s">
        <v>26</v>
      </c>
      <c r="E15" s="13" t="s">
        <v>24</v>
      </c>
      <c r="F15" s="13"/>
      <c r="G15" s="14" t="s">
        <v>5</v>
      </c>
      <c r="H15" s="15" t="s">
        <v>20</v>
      </c>
      <c r="I15" s="14" t="s">
        <v>49</v>
      </c>
      <c r="J15" s="28">
        <v>2.1</v>
      </c>
      <c r="K15" s="28">
        <v>2</v>
      </c>
      <c r="L15" s="14">
        <v>1</v>
      </c>
      <c r="M15" s="14">
        <v>11</v>
      </c>
      <c r="N15" s="31">
        <f>J15*K15*L15</f>
        <v>4.2</v>
      </c>
      <c r="O15" s="14">
        <v>2</v>
      </c>
      <c r="P15" s="14">
        <f t="shared" si="0"/>
        <v>104</v>
      </c>
      <c r="Q15" s="50">
        <f>N15*P15</f>
        <v>436.8</v>
      </c>
      <c r="R15" s="16" t="s">
        <v>13</v>
      </c>
    </row>
    <row r="16" spans="1:18" ht="15" customHeight="1" x14ac:dyDescent="0.25">
      <c r="H16" s="20"/>
      <c r="I16" s="17"/>
      <c r="J16" s="17"/>
      <c r="K16" s="17"/>
      <c r="L16" s="17"/>
      <c r="M16" s="17"/>
    </row>
    <row r="17" spans="1:25" ht="15" customHeight="1" x14ac:dyDescent="0.25">
      <c r="H17" s="20"/>
      <c r="N17" s="187">
        <f>SUBTOTAL(9,N14:N16)</f>
        <v>6.7200000000000006</v>
      </c>
      <c r="O17" s="53"/>
      <c r="P17" s="53"/>
      <c r="Q17" s="187">
        <f>SUM(Q14:Q16)</f>
        <v>698.88</v>
      </c>
    </row>
    <row r="18" spans="1:25" s="21" customFormat="1" ht="38.25" customHeight="1" x14ac:dyDescent="0.25">
      <c r="A18" s="10"/>
      <c r="B18" s="17"/>
      <c r="C18" s="17"/>
      <c r="D18" s="17"/>
      <c r="E18" s="17"/>
      <c r="F18" s="17"/>
      <c r="G18" s="10"/>
      <c r="H18" s="20"/>
      <c r="I18" s="10"/>
      <c r="J18" s="10"/>
      <c r="K18" s="10"/>
      <c r="L18" s="209" t="s">
        <v>79</v>
      </c>
      <c r="M18" s="209"/>
      <c r="N18" s="53"/>
      <c r="O18" s="53"/>
      <c r="P18" s="53"/>
      <c r="Q18" s="53"/>
      <c r="R18" s="10"/>
    </row>
    <row r="19" spans="1:25" ht="28.5" customHeight="1" x14ac:dyDescent="0.25">
      <c r="H19" s="20"/>
      <c r="L19" s="203" t="s">
        <v>48</v>
      </c>
      <c r="M19" s="204"/>
      <c r="N19" s="119">
        <f>SUMIF($I$14:$I$15,$L19,N$14:N$15)</f>
        <v>0</v>
      </c>
      <c r="O19" s="119"/>
      <c r="P19" s="119"/>
      <c r="Q19" s="120">
        <f>SUMIF($I$14:$I$15,$L19,Q$14:Q$15)</f>
        <v>0</v>
      </c>
    </row>
    <row r="20" spans="1:25" ht="28.5" customHeight="1" x14ac:dyDescent="0.25">
      <c r="H20" s="20"/>
      <c r="L20" s="205" t="s">
        <v>65</v>
      </c>
      <c r="M20" s="206"/>
      <c r="N20" s="53">
        <f t="shared" ref="N20:N21" si="1">SUMIF($I$14:$I$15,$L20,N$14:N$15)</f>
        <v>0</v>
      </c>
      <c r="O20" s="53"/>
      <c r="P20" s="53"/>
      <c r="Q20" s="121">
        <f>SUMIF($I$14:$I$15,$L20,Q$14:Q$15)</f>
        <v>0</v>
      </c>
    </row>
    <row r="21" spans="1:25" ht="28.5" customHeight="1" x14ac:dyDescent="0.25">
      <c r="L21" s="207" t="s">
        <v>49</v>
      </c>
      <c r="M21" s="208"/>
      <c r="N21" s="122">
        <f t="shared" si="1"/>
        <v>6.7200000000000006</v>
      </c>
      <c r="O21" s="122"/>
      <c r="P21" s="122"/>
      <c r="Q21" s="123">
        <f>SUMIF($I$14:$I$15,$L21,Q$14:Q$15)</f>
        <v>698.88</v>
      </c>
    </row>
    <row r="22" spans="1:25" x14ac:dyDescent="0.25">
      <c r="N22" s="187">
        <f>SUM(N19:N21)</f>
        <v>6.7200000000000006</v>
      </c>
      <c r="O22" s="53"/>
      <c r="P22" s="53"/>
      <c r="Q22" s="187">
        <f>SUM(Q19:Q21)</f>
        <v>698.88</v>
      </c>
    </row>
    <row r="25" spans="1:25" ht="15" x14ac:dyDescent="0.25">
      <c r="L25" s="129" t="s">
        <v>69</v>
      </c>
      <c r="M25" s="201" t="s">
        <v>70</v>
      </c>
      <c r="N25" s="201"/>
      <c r="O25" s="201"/>
      <c r="P25" s="201"/>
      <c r="Q25" s="201"/>
      <c r="R25" s="201"/>
      <c r="S25" s="201"/>
    </row>
    <row r="26" spans="1:25" ht="15" x14ac:dyDescent="0.25">
      <c r="I26" s="10" t="s">
        <v>83</v>
      </c>
      <c r="L26" s="130" t="s">
        <v>71</v>
      </c>
      <c r="M26" s="131">
        <v>1</v>
      </c>
      <c r="N26" s="131">
        <v>2</v>
      </c>
      <c r="O26" s="131">
        <v>3</v>
      </c>
      <c r="P26" s="131">
        <v>5</v>
      </c>
      <c r="Q26" s="131" t="s">
        <v>66</v>
      </c>
      <c r="R26" s="131" t="s">
        <v>67</v>
      </c>
      <c r="S26" s="131" t="s">
        <v>68</v>
      </c>
      <c r="X26" s="188" t="s">
        <v>68</v>
      </c>
      <c r="Y26" s="17" t="s">
        <v>74</v>
      </c>
    </row>
    <row r="27" spans="1:25" ht="15" x14ac:dyDescent="0.25">
      <c r="L27" s="132" t="s">
        <v>48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s="182">
        <v>0</v>
      </c>
      <c r="Y27" s="17">
        <f>SUM(M27:X27)</f>
        <v>0</v>
      </c>
    </row>
    <row r="28" spans="1:25" ht="15" x14ac:dyDescent="0.25">
      <c r="L28" s="129" t="s">
        <v>65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 s="182">
        <v>0</v>
      </c>
      <c r="Y28" s="17">
        <f t="shared" ref="Y28:Y29" si="2">SUM(M28:X28)</f>
        <v>0</v>
      </c>
    </row>
    <row r="29" spans="1:25" ht="15" x14ac:dyDescent="0.25">
      <c r="L29" s="129" t="s">
        <v>49</v>
      </c>
      <c r="M29" s="136">
        <v>6.72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s="182">
        <v>0</v>
      </c>
      <c r="Y29" s="17">
        <f t="shared" si="2"/>
        <v>6.72</v>
      </c>
    </row>
    <row r="30" spans="1:25" ht="25.5" x14ac:dyDescent="0.25">
      <c r="L30" s="10" t="s">
        <v>74</v>
      </c>
      <c r="M30" s="10">
        <f>SUM(M27:M29)</f>
        <v>6.72</v>
      </c>
      <c r="N30" s="10">
        <f t="shared" ref="N30:X30" si="3">SUM(N27:N29)</f>
        <v>0</v>
      </c>
      <c r="O30" s="10">
        <f t="shared" si="3"/>
        <v>0</v>
      </c>
      <c r="P30" s="10">
        <f t="shared" si="3"/>
        <v>0</v>
      </c>
      <c r="Q30" s="10">
        <f t="shared" si="3"/>
        <v>0</v>
      </c>
      <c r="R30" s="10">
        <f t="shared" si="3"/>
        <v>0</v>
      </c>
      <c r="S30" s="10">
        <f t="shared" si="3"/>
        <v>0</v>
      </c>
      <c r="T30" s="10">
        <f t="shared" si="3"/>
        <v>0</v>
      </c>
      <c r="U30" s="10">
        <f t="shared" si="3"/>
        <v>0</v>
      </c>
      <c r="V30" s="10">
        <f t="shared" si="3"/>
        <v>0</v>
      </c>
      <c r="W30" s="10">
        <f t="shared" si="3"/>
        <v>0</v>
      </c>
      <c r="X30" s="10">
        <f t="shared" si="3"/>
        <v>0</v>
      </c>
      <c r="Y30" s="137">
        <f>SUM(Y27:Y29)</f>
        <v>6.72</v>
      </c>
    </row>
  </sheetData>
  <mergeCells count="6">
    <mergeCell ref="G12:H12"/>
    <mergeCell ref="M25:S25"/>
    <mergeCell ref="L18:M18"/>
    <mergeCell ref="L19:M19"/>
    <mergeCell ref="L20:M20"/>
    <mergeCell ref="L21:M21"/>
  </mergeCells>
  <pageMargins left="0.31496062992125984" right="0.11811023622047245" top="1.1811023622047245" bottom="0.78740157480314965" header="0.51181102362204722" footer="0.31496062992125984"/>
  <pageSetup paperSize="9" scale="82" fitToWidth="0" orientation="landscape" r:id="rId1"/>
  <headerFooter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9"/>
  <sheetViews>
    <sheetView view="pageBreakPreview" topLeftCell="A3" zoomScale="60" zoomScaleNormal="100" zoomScalePageLayoutView="85" workbookViewId="0">
      <selection activeCell="G11" sqref="G11:H11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4" style="17" customWidth="1"/>
    <col min="5" max="5" width="26.85546875" style="17" customWidth="1"/>
    <col min="6" max="6" width="0" style="17" hidden="1" customWidth="1"/>
    <col min="7" max="7" width="7.28515625" style="10" customWidth="1"/>
    <col min="8" max="8" width="7.7109375" style="10" customWidth="1"/>
    <col min="9" max="9" width="11.42578125" style="10"/>
    <col min="10" max="11" width="11.42578125" style="10" hidden="1" customWidth="1"/>
    <col min="12" max="13" width="7.7109375" style="10" customWidth="1"/>
    <col min="14" max="14" width="8.42578125" style="11" customWidth="1"/>
    <col min="15" max="15" width="10.5703125" style="10" customWidth="1"/>
    <col min="16" max="16" width="10.85546875" style="10" customWidth="1"/>
    <col min="17" max="17" width="11.28515625" style="10" customWidth="1"/>
    <col min="18" max="18" width="12" style="10" customWidth="1"/>
    <col min="19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18" x14ac:dyDescent="0.25">
      <c r="A3" s="71" t="s">
        <v>47</v>
      </c>
      <c r="B3" s="22"/>
      <c r="C3" s="17"/>
      <c r="D3" s="17"/>
      <c r="E3" s="17"/>
      <c r="F3" s="17"/>
      <c r="G3" s="89"/>
      <c r="H3" s="10"/>
      <c r="I3" s="10"/>
      <c r="J3" s="10"/>
      <c r="K3" s="10"/>
      <c r="L3" s="10"/>
      <c r="M3" s="10"/>
      <c r="N3" s="10"/>
      <c r="O3" s="10"/>
      <c r="P3" s="10"/>
      <c r="Q3" s="10"/>
      <c r="R3" s="17"/>
    </row>
    <row r="4" spans="1:18" s="33" customFormat="1" ht="18" x14ac:dyDescent="0.25">
      <c r="A4" s="73" t="s">
        <v>41</v>
      </c>
      <c r="B4" s="22"/>
      <c r="C4" s="17"/>
      <c r="D4" s="17"/>
      <c r="E4" s="17"/>
      <c r="F4" s="17"/>
      <c r="G4" s="89"/>
      <c r="H4" s="10"/>
      <c r="I4" s="10"/>
      <c r="J4" s="10"/>
      <c r="K4" s="10"/>
      <c r="L4" s="10"/>
      <c r="M4" s="10"/>
      <c r="N4" s="10"/>
      <c r="O4" s="10"/>
      <c r="P4" s="10"/>
      <c r="Q4" s="10"/>
      <c r="R4" s="17"/>
    </row>
    <row r="5" spans="1:18" s="33" customFormat="1" ht="15" x14ac:dyDescent="0.25">
      <c r="A5" s="74"/>
      <c r="B5" s="22"/>
      <c r="C5" s="17"/>
      <c r="D5" s="17"/>
      <c r="E5" s="17"/>
      <c r="F5" s="17"/>
      <c r="G5" s="89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pans="1:18" s="33" customFormat="1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0"/>
      <c r="O6" s="10"/>
      <c r="P6" s="10"/>
      <c r="Q6" s="10"/>
      <c r="R6" s="17"/>
    </row>
    <row r="7" spans="1:18" s="33" customFormat="1" ht="20.25" x14ac:dyDescent="0.25">
      <c r="A7" s="195" t="s">
        <v>99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0"/>
      <c r="O7" s="10"/>
      <c r="P7" s="10"/>
      <c r="Q7" s="10"/>
      <c r="R7" s="17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0"/>
      <c r="O8" s="10"/>
      <c r="P8" s="10"/>
      <c r="Q8" s="10"/>
      <c r="R8" s="17"/>
    </row>
    <row r="9" spans="1:18" ht="20.25" x14ac:dyDescent="0.25">
      <c r="B9" s="18"/>
      <c r="H9" s="72"/>
    </row>
    <row r="10" spans="1:18" s="10" customFormat="1" ht="12.95" customHeight="1" x14ac:dyDescent="0.25">
      <c r="A10" s="144"/>
      <c r="B10" s="144">
        <v>1</v>
      </c>
      <c r="C10" s="144">
        <v>2</v>
      </c>
      <c r="D10" s="144">
        <v>3</v>
      </c>
      <c r="E10" s="144">
        <v>4</v>
      </c>
      <c r="F10" s="144">
        <v>5</v>
      </c>
      <c r="G10" s="144">
        <v>5</v>
      </c>
      <c r="H10" s="144">
        <v>6</v>
      </c>
      <c r="I10" s="144">
        <v>7</v>
      </c>
      <c r="J10" s="146"/>
      <c r="K10" s="146"/>
      <c r="L10" s="144">
        <v>8</v>
      </c>
      <c r="M10" s="144">
        <v>9</v>
      </c>
      <c r="N10" s="144">
        <v>10</v>
      </c>
      <c r="O10" s="144">
        <v>11</v>
      </c>
      <c r="P10" s="144">
        <v>12</v>
      </c>
      <c r="Q10" s="144">
        <v>13</v>
      </c>
      <c r="R10" s="144">
        <v>14</v>
      </c>
    </row>
    <row r="11" spans="1:18" s="10" customFormat="1" ht="67.150000000000006" customHeight="1" x14ac:dyDescent="0.25">
      <c r="A11" s="176" t="s">
        <v>19</v>
      </c>
      <c r="B11" s="150" t="s">
        <v>1</v>
      </c>
      <c r="C11" s="150" t="s">
        <v>0</v>
      </c>
      <c r="D11" s="150" t="s">
        <v>2</v>
      </c>
      <c r="E11" s="150" t="s">
        <v>3</v>
      </c>
      <c r="F11" s="151" t="s">
        <v>4</v>
      </c>
      <c r="G11" s="199" t="s">
        <v>94</v>
      </c>
      <c r="H11" s="200"/>
      <c r="I11" s="150" t="s">
        <v>7</v>
      </c>
      <c r="J11" s="152" t="s">
        <v>38</v>
      </c>
      <c r="K11" s="153" t="s">
        <v>39</v>
      </c>
      <c r="L11" s="154" t="s">
        <v>50</v>
      </c>
      <c r="M11" s="154" t="s">
        <v>53</v>
      </c>
      <c r="N11" s="150" t="s">
        <v>8</v>
      </c>
      <c r="O11" s="150" t="s">
        <v>9</v>
      </c>
      <c r="P11" s="150" t="s">
        <v>72</v>
      </c>
      <c r="Q11" s="150" t="s">
        <v>11</v>
      </c>
      <c r="R11" s="150" t="s">
        <v>18</v>
      </c>
    </row>
    <row r="12" spans="1:18" ht="15.95" customHeight="1" thickBot="1" x14ac:dyDescent="0.3">
      <c r="A12" s="161"/>
      <c r="B12" s="158"/>
      <c r="C12" s="158"/>
      <c r="D12" s="158"/>
      <c r="E12" s="158"/>
      <c r="F12" s="158"/>
      <c r="G12" s="166" t="s">
        <v>5</v>
      </c>
      <c r="H12" s="166" t="s">
        <v>93</v>
      </c>
      <c r="I12" s="161"/>
      <c r="J12" s="162"/>
      <c r="K12" s="163"/>
      <c r="L12" s="164"/>
      <c r="M12" s="164"/>
      <c r="N12" s="192"/>
      <c r="O12" s="161"/>
      <c r="P12" s="161"/>
      <c r="Q12" s="161"/>
      <c r="R12" s="161" t="s">
        <v>73</v>
      </c>
    </row>
    <row r="13" spans="1:18" ht="31.15" customHeight="1" thickTop="1" x14ac:dyDescent="0.25">
      <c r="A13" s="91">
        <v>1</v>
      </c>
      <c r="B13" s="63" t="s">
        <v>86</v>
      </c>
      <c r="C13" s="63" t="s">
        <v>17</v>
      </c>
      <c r="D13" s="63" t="s">
        <v>27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64">
        <v>2.1</v>
      </c>
      <c r="K13" s="64">
        <v>2</v>
      </c>
      <c r="L13" s="64">
        <v>2</v>
      </c>
      <c r="M13" s="64">
        <v>11</v>
      </c>
      <c r="N13" s="66">
        <f>J13*K13*L13</f>
        <v>8.4</v>
      </c>
      <c r="O13" s="64">
        <v>1</v>
      </c>
      <c r="P13" s="64">
        <f>PRODUCT($O13,$P$1)</f>
        <v>52</v>
      </c>
      <c r="Q13" s="92">
        <f>N13*P13</f>
        <v>436.8</v>
      </c>
      <c r="R13" s="68" t="s">
        <v>13</v>
      </c>
    </row>
    <row r="14" spans="1:18" ht="31.15" customHeight="1" x14ac:dyDescent="0.25">
      <c r="A14" s="90">
        <v>2</v>
      </c>
      <c r="B14" s="13" t="s">
        <v>86</v>
      </c>
      <c r="C14" s="13" t="s">
        <v>17</v>
      </c>
      <c r="D14" s="13" t="s">
        <v>27</v>
      </c>
      <c r="E14" s="13" t="s">
        <v>54</v>
      </c>
      <c r="F14" s="13"/>
      <c r="G14" s="14" t="s">
        <v>5</v>
      </c>
      <c r="H14" s="15" t="s">
        <v>20</v>
      </c>
      <c r="I14" s="14" t="s">
        <v>49</v>
      </c>
      <c r="J14" s="14">
        <v>2.2000000000000002</v>
      </c>
      <c r="K14" s="14">
        <v>1.4</v>
      </c>
      <c r="L14" s="14">
        <v>1</v>
      </c>
      <c r="M14" s="14">
        <v>11</v>
      </c>
      <c r="N14" s="31">
        <f>J14*K14*L14</f>
        <v>3.08</v>
      </c>
      <c r="O14" s="14">
        <v>2</v>
      </c>
      <c r="P14" s="14">
        <f>PRODUCT($O14,$P$1)</f>
        <v>104</v>
      </c>
      <c r="Q14" s="28">
        <f>N14*P14</f>
        <v>320.32</v>
      </c>
      <c r="R14" s="16" t="s">
        <v>13</v>
      </c>
    </row>
    <row r="15" spans="1:18" s="21" customFormat="1" ht="8.4499999999999993" customHeight="1" x14ac:dyDescent="0.25">
      <c r="A15" s="27"/>
      <c r="B15" s="17"/>
      <c r="F15" s="17"/>
      <c r="G15" s="10"/>
      <c r="H15" s="20"/>
      <c r="I15" s="10"/>
      <c r="J15" s="10"/>
      <c r="K15" s="10"/>
      <c r="L15" s="10"/>
      <c r="M15" s="10"/>
      <c r="N15" s="11"/>
      <c r="O15" s="10"/>
      <c r="P15" s="10"/>
      <c r="Q15" s="10"/>
      <c r="R15" s="10"/>
    </row>
    <row r="16" spans="1:18" s="21" customFormat="1" ht="8.4499999999999993" customHeight="1" x14ac:dyDescent="0.25">
      <c r="A16" s="27"/>
      <c r="B16" s="17"/>
      <c r="F16" s="17"/>
      <c r="G16" s="10"/>
      <c r="H16" s="20"/>
      <c r="I16" s="10"/>
      <c r="J16" s="10"/>
      <c r="K16" s="10"/>
      <c r="L16" s="10"/>
      <c r="M16" s="10"/>
      <c r="N16" s="11"/>
      <c r="O16" s="10"/>
      <c r="P16" s="10"/>
      <c r="Q16" s="10"/>
      <c r="R16" s="10"/>
    </row>
    <row r="17" spans="9:20" x14ac:dyDescent="0.25">
      <c r="N17" s="168">
        <f>SUM(N13:N16)</f>
        <v>11.48</v>
      </c>
      <c r="O17" s="141"/>
      <c r="P17" s="141"/>
      <c r="Q17" s="189">
        <f>SUM(Q13:Q16)</f>
        <v>757.12</v>
      </c>
    </row>
    <row r="18" spans="9:20" x14ac:dyDescent="0.25">
      <c r="L18" s="27"/>
      <c r="M18" s="27"/>
      <c r="N18" s="40"/>
      <c r="O18" s="46"/>
      <c r="P18" s="46"/>
      <c r="Q18" s="40"/>
      <c r="R18" s="27"/>
    </row>
    <row r="19" spans="9:20" ht="42.75" customHeight="1" x14ac:dyDescent="0.25">
      <c r="L19" s="210" t="s">
        <v>80</v>
      </c>
      <c r="M19" s="210"/>
      <c r="N19" s="40"/>
      <c r="O19" s="46"/>
      <c r="P19" s="46"/>
      <c r="Q19" s="46"/>
      <c r="R19" s="27"/>
    </row>
    <row r="20" spans="9:20" ht="28.5" customHeight="1" x14ac:dyDescent="0.25">
      <c r="L20" s="203" t="s">
        <v>48</v>
      </c>
      <c r="M20" s="204"/>
      <c r="N20" s="114">
        <f>SUMIF($I$13:$I$14,$L20,N$13:N$14)</f>
        <v>8.4</v>
      </c>
      <c r="O20" s="114"/>
      <c r="P20" s="114"/>
      <c r="Q20" s="115">
        <f>SUMIF($I$13:$I$14,$L20,Q$13:Q$14)</f>
        <v>436.8</v>
      </c>
      <c r="R20" s="27"/>
    </row>
    <row r="21" spans="9:20" ht="28.5" customHeight="1" x14ac:dyDescent="0.25">
      <c r="L21" s="205" t="s">
        <v>65</v>
      </c>
      <c r="M21" s="206"/>
      <c r="N21" s="40">
        <f t="shared" ref="N21:N22" si="0">SUMIF($I$13:$I$14,$L21,N$13:N$14)</f>
        <v>0</v>
      </c>
      <c r="O21" s="40"/>
      <c r="P21" s="40"/>
      <c r="Q21" s="116">
        <f>SUMIF($I$13:$I$14,$L21,Q$13:Q$14)</f>
        <v>0</v>
      </c>
      <c r="R21" s="27"/>
    </row>
    <row r="22" spans="9:20" ht="28.5" customHeight="1" x14ac:dyDescent="0.25">
      <c r="L22" s="207" t="s">
        <v>49</v>
      </c>
      <c r="M22" s="208"/>
      <c r="N22" s="117">
        <f t="shared" si="0"/>
        <v>3.08</v>
      </c>
      <c r="O22" s="117"/>
      <c r="P22" s="117"/>
      <c r="Q22" s="118">
        <f>SUMIF($I$13:$I$14,$L22,Q$13:Q$14)</f>
        <v>320.32</v>
      </c>
      <c r="R22" s="27"/>
    </row>
    <row r="23" spans="9:20" x14ac:dyDescent="0.25">
      <c r="L23" s="27"/>
      <c r="M23" s="27"/>
      <c r="N23" s="181">
        <f>SUM(N20:N22)</f>
        <v>11.48</v>
      </c>
      <c r="O23" s="179"/>
      <c r="P23" s="179"/>
      <c r="Q23" s="181">
        <f>SUM(Q20:Q22)</f>
        <v>757.12</v>
      </c>
      <c r="R23" s="27"/>
    </row>
    <row r="24" spans="9:20" ht="15" x14ac:dyDescent="0.25">
      <c r="I24" s="10" t="s">
        <v>81</v>
      </c>
      <c r="L24" s="129" t="s">
        <v>69</v>
      </c>
      <c r="M24" s="201" t="s">
        <v>70</v>
      </c>
      <c r="N24" s="201"/>
      <c r="O24" s="201"/>
      <c r="P24" s="201"/>
      <c r="Q24" s="201"/>
      <c r="R24" s="201"/>
      <c r="S24" s="201"/>
    </row>
    <row r="25" spans="9:20" ht="15" x14ac:dyDescent="0.25">
      <c r="L25" s="130" t="s">
        <v>71</v>
      </c>
      <c r="M25" s="131">
        <v>1</v>
      </c>
      <c r="N25" s="131">
        <v>2</v>
      </c>
      <c r="O25" s="131">
        <v>3</v>
      </c>
      <c r="P25" s="131">
        <v>5</v>
      </c>
      <c r="Q25" s="131" t="s">
        <v>66</v>
      </c>
      <c r="R25" s="131" t="s">
        <v>67</v>
      </c>
      <c r="S25" s="130" t="s">
        <v>68</v>
      </c>
      <c r="T25" s="191" t="s">
        <v>74</v>
      </c>
    </row>
    <row r="26" spans="9:20" ht="15" x14ac:dyDescent="0.25">
      <c r="L26" s="132" t="s">
        <v>48</v>
      </c>
      <c r="M26">
        <v>0</v>
      </c>
      <c r="N26" s="136">
        <v>8.4</v>
      </c>
      <c r="O26">
        <v>0</v>
      </c>
      <c r="P26">
        <v>0</v>
      </c>
      <c r="Q26">
        <v>0</v>
      </c>
      <c r="R26">
        <v>0</v>
      </c>
      <c r="S26" s="182">
        <v>0</v>
      </c>
      <c r="T26" s="191">
        <f>SUM(M26:S26)</f>
        <v>8.4</v>
      </c>
    </row>
    <row r="27" spans="9:20" ht="15" x14ac:dyDescent="0.25">
      <c r="L27" s="129" t="s">
        <v>65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 s="182">
        <v>0</v>
      </c>
      <c r="T27" s="17">
        <f t="shared" ref="T27:T28" si="1">SUM(M27:S27)</f>
        <v>0</v>
      </c>
    </row>
    <row r="28" spans="9:20" ht="15" x14ac:dyDescent="0.25">
      <c r="L28" s="129" t="s">
        <v>49</v>
      </c>
      <c r="M28" s="136">
        <v>3.08</v>
      </c>
      <c r="N28" s="11">
        <v>0</v>
      </c>
      <c r="O28">
        <v>0</v>
      </c>
      <c r="P28">
        <v>0</v>
      </c>
      <c r="Q28">
        <v>0</v>
      </c>
      <c r="R28">
        <v>0</v>
      </c>
      <c r="S28" s="182">
        <v>0</v>
      </c>
      <c r="T28" s="17">
        <f t="shared" si="1"/>
        <v>3.08</v>
      </c>
    </row>
    <row r="29" spans="9:20" x14ac:dyDescent="0.25">
      <c r="I29" s="10" t="s">
        <v>74</v>
      </c>
      <c r="L29" s="190"/>
      <c r="M29" s="10">
        <f>SUM(M26:M28)</f>
        <v>3.08</v>
      </c>
      <c r="N29" s="29">
        <f t="shared" ref="N29:S29" si="2">SUM(N26:N28)</f>
        <v>8.4</v>
      </c>
      <c r="O29" s="10">
        <f t="shared" si="2"/>
        <v>0</v>
      </c>
      <c r="P29" s="10">
        <f t="shared" si="2"/>
        <v>0</v>
      </c>
      <c r="Q29" s="10">
        <f t="shared" si="2"/>
        <v>0</v>
      </c>
      <c r="R29" s="10">
        <f t="shared" si="2"/>
        <v>0</v>
      </c>
      <c r="S29" s="10">
        <f t="shared" si="2"/>
        <v>0</v>
      </c>
      <c r="T29" s="137">
        <f>SUM(T26:T28)</f>
        <v>11.48</v>
      </c>
    </row>
  </sheetData>
  <mergeCells count="6">
    <mergeCell ref="G11:H11"/>
    <mergeCell ref="M24:S24"/>
    <mergeCell ref="L20:M20"/>
    <mergeCell ref="L21:M21"/>
    <mergeCell ref="L22:M22"/>
    <mergeCell ref="L19:M19"/>
  </mergeCells>
  <pageMargins left="0.31496062992125984" right="0.11811023622047245" top="1.1811023622047245" bottom="0.78740157480314965" header="0.51181102362204722" footer="0.31496062992125984"/>
  <pageSetup paperSize="9" scale="82" fitToHeight="0" orientation="landscape" r:id="rId1"/>
  <headerFooter differentOddEven="1"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12</vt:i4>
      </vt:variant>
    </vt:vector>
  </HeadingPairs>
  <TitlesOfParts>
    <vt:vector size="18" baseType="lpstr">
      <vt:lpstr>FLI 2_C2</vt:lpstr>
      <vt:lpstr>FLI 3_C3</vt:lpstr>
      <vt:lpstr>FLI 4_C4</vt:lpstr>
      <vt:lpstr>FLI 5-A23_C5</vt:lpstr>
      <vt:lpstr>FLI 6-NMR_C6</vt:lpstr>
      <vt:lpstr>FLI 7_C7</vt:lpstr>
      <vt:lpstr>'FLI 2_C2'!Druckbereich</vt:lpstr>
      <vt:lpstr>'FLI 3_C3'!Druckbereich</vt:lpstr>
      <vt:lpstr>'FLI 4_C4'!Druckbereich</vt:lpstr>
      <vt:lpstr>'FLI 5-A23_C5'!Druckbereich</vt:lpstr>
      <vt:lpstr>'FLI 6-NMR_C6'!Druckbereich</vt:lpstr>
      <vt:lpstr>'FLI 7_C7'!Druckbereich</vt:lpstr>
      <vt:lpstr>'FLI 2_C2'!Drucktitel</vt:lpstr>
      <vt:lpstr>'FLI 3_C3'!Drucktitel</vt:lpstr>
      <vt:lpstr>'FLI 4_C4'!Drucktitel</vt:lpstr>
      <vt:lpstr>'FLI 5-A23_C5'!Drucktitel</vt:lpstr>
      <vt:lpstr>'FLI 6-NMR_C6'!Drucktitel</vt:lpstr>
      <vt:lpstr>'FLI 7_C7'!Drucktitel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2024-08-26T08:20:08Z</cp:lastPrinted>
  <dcterms:created xsi:type="dcterms:W3CDTF">2013-01-15T12:46:20Z</dcterms:created>
  <dcterms:modified xsi:type="dcterms:W3CDTF">2024-09-10T12:16:57Z</dcterms:modified>
</cp:coreProperties>
</file>