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O:\3_FB3\SG3.2_VM\1Vergabe\R13 2026-2030\Ausschreibungsunterlagen\Anlagen\"/>
    </mc:Choice>
  </mc:AlternateContent>
  <bookViews>
    <workbookView xWindow="0" yWindow="0" windowWidth="23040" windowHeight="9195"/>
  </bookViews>
  <sheets>
    <sheet name="R13 X13 202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6" l="1"/>
  <c r="E22" i="6"/>
  <c r="H22" i="6" s="1"/>
  <c r="J22" i="6" s="1"/>
  <c r="H6" i="6"/>
  <c r="G41" i="6" l="1"/>
  <c r="J6" i="6"/>
  <c r="J9" i="6" s="1"/>
  <c r="J14" i="6"/>
  <c r="J13" i="6"/>
  <c r="J16" i="6" l="1"/>
  <c r="G40" i="6" s="1"/>
  <c r="J25" i="6" l="1"/>
  <c r="J46" i="6" s="1"/>
  <c r="G46" i="6" l="1"/>
  <c r="H46" i="6"/>
  <c r="G31" i="6"/>
  <c r="G42" i="6" s="1"/>
</calcChain>
</file>

<file path=xl/sharedStrings.xml><?xml version="1.0" encoding="utf-8"?>
<sst xmlns="http://schemas.openxmlformats.org/spreadsheetml/2006/main" count="55" uniqueCount="53">
  <si>
    <t>Anzahl Tageseinsätze im Normjahr</t>
  </si>
  <si>
    <t>Gesamtpreis im Normjahr</t>
  </si>
  <si>
    <t>von den Kraftstoffkosten abhängiger Anteil</t>
  </si>
  <si>
    <t>Verbrauch Diesel [Liter/100km]</t>
  </si>
  <si>
    <t>der Preisgleitung Kraftstoff unterworfen</t>
  </si>
  <si>
    <t>Preis je Stunde [Euro]</t>
  </si>
  <si>
    <t>Preis im Normjahr</t>
  </si>
  <si>
    <t xml:space="preserve">Vollkostenpreis für das erste Normjahr: </t>
  </si>
  <si>
    <t xml:space="preserve">Dieselpreis netto [Euro/Liter]: </t>
  </si>
  <si>
    <t>Samstags
(52 Tage)</t>
  </si>
  <si>
    <t>Sonn- und Feiertags
(63 Tage)</t>
  </si>
  <si>
    <t>Preisbestandteil P1 Preis je Fahrzeugeinsatz (Preis je Fahrzeug und Einsatztag)</t>
  </si>
  <si>
    <t xml:space="preserve">Summe P1 Fahrzeugbezogene Kosten im Normjahr: </t>
  </si>
  <si>
    <t>Verkehrstag</t>
  </si>
  <si>
    <t>Zeitbereich</t>
  </si>
  <si>
    <t>für den ganzen Tag</t>
  </si>
  <si>
    <t>Preisbestandteil P2 für die Linienstunden in Eurocent je Stunde (Es werden nur volle Stunden angegeben):</t>
  </si>
  <si>
    <t>Anzahl Linien-stunden im Normjahr</t>
  </si>
  <si>
    <t xml:space="preserve">Summe P2 zeitbezogene Kosten im Normjahr: </t>
  </si>
  <si>
    <t xml:space="preserve">Summe P3 fahrplankilometerbezogene Kosten im Normjahr: </t>
  </si>
  <si>
    <t>Preisbestandteil P4 Regiekosten:</t>
  </si>
  <si>
    <t xml:space="preserve">Regiekosten je Normjahr: </t>
  </si>
  <si>
    <t xml:space="preserve">der Preisgleitung für Diesel unterliegender Kostenbestandteil: </t>
  </si>
  <si>
    <t xml:space="preserve">der Preisgleitung für Personalkosten unterliegender Kostenbestandteil: </t>
  </si>
  <si>
    <t>Eingaben bitte nur in hellgelbe Felder!</t>
  </si>
  <si>
    <t>Anzahl Fahrzeuge je Verkehrstag</t>
  </si>
  <si>
    <t>zwischen 5 und 22 Uhr</t>
  </si>
  <si>
    <t>Euro je Linienstunde</t>
  </si>
  <si>
    <t>Der Preisgleitung für Personalkosten unterworfen</t>
  </si>
  <si>
    <t>Preisbestandteil P5 Marketingkosten:</t>
  </si>
  <si>
    <t>Nachrichtlich für Preisgleitung:</t>
  </si>
  <si>
    <t xml:space="preserve">Der Preisgleitung für Sachkosten unterliegender Kostenbestandteil: </t>
  </si>
  <si>
    <t>Der Preisgleitung für Sachkosten unterworfen</t>
  </si>
  <si>
    <t>Euro je Linienkilometer</t>
  </si>
  <si>
    <t>Mo-Sa</t>
  </si>
  <si>
    <t>Sonn- und Feiertage Saar</t>
  </si>
  <si>
    <t>Fahrplan KM im Normjahr</t>
  </si>
  <si>
    <t>Mo-Fr
(250 Tage)</t>
  </si>
  <si>
    <t>Alle angegeben Preise werden fortgeschrieben nach § 14 ÖDA</t>
  </si>
  <si>
    <t>Marketingbudget:</t>
  </si>
  <si>
    <t>Standardbus 12m</t>
  </si>
  <si>
    <r>
      <t xml:space="preserve">Preisbestandteil P3 für die Fahrplankilometer </t>
    </r>
    <r>
      <rPr>
        <b/>
        <sz val="12"/>
        <color rgb="FFFF0000"/>
        <rFont val="Arial"/>
        <family val="2"/>
      </rPr>
      <t>(Einheitspreise in Eurocent je 100km)</t>
    </r>
    <r>
      <rPr>
        <b/>
        <sz val="12"/>
        <rFont val="Arial"/>
        <family val="2"/>
      </rPr>
      <t>:</t>
    </r>
  </si>
  <si>
    <r>
      <t xml:space="preserve">Preis </t>
    </r>
    <r>
      <rPr>
        <b/>
        <sz val="12"/>
        <color theme="1"/>
        <rFont val="Arial"/>
        <family val="2"/>
      </rPr>
      <t>je 100 Fahrplan KM</t>
    </r>
  </si>
  <si>
    <t xml:space="preserve">davon Anteil Kosten unter Fortschreibung für Personalkosten: </t>
  </si>
  <si>
    <t xml:space="preserve">davon Anteil Kosten unter Fortschreibung für Sachkosten: </t>
  </si>
  <si>
    <t>Wertungspreis:</t>
  </si>
  <si>
    <t>Anlage C2 Ausschreibung RegioBus-Linie R13/X13 2025
Preisblatt Normjahr</t>
  </si>
  <si>
    <t>Anteil Leerkm an den Fahrplankilo- metern</t>
  </si>
  <si>
    <t>Name Bieter / Bietergemeinschaft:</t>
  </si>
  <si>
    <t>Das Marketingbudget für das erste Betriebsjahr beträgt 10.000 €. In den Folgejahren erfolgt eine Anpassung gemäß Kap. 5 LB. Der Ausgleichsbetrag wird entsprechend angepasst.</t>
  </si>
  <si>
    <t>Preis je Tageseinsatz
[Euro]</t>
  </si>
  <si>
    <r>
      <t>Von den Lohnkosten abhängiger Anteil [</t>
    </r>
    <r>
      <rPr>
        <b/>
        <sz val="12"/>
        <color theme="1"/>
        <rFont val="Arial"/>
        <family val="2"/>
      </rPr>
      <t>Euro je 100 KM</t>
    </r>
    <r>
      <rPr>
        <sz val="12"/>
        <color theme="1"/>
        <rFont val="Arial"/>
        <family val="2"/>
      </rPr>
      <t>]</t>
    </r>
  </si>
  <si>
    <r>
      <t>Sonstige Kosten [</t>
    </r>
    <r>
      <rPr>
        <b/>
        <sz val="12"/>
        <color theme="1"/>
        <rFont val="Arial"/>
        <family val="2"/>
      </rPr>
      <t>Euro je 100 KM</t>
    </r>
    <r>
      <rPr>
        <sz val="12"/>
        <color theme="1"/>
        <rFont val="Arial"/>
        <family val="2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</si>
</sst>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trike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48">
    <xf numFmtId="0" fontId="0" fillId="0" borderId="0" xfId="0"/>
    <xf numFmtId="0" fontId="8" fillId="0" borderId="0" xfId="0" applyFont="1"/>
    <xf numFmtId="0" fontId="6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top"/>
    </xf>
    <xf numFmtId="0" fontId="9" fillId="0" borderId="0" xfId="0" applyFont="1"/>
    <xf numFmtId="0" fontId="9" fillId="0" borderId="0" xfId="0" applyFont="1" applyAlignment="1"/>
    <xf numFmtId="0" fontId="9" fillId="3" borderId="1" xfId="0" applyFont="1" applyFill="1" applyBorder="1" applyAlignment="1">
      <alignment horizontal="center" vertical="center" wrapText="1"/>
    </xf>
    <xf numFmtId="0" fontId="9" fillId="2" borderId="16" xfId="0" applyFont="1" applyFill="1" applyBorder="1"/>
    <xf numFmtId="166" fontId="9" fillId="3" borderId="16" xfId="1" applyNumberFormat="1" applyFont="1" applyFill="1" applyBorder="1"/>
    <xf numFmtId="43" fontId="9" fillId="2" borderId="16" xfId="1" applyFont="1" applyFill="1" applyBorder="1"/>
    <xf numFmtId="43" fontId="9" fillId="3" borderId="17" xfId="1" applyFont="1" applyFill="1" applyBorder="1"/>
    <xf numFmtId="0" fontId="9" fillId="3" borderId="1" xfId="0" applyFont="1" applyFill="1" applyBorder="1"/>
    <xf numFmtId="43" fontId="9" fillId="3" borderId="1" xfId="1" applyFont="1" applyFill="1" applyBorder="1"/>
    <xf numFmtId="0" fontId="8" fillId="3" borderId="8" xfId="0" applyFont="1" applyFill="1" applyBorder="1"/>
    <xf numFmtId="0" fontId="8" fillId="3" borderId="9" xfId="0" applyFont="1" applyFill="1" applyBorder="1"/>
    <xf numFmtId="0" fontId="10" fillId="3" borderId="9" xfId="0" applyFont="1" applyFill="1" applyBorder="1" applyAlignment="1">
      <alignment horizontal="right"/>
    </xf>
    <xf numFmtId="43" fontId="12" fillId="3" borderId="10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43" fontId="9" fillId="2" borderId="1" xfId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3" borderId="8" xfId="0" applyFont="1" applyFill="1" applyBorder="1"/>
    <xf numFmtId="0" fontId="9" fillId="3" borderId="9" xfId="0" applyFont="1" applyFill="1" applyBorder="1"/>
    <xf numFmtId="0" fontId="8" fillId="3" borderId="26" xfId="0" applyFont="1" applyFill="1" applyBorder="1"/>
    <xf numFmtId="0" fontId="10" fillId="3" borderId="26" xfId="0" applyFont="1" applyFill="1" applyBorder="1" applyAlignment="1">
      <alignment horizontal="right"/>
    </xf>
    <xf numFmtId="43" fontId="10" fillId="3" borderId="25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vertical="center"/>
    </xf>
    <xf numFmtId="0" fontId="10" fillId="3" borderId="30" xfId="0" applyFont="1" applyFill="1" applyBorder="1" applyAlignment="1">
      <alignment vertical="center"/>
    </xf>
    <xf numFmtId="0" fontId="9" fillId="3" borderId="30" xfId="0" applyFont="1" applyFill="1" applyBorder="1"/>
    <xf numFmtId="0" fontId="9" fillId="3" borderId="31" xfId="0" applyFont="1" applyFill="1" applyBorder="1"/>
    <xf numFmtId="0" fontId="9" fillId="3" borderId="14" xfId="0" applyFont="1" applyFill="1" applyBorder="1"/>
    <xf numFmtId="0" fontId="9" fillId="3" borderId="15" xfId="0" applyFont="1" applyFill="1" applyBorder="1"/>
    <xf numFmtId="10" fontId="9" fillId="2" borderId="1" xfId="2" applyNumberFormat="1" applyFont="1" applyFill="1" applyBorder="1" applyAlignment="1">
      <alignment horizontal="center"/>
    </xf>
    <xf numFmtId="43" fontId="9" fillId="2" borderId="1" xfId="1" applyFont="1" applyFill="1" applyBorder="1"/>
    <xf numFmtId="164" fontId="9" fillId="3" borderId="1" xfId="0" applyNumberFormat="1" applyFont="1" applyFill="1" applyBorder="1"/>
    <xf numFmtId="43" fontId="9" fillId="3" borderId="15" xfId="1" applyFont="1" applyFill="1" applyBorder="1"/>
    <xf numFmtId="0" fontId="11" fillId="3" borderId="14" xfId="0" applyFont="1" applyFill="1" applyBorder="1"/>
    <xf numFmtId="43" fontId="9" fillId="3" borderId="1" xfId="1" applyFont="1" applyFill="1" applyBorder="1" applyAlignment="1">
      <alignment vertical="center"/>
    </xf>
    <xf numFmtId="10" fontId="9" fillId="3" borderId="1" xfId="2" applyNumberFormat="1" applyFont="1" applyFill="1" applyBorder="1" applyAlignment="1">
      <alignment horizontal="center"/>
    </xf>
    <xf numFmtId="166" fontId="9" fillId="3" borderId="1" xfId="1" applyNumberFormat="1" applyFont="1" applyFill="1" applyBorder="1"/>
    <xf numFmtId="0" fontId="9" fillId="3" borderId="35" xfId="0" applyFont="1" applyFill="1" applyBorder="1"/>
    <xf numFmtId="0" fontId="9" fillId="3" borderId="28" xfId="0" applyFont="1" applyFill="1" applyBorder="1"/>
    <xf numFmtId="0" fontId="9" fillId="3" borderId="26" xfId="0" applyFont="1" applyFill="1" applyBorder="1"/>
    <xf numFmtId="0" fontId="9" fillId="3" borderId="26" xfId="0" applyFont="1" applyFill="1" applyBorder="1" applyAlignment="1">
      <alignment horizontal="right"/>
    </xf>
    <xf numFmtId="43" fontId="9" fillId="2" borderId="27" xfId="1" applyFont="1" applyFill="1" applyBorder="1"/>
    <xf numFmtId="43" fontId="10" fillId="3" borderId="25" xfId="1" applyFont="1" applyFill="1" applyBorder="1" applyAlignment="1">
      <alignment horizontal="center"/>
    </xf>
    <xf numFmtId="0" fontId="10" fillId="3" borderId="3" xfId="0" applyFont="1" applyFill="1" applyBorder="1"/>
    <xf numFmtId="0" fontId="10" fillId="3" borderId="4" xfId="0" applyFont="1" applyFill="1" applyBorder="1"/>
    <xf numFmtId="0" fontId="9" fillId="3" borderId="4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9" fillId="3" borderId="0" xfId="0" applyFont="1" applyFill="1" applyBorder="1"/>
    <xf numFmtId="0" fontId="9" fillId="3" borderId="0" xfId="0" applyFont="1" applyFill="1" applyBorder="1" applyAlignment="1">
      <alignment horizontal="right"/>
    </xf>
    <xf numFmtId="43" fontId="9" fillId="2" borderId="7" xfId="1" applyFont="1" applyFill="1" applyBorder="1"/>
    <xf numFmtId="0" fontId="8" fillId="3" borderId="0" xfId="0" applyFont="1" applyFill="1" applyBorder="1"/>
    <xf numFmtId="0" fontId="9" fillId="3" borderId="7" xfId="0" applyFont="1" applyFill="1" applyBorder="1"/>
    <xf numFmtId="165" fontId="9" fillId="2" borderId="0" xfId="2" applyNumberFormat="1" applyFont="1" applyFill="1" applyBorder="1"/>
    <xf numFmtId="43" fontId="9" fillId="3" borderId="0" xfId="1" applyFont="1" applyFill="1" applyBorder="1"/>
    <xf numFmtId="43" fontId="9" fillId="3" borderId="0" xfId="1" applyFont="1" applyFill="1" applyBorder="1" applyAlignment="1">
      <alignment horizontal="right"/>
    </xf>
    <xf numFmtId="0" fontId="9" fillId="3" borderId="9" xfId="0" applyFont="1" applyFill="1" applyBorder="1" applyAlignment="1">
      <alignment horizontal="right"/>
    </xf>
    <xf numFmtId="166" fontId="9" fillId="3" borderId="9" xfId="1" applyNumberFormat="1" applyFont="1" applyFill="1" applyBorder="1"/>
    <xf numFmtId="0" fontId="9" fillId="3" borderId="10" xfId="0" applyFont="1" applyFill="1" applyBorder="1"/>
    <xf numFmtId="0" fontId="9" fillId="3" borderId="4" xfId="0" applyFont="1" applyFill="1" applyBorder="1" applyAlignment="1">
      <alignment horizontal="right"/>
    </xf>
    <xf numFmtId="0" fontId="8" fillId="3" borderId="4" xfId="0" applyFont="1" applyFill="1" applyBorder="1"/>
    <xf numFmtId="166" fontId="9" fillId="3" borderId="4" xfId="1" applyNumberFormat="1" applyFont="1" applyFill="1" applyBorder="1"/>
    <xf numFmtId="166" fontId="9" fillId="3" borderId="0" xfId="1" applyNumberFormat="1" applyFont="1" applyFill="1" applyBorder="1"/>
    <xf numFmtId="43" fontId="10" fillId="3" borderId="7" xfId="1" applyFont="1" applyFill="1" applyBorder="1"/>
    <xf numFmtId="43" fontId="8" fillId="3" borderId="0" xfId="1" applyFont="1" applyFill="1" applyBorder="1"/>
    <xf numFmtId="0" fontId="9" fillId="3" borderId="3" xfId="0" applyFont="1" applyFill="1" applyBorder="1"/>
    <xf numFmtId="0" fontId="9" fillId="3" borderId="4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NumberFormat="1" applyFont="1" applyFill="1" applyBorder="1"/>
    <xf numFmtId="0" fontId="9" fillId="0" borderId="0" xfId="0" applyFont="1" applyAlignment="1">
      <alignment horizontal="right"/>
    </xf>
    <xf numFmtId="0" fontId="16" fillId="3" borderId="8" xfId="0" applyFont="1" applyFill="1" applyBorder="1"/>
    <xf numFmtId="0" fontId="16" fillId="3" borderId="9" xfId="0" applyFont="1" applyFill="1" applyBorder="1"/>
    <xf numFmtId="0" fontId="16" fillId="3" borderId="9" xfId="0" applyFont="1" applyFill="1" applyBorder="1" applyAlignment="1">
      <alignment horizontal="right"/>
    </xf>
    <xf numFmtId="166" fontId="16" fillId="3" borderId="9" xfId="1" applyNumberFormat="1" applyFont="1" applyFill="1" applyBorder="1"/>
    <xf numFmtId="43" fontId="17" fillId="3" borderId="10" xfId="1" applyFont="1" applyFill="1" applyBorder="1"/>
    <xf numFmtId="0" fontId="10" fillId="3" borderId="5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66" fontId="4" fillId="3" borderId="1" xfId="1" applyNumberFormat="1" applyFont="1" applyFill="1" applyBorder="1" applyAlignment="1">
      <alignment horizontal="center" vertical="center"/>
    </xf>
    <xf numFmtId="43" fontId="4" fillId="3" borderId="15" xfId="1" applyFont="1" applyFill="1" applyBorder="1" applyAlignment="1">
      <alignment vertical="center"/>
    </xf>
    <xf numFmtId="0" fontId="4" fillId="3" borderId="19" xfId="0" applyFont="1" applyFill="1" applyBorder="1"/>
    <xf numFmtId="0" fontId="4" fillId="3" borderId="20" xfId="0" applyFont="1" applyFill="1" applyBorder="1"/>
    <xf numFmtId="0" fontId="4" fillId="3" borderId="21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43" fontId="4" fillId="2" borderId="1" xfId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left" vertical="top"/>
    </xf>
    <xf numFmtId="0" fontId="7" fillId="2" borderId="24" xfId="0" applyFont="1" applyFill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9" fillId="3" borderId="34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3" borderId="34" xfId="0" applyFont="1" applyFill="1" applyBorder="1" applyAlignment="1"/>
    <xf numFmtId="0" fontId="8" fillId="3" borderId="35" xfId="0" applyFont="1" applyFill="1" applyBorder="1" applyAlignment="1"/>
    <xf numFmtId="0" fontId="15" fillId="2" borderId="0" xfId="0" applyFont="1" applyFill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left" vertical="center"/>
    </xf>
    <xf numFmtId="0" fontId="10" fillId="3" borderId="23" xfId="0" applyFont="1" applyFill="1" applyBorder="1" applyAlignment="1">
      <alignment horizontal="left" vertical="center"/>
    </xf>
    <xf numFmtId="0" fontId="10" fillId="3" borderId="24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center" wrapText="1"/>
    </xf>
    <xf numFmtId="43" fontId="1" fillId="2" borderId="1" xfId="1" applyFont="1" applyFill="1" applyBorder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Normal="100" workbookViewId="0">
      <selection activeCell="J14" sqref="J14"/>
    </sheetView>
  </sheetViews>
  <sheetFormatPr baseColWidth="10" defaultColWidth="9.140625" defaultRowHeight="14.25" x14ac:dyDescent="0.2"/>
  <cols>
    <col min="1" max="1" width="9.140625" style="1"/>
    <col min="2" max="2" width="20.85546875" style="1" customWidth="1"/>
    <col min="3" max="3" width="19" style="1" customWidth="1"/>
    <col min="4" max="4" width="18" style="1" customWidth="1"/>
    <col min="5" max="5" width="17.85546875" style="1" customWidth="1"/>
    <col min="6" max="6" width="18.42578125" style="1" customWidth="1"/>
    <col min="7" max="7" width="17.85546875" style="1" customWidth="1"/>
    <col min="8" max="8" width="19.28515625" style="1" customWidth="1"/>
    <col min="9" max="9" width="25.42578125" style="1" customWidth="1"/>
    <col min="10" max="10" width="26.140625" style="1" customWidth="1"/>
    <col min="11" max="16384" width="9.140625" style="1"/>
  </cols>
  <sheetData>
    <row r="1" spans="1:10" ht="66" customHeight="1" thickBot="1" x14ac:dyDescent="0.25">
      <c r="A1" s="99" t="s">
        <v>46</v>
      </c>
      <c r="B1" s="100"/>
      <c r="C1" s="100"/>
      <c r="D1" s="100"/>
      <c r="E1" s="100"/>
      <c r="F1" s="100"/>
      <c r="G1" s="144" t="s">
        <v>48</v>
      </c>
      <c r="H1" s="145"/>
      <c r="I1" s="90"/>
      <c r="J1" s="91"/>
    </row>
    <row r="2" spans="1:10" ht="12" customHeight="1" thickBot="1" x14ac:dyDescent="0.25">
      <c r="A2" s="2"/>
      <c r="B2" s="2"/>
      <c r="C2" s="2"/>
      <c r="D2" s="2"/>
      <c r="E2" s="2"/>
      <c r="F2" s="2"/>
      <c r="G2" s="3"/>
      <c r="H2" s="3"/>
      <c r="I2" s="3"/>
      <c r="J2" s="3"/>
    </row>
    <row r="3" spans="1:10" s="4" customFormat="1" ht="27" customHeight="1" thickBot="1" x14ac:dyDescent="0.25">
      <c r="B3" s="101" t="s">
        <v>11</v>
      </c>
      <c r="C3" s="102"/>
      <c r="D3" s="102"/>
      <c r="E3" s="102"/>
      <c r="F3" s="102"/>
      <c r="G3" s="102"/>
      <c r="H3" s="102"/>
      <c r="I3" s="102"/>
      <c r="J3" s="103"/>
    </row>
    <row r="4" spans="1:10" s="4" customFormat="1" ht="15" x14ac:dyDescent="0.2">
      <c r="A4" s="5"/>
      <c r="B4" s="104"/>
      <c r="C4" s="105"/>
      <c r="D4" s="108" t="s">
        <v>25</v>
      </c>
      <c r="E4" s="108"/>
      <c r="F4" s="108"/>
      <c r="G4" s="108"/>
      <c r="H4" s="109" t="s">
        <v>0</v>
      </c>
      <c r="I4" s="111" t="s">
        <v>50</v>
      </c>
      <c r="J4" s="112" t="s">
        <v>6</v>
      </c>
    </row>
    <row r="5" spans="1:10" s="4" customFormat="1" ht="45" x14ac:dyDescent="0.2">
      <c r="A5" s="5"/>
      <c r="B5" s="106"/>
      <c r="C5" s="107"/>
      <c r="D5" s="118" t="s">
        <v>37</v>
      </c>
      <c r="E5" s="119"/>
      <c r="F5" s="6" t="s">
        <v>9</v>
      </c>
      <c r="G5" s="6" t="s">
        <v>10</v>
      </c>
      <c r="H5" s="110"/>
      <c r="I5" s="110"/>
      <c r="J5" s="113"/>
    </row>
    <row r="6" spans="1:10" s="4" customFormat="1" ht="15" customHeight="1" x14ac:dyDescent="0.2">
      <c r="B6" s="114" t="s">
        <v>40</v>
      </c>
      <c r="C6" s="115"/>
      <c r="D6" s="120"/>
      <c r="E6" s="121"/>
      <c r="F6" s="7"/>
      <c r="G6" s="7"/>
      <c r="H6" s="8">
        <f>D6*250+F6*52+G6*63</f>
        <v>0</v>
      </c>
      <c r="I6" s="9"/>
      <c r="J6" s="10">
        <f>I6*H6</f>
        <v>0</v>
      </c>
    </row>
    <row r="7" spans="1:10" s="4" customFormat="1" ht="15" x14ac:dyDescent="0.2">
      <c r="B7" s="116"/>
      <c r="C7" s="117"/>
      <c r="D7" s="122"/>
      <c r="E7" s="123"/>
      <c r="F7" s="11"/>
      <c r="G7" s="11"/>
      <c r="H7" s="8"/>
      <c r="I7" s="12"/>
      <c r="J7" s="10"/>
    </row>
    <row r="8" spans="1:10" ht="2.25" customHeight="1" x14ac:dyDescent="0.2">
      <c r="B8" s="125"/>
      <c r="C8" s="126"/>
      <c r="D8" s="126"/>
      <c r="E8" s="126"/>
      <c r="F8" s="126"/>
      <c r="G8" s="126"/>
      <c r="H8" s="126"/>
      <c r="I8" s="126"/>
      <c r="J8" s="127"/>
    </row>
    <row r="9" spans="1:10" ht="16.5" thickBot="1" x14ac:dyDescent="0.3">
      <c r="B9" s="13"/>
      <c r="C9" s="14"/>
      <c r="D9" s="14"/>
      <c r="E9" s="14"/>
      <c r="F9" s="14"/>
      <c r="G9" s="14"/>
      <c r="H9" s="14"/>
      <c r="I9" s="15" t="s">
        <v>12</v>
      </c>
      <c r="J9" s="16">
        <f>SUM(J6)</f>
        <v>0</v>
      </c>
    </row>
    <row r="10" spans="1:10" ht="15" thickBot="1" x14ac:dyDescent="0.25"/>
    <row r="11" spans="1:10" ht="28.5" customHeight="1" thickBot="1" x14ac:dyDescent="0.25">
      <c r="A11" s="4"/>
      <c r="B11" s="128" t="s">
        <v>16</v>
      </c>
      <c r="C11" s="129"/>
      <c r="D11" s="129"/>
      <c r="E11" s="129"/>
      <c r="F11" s="129"/>
      <c r="G11" s="129"/>
      <c r="H11" s="129"/>
      <c r="I11" s="129"/>
      <c r="J11" s="130"/>
    </row>
    <row r="12" spans="1:10" ht="45" x14ac:dyDescent="0.2">
      <c r="A12" s="17"/>
      <c r="B12" s="131" t="s">
        <v>13</v>
      </c>
      <c r="C12" s="132"/>
      <c r="D12" s="133"/>
      <c r="E12" s="134" t="s">
        <v>14</v>
      </c>
      <c r="F12" s="135"/>
      <c r="G12" s="132"/>
      <c r="H12" s="78" t="s">
        <v>17</v>
      </c>
      <c r="I12" s="79" t="s">
        <v>5</v>
      </c>
      <c r="J12" s="80" t="s">
        <v>6</v>
      </c>
    </row>
    <row r="13" spans="1:10" ht="15" x14ac:dyDescent="0.2">
      <c r="A13" s="92"/>
      <c r="B13" s="140" t="s">
        <v>34</v>
      </c>
      <c r="C13" s="95"/>
      <c r="D13" s="141"/>
      <c r="E13" s="93" t="s">
        <v>26</v>
      </c>
      <c r="F13" s="94"/>
      <c r="G13" s="95"/>
      <c r="H13" s="81">
        <v>4475</v>
      </c>
      <c r="I13" s="88"/>
      <c r="J13" s="82">
        <f>I13*H13</f>
        <v>0</v>
      </c>
    </row>
    <row r="14" spans="1:10" ht="15" x14ac:dyDescent="0.2">
      <c r="A14" s="92"/>
      <c r="B14" s="142" t="s">
        <v>35</v>
      </c>
      <c r="C14" s="98"/>
      <c r="D14" s="143"/>
      <c r="E14" s="96" t="s">
        <v>15</v>
      </c>
      <c r="F14" s="97"/>
      <c r="G14" s="98"/>
      <c r="H14" s="81">
        <v>135</v>
      </c>
      <c r="I14" s="88"/>
      <c r="J14" s="82">
        <f>I14*H14</f>
        <v>0</v>
      </c>
    </row>
    <row r="15" spans="1:10" ht="15" x14ac:dyDescent="0.2">
      <c r="A15" s="19"/>
      <c r="B15" s="83"/>
      <c r="C15" s="84"/>
      <c r="D15" s="84"/>
      <c r="E15" s="84"/>
      <c r="F15" s="84"/>
      <c r="G15" s="84"/>
      <c r="H15" s="84"/>
      <c r="I15" s="84"/>
      <c r="J15" s="85"/>
    </row>
    <row r="16" spans="1:10" ht="16.5" thickBot="1" x14ac:dyDescent="0.3">
      <c r="A16" s="4"/>
      <c r="B16" s="86" t="s">
        <v>38</v>
      </c>
      <c r="C16" s="87"/>
      <c r="D16" s="87"/>
      <c r="E16" s="87"/>
      <c r="F16" s="87"/>
      <c r="G16" s="22"/>
      <c r="H16" s="22"/>
      <c r="I16" s="23" t="s">
        <v>18</v>
      </c>
      <c r="J16" s="24">
        <f>SUM(J13:J14)</f>
        <v>0</v>
      </c>
    </row>
    <row r="17" spans="1:10" ht="15.75" thickBot="1" x14ac:dyDescent="0.25">
      <c r="A17" s="4"/>
    </row>
    <row r="18" spans="1:10" ht="28.5" customHeight="1" x14ac:dyDescent="0.2">
      <c r="A18" s="4"/>
      <c r="B18" s="25" t="s">
        <v>41</v>
      </c>
      <c r="C18" s="26"/>
      <c r="D18" s="27"/>
      <c r="E18" s="27"/>
      <c r="F18" s="27"/>
      <c r="G18" s="27"/>
      <c r="H18" s="27"/>
      <c r="I18" s="27"/>
      <c r="J18" s="28"/>
    </row>
    <row r="19" spans="1:10" ht="71.25" customHeight="1" x14ac:dyDescent="0.2">
      <c r="A19" s="4"/>
      <c r="B19" s="29"/>
      <c r="C19" s="118" t="s">
        <v>2</v>
      </c>
      <c r="D19" s="136"/>
      <c r="E19" s="137"/>
      <c r="F19" s="146" t="s">
        <v>51</v>
      </c>
      <c r="G19" s="146" t="s">
        <v>52</v>
      </c>
      <c r="H19" s="138" t="s">
        <v>42</v>
      </c>
      <c r="I19" s="110" t="s">
        <v>36</v>
      </c>
      <c r="J19" s="113" t="s">
        <v>1</v>
      </c>
    </row>
    <row r="20" spans="1:10" ht="69" customHeight="1" x14ac:dyDescent="0.2">
      <c r="A20" s="4"/>
      <c r="B20" s="29"/>
      <c r="C20" s="6" t="s">
        <v>3</v>
      </c>
      <c r="D20" s="89" t="s">
        <v>47</v>
      </c>
      <c r="E20" s="6" t="s">
        <v>4</v>
      </c>
      <c r="F20" s="6" t="s">
        <v>28</v>
      </c>
      <c r="G20" s="6" t="s">
        <v>32</v>
      </c>
      <c r="H20" s="139"/>
      <c r="I20" s="110"/>
      <c r="J20" s="113"/>
    </row>
    <row r="21" spans="1:10" ht="6" customHeight="1" x14ac:dyDescent="0.2">
      <c r="A21" s="4"/>
      <c r="B21" s="29"/>
      <c r="C21" s="11"/>
      <c r="D21" s="11"/>
      <c r="E21" s="11"/>
      <c r="F21" s="11"/>
      <c r="G21" s="11"/>
      <c r="H21" s="11"/>
      <c r="I21" s="6"/>
      <c r="J21" s="30"/>
    </row>
    <row r="22" spans="1:10" ht="15" customHeight="1" x14ac:dyDescent="0.2">
      <c r="A22" s="4"/>
      <c r="B22" s="29" t="s">
        <v>40</v>
      </c>
      <c r="C22" s="18"/>
      <c r="D22" s="31"/>
      <c r="E22" s="12">
        <f>ROUND((1+D22)*C22*$E$25,2)</f>
        <v>0</v>
      </c>
      <c r="F22" s="147"/>
      <c r="G22" s="32"/>
      <c r="H22" s="33">
        <f>E22+F22+G22</f>
        <v>0</v>
      </c>
      <c r="I22" s="38">
        <v>173080</v>
      </c>
      <c r="J22" s="34">
        <f>ROUND(I22*H22/100,2)</f>
        <v>0</v>
      </c>
    </row>
    <row r="23" spans="1:10" ht="15" x14ac:dyDescent="0.2">
      <c r="A23" s="4"/>
      <c r="B23" s="35"/>
      <c r="C23" s="36"/>
      <c r="D23" s="37"/>
      <c r="E23" s="12"/>
      <c r="F23" s="12"/>
      <c r="G23" s="12"/>
      <c r="H23" s="33"/>
      <c r="I23" s="38"/>
      <c r="J23" s="34"/>
    </row>
    <row r="24" spans="1:10" ht="4.5" customHeight="1" x14ac:dyDescent="0.2">
      <c r="A24" s="4"/>
      <c r="B24" s="29"/>
      <c r="C24" s="39"/>
      <c r="D24" s="11"/>
      <c r="E24" s="11"/>
      <c r="F24" s="11"/>
      <c r="G24" s="11"/>
      <c r="H24" s="11"/>
      <c r="I24" s="11"/>
      <c r="J24" s="30"/>
    </row>
    <row r="25" spans="1:10" ht="16.5" thickBot="1" x14ac:dyDescent="0.3">
      <c r="A25" s="4"/>
      <c r="B25" s="40"/>
      <c r="C25" s="41"/>
      <c r="D25" s="42" t="s">
        <v>8</v>
      </c>
      <c r="E25" s="43"/>
      <c r="F25" s="41"/>
      <c r="G25" s="41"/>
      <c r="H25" s="41"/>
      <c r="I25" s="23" t="s">
        <v>19</v>
      </c>
      <c r="J25" s="44">
        <f>SUM(J22:J23)</f>
        <v>0</v>
      </c>
    </row>
    <row r="26" spans="1:10" s="4" customFormat="1" ht="15.75" thickBot="1" x14ac:dyDescent="0.25"/>
    <row r="27" spans="1:10" s="4" customFormat="1" ht="15.75" x14ac:dyDescent="0.25">
      <c r="B27" s="45" t="s">
        <v>20</v>
      </c>
      <c r="C27" s="46"/>
      <c r="D27" s="47"/>
      <c r="E27" s="47"/>
      <c r="F27" s="47"/>
      <c r="G27" s="47"/>
      <c r="H27" s="47"/>
      <c r="I27" s="47"/>
      <c r="J27" s="48"/>
    </row>
    <row r="28" spans="1:10" s="4" customFormat="1" ht="15" x14ac:dyDescent="0.2">
      <c r="B28" s="49"/>
      <c r="C28" s="50"/>
      <c r="D28" s="50"/>
      <c r="E28" s="50"/>
      <c r="F28" s="50"/>
      <c r="G28" s="50"/>
      <c r="H28" s="50"/>
      <c r="I28" s="51" t="s">
        <v>21</v>
      </c>
      <c r="J28" s="52"/>
    </row>
    <row r="29" spans="1:10" s="4" customFormat="1" ht="15" x14ac:dyDescent="0.2">
      <c r="B29" s="49"/>
      <c r="C29" s="50"/>
      <c r="D29" s="50"/>
      <c r="E29" s="50"/>
      <c r="F29" s="50"/>
      <c r="G29" s="53"/>
      <c r="H29" s="53"/>
      <c r="I29" s="50"/>
      <c r="J29" s="54"/>
    </row>
    <row r="30" spans="1:10" s="4" customFormat="1" ht="15" x14ac:dyDescent="0.2">
      <c r="B30" s="49"/>
      <c r="C30" s="50"/>
      <c r="D30" s="50"/>
      <c r="E30" s="51" t="s">
        <v>43</v>
      </c>
      <c r="F30" s="55"/>
      <c r="G30" s="56">
        <f>ROUND(J28*$F$30,2)</f>
        <v>0</v>
      </c>
      <c r="H30" s="50"/>
      <c r="I30" s="50"/>
      <c r="J30" s="54"/>
    </row>
    <row r="31" spans="1:10" s="4" customFormat="1" ht="15" x14ac:dyDescent="0.2">
      <c r="B31" s="49"/>
      <c r="C31" s="50"/>
      <c r="D31" s="50"/>
      <c r="E31" s="51" t="s">
        <v>44</v>
      </c>
      <c r="F31" s="51"/>
      <c r="G31" s="57">
        <f>J28-G30</f>
        <v>0</v>
      </c>
      <c r="H31" s="50"/>
      <c r="I31" s="50"/>
      <c r="J31" s="54"/>
    </row>
    <row r="32" spans="1:10" s="4" customFormat="1" ht="15.75" thickBot="1" x14ac:dyDescent="0.25">
      <c r="B32" s="20"/>
      <c r="C32" s="21"/>
      <c r="D32" s="21"/>
      <c r="E32" s="21"/>
      <c r="F32" s="58"/>
      <c r="G32" s="14"/>
      <c r="H32" s="59"/>
      <c r="I32" s="58"/>
      <c r="J32" s="60"/>
    </row>
    <row r="33" spans="2:10" ht="15" thickBot="1" x14ac:dyDescent="0.25"/>
    <row r="34" spans="2:10" s="4" customFormat="1" ht="15.75" x14ac:dyDescent="0.25">
      <c r="B34" s="45" t="s">
        <v>29</v>
      </c>
      <c r="C34" s="46"/>
      <c r="D34" s="47"/>
      <c r="E34" s="47"/>
      <c r="F34" s="61"/>
      <c r="G34" s="62"/>
      <c r="H34" s="63"/>
      <c r="I34" s="61"/>
      <c r="J34" s="48"/>
    </row>
    <row r="35" spans="2:10" s="4" customFormat="1" ht="15.75" x14ac:dyDescent="0.25">
      <c r="B35" s="49"/>
      <c r="C35" s="50"/>
      <c r="D35" s="50"/>
      <c r="E35" s="50"/>
      <c r="F35" s="51"/>
      <c r="G35" s="53"/>
      <c r="H35" s="64"/>
      <c r="I35" s="51" t="s">
        <v>39</v>
      </c>
      <c r="J35" s="65">
        <v>10000</v>
      </c>
    </row>
    <row r="36" spans="2:10" s="4" customFormat="1" ht="15.75" x14ac:dyDescent="0.25">
      <c r="B36" s="49"/>
      <c r="C36" s="50"/>
      <c r="D36" s="50"/>
      <c r="E36" s="50"/>
      <c r="F36" s="51"/>
      <c r="G36" s="53"/>
      <c r="H36" s="64"/>
      <c r="I36" s="51"/>
      <c r="J36" s="65"/>
    </row>
    <row r="37" spans="2:10" s="4" customFormat="1" ht="15.75" thickBot="1" x14ac:dyDescent="0.25">
      <c r="B37" s="72" t="s">
        <v>49</v>
      </c>
      <c r="C37" s="73"/>
      <c r="D37" s="73"/>
      <c r="E37" s="73"/>
      <c r="F37" s="74"/>
      <c r="G37" s="73"/>
      <c r="H37" s="75"/>
      <c r="I37" s="74"/>
      <c r="J37" s="76"/>
    </row>
    <row r="38" spans="2:10" ht="15" thickBot="1" x14ac:dyDescent="0.25"/>
    <row r="39" spans="2:10" s="4" customFormat="1" ht="15.75" x14ac:dyDescent="0.25">
      <c r="B39" s="45" t="s">
        <v>30</v>
      </c>
      <c r="C39" s="46"/>
      <c r="D39" s="47"/>
      <c r="E39" s="47"/>
      <c r="F39" s="61"/>
      <c r="G39" s="62"/>
      <c r="H39" s="63"/>
      <c r="I39" s="61"/>
      <c r="J39" s="48"/>
    </row>
    <row r="40" spans="2:10" s="4" customFormat="1" ht="15" x14ac:dyDescent="0.2">
      <c r="B40" s="49"/>
      <c r="C40" s="50"/>
      <c r="D40" s="50"/>
      <c r="E40" s="51"/>
      <c r="F40" s="51" t="s">
        <v>23</v>
      </c>
      <c r="G40" s="66">
        <f>$G$30+ROUND(PRODUCT($F$22,$I$22)/100,2)+J16</f>
        <v>1730.8</v>
      </c>
      <c r="H40" s="50"/>
      <c r="I40" s="50"/>
      <c r="J40" s="54"/>
    </row>
    <row r="41" spans="2:10" s="4" customFormat="1" ht="15" x14ac:dyDescent="0.2">
      <c r="B41" s="49"/>
      <c r="C41" s="50"/>
      <c r="D41" s="50"/>
      <c r="E41" s="50"/>
      <c r="F41" s="51" t="s">
        <v>22</v>
      </c>
      <c r="G41" s="66">
        <f>ROUND(PRODUCT(E22,I22)/100,2)</f>
        <v>0</v>
      </c>
      <c r="H41" s="50"/>
      <c r="I41" s="50"/>
      <c r="J41" s="54"/>
    </row>
    <row r="42" spans="2:10" s="4" customFormat="1" ht="15" x14ac:dyDescent="0.2">
      <c r="B42" s="49"/>
      <c r="C42" s="50"/>
      <c r="D42" s="50"/>
      <c r="E42" s="50"/>
      <c r="F42" s="51" t="s">
        <v>31</v>
      </c>
      <c r="G42" s="66">
        <f>$G$31+ROUND(PRODUCT($G$22,$I$22)/100,2)</f>
        <v>1730.8</v>
      </c>
      <c r="H42" s="50"/>
      <c r="I42" s="50"/>
      <c r="J42" s="54"/>
    </row>
    <row r="43" spans="2:10" s="4" customFormat="1" ht="15.75" thickBot="1" x14ac:dyDescent="0.25">
      <c r="B43" s="20"/>
      <c r="C43" s="21"/>
      <c r="D43" s="21"/>
      <c r="E43" s="21"/>
      <c r="F43" s="21"/>
      <c r="G43" s="21"/>
      <c r="H43" s="21"/>
      <c r="I43" s="21"/>
      <c r="J43" s="60"/>
    </row>
    <row r="44" spans="2:10" s="4" customFormat="1" ht="15.75" thickBot="1" x14ac:dyDescent="0.25"/>
    <row r="45" spans="2:10" s="4" customFormat="1" ht="30.75" x14ac:dyDescent="0.25">
      <c r="B45" s="67"/>
      <c r="C45" s="47"/>
      <c r="D45" s="47"/>
      <c r="E45" s="47"/>
      <c r="F45" s="47"/>
      <c r="G45" s="68" t="s">
        <v>27</v>
      </c>
      <c r="H45" s="69" t="s">
        <v>33</v>
      </c>
      <c r="I45" s="47"/>
      <c r="J45" s="77" t="s">
        <v>45</v>
      </c>
    </row>
    <row r="46" spans="2:10" s="4" customFormat="1" ht="15.75" x14ac:dyDescent="0.25">
      <c r="B46" s="49"/>
      <c r="C46" s="50"/>
      <c r="D46" s="50"/>
      <c r="E46" s="50"/>
      <c r="F46" s="51" t="s">
        <v>7</v>
      </c>
      <c r="G46" s="70">
        <f>ROUNDUP(J46/SUM($H$13:$H$14),2)</f>
        <v>2.17</v>
      </c>
      <c r="H46" s="56">
        <f>ROUNDUP($J$46/SUM($I$22),2)</f>
        <v>6.0000000000000005E-2</v>
      </c>
      <c r="I46" s="50"/>
      <c r="J46" s="65">
        <f>J35+J28+J25+J16+J9</f>
        <v>10000</v>
      </c>
    </row>
    <row r="47" spans="2:10" s="4" customFormat="1" ht="15.75" thickBot="1" x14ac:dyDescent="0.25">
      <c r="B47" s="20"/>
      <c r="C47" s="21"/>
      <c r="D47" s="21"/>
      <c r="E47" s="21"/>
      <c r="F47" s="21"/>
      <c r="G47" s="21"/>
      <c r="H47" s="21"/>
      <c r="I47" s="21"/>
      <c r="J47" s="60"/>
    </row>
    <row r="48" spans="2:10" s="4" customFormat="1" ht="15" x14ac:dyDescent="0.2">
      <c r="G48" s="71"/>
    </row>
    <row r="49" spans="1:10" s="4" customFormat="1" ht="15" x14ac:dyDescent="0.2">
      <c r="G49" s="71"/>
    </row>
    <row r="51" spans="1:10" ht="34.5" customHeight="1" x14ac:dyDescent="0.2">
      <c r="B51" s="124" t="s">
        <v>24</v>
      </c>
      <c r="C51" s="124"/>
      <c r="D51" s="124"/>
      <c r="E51" s="124"/>
    </row>
    <row r="59" spans="1:10" ht="1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ht="1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</row>
  </sheetData>
  <sheetProtection algorithmName="SHA-512" hashValue="77FLvi08dcgPDQEJlQbRkWHs1txFjncBYTeiC0Jr0iQqYW91oWz2S80iCmsnbpnFGvjhVLWGsqInULitai4Qgw==" saltValue="lVSqI0WcYOfjMGVxKVVBiA==" spinCount="100000" sheet="1" objects="1" scenarios="1"/>
  <protectedRanges>
    <protectedRange sqref="I13:I14" name="Bereich3_2"/>
    <protectedRange sqref="F30 J28" name="Bereich6"/>
    <protectedRange sqref="I6 D6:G6" name="Bereich5"/>
    <protectedRange sqref="C22:D22 F22:G22 E25" name="Bereich4"/>
    <protectedRange sqref="I1:J1" name="Bereich7"/>
  </protectedRanges>
  <mergeCells count="26">
    <mergeCell ref="B51:E51"/>
    <mergeCell ref="I19:I20"/>
    <mergeCell ref="J19:J20"/>
    <mergeCell ref="B8:J8"/>
    <mergeCell ref="B11:J11"/>
    <mergeCell ref="B12:D12"/>
    <mergeCell ref="E12:G12"/>
    <mergeCell ref="C19:E19"/>
    <mergeCell ref="H19:H20"/>
    <mergeCell ref="B13:D13"/>
    <mergeCell ref="B14:D14"/>
    <mergeCell ref="A13:A14"/>
    <mergeCell ref="E13:G13"/>
    <mergeCell ref="E14:G14"/>
    <mergeCell ref="A1:F1"/>
    <mergeCell ref="B3:J3"/>
    <mergeCell ref="B4:C5"/>
    <mergeCell ref="D4:G4"/>
    <mergeCell ref="H4:H5"/>
    <mergeCell ref="I4:I5"/>
    <mergeCell ref="J4:J5"/>
    <mergeCell ref="B6:C6"/>
    <mergeCell ref="B7:C7"/>
    <mergeCell ref="D5:E5"/>
    <mergeCell ref="D6:E6"/>
    <mergeCell ref="D7:E7"/>
  </mergeCells>
  <pageMargins left="0.7" right="0.7" top="0.75" bottom="0.75" header="0.3" footer="0.3"/>
  <pageSetup paperSize="8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R13 X13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Hübner</dc:creator>
  <cp:lastModifiedBy>Lisa Guth</cp:lastModifiedBy>
  <cp:lastPrinted>2020-08-27T09:05:11Z</cp:lastPrinted>
  <dcterms:created xsi:type="dcterms:W3CDTF">2015-06-05T18:19:34Z</dcterms:created>
  <dcterms:modified xsi:type="dcterms:W3CDTF">2025-03-28T10:31:20Z</dcterms:modified>
</cp:coreProperties>
</file>