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WW\ZBM\7-Datensicherung-ZBM\SüßJ\Janine\2 - Ausschreibungen\OFFEN 2025 Unterhalts- und Glasreinigung\3. Vergabeunterlagen\Preisblätter\"/>
    </mc:Choice>
  </mc:AlternateContent>
  <bookViews>
    <workbookView xWindow="0" yWindow="0" windowWidth="28800" windowHeight="12300"/>
  </bookViews>
  <sheets>
    <sheet name="Preiszusammenstellung Los 12" sheetId="7" r:id="rId1"/>
    <sheet name="Objektübersicht" sheetId="8" r:id="rId2"/>
    <sheet name="RBH" sheetId="6" r:id="rId3"/>
    <sheet name="Glösa" sheetId="5" r:id="rId4"/>
    <sheet name="Altendorf" sheetId="4" r:id="rId5"/>
    <sheet name="Harthau" sheetId="3" r:id="rId6"/>
    <sheet name="IFZ" sheetId="2" r:id="rId7"/>
    <sheet name="Karbel" sheetId="1" r:id="rId8"/>
  </sheets>
  <externalReferences>
    <externalReference r:id="rId9"/>
    <externalReference r:id="rId10"/>
    <externalReference r:id="rId1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7" l="1"/>
  <c r="E18" i="7" s="1"/>
  <c r="E14" i="7"/>
  <c r="H16" i="7"/>
  <c r="H15" i="7"/>
  <c r="H14" i="7" l="1"/>
  <c r="H13" i="7"/>
  <c r="H12" i="7"/>
  <c r="H11" i="7"/>
  <c r="H10" i="7"/>
  <c r="H9" i="7"/>
  <c r="H18" i="7" l="1"/>
  <c r="H28" i="6"/>
  <c r="J28" i="6" s="1"/>
  <c r="J27" i="6"/>
  <c r="H27" i="6"/>
  <c r="H26" i="6"/>
  <c r="J26" i="6" s="1"/>
  <c r="J25" i="6"/>
  <c r="J24" i="6"/>
  <c r="H23" i="6"/>
  <c r="J23" i="6" s="1"/>
  <c r="J22" i="6"/>
  <c r="H21" i="6"/>
  <c r="J21" i="6" s="1"/>
  <c r="J20" i="6"/>
  <c r="J19" i="6"/>
  <c r="H19" i="6"/>
  <c r="H18" i="6"/>
  <c r="J18" i="6" s="1"/>
  <c r="J17" i="6"/>
  <c r="H17" i="6"/>
  <c r="H16" i="6"/>
  <c r="J16" i="6" s="1"/>
  <c r="J15" i="6"/>
  <c r="H15" i="6"/>
  <c r="J14" i="6"/>
  <c r="J13" i="6"/>
  <c r="J12" i="6"/>
  <c r="J11" i="6"/>
  <c r="J10" i="6"/>
  <c r="H9" i="6"/>
  <c r="J9" i="6" s="1"/>
  <c r="J8" i="6"/>
  <c r="J7" i="6"/>
  <c r="J6" i="6"/>
  <c r="J5" i="6"/>
  <c r="J4" i="6"/>
  <c r="J3" i="6"/>
  <c r="J2" i="6"/>
  <c r="J31" i="6" l="1"/>
  <c r="C8" i="5"/>
  <c r="B8" i="5"/>
  <c r="C7" i="5"/>
  <c r="B7" i="5"/>
  <c r="C6" i="5"/>
  <c r="B6" i="5"/>
  <c r="C5" i="5"/>
  <c r="B5" i="5"/>
  <c r="B11" i="4" l="1"/>
  <c r="B10" i="4"/>
  <c r="B9" i="4"/>
  <c r="B8" i="4"/>
  <c r="B7" i="4"/>
  <c r="B6" i="4"/>
  <c r="B5" i="4"/>
  <c r="B4" i="4"/>
  <c r="I232" i="3" l="1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I224" i="3" s="1"/>
  <c r="I63" i="2" l="1"/>
  <c r="I62" i="2"/>
  <c r="I61" i="2"/>
  <c r="I60" i="2"/>
  <c r="I59" i="2"/>
  <c r="I66" i="2" s="1"/>
  <c r="I58" i="2"/>
  <c r="I57" i="2"/>
  <c r="I56" i="2"/>
  <c r="I55" i="2"/>
  <c r="I54" i="2"/>
  <c r="G53" i="2"/>
  <c r="I53" i="2" s="1"/>
  <c r="I52" i="2"/>
  <c r="G52" i="2"/>
  <c r="G51" i="2"/>
  <c r="I51" i="2" s="1"/>
  <c r="I50" i="2"/>
  <c r="G50" i="2"/>
  <c r="G49" i="2"/>
  <c r="I49" i="2" s="1"/>
  <c r="I48" i="2"/>
  <c r="G48" i="2"/>
  <c r="G47" i="2"/>
  <c r="I47" i="2" s="1"/>
  <c r="I46" i="2"/>
  <c r="G46" i="2"/>
  <c r="G45" i="2"/>
  <c r="I45" i="2" s="1"/>
  <c r="I44" i="2"/>
  <c r="G44" i="2"/>
  <c r="G43" i="2"/>
  <c r="I43" i="2" s="1"/>
  <c r="I42" i="2"/>
  <c r="G41" i="2"/>
  <c r="I41" i="2" s="1"/>
  <c r="G40" i="2"/>
  <c r="I40" i="2" s="1"/>
  <c r="G39" i="2"/>
  <c r="I39" i="2" s="1"/>
  <c r="G38" i="2"/>
  <c r="I38" i="2" s="1"/>
  <c r="G37" i="2"/>
  <c r="I37" i="2" s="1"/>
  <c r="I36" i="2"/>
  <c r="I35" i="2"/>
  <c r="I34" i="2"/>
  <c r="I33" i="2"/>
  <c r="G32" i="2"/>
  <c r="I32" i="2" s="1"/>
  <c r="G31" i="2"/>
  <c r="I31" i="2" s="1"/>
  <c r="G30" i="2"/>
  <c r="I30" i="2" s="1"/>
  <c r="G29" i="2"/>
  <c r="I29" i="2" s="1"/>
  <c r="I28" i="2"/>
  <c r="I27" i="2"/>
  <c r="G27" i="2"/>
  <c r="G26" i="2"/>
  <c r="I26" i="2" s="1"/>
  <c r="I25" i="2"/>
  <c r="G25" i="2"/>
  <c r="G24" i="2"/>
  <c r="I24" i="2" s="1"/>
  <c r="I23" i="2"/>
  <c r="G23" i="2"/>
  <c r="G22" i="2"/>
  <c r="I22" i="2" s="1"/>
  <c r="I21" i="2"/>
  <c r="I20" i="2"/>
  <c r="I19" i="2"/>
  <c r="I18" i="2"/>
  <c r="I17" i="2"/>
  <c r="G16" i="2"/>
  <c r="I16" i="2" s="1"/>
  <c r="G15" i="2"/>
  <c r="I15" i="2" s="1"/>
  <c r="G14" i="2"/>
  <c r="I14" i="2" s="1"/>
  <c r="G13" i="2"/>
  <c r="I13" i="2" s="1"/>
  <c r="G12" i="2"/>
  <c r="I12" i="2" s="1"/>
  <c r="I11" i="2"/>
  <c r="I10" i="2"/>
  <c r="I9" i="2"/>
  <c r="I8" i="2"/>
  <c r="I7" i="2"/>
  <c r="I6" i="2"/>
  <c r="I5" i="2"/>
  <c r="I4" i="2"/>
  <c r="I3" i="2"/>
  <c r="I2" i="2"/>
  <c r="I65" i="2" l="1"/>
  <c r="I67" i="2" s="1"/>
  <c r="C8" i="1"/>
  <c r="B8" i="1"/>
  <c r="C7" i="1"/>
  <c r="B7" i="1"/>
  <c r="C6" i="1"/>
  <c r="B6" i="1"/>
  <c r="C5" i="1"/>
  <c r="B5" i="1"/>
</calcChain>
</file>

<file path=xl/sharedStrings.xml><?xml version="1.0" encoding="utf-8"?>
<sst xmlns="http://schemas.openxmlformats.org/spreadsheetml/2006/main" count="2621" uniqueCount="453">
  <si>
    <t xml:space="preserve">Fensterflächen </t>
  </si>
  <si>
    <t>reine Glasfläche in m² (ohne Rahmen)</t>
  </si>
  <si>
    <t>Fenstergröße in m²
(inkl. Rahmen)</t>
  </si>
  <si>
    <t>Am Karbel</t>
  </si>
  <si>
    <t>Oberfrohnaer Str. 24</t>
  </si>
  <si>
    <t>Georg-Landgraf-Str. 2</t>
  </si>
  <si>
    <t>Georg-Landgraf-Str. 10</t>
  </si>
  <si>
    <t>Nummer</t>
  </si>
  <si>
    <t>Standort</t>
  </si>
  <si>
    <t>Haus</t>
  </si>
  <si>
    <t>AbschnittWand</t>
  </si>
  <si>
    <t>Etage</t>
  </si>
  <si>
    <t>Referenzbild</t>
  </si>
  <si>
    <t>Glasfläche insges.
Höhe in cm</t>
  </si>
  <si>
    <t>Glasfläche insges.
Breite in cm</t>
  </si>
  <si>
    <t>Glasfläche 
in m²</t>
  </si>
  <si>
    <t>tlw. festverglast</t>
  </si>
  <si>
    <t>von innen zugänglich</t>
  </si>
  <si>
    <t>Sprossen-fenster</t>
  </si>
  <si>
    <t>Bemerkung</t>
  </si>
  <si>
    <t>IFZ0101EOG01</t>
  </si>
  <si>
    <t>IFZ</t>
  </si>
  <si>
    <t>Abschnitt 01</t>
  </si>
  <si>
    <t>Erstes Obergeschoss</t>
  </si>
  <si>
    <t>ifz_01_abschnitt01.jpg</t>
  </si>
  <si>
    <t>nein</t>
  </si>
  <si>
    <t>IFZ0101EOG02</t>
  </si>
  <si>
    <t>ja</t>
  </si>
  <si>
    <t>IFZ0101DAG01</t>
  </si>
  <si>
    <t>Dachgeschoss</t>
  </si>
  <si>
    <t>IFZ0102ERD01</t>
  </si>
  <si>
    <t>Abschnitt 02</t>
  </si>
  <si>
    <t>Erdgeschoss</t>
  </si>
  <si>
    <t>ifz_01_abschnitt02.jpg</t>
  </si>
  <si>
    <t>IFZ0102ERD02</t>
  </si>
  <si>
    <t>IFZ0102ERD03</t>
  </si>
  <si>
    <t>IFZ0103ERD01</t>
  </si>
  <si>
    <t>Abschnitt 03</t>
  </si>
  <si>
    <t>ifz_01_abschnitt03.jpg</t>
  </si>
  <si>
    <t>IFZ0103ERD02</t>
  </si>
  <si>
    <t>IFZ0103ERD03</t>
  </si>
  <si>
    <t>IFZ0103ERD04</t>
  </si>
  <si>
    <t>IFZ0104ERD01</t>
  </si>
  <si>
    <t>Abschnitt 04</t>
  </si>
  <si>
    <t>ifz_01_abschnitt04.jpg</t>
  </si>
  <si>
    <t>IFZ0104ERD02</t>
  </si>
  <si>
    <t>IFZ0104ERD03</t>
  </si>
  <si>
    <t>IFZ0104ERD04</t>
  </si>
  <si>
    <t>IFZ0105ERD01</t>
  </si>
  <si>
    <t>Abschnitt 05</t>
  </si>
  <si>
    <t>ifz_01_abschnitt05.jpg</t>
  </si>
  <si>
    <t>IFZ0105EOG01</t>
  </si>
  <si>
    <t>IFZ0105EOG02</t>
  </si>
  <si>
    <t>IFZ0105DAG01</t>
  </si>
  <si>
    <t>IFZ0106ERD01</t>
  </si>
  <si>
    <t>Abschnitt 06</t>
  </si>
  <si>
    <t>ifz_01_abschnitt06.jpg</t>
  </si>
  <si>
    <t>IFZ0106EOG01</t>
  </si>
  <si>
    <t>IFZ0107ERD01</t>
  </si>
  <si>
    <t>Abschnitt 07</t>
  </si>
  <si>
    <t>ifz_01_abschnitt07.jpg</t>
  </si>
  <si>
    <t>IFZ0107ERD02</t>
  </si>
  <si>
    <t>IFZ0107ERD03</t>
  </si>
  <si>
    <t>IFZ0107EOG01</t>
  </si>
  <si>
    <t>IFZ0107EOG02</t>
  </si>
  <si>
    <t>geschätzt 4 Teile nicht messbar von Innen</t>
  </si>
  <si>
    <t>IFZ0107EOG03</t>
  </si>
  <si>
    <t>geschätzt-identisch IFZ0107EOG01</t>
  </si>
  <si>
    <t>IFZ0107DAG01</t>
  </si>
  <si>
    <t>IFZ0108ERD01</t>
  </si>
  <si>
    <t>Abschnitt 08</t>
  </si>
  <si>
    <t>ifz_01_abschnitt08.jpg</t>
  </si>
  <si>
    <t>IFZ0108EOG01</t>
  </si>
  <si>
    <t>IFZ0109ERD01</t>
  </si>
  <si>
    <t>Abschnitt 09</t>
  </si>
  <si>
    <t>ifz_01_abschnitt09.jpg</t>
  </si>
  <si>
    <t>IFZ0109EOG01</t>
  </si>
  <si>
    <t>IFZ0110ERD01</t>
  </si>
  <si>
    <t>Abschnitt 10</t>
  </si>
  <si>
    <t>ifz_01_abschnitt10.jpg</t>
  </si>
  <si>
    <t>IFZ0110ERD02</t>
  </si>
  <si>
    <t>IFZ0110EOG01</t>
  </si>
  <si>
    <t>IFZ0110EOG02</t>
  </si>
  <si>
    <t>IFZ0111ERD01</t>
  </si>
  <si>
    <t>Abschnitt 11</t>
  </si>
  <si>
    <t>ifz_01_abschnitt11.jpg</t>
  </si>
  <si>
    <t>IFZ0111ERD02</t>
  </si>
  <si>
    <t>IFZ0111ERD03</t>
  </si>
  <si>
    <t>IFZ0111ERD04</t>
  </si>
  <si>
    <t>IFZ0111ERD05</t>
  </si>
  <si>
    <t>IFZ0111ERD06</t>
  </si>
  <si>
    <t>IFZ0111ERD07</t>
  </si>
  <si>
    <t>IFZ0111ERD08</t>
  </si>
  <si>
    <t>IFZ0111ERD09</t>
  </si>
  <si>
    <t>IFZ0111EOG01</t>
  </si>
  <si>
    <t>IFZ0111EOG02</t>
  </si>
  <si>
    <t>IFZ0111EOG03</t>
  </si>
  <si>
    <t>IFZ0111EOG04</t>
  </si>
  <si>
    <t>IFZ0111EOG05</t>
  </si>
  <si>
    <t>IFZ0111EOG06</t>
  </si>
  <si>
    <t>IFZ0111EOG07</t>
  </si>
  <si>
    <t>IFZ0111EOG08</t>
  </si>
  <si>
    <t>IFZ0112ERD01</t>
  </si>
  <si>
    <t>Abschnitt 12</t>
  </si>
  <si>
    <t>ifz_01_abschnitt12.jpg</t>
  </si>
  <si>
    <t>IFZ0112ERD02</t>
  </si>
  <si>
    <t>IFZ0112ERD03</t>
  </si>
  <si>
    <t>IFZ0112EOG01</t>
  </si>
  <si>
    <t>IFZ0112EOG02</t>
  </si>
  <si>
    <t>IFZ0111KG01</t>
  </si>
  <si>
    <t>Kellergeschoss</t>
  </si>
  <si>
    <t>IFZ0111KG02</t>
  </si>
  <si>
    <t>IFZ0111KG03</t>
  </si>
  <si>
    <t>IFZ0111KG04</t>
  </si>
  <si>
    <t>Glasflächen innerhalb der Fenster addiert</t>
  </si>
  <si>
    <t>HAR0101EOG01</t>
  </si>
  <si>
    <t>Harthau</t>
  </si>
  <si>
    <t>Haus 01</t>
  </si>
  <si>
    <t>har_01_abschnitt01.jpg</t>
  </si>
  <si>
    <t>HAR0101EOG02</t>
  </si>
  <si>
    <t>har_01_abschnitt02.jpg</t>
  </si>
  <si>
    <t>HAR0101EOG03</t>
  </si>
  <si>
    <t>HAR0101ZOG01</t>
  </si>
  <si>
    <t>Zweites Obergeschoss</t>
  </si>
  <si>
    <t>HAR0101DOG01</t>
  </si>
  <si>
    <t>Drittes Obergeschoss</t>
  </si>
  <si>
    <t>HAR0101DOG02</t>
  </si>
  <si>
    <t>HAR0101DOG03</t>
  </si>
  <si>
    <t>HAR0101DOG04</t>
  </si>
  <si>
    <t>HAR0102EOG01</t>
  </si>
  <si>
    <t>HAR0102ZOG01</t>
  </si>
  <si>
    <t>HAR0102DOG01</t>
  </si>
  <si>
    <t>HAR0103ERD01</t>
  </si>
  <si>
    <t>har_01_abschnitt03.jpg</t>
  </si>
  <si>
    <t>HAR0103EOG01</t>
  </si>
  <si>
    <t>HAR0103ZOG01</t>
  </si>
  <si>
    <t>HAR0103DOG01</t>
  </si>
  <si>
    <t>HAR0104ERD01</t>
  </si>
  <si>
    <t>har_01_abschnitt04.jpg</t>
  </si>
  <si>
    <t>HAR0104EOG01</t>
  </si>
  <si>
    <t>HAR0104EOG02</t>
  </si>
  <si>
    <t>HAR0104EOG03</t>
  </si>
  <si>
    <t>HAR0104ZOG01</t>
  </si>
  <si>
    <t>HAR0104ZOG02</t>
  </si>
  <si>
    <t>HAR0104ZOG03</t>
  </si>
  <si>
    <t>HAR0104DOG01</t>
  </si>
  <si>
    <t>HAR0104DOG02</t>
  </si>
  <si>
    <t>HAR0104DOG03</t>
  </si>
  <si>
    <t>HAR0105ERD01</t>
  </si>
  <si>
    <t>har_01_abschnitt05.jpg</t>
  </si>
  <si>
    <t>HAR0105ERD02</t>
  </si>
  <si>
    <t>HAR0105ERD03</t>
  </si>
  <si>
    <t>HAR0105EOG01</t>
  </si>
  <si>
    <t>HAR0105ZOG01</t>
  </si>
  <si>
    <t>HAR0105DOG01</t>
  </si>
  <si>
    <t>HAR0106EOG01</t>
  </si>
  <si>
    <t>har_01_abschnitt06.jpg</t>
  </si>
  <si>
    <t>HAR0106ZOG01</t>
  </si>
  <si>
    <t>HAR0106DOG01</t>
  </si>
  <si>
    <t>HAR0107KEG01</t>
  </si>
  <si>
    <t>har_01_abschnitt07.jpg</t>
  </si>
  <si>
    <t>HAR0107KEG02</t>
  </si>
  <si>
    <t>HAR0107KEG03</t>
  </si>
  <si>
    <t>HAR0107ERD01</t>
  </si>
  <si>
    <t>HAR0107ERD02</t>
  </si>
  <si>
    <t>HAR0107ERD03</t>
  </si>
  <si>
    <t>HAR0107ERD04</t>
  </si>
  <si>
    <t>HAR0107ERD05</t>
  </si>
  <si>
    <t>HAR0107ERD06</t>
  </si>
  <si>
    <t>HAR0107EOG01</t>
  </si>
  <si>
    <t>HAR0107EOG02</t>
  </si>
  <si>
    <t>HAR0107EOG03</t>
  </si>
  <si>
    <t>HAR0107EOG04</t>
  </si>
  <si>
    <t>HAR0107EOG05</t>
  </si>
  <si>
    <t>HAR0107ZOG01</t>
  </si>
  <si>
    <t>HAR0107ZOG02</t>
  </si>
  <si>
    <t>HAR0107ZOG03</t>
  </si>
  <si>
    <t>HAR0107ZOG04</t>
  </si>
  <si>
    <t>HAR0107ZOG05</t>
  </si>
  <si>
    <t>HAR0107DOG01</t>
  </si>
  <si>
    <t>HAR0107DOG02</t>
  </si>
  <si>
    <t>HAR0107DOG03</t>
  </si>
  <si>
    <t>HAR0107DOG04</t>
  </si>
  <si>
    <t>HAR0107DOG05</t>
  </si>
  <si>
    <t>HAR0108ERD01</t>
  </si>
  <si>
    <t>har_01_abschnitt08.jpg</t>
  </si>
  <si>
    <t>HAR0108ERD02</t>
  </si>
  <si>
    <t>HAR0108EOG01</t>
  </si>
  <si>
    <t>HAR0108ZOG01</t>
  </si>
  <si>
    <t>HAR0108DOG01</t>
  </si>
  <si>
    <t>HAR0109KEG01</t>
  </si>
  <si>
    <t>har_01_abschnitt09.jpg</t>
  </si>
  <si>
    <t>HAR0109KEG02</t>
  </si>
  <si>
    <t>HAR0109KEG03</t>
  </si>
  <si>
    <t>HAR0109KEG04</t>
  </si>
  <si>
    <t>HAR0109KEG05</t>
  </si>
  <si>
    <t>HAR0109ERD01</t>
  </si>
  <si>
    <t>HAR0109EOG01</t>
  </si>
  <si>
    <t>HAR0109EOG02</t>
  </si>
  <si>
    <t>HAR0109EOG03</t>
  </si>
  <si>
    <t>HAR0109EOG04</t>
  </si>
  <si>
    <t>HAR0109EOG05</t>
  </si>
  <si>
    <t>HAR0109ZOG01</t>
  </si>
  <si>
    <t>HAR0109ZOG02</t>
  </si>
  <si>
    <t>HAR0109ZOG03</t>
  </si>
  <si>
    <t>HAR0109ZOG04</t>
  </si>
  <si>
    <t>HAR0109ZOG05</t>
  </si>
  <si>
    <t>HAR0109DOG01</t>
  </si>
  <si>
    <t>HAR0109DOG02</t>
  </si>
  <si>
    <t>HAR0109DOG03</t>
  </si>
  <si>
    <t>HAR0109DOG04</t>
  </si>
  <si>
    <t>HAR0109DOG05</t>
  </si>
  <si>
    <t>HAR0110ERD01</t>
  </si>
  <si>
    <t>har_01_abschnitt10.jpg</t>
  </si>
  <si>
    <t>HAR0110ERD02</t>
  </si>
  <si>
    <t>HAR0110EOG01</t>
  </si>
  <si>
    <t>HAR0110EOG02</t>
  </si>
  <si>
    <t>HAR0110EOG03</t>
  </si>
  <si>
    <t>HAR0110ZOG01</t>
  </si>
  <si>
    <t>HAR0110ZOG02</t>
  </si>
  <si>
    <t>HAR0110ZOG03</t>
  </si>
  <si>
    <t>HAR0110DOG01</t>
  </si>
  <si>
    <t>HAR0110DOG02</t>
  </si>
  <si>
    <t>HAR0110DOG03</t>
  </si>
  <si>
    <t>HAR0111ERD01</t>
  </si>
  <si>
    <t>har_01_abschnitt11.jpg</t>
  </si>
  <si>
    <t>HAR0111EOG01</t>
  </si>
  <si>
    <t>HAR0111ZOG01</t>
  </si>
  <si>
    <t>HAR0111DOG01</t>
  </si>
  <si>
    <t>HAR0112ERD01</t>
  </si>
  <si>
    <t>har_01_abschnitt12.jpg</t>
  </si>
  <si>
    <t>HAR0112ERD02</t>
  </si>
  <si>
    <t>HAR0112EOG01</t>
  </si>
  <si>
    <t>HAR0112EOG02</t>
  </si>
  <si>
    <t>HAR0112ZOG01</t>
  </si>
  <si>
    <t>HAR0112ZOG02</t>
  </si>
  <si>
    <t>HAR0112DOG01</t>
  </si>
  <si>
    <t>HAR0112DOG02</t>
  </si>
  <si>
    <t>HAR0113ERD01</t>
  </si>
  <si>
    <t>Abschnitt 13</t>
  </si>
  <si>
    <t>har_01_abschnitt13.jpg</t>
  </si>
  <si>
    <t>HAR0113ERD02</t>
  </si>
  <si>
    <t>HAR0113EOG01</t>
  </si>
  <si>
    <t>HAR0113EOG02</t>
  </si>
  <si>
    <t>HAR0113EOG03</t>
  </si>
  <si>
    <t>HAR0113EOG04</t>
  </si>
  <si>
    <t>HAR0113EOG05</t>
  </si>
  <si>
    <t>HAR0113ZOG01</t>
  </si>
  <si>
    <t>HAR0113ZOG02</t>
  </si>
  <si>
    <t>HAR0113ZOG03</t>
  </si>
  <si>
    <t>HAR0113ZOG04</t>
  </si>
  <si>
    <t>HAR0113ZOG05</t>
  </si>
  <si>
    <t>HAR0113DOG01</t>
  </si>
  <si>
    <t>HAR0113DOG02</t>
  </si>
  <si>
    <t>HAR0113DOG03</t>
  </si>
  <si>
    <t>HAR0113DOG04</t>
  </si>
  <si>
    <t>HAR0113DOG05</t>
  </si>
  <si>
    <t>HAR0114EOG01</t>
  </si>
  <si>
    <t>Abschnitt 14</t>
  </si>
  <si>
    <t>har_01_abschnitt14.jpg</t>
  </si>
  <si>
    <t>HAR0114ZOG01</t>
  </si>
  <si>
    <t>HAR0114DOG01</t>
  </si>
  <si>
    <t>HAR0115EOG01</t>
  </si>
  <si>
    <t>Abschnitt 15</t>
  </si>
  <si>
    <t>har_01_abschnitt15.jpg</t>
  </si>
  <si>
    <t>HAR0115EOG02</t>
  </si>
  <si>
    <t>HAR0115ZOG01</t>
  </si>
  <si>
    <t>HAR0115ZOG02</t>
  </si>
  <si>
    <t>HAR0115DOG01</t>
  </si>
  <si>
    <t>HAR0115DOG02</t>
  </si>
  <si>
    <t>HAR0116EOG01</t>
  </si>
  <si>
    <t>Abschnitt 16</t>
  </si>
  <si>
    <t>har_01_abschnitt16.jpg</t>
  </si>
  <si>
    <t>Wintergarten</t>
  </si>
  <si>
    <t>HAR0117EOG01</t>
  </si>
  <si>
    <t>Abschnitt 17</t>
  </si>
  <si>
    <t>har_01_abschnitt17.jpg</t>
  </si>
  <si>
    <t>HAR0117EOG02</t>
  </si>
  <si>
    <t>HAR0117ZOG01</t>
  </si>
  <si>
    <t>HAR0117ZOG02</t>
  </si>
  <si>
    <t>HAR0117DOG01</t>
  </si>
  <si>
    <t>HAR0117DOG02</t>
  </si>
  <si>
    <t>HAR0201KEG01</t>
  </si>
  <si>
    <t>har_02_abschnitt01.jpg</t>
  </si>
  <si>
    <t>HAR0201ERD01</t>
  </si>
  <si>
    <t>HAR0201EOG01</t>
  </si>
  <si>
    <t>Haus 02</t>
  </si>
  <si>
    <t>HAR0201DAG01</t>
  </si>
  <si>
    <t>HAR0202ERD01</t>
  </si>
  <si>
    <t>har_02_abschnitt02.jpg</t>
  </si>
  <si>
    <t>HAR0203KEG01</t>
  </si>
  <si>
    <t>har_02_abschnitt03.jpg</t>
  </si>
  <si>
    <t>HAR0203ERD01</t>
  </si>
  <si>
    <t>HAR0203EOG01</t>
  </si>
  <si>
    <t>HAR0203DAG01</t>
  </si>
  <si>
    <t>HAR0204ERD01</t>
  </si>
  <si>
    <t>har_02_abschnitt04.jpg</t>
  </si>
  <si>
    <t>HAR0204EOG01</t>
  </si>
  <si>
    <t>HAR0205ERD01</t>
  </si>
  <si>
    <t>har_02_abschnitt05.jpg</t>
  </si>
  <si>
    <t>HAR0205ERD02</t>
  </si>
  <si>
    <t>HAR0205ERD03</t>
  </si>
  <si>
    <t>HAR0205EOG01</t>
  </si>
  <si>
    <t>HAR0205EOG02</t>
  </si>
  <si>
    <t>HAR0205EOG03</t>
  </si>
  <si>
    <t>HAR0205DAG01</t>
  </si>
  <si>
    <t>HAR0205DAG02</t>
  </si>
  <si>
    <t>HAR0206DAG01</t>
  </si>
  <si>
    <t>har_02_abschnitt06.jpg</t>
  </si>
  <si>
    <t>HAR0207EOG01</t>
  </si>
  <si>
    <t>har_02_abschnitt07.jpg</t>
  </si>
  <si>
    <t>HAR0207ZOG01</t>
  </si>
  <si>
    <t>HAR0208ERD01</t>
  </si>
  <si>
    <t>har_02_abschnitt08.jpg</t>
  </si>
  <si>
    <t>HAR0208ERD02</t>
  </si>
  <si>
    <t>HAR0209EOG01</t>
  </si>
  <si>
    <t>har_02_abschnitt09.jpg</t>
  </si>
  <si>
    <t>HAR0209ZOG01</t>
  </si>
  <si>
    <t>HAR0210ERD01</t>
  </si>
  <si>
    <t>har_02_abschnitt10.jpg</t>
  </si>
  <si>
    <t>HAR0210ERD02</t>
  </si>
  <si>
    <t>HAR0210ERD03</t>
  </si>
  <si>
    <t>HAR0210ERD04</t>
  </si>
  <si>
    <t>HAR0211ERD01</t>
  </si>
  <si>
    <t>har_02_abschnitt11.jpg</t>
  </si>
  <si>
    <t>HAR0211EOG01</t>
  </si>
  <si>
    <t>HAR0211ZOG01</t>
  </si>
  <si>
    <t>HAR0212ERD01</t>
  </si>
  <si>
    <t>har_02_abschnitt12.jpg</t>
  </si>
  <si>
    <t>HAR0212ERD02</t>
  </si>
  <si>
    <t>HAR0212ERD03</t>
  </si>
  <si>
    <t>HAR0212ERD04</t>
  </si>
  <si>
    <t>HAR0212ERD05</t>
  </si>
  <si>
    <t>HAR0212ERD06</t>
  </si>
  <si>
    <t>HAR0212ERD07</t>
  </si>
  <si>
    <t>HAR0212ERD08</t>
  </si>
  <si>
    <t>HAR0212ERD09</t>
  </si>
  <si>
    <t>HAR0212EOG01</t>
  </si>
  <si>
    <t>HAR0212EOG02</t>
  </si>
  <si>
    <t>HAR0212EOG03</t>
  </si>
  <si>
    <t>HAR0212EOG04</t>
  </si>
  <si>
    <t>HAR0212EOG05</t>
  </si>
  <si>
    <t>HAR0212EOG06</t>
  </si>
  <si>
    <t>HAR0212EOG07</t>
  </si>
  <si>
    <t>HAR0212EOG08</t>
  </si>
  <si>
    <t>HAR0212EOG09</t>
  </si>
  <si>
    <t>HAR0212EOG10</t>
  </si>
  <si>
    <t>HAR0212EOG11</t>
  </si>
  <si>
    <t>HAR0212ZOG01</t>
  </si>
  <si>
    <t>HAR0212ZOG02</t>
  </si>
  <si>
    <t>HAR0212ZOG03</t>
  </si>
  <si>
    <t>HAR0212ZOG04</t>
  </si>
  <si>
    <t>HAR0212ZOG05</t>
  </si>
  <si>
    <t>HAR0212ZOG06</t>
  </si>
  <si>
    <t>HAR0212ZOG07</t>
  </si>
  <si>
    <t>HAR0212ZOG08</t>
  </si>
  <si>
    <t>HAR0212ZOG09</t>
  </si>
  <si>
    <t>HAR0212ZOG10</t>
  </si>
  <si>
    <t>Ausbildung DG</t>
  </si>
  <si>
    <t>Balkontüren 1-3</t>
  </si>
  <si>
    <t>Windfang re- li</t>
  </si>
  <si>
    <t>Oase Dach</t>
  </si>
  <si>
    <t>Umkleide 3 SG</t>
  </si>
  <si>
    <t>Schmierküche</t>
  </si>
  <si>
    <t>Fensterflächen in Altendorf</t>
  </si>
  <si>
    <t>Fensterfläche in m²
(inkl. Rahmen)</t>
  </si>
  <si>
    <t>Haus 1</t>
  </si>
  <si>
    <t>Haus 4</t>
  </si>
  <si>
    <t>Haus 5</t>
  </si>
  <si>
    <t>Haus 7</t>
  </si>
  <si>
    <t>Haus 8</t>
  </si>
  <si>
    <t>Haus 9</t>
  </si>
  <si>
    <t>Haus 10</t>
  </si>
  <si>
    <t>Garage</t>
  </si>
  <si>
    <t>Glösa Glasflächen</t>
  </si>
  <si>
    <t>Glasfäche Fenster/ Türen außen in m²</t>
  </si>
  <si>
    <t>Glasflächen innen in m²</t>
  </si>
  <si>
    <t>SBZ</t>
  </si>
  <si>
    <t>ohne Mietwohnungen</t>
  </si>
  <si>
    <t>Turmhaus</t>
  </si>
  <si>
    <t>Haus GL</t>
  </si>
  <si>
    <t>Anmerkungen</t>
  </si>
  <si>
    <t>RBH0101KEG01</t>
  </si>
  <si>
    <t>RBH</t>
  </si>
  <si>
    <t>rbh_01_abschnitt01.jpg</t>
  </si>
  <si>
    <t>Tür kein Fenster</t>
  </si>
  <si>
    <t>RBH0101KEG02</t>
  </si>
  <si>
    <t>RBH0101ERD01</t>
  </si>
  <si>
    <t>98+98+59,5</t>
  </si>
  <si>
    <t>RBH0101ERD02</t>
  </si>
  <si>
    <t>2*76,5</t>
  </si>
  <si>
    <t>RBH0101ERD03</t>
  </si>
  <si>
    <t>RBH0101ERD04</t>
  </si>
  <si>
    <t>RBH0101ERD05</t>
  </si>
  <si>
    <t>RBH0101ERD06</t>
  </si>
  <si>
    <t>RBH0102ERD01</t>
  </si>
  <si>
    <t>rbh_01_abschnitt02.jpg</t>
  </si>
  <si>
    <t>RBH0102ERD02</t>
  </si>
  <si>
    <t>RBH0102ERD03</t>
  </si>
  <si>
    <t>RBH0102ERD04</t>
  </si>
  <si>
    <t>RBH0102ERD05</t>
  </si>
  <si>
    <t>RBH0103ERD01</t>
  </si>
  <si>
    <t>rbh_01_abschnitt03.jpg</t>
  </si>
  <si>
    <t>RBH0103ERD02</t>
  </si>
  <si>
    <t>RBH0104ERD01</t>
  </si>
  <si>
    <t>rbh_01_abschnitt04.jpg</t>
  </si>
  <si>
    <t>RBH0105ERD01</t>
  </si>
  <si>
    <t>rbh_01_abschnitt05.jpg</t>
  </si>
  <si>
    <t>RBH0106ERD01</t>
  </si>
  <si>
    <t>rbh_01_abschnitt06.jpg</t>
  </si>
  <si>
    <t>RBH0107ERD01</t>
  </si>
  <si>
    <t>rbh_01_abschnitt07.jpg</t>
  </si>
  <si>
    <t>RBH0107ERD02</t>
  </si>
  <si>
    <t>RBH0107ERD03</t>
  </si>
  <si>
    <t>2*71,5</t>
  </si>
  <si>
    <t>RBH0107ERD04</t>
  </si>
  <si>
    <t>RBH0107ERD05</t>
  </si>
  <si>
    <t>RBH0108KEG01</t>
  </si>
  <si>
    <t>rbh_01_abschnitt08.jpg</t>
  </si>
  <si>
    <t>RBH0108ERD01</t>
  </si>
  <si>
    <t>RBH0109ERD01</t>
  </si>
  <si>
    <t>rbh_01_abschnitt09.jpg</t>
  </si>
  <si>
    <t>RBH0110ERD01</t>
  </si>
  <si>
    <t>rbh_01_abschnitt10.jpg</t>
  </si>
  <si>
    <t>3 Oberlichterfenster</t>
  </si>
  <si>
    <t>nur mit Leiter bzw. vom Dach messbar ca. 120*120 geschätzt</t>
  </si>
  <si>
    <t>Summe Glasflächen</t>
  </si>
  <si>
    <t>Pos.</t>
  </si>
  <si>
    <t>Abteilung</t>
  </si>
  <si>
    <t>Bauteil</t>
  </si>
  <si>
    <t xml:space="preserve"> Fläche m²</t>
  </si>
  <si>
    <t>Gesamtpreis</t>
  </si>
  <si>
    <t>einseitig gemessen /</t>
  </si>
  <si>
    <t>€/ m²</t>
  </si>
  <si>
    <t>Preis / Einheit</t>
  </si>
  <si>
    <t>Preis/Einheit</t>
  </si>
  <si>
    <t>zweiseitig reinigen</t>
  </si>
  <si>
    <t>mal Fläche m²</t>
  </si>
  <si>
    <t>Fenster</t>
  </si>
  <si>
    <t>Gesamt</t>
  </si>
  <si>
    <t>Summe</t>
  </si>
  <si>
    <t>Reitbahnhaus</t>
  </si>
  <si>
    <t>Glösa</t>
  </si>
  <si>
    <t>Altendorf</t>
  </si>
  <si>
    <t>einzutragen in KCLW-V02 Angebotsschreiben (Punkt 6)</t>
  </si>
  <si>
    <t>Glasflächenverzeichnis Los 12</t>
  </si>
  <si>
    <t>Objektübersicht Heim gGmbH</t>
  </si>
  <si>
    <t>Zeisigwald</t>
  </si>
  <si>
    <t>Sozialstation</t>
  </si>
  <si>
    <t>Diese Seite ist auszudrucken und den Angebotsunterlagen beizufügen</t>
  </si>
  <si>
    <t xml:space="preserve">Ort, Datum                                                                                                                      Stempel und Unterschrift       </t>
  </si>
  <si>
    <t>Wird die Preiszusammenstellung an dieser Stelle nicht unterschrieben, gilt das Angebot als nicht abgegeben.</t>
  </si>
  <si>
    <t>Reinigung mit Rahmen 
Heim gGmbH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</si>
</sst>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[$€]_-;\-* #,##0.00\ [$€]_-;_-* &quot;-&quot;??\ [$€]_-;_-@_-"/>
    <numFmt numFmtId="165" formatCode="#,##0.00\ &quot;€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BFBFBF"/>
      <name val="Calibri"/>
      <family val="2"/>
      <scheme val="minor"/>
    </font>
    <font>
      <sz val="11"/>
      <color rgb="FFFF0000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u/>
      <sz val="11"/>
      <color theme="1"/>
      <name val="Arial"/>
      <family val="2"/>
    </font>
    <font>
      <b/>
      <sz val="10"/>
      <color rgb="FFFF0000"/>
      <name val="Arial"/>
      <family val="2"/>
    </font>
    <font>
      <b/>
      <i/>
      <u/>
      <sz val="12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AF2D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3FFFF"/>
        <bgColor indexed="64"/>
      </patternFill>
    </fill>
    <fill>
      <patternFill patternType="solid">
        <fgColor rgb="FF66FF3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0" fontId="17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4" fontId="3" fillId="0" borderId="0" xfId="0" applyNumberFormat="1" applyFont="1"/>
    <xf numFmtId="0" fontId="4" fillId="2" borderId="0" xfId="0" applyFont="1" applyFill="1"/>
    <xf numFmtId="0" fontId="3" fillId="3" borderId="0" xfId="0" applyFont="1" applyFill="1" applyAlignment="1">
      <alignment wrapText="1"/>
    </xf>
    <xf numFmtId="0" fontId="3" fillId="3" borderId="0" xfId="0" applyFont="1" applyFill="1"/>
    <xf numFmtId="0" fontId="5" fillId="0" borderId="0" xfId="0" applyFont="1"/>
    <xf numFmtId="0" fontId="6" fillId="0" borderId="0" xfId="0" applyFont="1"/>
    <xf numFmtId="0" fontId="0" fillId="4" borderId="0" xfId="0" applyFill="1"/>
    <xf numFmtId="0" fontId="5" fillId="4" borderId="0" xfId="0" applyFont="1" applyFill="1"/>
    <xf numFmtId="0" fontId="0" fillId="0" borderId="0" xfId="0" applyFill="1"/>
    <xf numFmtId="0" fontId="7" fillId="0" borderId="0" xfId="0" applyFont="1"/>
    <xf numFmtId="0" fontId="7" fillId="4" borderId="0" xfId="0" applyFont="1" applyFill="1"/>
    <xf numFmtId="0" fontId="8" fillId="0" borderId="0" xfId="0" applyFont="1"/>
    <xf numFmtId="0" fontId="3" fillId="0" borderId="0" xfId="0" applyFont="1"/>
    <xf numFmtId="0" fontId="3" fillId="0" borderId="1" xfId="0" applyFont="1" applyBorder="1"/>
    <xf numFmtId="0" fontId="9" fillId="4" borderId="0" xfId="0" applyFont="1" applyFill="1"/>
    <xf numFmtId="0" fontId="10" fillId="0" borderId="0" xfId="0" applyFont="1"/>
    <xf numFmtId="0" fontId="2" fillId="0" borderId="0" xfId="0" applyFont="1"/>
    <xf numFmtId="0" fontId="2" fillId="4" borderId="0" xfId="0" applyFont="1" applyFill="1"/>
    <xf numFmtId="0" fontId="2" fillId="4" borderId="0" xfId="0" applyFont="1" applyFill="1" applyAlignment="1">
      <alignment wrapText="1"/>
    </xf>
    <xf numFmtId="0" fontId="12" fillId="0" borderId="0" xfId="0" applyFont="1" applyFill="1" applyProtection="1"/>
    <xf numFmtId="0" fontId="13" fillId="0" borderId="0" xfId="0" applyFont="1" applyAlignment="1" applyProtection="1">
      <alignment vertical="center"/>
    </xf>
    <xf numFmtId="44" fontId="11" fillId="0" borderId="0" xfId="1" applyFont="1" applyFill="1" applyProtection="1">
      <protection locked="0"/>
    </xf>
    <xf numFmtId="44" fontId="13" fillId="0" borderId="0" xfId="1" applyFont="1" applyAlignment="1" applyProtection="1">
      <alignment vertical="center"/>
    </xf>
    <xf numFmtId="44" fontId="14" fillId="0" borderId="0" xfId="1" applyFont="1" applyAlignment="1" applyProtection="1">
      <alignment vertical="center"/>
    </xf>
    <xf numFmtId="4" fontId="14" fillId="0" borderId="0" xfId="0" applyNumberFormat="1" applyFont="1" applyAlignment="1" applyProtection="1">
      <alignment vertical="center"/>
    </xf>
    <xf numFmtId="0" fontId="15" fillId="0" borderId="0" xfId="0" applyFont="1" applyFill="1" applyBorder="1"/>
    <xf numFmtId="4" fontId="15" fillId="0" borderId="0" xfId="0" applyNumberFormat="1" applyFont="1" applyFill="1" applyBorder="1"/>
    <xf numFmtId="4" fontId="15" fillId="0" borderId="0" xfId="0" applyNumberFormat="1" applyFont="1" applyFill="1" applyBorder="1" applyProtection="1">
      <protection locked="0"/>
    </xf>
    <xf numFmtId="0" fontId="18" fillId="0" borderId="2" xfId="2" applyFont="1" applyFill="1" applyBorder="1" applyAlignment="1" applyProtection="1">
      <alignment horizontal="center" vertical="center"/>
    </xf>
    <xf numFmtId="0" fontId="18" fillId="0" borderId="3" xfId="2" applyFont="1" applyFill="1" applyBorder="1" applyAlignment="1" applyProtection="1">
      <alignment horizontal="center" vertical="center"/>
    </xf>
    <xf numFmtId="0" fontId="18" fillId="0" borderId="3" xfId="2" applyFont="1" applyBorder="1" applyAlignment="1" applyProtection="1">
      <alignment horizontal="center" vertical="center"/>
    </xf>
    <xf numFmtId="0" fontId="15" fillId="0" borderId="5" xfId="2" applyFont="1" applyBorder="1" applyProtection="1"/>
    <xf numFmtId="0" fontId="15" fillId="0" borderId="6" xfId="2" applyFont="1" applyBorder="1" applyProtection="1"/>
    <xf numFmtId="0" fontId="16" fillId="0" borderId="6" xfId="2" applyFont="1" applyBorder="1" applyProtection="1"/>
    <xf numFmtId="0" fontId="16" fillId="0" borderId="9" xfId="0" applyFont="1" applyBorder="1" applyAlignment="1" applyProtection="1">
      <alignment horizontal="center" vertical="center"/>
    </xf>
    <xf numFmtId="0" fontId="15" fillId="0" borderId="10" xfId="2" applyFont="1" applyBorder="1" applyProtection="1"/>
    <xf numFmtId="0" fontId="15" fillId="0" borderId="11" xfId="2" applyFont="1" applyBorder="1" applyProtection="1"/>
    <xf numFmtId="0" fontId="15" fillId="0" borderId="11" xfId="0" applyFont="1" applyBorder="1" applyProtection="1"/>
    <xf numFmtId="0" fontId="16" fillId="5" borderId="12" xfId="0" applyFont="1" applyFill="1" applyBorder="1" applyAlignment="1" applyProtection="1">
      <alignment horizontal="center"/>
      <protection locked="0"/>
    </xf>
    <xf numFmtId="0" fontId="16" fillId="5" borderId="13" xfId="0" applyFont="1" applyFill="1" applyBorder="1" applyAlignment="1" applyProtection="1">
      <alignment horizontal="center"/>
      <protection locked="0"/>
    </xf>
    <xf numFmtId="0" fontId="16" fillId="0" borderId="14" xfId="0" applyFont="1" applyFill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left" vertical="center"/>
    </xf>
    <xf numFmtId="0" fontId="16" fillId="5" borderId="15" xfId="0" applyFont="1" applyFill="1" applyBorder="1" applyProtection="1">
      <protection locked="0"/>
    </xf>
    <xf numFmtId="0" fontId="16" fillId="5" borderId="16" xfId="0" applyFont="1" applyFill="1" applyBorder="1" applyProtection="1">
      <protection locked="0"/>
    </xf>
    <xf numFmtId="0" fontId="15" fillId="0" borderId="17" xfId="0" applyFont="1" applyBorder="1" applyAlignment="1" applyProtection="1">
      <alignment horizontal="center"/>
    </xf>
    <xf numFmtId="0" fontId="15" fillId="0" borderId="18" xfId="0" applyFont="1" applyBorder="1" applyProtection="1"/>
    <xf numFmtId="0" fontId="16" fillId="0" borderId="18" xfId="0" applyFont="1" applyBorder="1" applyProtection="1"/>
    <xf numFmtId="164" fontId="16" fillId="0" borderId="19" xfId="3" applyFont="1" applyBorder="1" applyProtection="1">
      <protection locked="0"/>
    </xf>
    <xf numFmtId="164" fontId="16" fillId="0" borderId="20" xfId="3" applyFont="1" applyBorder="1" applyProtection="1"/>
    <xf numFmtId="0" fontId="15" fillId="0" borderId="21" xfId="0" applyFont="1" applyBorder="1" applyAlignment="1" applyProtection="1">
      <alignment horizontal="center"/>
    </xf>
    <xf numFmtId="0" fontId="15" fillId="0" borderId="22" xfId="0" applyFont="1" applyBorder="1" applyProtection="1"/>
    <xf numFmtId="4" fontId="15" fillId="0" borderId="22" xfId="0" applyNumberFormat="1" applyFont="1" applyBorder="1" applyProtection="1"/>
    <xf numFmtId="165" fontId="16" fillId="5" borderId="22" xfId="3" applyNumberFormat="1" applyFont="1" applyFill="1" applyBorder="1" applyProtection="1">
      <protection locked="0"/>
    </xf>
    <xf numFmtId="165" fontId="16" fillId="0" borderId="23" xfId="3" applyNumberFormat="1" applyFont="1" applyBorder="1" applyProtection="1"/>
    <xf numFmtId="0" fontId="15" fillId="0" borderId="24" xfId="0" applyFont="1" applyBorder="1" applyAlignment="1" applyProtection="1">
      <alignment horizontal="center"/>
    </xf>
    <xf numFmtId="0" fontId="15" fillId="0" borderId="25" xfId="0" applyFont="1" applyBorder="1" applyProtection="1"/>
    <xf numFmtId="164" fontId="16" fillId="0" borderId="25" xfId="3" applyFont="1" applyBorder="1" applyProtection="1">
      <protection locked="0"/>
    </xf>
    <xf numFmtId="164" fontId="16" fillId="0" borderId="26" xfId="3" applyFont="1" applyBorder="1" applyProtection="1"/>
    <xf numFmtId="0" fontId="19" fillId="0" borderId="2" xfId="0" applyFont="1" applyBorder="1" applyAlignment="1" applyProtection="1">
      <alignment horizontal="center"/>
    </xf>
    <xf numFmtId="0" fontId="19" fillId="0" borderId="3" xfId="0" applyFont="1" applyBorder="1" applyProtection="1"/>
    <xf numFmtId="164" fontId="19" fillId="0" borderId="3" xfId="3" applyFont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21" fillId="0" borderId="0" xfId="0" applyFont="1"/>
    <xf numFmtId="4" fontId="19" fillId="0" borderId="3" xfId="0" applyNumberFormat="1" applyFont="1" applyBorder="1" applyProtection="1"/>
    <xf numFmtId="164" fontId="19" fillId="6" borderId="4" xfId="3" applyFont="1" applyFill="1" applyBorder="1" applyProtection="1">
      <protection locked="0"/>
    </xf>
    <xf numFmtId="0" fontId="22" fillId="0" borderId="0" xfId="0" applyFont="1" applyAlignment="1">
      <alignment horizontal="left" vertical="center"/>
    </xf>
    <xf numFmtId="0" fontId="17" fillId="0" borderId="0" xfId="4" applyAlignment="1">
      <alignment horizontal="left"/>
    </xf>
    <xf numFmtId="0" fontId="17" fillId="0" borderId="0" xfId="4"/>
    <xf numFmtId="49" fontId="23" fillId="0" borderId="0" xfId="0" applyNumberFormat="1" applyFont="1" applyFill="1" applyAlignment="1" applyProtection="1">
      <alignment horizontal="left"/>
    </xf>
    <xf numFmtId="0" fontId="25" fillId="0" borderId="0" xfId="0" applyFont="1"/>
    <xf numFmtId="0" fontId="18" fillId="0" borderId="3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left" vertical="top" wrapText="1"/>
    </xf>
    <xf numFmtId="0" fontId="24" fillId="0" borderId="7" xfId="0" applyFont="1" applyBorder="1" applyAlignment="1">
      <alignment horizontal="center" vertical="top" wrapText="1"/>
    </xf>
    <xf numFmtId="0" fontId="24" fillId="0" borderId="27" xfId="0" applyFont="1" applyBorder="1" applyAlignment="1">
      <alignment horizontal="center" vertical="top" wrapText="1"/>
    </xf>
    <xf numFmtId="0" fontId="24" fillId="0" borderId="9" xfId="0" applyFont="1" applyBorder="1" applyAlignment="1">
      <alignment horizontal="center" vertical="top" wrapText="1"/>
    </xf>
    <xf numFmtId="0" fontId="26" fillId="0" borderId="15" xfId="0" applyFont="1" applyBorder="1" applyAlignment="1">
      <alignment horizontal="center" wrapText="1"/>
    </xf>
    <xf numFmtId="0" fontId="26" fillId="0" borderId="28" xfId="0" applyFont="1" applyBorder="1" applyAlignment="1">
      <alignment horizontal="center" wrapText="1"/>
    </xf>
    <xf numFmtId="0" fontId="26" fillId="0" borderId="29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8" fillId="0" borderId="2" xfId="0" applyFont="1" applyFill="1" applyBorder="1" applyAlignment="1" applyProtection="1">
      <alignment horizontal="center" vertical="center" wrapText="1"/>
    </xf>
  </cellXfs>
  <cellStyles count="5">
    <cellStyle name="Euro" xfId="3"/>
    <cellStyle name="Standard" xfId="0" builtinId="0"/>
    <cellStyle name="Standard 2" xfId="4"/>
    <cellStyle name="Standard_Glasflächen Markersdorfer 01_06" xfId="2"/>
    <cellStyle name="Währung" xfId="1" builtinId="4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15</xdr:col>
      <xdr:colOff>649386</xdr:colOff>
      <xdr:row>40</xdr:row>
      <xdr:rowOff>28575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318"/>
        <a:stretch/>
      </xdr:blipFill>
      <xdr:spPr>
        <a:xfrm>
          <a:off x="0" y="381000"/>
          <a:ext cx="12079386" cy="72675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39</xdr:row>
      <xdr:rowOff>152400</xdr:rowOff>
    </xdr:from>
    <xdr:to>
      <xdr:col>15</xdr:col>
      <xdr:colOff>639855</xdr:colOff>
      <xdr:row>72</xdr:row>
      <xdr:rowOff>10382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7581900"/>
          <a:ext cx="12041280" cy="614448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71</xdr:row>
      <xdr:rowOff>123825</xdr:rowOff>
    </xdr:from>
    <xdr:to>
      <xdr:col>15</xdr:col>
      <xdr:colOff>649380</xdr:colOff>
      <xdr:row>78</xdr:row>
      <xdr:rowOff>57327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13649325"/>
          <a:ext cx="12041280" cy="12670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nsterflaechen_liste%20Gl&#246;sa%20bearbeit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ensterflaechen_liste%20AD%20bearbeite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ensterfl&#228;che%20Am%20Karb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SBZ"/>
      <sheetName val="Turmhaus"/>
      <sheetName val="Haus 1"/>
      <sheetName val="Haus GL"/>
      <sheetName val="Erklärung"/>
    </sheetNames>
    <sheetDataSet>
      <sheetData sheetId="0"/>
      <sheetData sheetId="1">
        <row r="492">
          <cell r="I492">
            <v>731.39150000000166</v>
          </cell>
        </row>
        <row r="549">
          <cell r="I549">
            <v>85.916500000000013</v>
          </cell>
        </row>
      </sheetData>
      <sheetData sheetId="2">
        <row r="172">
          <cell r="I172">
            <v>206.39060000000018</v>
          </cell>
        </row>
        <row r="197">
          <cell r="I197">
            <v>39.359000000000002</v>
          </cell>
        </row>
      </sheetData>
      <sheetData sheetId="3">
        <row r="52">
          <cell r="I52">
            <v>16.434000000000001</v>
          </cell>
        </row>
        <row r="53">
          <cell r="I53">
            <v>35.712499999999991</v>
          </cell>
        </row>
      </sheetData>
      <sheetData sheetId="4">
        <row r="47">
          <cell r="I47">
            <v>43.560899999999997</v>
          </cell>
        </row>
        <row r="68">
          <cell r="I68">
            <v>31.125599999999999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D Haus 1"/>
      <sheetName val="Haus 4"/>
      <sheetName val="Haus 5"/>
      <sheetName val="Haus 6"/>
      <sheetName val="Haus 7"/>
      <sheetName val="Haus 8"/>
      <sheetName val="Haus 9"/>
      <sheetName val="Haus 10"/>
      <sheetName val="Garage"/>
      <sheetName val="Erklärung"/>
    </sheetNames>
    <sheetDataSet>
      <sheetData sheetId="0"/>
      <sheetData sheetId="1">
        <row r="93">
          <cell r="I93">
            <v>235.5308999999998</v>
          </cell>
        </row>
      </sheetData>
      <sheetData sheetId="2">
        <row r="70">
          <cell r="I70">
            <v>132.59392</v>
          </cell>
        </row>
      </sheetData>
      <sheetData sheetId="3">
        <row r="192">
          <cell r="J192">
            <v>488.93189999999987</v>
          </cell>
        </row>
      </sheetData>
      <sheetData sheetId="4"/>
      <sheetData sheetId="5">
        <row r="109">
          <cell r="I109">
            <v>144.17759999999993</v>
          </cell>
        </row>
      </sheetData>
      <sheetData sheetId="6">
        <row r="27">
          <cell r="J27">
            <v>39.544499999999985</v>
          </cell>
        </row>
      </sheetData>
      <sheetData sheetId="7">
        <row r="36">
          <cell r="I36">
            <v>47.922499999999978</v>
          </cell>
        </row>
      </sheetData>
      <sheetData sheetId="8">
        <row r="46">
          <cell r="I46">
            <v>220.05660000000012</v>
          </cell>
        </row>
      </sheetData>
      <sheetData sheetId="9">
        <row r="6">
          <cell r="H6">
            <v>5.5860000000000003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Karbel"/>
      <sheetName val="OS 24"/>
      <sheetName val="GLS 2"/>
      <sheetName val="GLS 10"/>
      <sheetName val="Erklärung"/>
    </sheetNames>
    <sheetDataSet>
      <sheetData sheetId="0"/>
      <sheetData sheetId="1">
        <row r="126">
          <cell r="I126">
            <v>174.76089999999976</v>
          </cell>
          <cell r="P126">
            <v>369.81500000000017</v>
          </cell>
        </row>
      </sheetData>
      <sheetData sheetId="2">
        <row r="84">
          <cell r="J84">
            <v>58.714399999999991</v>
          </cell>
          <cell r="Q84">
            <v>115.1086</v>
          </cell>
        </row>
      </sheetData>
      <sheetData sheetId="3">
        <row r="7">
          <cell r="J7">
            <v>6.1455000000000011</v>
          </cell>
          <cell r="Q7">
            <v>11.889000000000001</v>
          </cell>
        </row>
      </sheetData>
      <sheetData sheetId="4">
        <row r="7">
          <cell r="J7">
            <v>4.9873000000000003</v>
          </cell>
          <cell r="Q7">
            <v>8.548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F22"/>
  <sheetViews>
    <sheetView tabSelected="1" workbookViewId="0">
      <selection activeCell="M11" sqref="M11"/>
    </sheetView>
  </sheetViews>
  <sheetFormatPr baseColWidth="10" defaultRowHeight="15" x14ac:dyDescent="0.25"/>
  <cols>
    <col min="2" max="2" width="21.85546875" customWidth="1"/>
    <col min="8" max="8" width="20.42578125" customWidth="1"/>
    <col min="9" max="9" width="4.5703125" customWidth="1"/>
  </cols>
  <sheetData>
    <row r="1" spans="1:32" s="21" customFormat="1" ht="20.25" customHeight="1" x14ac:dyDescent="0.25">
      <c r="A1" s="71" t="s">
        <v>445</v>
      </c>
      <c r="E1" s="22"/>
      <c r="F1" s="22"/>
      <c r="G1" s="22"/>
      <c r="H1" s="23"/>
      <c r="I1" s="24"/>
      <c r="J1" s="25"/>
      <c r="K1" s="26"/>
      <c r="L1" s="26"/>
      <c r="M1" s="22"/>
      <c r="N1" s="22"/>
      <c r="O1" s="22"/>
      <c r="AA1" s="22"/>
      <c r="AB1" s="22"/>
      <c r="AC1" s="22"/>
      <c r="AD1" s="22"/>
      <c r="AE1" s="22"/>
      <c r="AF1" s="22"/>
    </row>
    <row r="2" spans="1:32" s="70" customFormat="1" ht="18.75" customHeight="1" x14ac:dyDescent="0.2">
      <c r="A2" s="68" t="s">
        <v>449</v>
      </c>
      <c r="B2" s="69"/>
    </row>
    <row r="3" spans="1:32" ht="15.75" thickBot="1" x14ac:dyDescent="0.3">
      <c r="A3" s="27"/>
      <c r="B3" s="27"/>
      <c r="C3" s="27"/>
      <c r="D3" s="28"/>
      <c r="E3" s="27"/>
      <c r="F3" s="29"/>
      <c r="G3" s="29"/>
      <c r="H3" s="29"/>
    </row>
    <row r="4" spans="1:32" ht="31.5" customHeight="1" thickBot="1" x14ac:dyDescent="0.3">
      <c r="A4" s="30" t="s">
        <v>427</v>
      </c>
      <c r="B4" s="31" t="s">
        <v>428</v>
      </c>
      <c r="C4" s="32" t="s">
        <v>429</v>
      </c>
      <c r="D4" s="31"/>
      <c r="E4" s="31" t="s">
        <v>430</v>
      </c>
      <c r="F4" s="83" t="s">
        <v>452</v>
      </c>
      <c r="G4" s="73"/>
      <c r="H4" s="74"/>
    </row>
    <row r="5" spans="1:32" ht="15" customHeight="1" x14ac:dyDescent="0.25">
      <c r="A5" s="33"/>
      <c r="B5" s="34"/>
      <c r="C5" s="35"/>
      <c r="D5" s="34"/>
      <c r="E5" s="34"/>
      <c r="F5" s="63"/>
      <c r="G5" s="64"/>
      <c r="H5" s="36" t="s">
        <v>431</v>
      </c>
    </row>
    <row r="6" spans="1:32" ht="15" customHeight="1" x14ac:dyDescent="0.25">
      <c r="A6" s="37"/>
      <c r="B6" s="38"/>
      <c r="C6" s="39" t="s">
        <v>432</v>
      </c>
      <c r="D6" s="38"/>
      <c r="E6" s="38"/>
      <c r="F6" s="40" t="s">
        <v>433</v>
      </c>
      <c r="G6" s="41" t="s">
        <v>434</v>
      </c>
      <c r="H6" s="42" t="s">
        <v>435</v>
      </c>
    </row>
    <row r="7" spans="1:32" ht="15" customHeight="1" thickBot="1" x14ac:dyDescent="0.3">
      <c r="A7" s="37"/>
      <c r="B7" s="38"/>
      <c r="C7" s="43" t="s">
        <v>436</v>
      </c>
      <c r="D7" s="38"/>
      <c r="E7" s="38"/>
      <c r="F7" s="44"/>
      <c r="G7" s="45"/>
      <c r="H7" s="42" t="s">
        <v>437</v>
      </c>
    </row>
    <row r="8" spans="1:32" ht="20.100000000000001" customHeight="1" x14ac:dyDescent="0.25">
      <c r="A8" s="46"/>
      <c r="B8" s="47"/>
      <c r="C8" s="48"/>
      <c r="D8" s="48"/>
      <c r="E8" s="47"/>
      <c r="F8" s="49"/>
      <c r="G8" s="49"/>
      <c r="H8" s="50"/>
    </row>
    <row r="9" spans="1:32" ht="20.100000000000001" customHeight="1" x14ac:dyDescent="0.25">
      <c r="A9" s="51">
        <v>1</v>
      </c>
      <c r="B9" s="52" t="s">
        <v>441</v>
      </c>
      <c r="C9" s="52" t="s">
        <v>438</v>
      </c>
      <c r="D9" s="52" t="s">
        <v>439</v>
      </c>
      <c r="E9" s="53">
        <v>76.17</v>
      </c>
      <c r="F9" s="54"/>
      <c r="G9" s="54"/>
      <c r="H9" s="55">
        <f t="shared" ref="H9:H16" si="0">G9*E9</f>
        <v>0</v>
      </c>
    </row>
    <row r="10" spans="1:32" ht="20.100000000000001" customHeight="1" x14ac:dyDescent="0.25">
      <c r="A10" s="51">
        <v>2</v>
      </c>
      <c r="B10" s="52" t="s">
        <v>442</v>
      </c>
      <c r="C10" s="52" t="s">
        <v>438</v>
      </c>
      <c r="D10" s="52" t="s">
        <v>439</v>
      </c>
      <c r="E10" s="53">
        <f>1189.89+66</f>
        <v>1255.8900000000001</v>
      </c>
      <c r="F10" s="54"/>
      <c r="G10" s="54"/>
      <c r="H10" s="55">
        <f t="shared" si="0"/>
        <v>0</v>
      </c>
    </row>
    <row r="11" spans="1:32" ht="20.100000000000001" customHeight="1" x14ac:dyDescent="0.25">
      <c r="A11" s="51">
        <v>3</v>
      </c>
      <c r="B11" s="52" t="s">
        <v>443</v>
      </c>
      <c r="C11" s="52" t="s">
        <v>438</v>
      </c>
      <c r="D11" s="52" t="s">
        <v>439</v>
      </c>
      <c r="E11" s="53">
        <v>1314.34</v>
      </c>
      <c r="F11" s="54"/>
      <c r="G11" s="54"/>
      <c r="H11" s="55">
        <f t="shared" si="0"/>
        <v>0</v>
      </c>
    </row>
    <row r="12" spans="1:32" ht="20.100000000000001" customHeight="1" x14ac:dyDescent="0.25">
      <c r="A12" s="51">
        <v>4</v>
      </c>
      <c r="B12" s="52" t="s">
        <v>116</v>
      </c>
      <c r="C12" s="52" t="s">
        <v>438</v>
      </c>
      <c r="D12" s="52" t="s">
        <v>439</v>
      </c>
      <c r="E12" s="53">
        <v>749.71</v>
      </c>
      <c r="F12" s="54"/>
      <c r="G12" s="54"/>
      <c r="H12" s="55">
        <f t="shared" si="0"/>
        <v>0</v>
      </c>
    </row>
    <row r="13" spans="1:32" ht="20.100000000000001" customHeight="1" x14ac:dyDescent="0.25">
      <c r="A13" s="51">
        <v>5</v>
      </c>
      <c r="B13" s="52" t="s">
        <v>21</v>
      </c>
      <c r="C13" s="52" t="s">
        <v>438</v>
      </c>
      <c r="D13" s="52" t="s">
        <v>439</v>
      </c>
      <c r="E13" s="53">
        <v>150.97999999999999</v>
      </c>
      <c r="F13" s="54"/>
      <c r="G13" s="54"/>
      <c r="H13" s="55">
        <f t="shared" si="0"/>
        <v>0</v>
      </c>
    </row>
    <row r="14" spans="1:32" ht="20.100000000000001" customHeight="1" x14ac:dyDescent="0.25">
      <c r="A14" s="51">
        <v>6</v>
      </c>
      <c r="B14" s="52" t="s">
        <v>3</v>
      </c>
      <c r="C14" s="52" t="s">
        <v>438</v>
      </c>
      <c r="D14" s="52" t="s">
        <v>439</v>
      </c>
      <c r="E14" s="53">
        <f>505.36+232</f>
        <v>737.36</v>
      </c>
      <c r="F14" s="54"/>
      <c r="G14" s="54"/>
      <c r="H14" s="55">
        <f t="shared" si="0"/>
        <v>0</v>
      </c>
    </row>
    <row r="15" spans="1:32" ht="20.100000000000001" customHeight="1" x14ac:dyDescent="0.25">
      <c r="A15" s="51">
        <v>7</v>
      </c>
      <c r="B15" s="52" t="s">
        <v>447</v>
      </c>
      <c r="C15" s="52" t="s">
        <v>438</v>
      </c>
      <c r="D15" s="52" t="s">
        <v>439</v>
      </c>
      <c r="E15" s="53">
        <v>480</v>
      </c>
      <c r="F15" s="54"/>
      <c r="G15" s="54"/>
      <c r="H15" s="55">
        <f t="shared" si="0"/>
        <v>0</v>
      </c>
    </row>
    <row r="16" spans="1:32" ht="20.100000000000001" customHeight="1" x14ac:dyDescent="0.25">
      <c r="A16" s="51">
        <v>8</v>
      </c>
      <c r="B16" s="52" t="s">
        <v>448</v>
      </c>
      <c r="C16" s="52" t="s">
        <v>438</v>
      </c>
      <c r="D16" s="52" t="s">
        <v>439</v>
      </c>
      <c r="E16" s="53">
        <v>204</v>
      </c>
      <c r="F16" s="54"/>
      <c r="G16" s="54"/>
      <c r="H16" s="55">
        <f t="shared" si="0"/>
        <v>0</v>
      </c>
    </row>
    <row r="17" spans="1:9" ht="20.100000000000001" customHeight="1" thickBot="1" x14ac:dyDescent="0.3">
      <c r="A17" s="56"/>
      <c r="B17" s="57"/>
      <c r="C17" s="57"/>
      <c r="D17" s="57"/>
      <c r="E17" s="57"/>
      <c r="F17" s="58"/>
      <c r="G17" s="58"/>
      <c r="H17" s="59"/>
    </row>
    <row r="18" spans="1:9" ht="24.75" customHeight="1" thickBot="1" x14ac:dyDescent="0.3">
      <c r="A18" s="60" t="s">
        <v>440</v>
      </c>
      <c r="B18" s="61"/>
      <c r="C18" s="61"/>
      <c r="D18" s="61"/>
      <c r="E18" s="66">
        <f>SUM(E9:E17)</f>
        <v>4968.45</v>
      </c>
      <c r="F18" s="62"/>
      <c r="G18" s="62"/>
      <c r="H18" s="67">
        <f>SUM(H9:H16)</f>
        <v>0</v>
      </c>
    </row>
    <row r="19" spans="1:9" ht="31.5" customHeight="1" x14ac:dyDescent="0.25">
      <c r="H19" s="75" t="s">
        <v>444</v>
      </c>
      <c r="I19" s="75"/>
    </row>
    <row r="20" spans="1:9" ht="15.75" thickBot="1" x14ac:dyDescent="0.3"/>
    <row r="21" spans="1:9" s="72" customFormat="1" ht="61.5" customHeight="1" x14ac:dyDescent="0.2">
      <c r="A21" s="76" t="s">
        <v>450</v>
      </c>
      <c r="B21" s="77"/>
      <c r="C21" s="77"/>
      <c r="D21" s="77"/>
      <c r="E21" s="77"/>
      <c r="F21" s="77"/>
      <c r="G21" s="77"/>
      <c r="H21" s="77"/>
      <c r="I21" s="78"/>
    </row>
    <row r="22" spans="1:9" s="72" customFormat="1" ht="79.5" customHeight="1" thickBot="1" x14ac:dyDescent="0.25">
      <c r="A22" s="79" t="s">
        <v>451</v>
      </c>
      <c r="B22" s="80"/>
      <c r="C22" s="80"/>
      <c r="D22" s="80"/>
      <c r="E22" s="80"/>
      <c r="F22" s="80"/>
      <c r="G22" s="80"/>
      <c r="H22" s="80"/>
      <c r="I22" s="81"/>
    </row>
  </sheetData>
  <sheetProtection algorithmName="SHA-512" hashValue="Kl3dqEFXpOpN+YG5+TjttbNZ5pBexJgRW3rSJ3NTPuekS2BdZMQBPL0aI0AFzSrlrG/aZPJZYXdx8uhEBN4fNw==" saltValue="gpoi/yypgPEr/BscrX+pHg==" spinCount="100000" sheet="1" objects="1" scenarios="1" sort="0"/>
  <protectedRanges>
    <protectedRange password="CEBA" sqref="D9 A4:E5 C6:D8 C17:E18 E6:E9 D10:E16 A6:B18" name="Bereich1"/>
  </protectedRanges>
  <mergeCells count="4">
    <mergeCell ref="F4:H4"/>
    <mergeCell ref="H19:I19"/>
    <mergeCell ref="A21:I21"/>
    <mergeCell ref="A22:I22"/>
  </mergeCells>
  <pageMargins left="0.70866141732283472" right="0.42" top="0.78740157480314965" bottom="0.78740157480314965" header="0.31496062992125984" footer="0.31496062992125984"/>
  <pageSetup paperSize="9" scale="79" orientation="portrait" horizontalDpi="90" verticalDpi="90" r:id="rId1"/>
  <headerFooter>
    <oddHeader>&amp;F</oddHeader>
    <oddFooter>&amp;A&amp;RSeite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>
    <row r="1" spans="1:1" x14ac:dyDescent="0.25">
      <c r="A1" s="65" t="s">
        <v>446</v>
      </c>
    </row>
  </sheetData>
  <sheetProtection algorithmName="SHA-512" hashValue="s7n+zFMk65KyvCk3AnjPn5amKMUPXHF+RQGOo4jpW2ZHqdiNwVCrSywyiam0coFp7S8mLrD0TSmaQ8UgjMgbIg==" saltValue="1mNdBLL2N+lJm0e+XG4DHQ==" spinCount="100000" sheet="1" objects="1" scenarios="1"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J4" sqref="J4"/>
    </sheetView>
  </sheetViews>
  <sheetFormatPr baseColWidth="10" defaultRowHeight="15" x14ac:dyDescent="0.25"/>
  <cols>
    <col min="1" max="1" width="23.140625" customWidth="1"/>
    <col min="4" max="4" width="24" customWidth="1"/>
    <col min="5" max="5" width="26.28515625" customWidth="1"/>
    <col min="6" max="6" width="29.42578125" customWidth="1"/>
    <col min="14" max="14" width="54.140625" customWidth="1"/>
  </cols>
  <sheetData>
    <row r="1" spans="1:14" ht="60" x14ac:dyDescent="0.25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381</v>
      </c>
      <c r="H1" s="4" t="s">
        <v>13</v>
      </c>
      <c r="I1" s="4" t="s">
        <v>14</v>
      </c>
      <c r="J1" s="4" t="s">
        <v>15</v>
      </c>
      <c r="K1" s="4" t="s">
        <v>16</v>
      </c>
      <c r="L1" s="4" t="s">
        <v>17</v>
      </c>
      <c r="M1" s="4" t="s">
        <v>18</v>
      </c>
      <c r="N1" s="5" t="s">
        <v>19</v>
      </c>
    </row>
    <row r="2" spans="1:14" x14ac:dyDescent="0.25">
      <c r="A2" s="6" t="s">
        <v>382</v>
      </c>
      <c r="B2" s="6" t="s">
        <v>383</v>
      </c>
      <c r="C2" s="6"/>
      <c r="D2" s="6" t="s">
        <v>22</v>
      </c>
      <c r="E2" s="6" t="s">
        <v>110</v>
      </c>
      <c r="F2" s="6" t="s">
        <v>384</v>
      </c>
      <c r="G2" s="6"/>
      <c r="H2" s="8"/>
      <c r="I2" s="8"/>
      <c r="J2">
        <f>H2*I2*0.0001</f>
        <v>0</v>
      </c>
      <c r="K2" s="8"/>
      <c r="L2" s="8"/>
      <c r="M2" s="8"/>
      <c r="N2" t="s">
        <v>385</v>
      </c>
    </row>
    <row r="3" spans="1:14" x14ac:dyDescent="0.25">
      <c r="A3" s="17" t="s">
        <v>386</v>
      </c>
      <c r="B3" s="17" t="s">
        <v>383</v>
      </c>
      <c r="C3" s="6"/>
      <c r="D3" s="17" t="s">
        <v>22</v>
      </c>
      <c r="E3" s="17" t="s">
        <v>110</v>
      </c>
      <c r="F3" s="17" t="s">
        <v>384</v>
      </c>
      <c r="G3" s="17"/>
      <c r="H3" s="8"/>
      <c r="I3" s="8"/>
      <c r="J3">
        <f t="shared" ref="J3:J28" si="0">H3*I3*0.0001</f>
        <v>0</v>
      </c>
      <c r="K3" s="8"/>
      <c r="L3" s="8"/>
      <c r="M3" s="8"/>
      <c r="N3" t="s">
        <v>385</v>
      </c>
    </row>
    <row r="4" spans="1:14" x14ac:dyDescent="0.25">
      <c r="A4" s="6" t="s">
        <v>387</v>
      </c>
      <c r="B4" s="6" t="s">
        <v>383</v>
      </c>
      <c r="C4" s="6"/>
      <c r="D4" s="6" t="s">
        <v>22</v>
      </c>
      <c r="E4" s="6" t="s">
        <v>32</v>
      </c>
      <c r="F4" s="6" t="s">
        <v>384</v>
      </c>
      <c r="G4" s="6"/>
      <c r="H4" s="8">
        <v>107</v>
      </c>
      <c r="I4" s="8">
        <v>255.5</v>
      </c>
      <c r="J4">
        <f t="shared" si="0"/>
        <v>2.7338500000000003</v>
      </c>
      <c r="K4" s="8" t="s">
        <v>27</v>
      </c>
      <c r="L4" s="8" t="s">
        <v>27</v>
      </c>
      <c r="M4" s="8" t="s">
        <v>27</v>
      </c>
      <c r="N4" s="8" t="s">
        <v>388</v>
      </c>
    </row>
    <row r="5" spans="1:14" x14ac:dyDescent="0.25">
      <c r="A5" s="6" t="s">
        <v>389</v>
      </c>
      <c r="B5" s="6" t="s">
        <v>383</v>
      </c>
      <c r="C5" s="6"/>
      <c r="D5" s="6" t="s">
        <v>22</v>
      </c>
      <c r="E5" s="6" t="s">
        <v>32</v>
      </c>
      <c r="F5" s="6" t="s">
        <v>384</v>
      </c>
      <c r="G5" s="6"/>
      <c r="H5" s="8">
        <v>107</v>
      </c>
      <c r="I5" s="8">
        <v>153</v>
      </c>
      <c r="J5">
        <f t="shared" si="0"/>
        <v>1.6371</v>
      </c>
      <c r="K5" s="8" t="s">
        <v>25</v>
      </c>
      <c r="L5" s="8" t="s">
        <v>27</v>
      </c>
      <c r="M5" s="8" t="s">
        <v>25</v>
      </c>
      <c r="N5" t="s">
        <v>390</v>
      </c>
    </row>
    <row r="6" spans="1:14" x14ac:dyDescent="0.25">
      <c r="A6" s="6" t="s">
        <v>391</v>
      </c>
      <c r="B6" s="6" t="s">
        <v>383</v>
      </c>
      <c r="C6" s="6"/>
      <c r="D6" s="6" t="s">
        <v>22</v>
      </c>
      <c r="E6" s="6" t="s">
        <v>32</v>
      </c>
      <c r="F6" s="6" t="s">
        <v>384</v>
      </c>
      <c r="G6" s="6"/>
      <c r="H6" s="8">
        <v>107</v>
      </c>
      <c r="I6" s="8">
        <v>153</v>
      </c>
      <c r="J6">
        <f t="shared" si="0"/>
        <v>1.6371</v>
      </c>
      <c r="K6" s="8" t="s">
        <v>25</v>
      </c>
      <c r="L6" s="8" t="s">
        <v>27</v>
      </c>
      <c r="M6" s="8" t="s">
        <v>25</v>
      </c>
      <c r="N6" t="s">
        <v>390</v>
      </c>
    </row>
    <row r="7" spans="1:14" x14ac:dyDescent="0.25">
      <c r="A7" s="6" t="s">
        <v>392</v>
      </c>
      <c r="B7" s="6" t="s">
        <v>383</v>
      </c>
      <c r="C7" s="6"/>
      <c r="D7" s="6" t="s">
        <v>22</v>
      </c>
      <c r="E7" s="6" t="s">
        <v>32</v>
      </c>
      <c r="F7" s="6" t="s">
        <v>384</v>
      </c>
      <c r="G7" s="6"/>
      <c r="H7" s="8">
        <v>107</v>
      </c>
      <c r="I7" s="8">
        <v>153</v>
      </c>
      <c r="J7">
        <f t="shared" si="0"/>
        <v>1.6371</v>
      </c>
      <c r="K7" s="8" t="s">
        <v>25</v>
      </c>
      <c r="L7" s="8" t="s">
        <v>27</v>
      </c>
      <c r="M7" s="8" t="s">
        <v>25</v>
      </c>
      <c r="N7" t="s">
        <v>390</v>
      </c>
    </row>
    <row r="8" spans="1:14" x14ac:dyDescent="0.25">
      <c r="A8" s="6" t="s">
        <v>393</v>
      </c>
      <c r="B8" s="6" t="s">
        <v>383</v>
      </c>
      <c r="C8" s="6"/>
      <c r="D8" s="6" t="s">
        <v>22</v>
      </c>
      <c r="E8" s="6" t="s">
        <v>32</v>
      </c>
      <c r="F8" s="6" t="s">
        <v>384</v>
      </c>
      <c r="G8" s="6"/>
      <c r="H8" s="8">
        <v>236.5</v>
      </c>
      <c r="I8" s="8">
        <v>279.5</v>
      </c>
      <c r="J8">
        <f t="shared" si="0"/>
        <v>6.6101749999999999</v>
      </c>
      <c r="K8" s="8" t="s">
        <v>27</v>
      </c>
      <c r="L8" s="8" t="s">
        <v>27</v>
      </c>
      <c r="M8" s="8" t="s">
        <v>27</v>
      </c>
    </row>
    <row r="9" spans="1:14" x14ac:dyDescent="0.25">
      <c r="A9" s="6" t="s">
        <v>394</v>
      </c>
      <c r="B9" s="6" t="s">
        <v>383</v>
      </c>
      <c r="C9" s="6"/>
      <c r="D9" s="6" t="s">
        <v>22</v>
      </c>
      <c r="E9" s="6" t="s">
        <v>32</v>
      </c>
      <c r="F9" s="6" t="s">
        <v>384</v>
      </c>
      <c r="G9" s="6"/>
      <c r="H9" s="8">
        <f>113*97.5+73*108+205*59.5+113*97.5+73*108</f>
        <v>50000.5</v>
      </c>
      <c r="I9" s="8">
        <v>1</v>
      </c>
      <c r="J9">
        <f t="shared" si="0"/>
        <v>5.0000499999999999</v>
      </c>
      <c r="K9" s="8" t="s">
        <v>27</v>
      </c>
      <c r="L9" s="8" t="s">
        <v>27</v>
      </c>
      <c r="M9" s="8" t="s">
        <v>27</v>
      </c>
    </row>
    <row r="10" spans="1:14" x14ac:dyDescent="0.25">
      <c r="A10" s="6" t="s">
        <v>395</v>
      </c>
      <c r="B10" s="6" t="s">
        <v>383</v>
      </c>
      <c r="C10" s="6"/>
      <c r="D10" s="6" t="s">
        <v>31</v>
      </c>
      <c r="E10" s="6" t="s">
        <v>32</v>
      </c>
      <c r="F10" s="6" t="s">
        <v>396</v>
      </c>
      <c r="G10" s="6"/>
      <c r="H10" s="8">
        <v>107</v>
      </c>
      <c r="I10" s="8">
        <v>153</v>
      </c>
      <c r="J10">
        <f t="shared" si="0"/>
        <v>1.6371</v>
      </c>
      <c r="K10" s="8" t="s">
        <v>25</v>
      </c>
      <c r="L10" s="8" t="s">
        <v>27</v>
      </c>
      <c r="M10" s="8" t="s">
        <v>25</v>
      </c>
      <c r="N10" t="s">
        <v>390</v>
      </c>
    </row>
    <row r="11" spans="1:14" x14ac:dyDescent="0.25">
      <c r="A11" s="6" t="s">
        <v>397</v>
      </c>
      <c r="B11" s="6" t="s">
        <v>383</v>
      </c>
      <c r="C11" s="6"/>
      <c r="D11" s="6" t="s">
        <v>31</v>
      </c>
      <c r="E11" s="6" t="s">
        <v>32</v>
      </c>
      <c r="F11" s="6" t="s">
        <v>396</v>
      </c>
      <c r="G11" s="6"/>
      <c r="H11" s="8">
        <v>70</v>
      </c>
      <c r="I11" s="8">
        <v>70</v>
      </c>
      <c r="J11">
        <f t="shared" si="0"/>
        <v>0.49000000000000005</v>
      </c>
      <c r="K11" s="8" t="s">
        <v>25</v>
      </c>
      <c r="L11" s="8" t="s">
        <v>27</v>
      </c>
      <c r="M11" s="8" t="s">
        <v>25</v>
      </c>
    </row>
    <row r="12" spans="1:14" x14ac:dyDescent="0.25">
      <c r="A12" s="6" t="s">
        <v>398</v>
      </c>
      <c r="B12" s="6" t="s">
        <v>383</v>
      </c>
      <c r="C12" s="6"/>
      <c r="D12" s="6" t="s">
        <v>31</v>
      </c>
      <c r="E12" s="6" t="s">
        <v>32</v>
      </c>
      <c r="F12" s="6" t="s">
        <v>396</v>
      </c>
      <c r="G12" s="6"/>
      <c r="H12" s="8">
        <v>70</v>
      </c>
      <c r="I12" s="8">
        <v>70</v>
      </c>
      <c r="J12">
        <f t="shared" si="0"/>
        <v>0.49000000000000005</v>
      </c>
      <c r="K12" s="8" t="s">
        <v>25</v>
      </c>
      <c r="L12" s="8" t="s">
        <v>27</v>
      </c>
      <c r="M12" s="8" t="s">
        <v>25</v>
      </c>
    </row>
    <row r="13" spans="1:14" x14ac:dyDescent="0.25">
      <c r="A13" s="6" t="s">
        <v>399</v>
      </c>
      <c r="B13" s="6" t="s">
        <v>383</v>
      </c>
      <c r="C13" s="6"/>
      <c r="D13" s="6" t="s">
        <v>31</v>
      </c>
      <c r="E13" s="6" t="s">
        <v>32</v>
      </c>
      <c r="F13" s="6" t="s">
        <v>396</v>
      </c>
      <c r="G13" s="6"/>
      <c r="H13" s="8">
        <v>70</v>
      </c>
      <c r="I13" s="8">
        <v>70</v>
      </c>
      <c r="J13">
        <f t="shared" si="0"/>
        <v>0.49000000000000005</v>
      </c>
      <c r="K13" s="8" t="s">
        <v>25</v>
      </c>
      <c r="L13" s="8" t="s">
        <v>27</v>
      </c>
      <c r="M13" s="8" t="s">
        <v>25</v>
      </c>
    </row>
    <row r="14" spans="1:14" x14ac:dyDescent="0.25">
      <c r="A14" s="6" t="s">
        <v>400</v>
      </c>
      <c r="B14" s="6" t="s">
        <v>383</v>
      </c>
      <c r="C14" s="6"/>
      <c r="D14" s="6" t="s">
        <v>31</v>
      </c>
      <c r="E14" s="6" t="s">
        <v>32</v>
      </c>
      <c r="F14" s="6" t="s">
        <v>396</v>
      </c>
      <c r="G14" s="6"/>
      <c r="H14" s="8">
        <v>107</v>
      </c>
      <c r="I14" s="8">
        <v>153</v>
      </c>
      <c r="J14">
        <f t="shared" si="0"/>
        <v>1.6371</v>
      </c>
      <c r="K14" s="8" t="s">
        <v>25</v>
      </c>
      <c r="L14" s="8" t="s">
        <v>27</v>
      </c>
      <c r="M14" s="8" t="s">
        <v>25</v>
      </c>
      <c r="N14" t="s">
        <v>390</v>
      </c>
    </row>
    <row r="15" spans="1:14" x14ac:dyDescent="0.25">
      <c r="A15" s="6" t="s">
        <v>401</v>
      </c>
      <c r="B15" s="6" t="s">
        <v>383</v>
      </c>
      <c r="C15" s="6"/>
      <c r="D15" s="6" t="s">
        <v>37</v>
      </c>
      <c r="E15" s="6" t="s">
        <v>32</v>
      </c>
      <c r="F15" s="6" t="s">
        <v>402</v>
      </c>
      <c r="G15" s="6"/>
      <c r="H15" s="8">
        <f>107*98+118*59.5+107*98</f>
        <v>27993</v>
      </c>
      <c r="I15" s="8">
        <v>1</v>
      </c>
      <c r="J15">
        <f t="shared" si="0"/>
        <v>2.7993000000000001</v>
      </c>
      <c r="K15" s="8" t="s">
        <v>27</v>
      </c>
      <c r="L15" s="8" t="s">
        <v>27</v>
      </c>
      <c r="M15" s="8" t="s">
        <v>27</v>
      </c>
    </row>
    <row r="16" spans="1:14" x14ac:dyDescent="0.25">
      <c r="A16" s="6" t="s">
        <v>403</v>
      </c>
      <c r="B16" s="6" t="s">
        <v>383</v>
      </c>
      <c r="C16" s="6"/>
      <c r="D16" s="6" t="s">
        <v>37</v>
      </c>
      <c r="E16" s="6" t="s">
        <v>32</v>
      </c>
      <c r="F16" s="6" t="s">
        <v>402</v>
      </c>
      <c r="G16" s="6"/>
      <c r="H16" s="8">
        <f>107*98+118*59.5+107*98</f>
        <v>27993</v>
      </c>
      <c r="I16" s="8">
        <v>1</v>
      </c>
      <c r="J16">
        <f t="shared" si="0"/>
        <v>2.7993000000000001</v>
      </c>
      <c r="K16" s="8" t="s">
        <v>27</v>
      </c>
      <c r="L16" s="8" t="s">
        <v>27</v>
      </c>
      <c r="M16" s="8" t="s">
        <v>27</v>
      </c>
    </row>
    <row r="17" spans="1:14" x14ac:dyDescent="0.25">
      <c r="A17" s="6" t="s">
        <v>404</v>
      </c>
      <c r="B17" s="6" t="s">
        <v>383</v>
      </c>
      <c r="C17" s="6"/>
      <c r="D17" s="6" t="s">
        <v>43</v>
      </c>
      <c r="E17" s="6" t="s">
        <v>32</v>
      </c>
      <c r="F17" s="6" t="s">
        <v>405</v>
      </c>
      <c r="G17" s="6"/>
      <c r="H17" s="8">
        <f>70*90+118*90+208*56.5+116*98+73*108</f>
        <v>47924</v>
      </c>
      <c r="I17" s="8">
        <v>1</v>
      </c>
      <c r="J17">
        <f t="shared" si="0"/>
        <v>4.7924000000000007</v>
      </c>
      <c r="K17" s="8" t="s">
        <v>27</v>
      </c>
      <c r="L17" s="8" t="s">
        <v>27</v>
      </c>
      <c r="M17" s="8" t="s">
        <v>27</v>
      </c>
    </row>
    <row r="18" spans="1:14" x14ac:dyDescent="0.25">
      <c r="A18" s="6" t="s">
        <v>406</v>
      </c>
      <c r="B18" s="6" t="s">
        <v>383</v>
      </c>
      <c r="C18" s="6"/>
      <c r="D18" s="6" t="s">
        <v>49</v>
      </c>
      <c r="E18" s="6" t="s">
        <v>32</v>
      </c>
      <c r="F18" s="6" t="s">
        <v>407</v>
      </c>
      <c r="G18" s="6"/>
      <c r="H18" s="8">
        <f>73*108+113*98+205*56.5+71.5*90+115.5*90</f>
        <v>47370.5</v>
      </c>
      <c r="I18" s="8">
        <v>1</v>
      </c>
      <c r="J18">
        <f t="shared" si="0"/>
        <v>4.73705</v>
      </c>
      <c r="K18" s="8" t="s">
        <v>27</v>
      </c>
      <c r="L18" s="8" t="s">
        <v>27</v>
      </c>
      <c r="M18" s="8" t="s">
        <v>27</v>
      </c>
    </row>
    <row r="19" spans="1:14" x14ac:dyDescent="0.25">
      <c r="A19" s="6" t="s">
        <v>408</v>
      </c>
      <c r="B19" s="6" t="s">
        <v>383</v>
      </c>
      <c r="C19" s="6"/>
      <c r="D19" s="6" t="s">
        <v>55</v>
      </c>
      <c r="E19" s="6" t="s">
        <v>32</v>
      </c>
      <c r="F19" s="6" t="s">
        <v>409</v>
      </c>
      <c r="G19" s="6"/>
      <c r="H19" s="8">
        <f>73*108+116*98+208*60+116*98+73*108</f>
        <v>50984</v>
      </c>
      <c r="I19" s="8">
        <v>1</v>
      </c>
      <c r="J19">
        <f t="shared" si="0"/>
        <v>5.0983999999999998</v>
      </c>
      <c r="K19" s="8" t="s">
        <v>27</v>
      </c>
      <c r="L19" s="8" t="s">
        <v>27</v>
      </c>
      <c r="M19" s="8" t="s">
        <v>27</v>
      </c>
    </row>
    <row r="20" spans="1:14" x14ac:dyDescent="0.25">
      <c r="A20" s="6" t="s">
        <v>410</v>
      </c>
      <c r="B20" s="6" t="s">
        <v>383</v>
      </c>
      <c r="C20" s="6"/>
      <c r="D20" s="6" t="s">
        <v>59</v>
      </c>
      <c r="E20" s="6" t="s">
        <v>32</v>
      </c>
      <c r="F20" s="6" t="s">
        <v>411</v>
      </c>
      <c r="G20" s="6"/>
      <c r="H20" s="8">
        <v>110</v>
      </c>
      <c r="I20" s="8">
        <v>153</v>
      </c>
      <c r="J20">
        <f t="shared" si="0"/>
        <v>1.6830000000000001</v>
      </c>
      <c r="K20" s="8" t="s">
        <v>25</v>
      </c>
      <c r="L20" s="8" t="s">
        <v>27</v>
      </c>
      <c r="M20" s="8" t="s">
        <v>25</v>
      </c>
      <c r="N20" t="s">
        <v>390</v>
      </c>
    </row>
    <row r="21" spans="1:14" x14ac:dyDescent="0.25">
      <c r="A21" s="6" t="s">
        <v>412</v>
      </c>
      <c r="B21" s="6" t="s">
        <v>383</v>
      </c>
      <c r="C21" s="6"/>
      <c r="D21" s="6" t="s">
        <v>59</v>
      </c>
      <c r="E21" s="6" t="s">
        <v>32</v>
      </c>
      <c r="F21" s="6" t="s">
        <v>411</v>
      </c>
      <c r="G21" s="6"/>
      <c r="H21" s="8">
        <f>73*108+116*98+207*56.5+118*89+71*89</f>
        <v>47768.5</v>
      </c>
      <c r="I21" s="8">
        <v>1</v>
      </c>
      <c r="J21">
        <f t="shared" si="0"/>
        <v>4.7768500000000005</v>
      </c>
      <c r="K21" s="8" t="s">
        <v>27</v>
      </c>
      <c r="L21" s="8" t="s">
        <v>27</v>
      </c>
      <c r="M21" s="8" t="s">
        <v>27</v>
      </c>
    </row>
    <row r="22" spans="1:14" x14ac:dyDescent="0.25">
      <c r="A22" s="6" t="s">
        <v>413</v>
      </c>
      <c r="B22" s="6" t="s">
        <v>383</v>
      </c>
      <c r="C22" s="6"/>
      <c r="D22" s="6" t="s">
        <v>59</v>
      </c>
      <c r="E22" s="6" t="s">
        <v>32</v>
      </c>
      <c r="F22" s="6" t="s">
        <v>411</v>
      </c>
      <c r="G22" s="6"/>
      <c r="H22" s="8">
        <v>199.5</v>
      </c>
      <c r="I22" s="8">
        <v>143</v>
      </c>
      <c r="J22">
        <f t="shared" si="0"/>
        <v>2.8528500000000001</v>
      </c>
      <c r="K22" s="8" t="s">
        <v>25</v>
      </c>
      <c r="L22" s="8" t="s">
        <v>27</v>
      </c>
      <c r="M22" s="8" t="s">
        <v>25</v>
      </c>
      <c r="N22" t="s">
        <v>414</v>
      </c>
    </row>
    <row r="23" spans="1:14" x14ac:dyDescent="0.25">
      <c r="A23" s="6" t="s">
        <v>415</v>
      </c>
      <c r="B23" s="6" t="s">
        <v>383</v>
      </c>
      <c r="C23" s="6"/>
      <c r="D23" s="6" t="s">
        <v>59</v>
      </c>
      <c r="E23" s="6" t="s">
        <v>32</v>
      </c>
      <c r="F23" s="6" t="s">
        <v>411</v>
      </c>
      <c r="G23" s="6"/>
      <c r="H23" s="8">
        <f>73*108+116*98+207*56.5+73*108+116*98</f>
        <v>50199.5</v>
      </c>
      <c r="I23" s="8">
        <v>1</v>
      </c>
      <c r="J23">
        <f t="shared" si="0"/>
        <v>5.0199500000000006</v>
      </c>
      <c r="K23" s="8" t="s">
        <v>27</v>
      </c>
      <c r="L23" s="8" t="s">
        <v>27</v>
      </c>
      <c r="M23" s="8" t="s">
        <v>27</v>
      </c>
    </row>
    <row r="24" spans="1:14" x14ac:dyDescent="0.25">
      <c r="A24" s="6" t="s">
        <v>416</v>
      </c>
      <c r="B24" s="6" t="s">
        <v>383</v>
      </c>
      <c r="C24" s="6"/>
      <c r="D24" s="6" t="s">
        <v>59</v>
      </c>
      <c r="E24" s="6" t="s">
        <v>32</v>
      </c>
      <c r="F24" s="6" t="s">
        <v>411</v>
      </c>
      <c r="G24" s="6"/>
      <c r="H24" s="8">
        <v>110</v>
      </c>
      <c r="I24" s="8">
        <v>153</v>
      </c>
      <c r="J24">
        <f t="shared" si="0"/>
        <v>1.6830000000000001</v>
      </c>
      <c r="K24" s="8" t="s">
        <v>25</v>
      </c>
      <c r="L24" s="8" t="s">
        <v>27</v>
      </c>
      <c r="M24" s="8" t="s">
        <v>25</v>
      </c>
      <c r="N24" t="s">
        <v>390</v>
      </c>
    </row>
    <row r="25" spans="1:14" x14ac:dyDescent="0.25">
      <c r="A25" s="6" t="s">
        <v>417</v>
      </c>
      <c r="B25" s="6" t="s">
        <v>383</v>
      </c>
      <c r="C25" s="6"/>
      <c r="D25" s="6" t="s">
        <v>70</v>
      </c>
      <c r="E25" s="6" t="s">
        <v>32</v>
      </c>
      <c r="F25" s="6" t="s">
        <v>418</v>
      </c>
      <c r="G25" s="6"/>
      <c r="H25" s="8"/>
      <c r="I25" s="8"/>
      <c r="J25">
        <f t="shared" si="0"/>
        <v>0</v>
      </c>
      <c r="K25" s="8"/>
      <c r="L25" s="8"/>
      <c r="M25" s="8"/>
      <c r="N25" t="s">
        <v>385</v>
      </c>
    </row>
    <row r="26" spans="1:14" x14ac:dyDescent="0.25">
      <c r="A26" s="6" t="s">
        <v>419</v>
      </c>
      <c r="B26" s="6" t="s">
        <v>383</v>
      </c>
      <c r="C26" s="6"/>
      <c r="D26" s="6" t="s">
        <v>70</v>
      </c>
      <c r="E26" s="6" t="s">
        <v>32</v>
      </c>
      <c r="F26" s="6" t="s">
        <v>418</v>
      </c>
      <c r="G26" s="6"/>
      <c r="H26" s="8">
        <f>78*69+203.5*79.5+203.5*79.5+78*69</f>
        <v>43120.5</v>
      </c>
      <c r="I26" s="8">
        <v>1</v>
      </c>
      <c r="J26">
        <f t="shared" si="0"/>
        <v>4.3120500000000002</v>
      </c>
      <c r="K26" s="8" t="s">
        <v>27</v>
      </c>
      <c r="L26" s="8" t="s">
        <v>27</v>
      </c>
      <c r="M26" s="8" t="s">
        <v>27</v>
      </c>
    </row>
    <row r="27" spans="1:14" x14ac:dyDescent="0.25">
      <c r="A27" s="6" t="s">
        <v>420</v>
      </c>
      <c r="B27" s="6" t="s">
        <v>383</v>
      </c>
      <c r="C27" s="6"/>
      <c r="D27" s="6" t="s">
        <v>74</v>
      </c>
      <c r="E27" s="6" t="s">
        <v>32</v>
      </c>
      <c r="F27" s="6" t="s">
        <v>421</v>
      </c>
      <c r="G27" s="6"/>
      <c r="H27" s="8">
        <f>78*69+183*79.5+188.5*79.5+188.5*79.5+183*79.5+78*69</f>
        <v>69832.5</v>
      </c>
      <c r="I27" s="8">
        <v>1</v>
      </c>
      <c r="J27">
        <f t="shared" si="0"/>
        <v>6.98325</v>
      </c>
      <c r="K27" s="8" t="s">
        <v>27</v>
      </c>
      <c r="L27" s="8" t="s">
        <v>27</v>
      </c>
      <c r="M27" s="8" t="s">
        <v>27</v>
      </c>
    </row>
    <row r="28" spans="1:14" x14ac:dyDescent="0.25">
      <c r="A28" s="6" t="s">
        <v>422</v>
      </c>
      <c r="B28" s="6" t="s">
        <v>383</v>
      </c>
      <c r="C28" s="6"/>
      <c r="D28" s="6" t="s">
        <v>78</v>
      </c>
      <c r="E28" s="6" t="s">
        <v>32</v>
      </c>
      <c r="F28" s="6" t="s">
        <v>423</v>
      </c>
      <c r="G28" s="6"/>
      <c r="H28" s="8">
        <f>73*97.5+113*97.5+205*56+115*89.5+71.5*89.5</f>
        <v>46306.75</v>
      </c>
      <c r="I28" s="8">
        <v>1</v>
      </c>
      <c r="J28">
        <f t="shared" si="0"/>
        <v>4.6306750000000001</v>
      </c>
      <c r="K28" s="8" t="s">
        <v>27</v>
      </c>
      <c r="L28" s="8" t="s">
        <v>27</v>
      </c>
      <c r="M28" s="8" t="s">
        <v>27</v>
      </c>
    </row>
    <row r="29" spans="1:14" s="18" customFormat="1" ht="30" x14ac:dyDescent="0.25">
      <c r="B29" s="17" t="s">
        <v>383</v>
      </c>
      <c r="E29" s="17" t="s">
        <v>32</v>
      </c>
      <c r="G29" s="18" t="s">
        <v>424</v>
      </c>
      <c r="K29" s="19" t="s">
        <v>25</v>
      </c>
      <c r="L29" s="19" t="s">
        <v>27</v>
      </c>
      <c r="M29" s="19" t="s">
        <v>27</v>
      </c>
      <c r="N29" s="20" t="s">
        <v>425</v>
      </c>
    </row>
    <row r="30" spans="1:14" ht="15.75" thickBot="1" x14ac:dyDescent="0.3"/>
    <row r="31" spans="1:14" ht="15.75" thickBot="1" x14ac:dyDescent="0.3">
      <c r="A31" s="6" t="s">
        <v>426</v>
      </c>
      <c r="J31" s="15">
        <f>SUM(J2:J30)</f>
        <v>76.167649999999995</v>
      </c>
    </row>
  </sheetData>
  <sheetProtection algorithmName="SHA-512" hashValue="zETsr87fZlZ6BXmiKnNHod0M+W8x0hSVezcnvTljc4u9Kv0BPZFLXIsugEFLOf8ZTWVc7V8b+COC+V+f8MjpeA==" saltValue="JZKlIdJdXjUEA2RGfVnlOg==" spinCount="100000" sheet="1" objects="1" scenarios="1" sort="0"/>
  <dataValidations count="2">
    <dataValidation type="list" allowBlank="1" showInputMessage="1" showErrorMessage="1" sqref="L1">
      <formula1>"ja "</formula1>
    </dataValidation>
    <dataValidation type="list" allowBlank="1" showInputMessage="1" showErrorMessage="1" sqref="K2:M28">
      <formula1>"ja, nein"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5" sqref="B5"/>
    </sheetView>
  </sheetViews>
  <sheetFormatPr baseColWidth="10" defaultRowHeight="15" x14ac:dyDescent="0.25"/>
  <cols>
    <col min="2" max="2" width="23.28515625" customWidth="1"/>
    <col min="3" max="3" width="25.5703125" customWidth="1"/>
    <col min="5" max="5" width="27.42578125" customWidth="1"/>
  </cols>
  <sheetData>
    <row r="1" spans="1:5" x14ac:dyDescent="0.25">
      <c r="A1" t="s">
        <v>374</v>
      </c>
    </row>
    <row r="4" spans="1:5" ht="30" x14ac:dyDescent="0.25">
      <c r="B4" s="1" t="s">
        <v>375</v>
      </c>
      <c r="C4" s="1" t="s">
        <v>376</v>
      </c>
      <c r="E4" t="s">
        <v>19</v>
      </c>
    </row>
    <row r="5" spans="1:5" ht="20.100000000000001" customHeight="1" x14ac:dyDescent="0.25">
      <c r="A5" t="s">
        <v>377</v>
      </c>
      <c r="B5">
        <f>[1]SBZ!I492</f>
        <v>731.39150000000166</v>
      </c>
      <c r="C5">
        <f>[1]SBZ!I549</f>
        <v>85.916500000000013</v>
      </c>
      <c r="E5" t="s">
        <v>378</v>
      </c>
    </row>
    <row r="6" spans="1:5" ht="20.100000000000001" customHeight="1" x14ac:dyDescent="0.25">
      <c r="A6" t="s">
        <v>379</v>
      </c>
      <c r="B6">
        <f>[1]Turmhaus!I172</f>
        <v>206.39060000000018</v>
      </c>
      <c r="C6">
        <f>[1]Turmhaus!I197</f>
        <v>39.359000000000002</v>
      </c>
    </row>
    <row r="7" spans="1:5" ht="20.100000000000001" customHeight="1" x14ac:dyDescent="0.25">
      <c r="A7" t="s">
        <v>366</v>
      </c>
      <c r="B7">
        <f>'[1]Haus 1'!I53</f>
        <v>35.712499999999991</v>
      </c>
      <c r="C7">
        <f>'[1]Haus 1'!I52</f>
        <v>16.434000000000001</v>
      </c>
    </row>
    <row r="8" spans="1:5" ht="20.100000000000001" customHeight="1" x14ac:dyDescent="0.25">
      <c r="A8" t="s">
        <v>380</v>
      </c>
      <c r="B8">
        <f>'[1]Haus GL'!I47</f>
        <v>43.560899999999997</v>
      </c>
      <c r="C8">
        <f>'[1]Haus GL'!I68</f>
        <v>31.125599999999999</v>
      </c>
    </row>
  </sheetData>
  <sheetProtection algorithmName="SHA-512" hashValue="l4xpO5fZ+Fz6biWb8vGuiU8P0P69H97mCHLKrnmEFrGRcLJjxFol4xmuA4Qf8YrmmEFZIHUzjlFBs7mV2fHgog==" saltValue="IAQok6zygo64ieOsgWJDog==" spinCount="100000" sheet="1" objects="1" scenario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F17" sqref="F17"/>
    </sheetView>
  </sheetViews>
  <sheetFormatPr baseColWidth="10" defaultRowHeight="15" x14ac:dyDescent="0.25"/>
  <cols>
    <col min="1" max="1" width="18.28515625" customWidth="1"/>
    <col min="2" max="2" width="22.5703125" customWidth="1"/>
  </cols>
  <sheetData>
    <row r="1" spans="1:2" x14ac:dyDescent="0.25">
      <c r="A1" t="s">
        <v>364</v>
      </c>
    </row>
    <row r="3" spans="1:2" ht="35.25" customHeight="1" x14ac:dyDescent="0.25">
      <c r="B3" s="1" t="s">
        <v>365</v>
      </c>
    </row>
    <row r="4" spans="1:2" x14ac:dyDescent="0.25">
      <c r="A4" t="s">
        <v>366</v>
      </c>
      <c r="B4" s="2">
        <f>'[2]AD Haus 1'!I93</f>
        <v>235.5308999999998</v>
      </c>
    </row>
    <row r="5" spans="1:2" x14ac:dyDescent="0.25">
      <c r="A5" t="s">
        <v>367</v>
      </c>
      <c r="B5" s="2">
        <f>'[2]Haus 4'!I70</f>
        <v>132.59392</v>
      </c>
    </row>
    <row r="6" spans="1:2" x14ac:dyDescent="0.25">
      <c r="A6" t="s">
        <v>368</v>
      </c>
      <c r="B6" s="2">
        <f>'[2]Haus 5'!J192</f>
        <v>488.93189999999987</v>
      </c>
    </row>
    <row r="7" spans="1:2" x14ac:dyDescent="0.25">
      <c r="A7" t="s">
        <v>369</v>
      </c>
      <c r="B7" s="2">
        <f>'[2]Haus 7'!I109</f>
        <v>144.17759999999993</v>
      </c>
    </row>
    <row r="8" spans="1:2" x14ac:dyDescent="0.25">
      <c r="A8" t="s">
        <v>370</v>
      </c>
      <c r="B8" s="2">
        <f>'[2]Haus 8'!J27</f>
        <v>39.544499999999985</v>
      </c>
    </row>
    <row r="9" spans="1:2" x14ac:dyDescent="0.25">
      <c r="A9" t="s">
        <v>371</v>
      </c>
      <c r="B9" s="2">
        <f>'[2]Haus 9'!I36</f>
        <v>47.922499999999978</v>
      </c>
    </row>
    <row r="10" spans="1:2" x14ac:dyDescent="0.25">
      <c r="A10" t="s">
        <v>372</v>
      </c>
      <c r="B10" s="2">
        <f>'[2]Haus 10'!I46</f>
        <v>220.05660000000012</v>
      </c>
    </row>
    <row r="11" spans="1:2" x14ac:dyDescent="0.25">
      <c r="A11" t="s">
        <v>373</v>
      </c>
      <c r="B11" s="2">
        <f>[2]Garage!H6</f>
        <v>5.5860000000000003</v>
      </c>
    </row>
  </sheetData>
  <sheetProtection algorithmName="SHA-512" hashValue="1rMW0brWARe8eVAW9uS/t7OTIIAACj80On/ulsFAU3wDd4augYqKbyrKCHRsT3x5O9an+YriD/FfuLOP0boScw==" saltValue="vLrXqErPy9UMfY4NP17khw==" spinCount="100000" sheet="1" objects="1" scenarios="1" sort="0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2"/>
  <sheetViews>
    <sheetView topLeftCell="A220" workbookViewId="0">
      <selection activeCell="I232" activeCellId="1" sqref="I224 I232"/>
    </sheetView>
  </sheetViews>
  <sheetFormatPr baseColWidth="10" defaultRowHeight="15" x14ac:dyDescent="0.25"/>
  <cols>
    <col min="1" max="1" width="44.42578125" customWidth="1"/>
    <col min="2" max="2" width="23.7109375" customWidth="1"/>
    <col min="3" max="3" width="23.28515625" customWidth="1"/>
    <col min="4" max="4" width="31.5703125" customWidth="1"/>
    <col min="5" max="5" width="24.28515625" customWidth="1"/>
    <col min="6" max="6" width="31.5703125" customWidth="1"/>
  </cols>
  <sheetData>
    <row r="1" spans="1:13" ht="60" x14ac:dyDescent="0.25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4" t="s">
        <v>13</v>
      </c>
      <c r="H1" s="4" t="s">
        <v>14</v>
      </c>
      <c r="I1" s="4" t="s">
        <v>15</v>
      </c>
      <c r="J1" s="4" t="s">
        <v>16</v>
      </c>
      <c r="K1" s="4" t="s">
        <v>17</v>
      </c>
      <c r="L1" s="4" t="s">
        <v>18</v>
      </c>
      <c r="M1" s="5" t="s">
        <v>19</v>
      </c>
    </row>
    <row r="2" spans="1:13" x14ac:dyDescent="0.25">
      <c r="A2" s="6" t="s">
        <v>115</v>
      </c>
      <c r="B2" s="7" t="s">
        <v>116</v>
      </c>
      <c r="C2" s="7" t="s">
        <v>117</v>
      </c>
      <c r="D2" s="7" t="s">
        <v>22</v>
      </c>
      <c r="E2" s="7" t="s">
        <v>23</v>
      </c>
      <c r="F2" s="7" t="s">
        <v>118</v>
      </c>
      <c r="G2" s="8">
        <v>90</v>
      </c>
      <c r="H2" s="8">
        <v>314</v>
      </c>
      <c r="I2">
        <f>SUM(G2*H2*0.0001)</f>
        <v>2.8260000000000001</v>
      </c>
      <c r="J2" s="8"/>
      <c r="K2" s="8" t="s">
        <v>27</v>
      </c>
      <c r="L2" s="8"/>
    </row>
    <row r="3" spans="1:13" x14ac:dyDescent="0.25">
      <c r="A3" s="6" t="s">
        <v>119</v>
      </c>
      <c r="B3" s="7" t="s">
        <v>116</v>
      </c>
      <c r="C3" s="7" t="s">
        <v>117</v>
      </c>
      <c r="D3" s="7" t="s">
        <v>22</v>
      </c>
      <c r="E3" s="7" t="s">
        <v>23</v>
      </c>
      <c r="F3" s="7" t="s">
        <v>120</v>
      </c>
      <c r="G3" s="8">
        <v>93</v>
      </c>
      <c r="H3" s="8">
        <v>90</v>
      </c>
      <c r="I3">
        <f t="shared" ref="I3:I66" si="0">SUM(G3*H3*0.0001)</f>
        <v>0.83700000000000008</v>
      </c>
      <c r="J3" s="8"/>
      <c r="K3" s="8" t="s">
        <v>27</v>
      </c>
      <c r="L3" s="8"/>
    </row>
    <row r="4" spans="1:13" x14ac:dyDescent="0.25">
      <c r="A4" s="6" t="s">
        <v>121</v>
      </c>
      <c r="B4" s="7" t="s">
        <v>116</v>
      </c>
      <c r="C4" s="7" t="s">
        <v>117</v>
      </c>
      <c r="D4" s="7" t="s">
        <v>22</v>
      </c>
      <c r="E4" s="7" t="s">
        <v>23</v>
      </c>
      <c r="F4" s="7" t="s">
        <v>120</v>
      </c>
      <c r="G4" s="8">
        <v>93</v>
      </c>
      <c r="H4" s="8">
        <v>90</v>
      </c>
      <c r="I4">
        <f t="shared" si="0"/>
        <v>0.83700000000000008</v>
      </c>
      <c r="J4" s="8"/>
      <c r="K4" s="8" t="s">
        <v>27</v>
      </c>
      <c r="L4" s="8"/>
    </row>
    <row r="5" spans="1:13" x14ac:dyDescent="0.25">
      <c r="A5" s="6" t="s">
        <v>122</v>
      </c>
      <c r="B5" s="7" t="s">
        <v>116</v>
      </c>
      <c r="C5" s="7" t="s">
        <v>117</v>
      </c>
      <c r="D5" s="7" t="s">
        <v>22</v>
      </c>
      <c r="E5" s="7" t="s">
        <v>123</v>
      </c>
      <c r="F5" s="7" t="s">
        <v>120</v>
      </c>
      <c r="G5" s="12">
        <v>155</v>
      </c>
      <c r="H5" s="8">
        <v>327</v>
      </c>
      <c r="I5">
        <f t="shared" si="0"/>
        <v>5.0685000000000002</v>
      </c>
      <c r="J5" s="8"/>
      <c r="K5" s="8" t="s">
        <v>27</v>
      </c>
      <c r="L5" s="8"/>
    </row>
    <row r="6" spans="1:13" x14ac:dyDescent="0.25">
      <c r="A6" s="6" t="s">
        <v>122</v>
      </c>
      <c r="B6" s="7" t="s">
        <v>116</v>
      </c>
      <c r="C6" s="7" t="s">
        <v>117</v>
      </c>
      <c r="D6" s="7" t="s">
        <v>22</v>
      </c>
      <c r="E6" s="7" t="s">
        <v>123</v>
      </c>
      <c r="F6" s="7" t="s">
        <v>120</v>
      </c>
      <c r="G6" s="12">
        <v>90</v>
      </c>
      <c r="H6" s="8">
        <v>93</v>
      </c>
      <c r="I6">
        <f t="shared" si="0"/>
        <v>0.83700000000000008</v>
      </c>
      <c r="J6" s="8"/>
      <c r="K6" s="8" t="s">
        <v>27</v>
      </c>
      <c r="L6" s="8"/>
    </row>
    <row r="7" spans="1:13" x14ac:dyDescent="0.25">
      <c r="A7" s="6" t="s">
        <v>122</v>
      </c>
      <c r="B7" s="7" t="s">
        <v>116</v>
      </c>
      <c r="C7" s="7" t="s">
        <v>117</v>
      </c>
      <c r="D7" s="7" t="s">
        <v>22</v>
      </c>
      <c r="E7" s="7" t="s">
        <v>123</v>
      </c>
      <c r="F7" s="7" t="s">
        <v>120</v>
      </c>
      <c r="G7" s="12">
        <v>90</v>
      </c>
      <c r="H7" s="8">
        <v>93</v>
      </c>
      <c r="I7">
        <f t="shared" si="0"/>
        <v>0.83700000000000008</v>
      </c>
      <c r="J7" s="8"/>
      <c r="K7" s="8" t="s">
        <v>27</v>
      </c>
      <c r="L7" s="8"/>
    </row>
    <row r="8" spans="1:13" x14ac:dyDescent="0.25">
      <c r="A8" s="6" t="s">
        <v>124</v>
      </c>
      <c r="B8" s="7" t="s">
        <v>116</v>
      </c>
      <c r="C8" s="7" t="s">
        <v>117</v>
      </c>
      <c r="D8" s="7" t="s">
        <v>22</v>
      </c>
      <c r="E8" s="7" t="s">
        <v>125</v>
      </c>
      <c r="F8" s="7" t="s">
        <v>120</v>
      </c>
      <c r="G8" s="12">
        <v>90</v>
      </c>
      <c r="H8" s="8">
        <v>93</v>
      </c>
      <c r="I8">
        <f t="shared" si="0"/>
        <v>0.83700000000000008</v>
      </c>
      <c r="J8" s="8"/>
      <c r="K8" s="8" t="s">
        <v>27</v>
      </c>
      <c r="L8" s="8"/>
    </row>
    <row r="9" spans="1:13" x14ac:dyDescent="0.25">
      <c r="A9" s="6" t="s">
        <v>126</v>
      </c>
      <c r="B9" s="7" t="s">
        <v>116</v>
      </c>
      <c r="C9" s="7" t="s">
        <v>117</v>
      </c>
      <c r="D9" s="7" t="s">
        <v>22</v>
      </c>
      <c r="E9" s="7" t="s">
        <v>125</v>
      </c>
      <c r="F9" s="7" t="s">
        <v>120</v>
      </c>
      <c r="G9" s="12">
        <v>90</v>
      </c>
      <c r="H9" s="8">
        <v>93</v>
      </c>
      <c r="I9">
        <f t="shared" si="0"/>
        <v>0.83700000000000008</v>
      </c>
      <c r="J9" s="8"/>
      <c r="K9" s="8" t="s">
        <v>27</v>
      </c>
      <c r="L9" s="8"/>
    </row>
    <row r="10" spans="1:13" x14ac:dyDescent="0.25">
      <c r="A10" s="6" t="s">
        <v>127</v>
      </c>
      <c r="B10" s="7" t="s">
        <v>116</v>
      </c>
      <c r="C10" s="7" t="s">
        <v>117</v>
      </c>
      <c r="D10" s="7" t="s">
        <v>22</v>
      </c>
      <c r="E10" s="7" t="s">
        <v>125</v>
      </c>
      <c r="F10" s="7" t="s">
        <v>120</v>
      </c>
      <c r="G10" s="12">
        <v>90</v>
      </c>
      <c r="H10" s="8">
        <v>93</v>
      </c>
      <c r="I10">
        <f t="shared" si="0"/>
        <v>0.83700000000000008</v>
      </c>
      <c r="J10" s="8"/>
      <c r="K10" s="8" t="s">
        <v>27</v>
      </c>
      <c r="L10" s="8"/>
    </row>
    <row r="11" spans="1:13" x14ac:dyDescent="0.25">
      <c r="A11" s="6" t="s">
        <v>128</v>
      </c>
      <c r="B11" s="7" t="s">
        <v>116</v>
      </c>
      <c r="C11" s="7" t="s">
        <v>117</v>
      </c>
      <c r="D11" s="7" t="s">
        <v>22</v>
      </c>
      <c r="E11" s="7" t="s">
        <v>125</v>
      </c>
      <c r="F11" s="7" t="s">
        <v>120</v>
      </c>
      <c r="G11" s="12">
        <v>90</v>
      </c>
      <c r="H11" s="8">
        <v>93</v>
      </c>
      <c r="I11">
        <f t="shared" si="0"/>
        <v>0.83700000000000008</v>
      </c>
      <c r="J11" s="8"/>
      <c r="K11" s="8" t="s">
        <v>27</v>
      </c>
      <c r="L11" s="8"/>
    </row>
    <row r="12" spans="1:13" x14ac:dyDescent="0.25">
      <c r="A12" s="6" t="s">
        <v>129</v>
      </c>
      <c r="B12" s="7" t="s">
        <v>116</v>
      </c>
      <c r="C12" s="7" t="s">
        <v>117</v>
      </c>
      <c r="D12" s="7" t="s">
        <v>31</v>
      </c>
      <c r="E12" s="7" t="s">
        <v>23</v>
      </c>
      <c r="F12" s="7" t="s">
        <v>120</v>
      </c>
      <c r="G12" s="12">
        <v>287</v>
      </c>
      <c r="H12" s="8">
        <v>212</v>
      </c>
      <c r="I12">
        <f t="shared" si="0"/>
        <v>6.0844000000000005</v>
      </c>
      <c r="J12" s="8" t="s">
        <v>27</v>
      </c>
      <c r="K12" s="8" t="s">
        <v>27</v>
      </c>
      <c r="L12" s="8"/>
    </row>
    <row r="13" spans="1:13" x14ac:dyDescent="0.25">
      <c r="A13" s="6" t="s">
        <v>130</v>
      </c>
      <c r="B13" s="7" t="s">
        <v>116</v>
      </c>
      <c r="C13" s="7" t="s">
        <v>117</v>
      </c>
      <c r="D13" s="7" t="s">
        <v>31</v>
      </c>
      <c r="E13" s="7" t="s">
        <v>123</v>
      </c>
      <c r="F13" s="7" t="s">
        <v>120</v>
      </c>
      <c r="G13" s="12">
        <v>233</v>
      </c>
      <c r="H13" s="8">
        <v>287</v>
      </c>
      <c r="I13">
        <f t="shared" si="0"/>
        <v>6.6871</v>
      </c>
      <c r="J13" s="8" t="s">
        <v>27</v>
      </c>
      <c r="K13" s="8" t="s">
        <v>27</v>
      </c>
      <c r="L13" s="8"/>
    </row>
    <row r="14" spans="1:13" x14ac:dyDescent="0.25">
      <c r="A14" s="6" t="s">
        <v>131</v>
      </c>
      <c r="B14" s="7" t="s">
        <v>116</v>
      </c>
      <c r="C14" s="7" t="s">
        <v>117</v>
      </c>
      <c r="D14" s="7" t="s">
        <v>31</v>
      </c>
      <c r="E14" s="7" t="s">
        <v>125</v>
      </c>
      <c r="F14" s="7" t="s">
        <v>120</v>
      </c>
      <c r="G14" s="12">
        <v>285</v>
      </c>
      <c r="H14" s="8">
        <v>215</v>
      </c>
      <c r="I14">
        <f t="shared" si="0"/>
        <v>6.1275000000000004</v>
      </c>
      <c r="J14" s="8" t="s">
        <v>27</v>
      </c>
      <c r="K14" s="8" t="s">
        <v>27</v>
      </c>
      <c r="L14" s="8"/>
    </row>
    <row r="15" spans="1:13" x14ac:dyDescent="0.25">
      <c r="A15" s="6" t="s">
        <v>132</v>
      </c>
      <c r="B15" s="7" t="s">
        <v>116</v>
      </c>
      <c r="C15" s="7" t="s">
        <v>117</v>
      </c>
      <c r="D15" s="7" t="s">
        <v>37</v>
      </c>
      <c r="E15" s="7" t="s">
        <v>32</v>
      </c>
      <c r="F15" s="7" t="s">
        <v>133</v>
      </c>
      <c r="G15" s="12">
        <v>250</v>
      </c>
      <c r="H15" s="8">
        <v>164</v>
      </c>
      <c r="I15">
        <f t="shared" si="0"/>
        <v>4.1000000000000005</v>
      </c>
      <c r="J15" s="8" t="s">
        <v>27</v>
      </c>
      <c r="K15" s="8" t="s">
        <v>27</v>
      </c>
      <c r="L15" s="8"/>
    </row>
    <row r="16" spans="1:13" x14ac:dyDescent="0.25">
      <c r="A16" s="6" t="s">
        <v>134</v>
      </c>
      <c r="B16" s="7" t="s">
        <v>116</v>
      </c>
      <c r="C16" s="7" t="s">
        <v>117</v>
      </c>
      <c r="D16" s="7" t="s">
        <v>37</v>
      </c>
      <c r="E16" s="7" t="s">
        <v>23</v>
      </c>
      <c r="F16" s="7" t="s">
        <v>133</v>
      </c>
      <c r="G16" s="12">
        <v>173</v>
      </c>
      <c r="H16" s="8">
        <v>212</v>
      </c>
      <c r="I16">
        <f t="shared" si="0"/>
        <v>3.6676000000000002</v>
      </c>
      <c r="J16" s="8" t="s">
        <v>27</v>
      </c>
      <c r="K16" s="8" t="s">
        <v>27</v>
      </c>
      <c r="L16" s="8"/>
    </row>
    <row r="17" spans="1:12" x14ac:dyDescent="0.25">
      <c r="A17" s="6" t="s">
        <v>135</v>
      </c>
      <c r="B17" s="7" t="s">
        <v>116</v>
      </c>
      <c r="C17" s="7" t="s">
        <v>117</v>
      </c>
      <c r="D17" s="7" t="s">
        <v>37</v>
      </c>
      <c r="E17" s="7" t="s">
        <v>123</v>
      </c>
      <c r="F17" s="7" t="s">
        <v>133</v>
      </c>
      <c r="G17" s="12">
        <v>233</v>
      </c>
      <c r="H17" s="8">
        <v>174</v>
      </c>
      <c r="I17">
        <f t="shared" si="0"/>
        <v>4.0541999999999998</v>
      </c>
      <c r="J17" s="8" t="s">
        <v>27</v>
      </c>
      <c r="K17" s="8" t="s">
        <v>27</v>
      </c>
      <c r="L17" s="8"/>
    </row>
    <row r="18" spans="1:12" x14ac:dyDescent="0.25">
      <c r="A18" s="6" t="s">
        <v>136</v>
      </c>
      <c r="B18" s="7" t="s">
        <v>116</v>
      </c>
      <c r="C18" s="7" t="s">
        <v>117</v>
      </c>
      <c r="D18" s="7" t="s">
        <v>37</v>
      </c>
      <c r="E18" s="7" t="s">
        <v>125</v>
      </c>
      <c r="F18" s="7" t="s">
        <v>133</v>
      </c>
      <c r="G18" s="12">
        <v>173</v>
      </c>
      <c r="H18" s="8">
        <v>215</v>
      </c>
      <c r="I18">
        <f t="shared" si="0"/>
        <v>3.7195</v>
      </c>
      <c r="J18" s="8" t="s">
        <v>27</v>
      </c>
      <c r="K18" s="8" t="s">
        <v>27</v>
      </c>
      <c r="L18" s="8"/>
    </row>
    <row r="19" spans="1:12" x14ac:dyDescent="0.25">
      <c r="A19" s="6" t="s">
        <v>137</v>
      </c>
      <c r="B19" s="7" t="s">
        <v>116</v>
      </c>
      <c r="C19" s="7" t="s">
        <v>117</v>
      </c>
      <c r="D19" s="7" t="s">
        <v>43</v>
      </c>
      <c r="E19" s="7" t="s">
        <v>32</v>
      </c>
      <c r="F19" s="7" t="s">
        <v>138</v>
      </c>
      <c r="G19" s="12">
        <v>250</v>
      </c>
      <c r="H19" s="8">
        <v>895</v>
      </c>
      <c r="I19">
        <f t="shared" si="0"/>
        <v>22.375</v>
      </c>
      <c r="J19" s="8" t="s">
        <v>27</v>
      </c>
      <c r="K19" s="8" t="s">
        <v>27</v>
      </c>
      <c r="L19" s="8"/>
    </row>
    <row r="20" spans="1:12" x14ac:dyDescent="0.25">
      <c r="A20" s="6" t="s">
        <v>139</v>
      </c>
      <c r="B20" s="7" t="s">
        <v>116</v>
      </c>
      <c r="C20" s="7" t="s">
        <v>117</v>
      </c>
      <c r="D20" s="7" t="s">
        <v>43</v>
      </c>
      <c r="E20" s="7" t="s">
        <v>23</v>
      </c>
      <c r="F20" s="7" t="s">
        <v>138</v>
      </c>
      <c r="G20" s="12">
        <v>210</v>
      </c>
      <c r="H20" s="8">
        <v>132</v>
      </c>
      <c r="I20">
        <f t="shared" si="0"/>
        <v>2.7720000000000002</v>
      </c>
      <c r="J20" s="8" t="s">
        <v>27</v>
      </c>
      <c r="K20" s="8" t="s">
        <v>27</v>
      </c>
      <c r="L20" s="8"/>
    </row>
    <row r="21" spans="1:12" x14ac:dyDescent="0.25">
      <c r="A21" s="6" t="s">
        <v>140</v>
      </c>
      <c r="B21" s="7" t="s">
        <v>116</v>
      </c>
      <c r="C21" s="7" t="s">
        <v>117</v>
      </c>
      <c r="D21" s="7" t="s">
        <v>43</v>
      </c>
      <c r="E21" s="7" t="s">
        <v>23</v>
      </c>
      <c r="F21" s="7" t="s">
        <v>138</v>
      </c>
      <c r="G21" s="12">
        <v>162</v>
      </c>
      <c r="H21" s="8">
        <v>200</v>
      </c>
      <c r="I21">
        <f t="shared" si="0"/>
        <v>3.24</v>
      </c>
      <c r="J21" s="8" t="s">
        <v>27</v>
      </c>
      <c r="K21" s="8" t="s">
        <v>27</v>
      </c>
      <c r="L21" s="8"/>
    </row>
    <row r="22" spans="1:12" x14ac:dyDescent="0.25">
      <c r="A22" s="6" t="s">
        <v>141</v>
      </c>
      <c r="B22" s="7" t="s">
        <v>116</v>
      </c>
      <c r="C22" s="7" t="s">
        <v>117</v>
      </c>
      <c r="D22" s="7" t="s">
        <v>43</v>
      </c>
      <c r="E22" s="7" t="s">
        <v>23</v>
      </c>
      <c r="F22" s="7" t="s">
        <v>138</v>
      </c>
      <c r="G22" s="12">
        <v>204</v>
      </c>
      <c r="H22" s="8">
        <v>212</v>
      </c>
      <c r="I22">
        <f t="shared" si="0"/>
        <v>4.3248000000000006</v>
      </c>
      <c r="J22" s="8" t="s">
        <v>27</v>
      </c>
      <c r="K22" s="8" t="s">
        <v>27</v>
      </c>
      <c r="L22" s="8"/>
    </row>
    <row r="23" spans="1:12" x14ac:dyDescent="0.25">
      <c r="A23" s="6" t="s">
        <v>142</v>
      </c>
      <c r="B23" s="7" t="s">
        <v>116</v>
      </c>
      <c r="C23" s="7" t="s">
        <v>117</v>
      </c>
      <c r="D23" s="7" t="s">
        <v>43</v>
      </c>
      <c r="E23" s="7" t="s">
        <v>123</v>
      </c>
      <c r="F23" s="7" t="s">
        <v>138</v>
      </c>
      <c r="G23" s="12">
        <v>132</v>
      </c>
      <c r="H23" s="8">
        <v>210</v>
      </c>
      <c r="I23">
        <f t="shared" si="0"/>
        <v>2.7720000000000002</v>
      </c>
      <c r="J23" s="8" t="s">
        <v>27</v>
      </c>
      <c r="K23" s="8" t="s">
        <v>27</v>
      </c>
      <c r="L23" s="8"/>
    </row>
    <row r="24" spans="1:12" x14ac:dyDescent="0.25">
      <c r="A24" s="6" t="s">
        <v>143</v>
      </c>
      <c r="B24" s="7" t="s">
        <v>116</v>
      </c>
      <c r="C24" s="7" t="s">
        <v>117</v>
      </c>
      <c r="D24" s="7" t="s">
        <v>43</v>
      </c>
      <c r="E24" s="7" t="s">
        <v>123</v>
      </c>
      <c r="F24" s="7" t="s">
        <v>138</v>
      </c>
      <c r="G24" s="12">
        <v>257</v>
      </c>
      <c r="H24" s="8">
        <v>205</v>
      </c>
      <c r="I24">
        <f t="shared" si="0"/>
        <v>5.2685000000000004</v>
      </c>
      <c r="J24" s="8" t="s">
        <v>27</v>
      </c>
      <c r="K24" s="8" t="s">
        <v>27</v>
      </c>
      <c r="L24" s="8"/>
    </row>
    <row r="25" spans="1:12" x14ac:dyDescent="0.25">
      <c r="A25" s="6" t="s">
        <v>144</v>
      </c>
      <c r="B25" s="7" t="s">
        <v>116</v>
      </c>
      <c r="C25" s="7" t="s">
        <v>117</v>
      </c>
      <c r="D25" s="7" t="s">
        <v>43</v>
      </c>
      <c r="E25" s="7" t="s">
        <v>123</v>
      </c>
      <c r="F25" s="7" t="s">
        <v>138</v>
      </c>
      <c r="G25" s="12">
        <v>233</v>
      </c>
      <c r="H25" s="8">
        <v>302</v>
      </c>
      <c r="I25">
        <f t="shared" si="0"/>
        <v>7.0366</v>
      </c>
      <c r="J25" s="8" t="s">
        <v>27</v>
      </c>
      <c r="K25" s="8" t="s">
        <v>27</v>
      </c>
      <c r="L25" s="8"/>
    </row>
    <row r="26" spans="1:12" x14ac:dyDescent="0.25">
      <c r="A26" s="6" t="s">
        <v>145</v>
      </c>
      <c r="B26" s="7" t="s">
        <v>116</v>
      </c>
      <c r="C26" s="7" t="s">
        <v>117</v>
      </c>
      <c r="D26" s="7" t="s">
        <v>43</v>
      </c>
      <c r="E26" s="7" t="s">
        <v>125</v>
      </c>
      <c r="F26" s="7" t="s">
        <v>138</v>
      </c>
      <c r="G26" s="12">
        <v>133</v>
      </c>
      <c r="H26" s="8">
        <v>221</v>
      </c>
      <c r="I26">
        <f t="shared" si="0"/>
        <v>2.9393000000000002</v>
      </c>
      <c r="J26" s="8" t="s">
        <v>27</v>
      </c>
      <c r="K26" s="8" t="s">
        <v>27</v>
      </c>
      <c r="L26" s="8"/>
    </row>
    <row r="27" spans="1:12" x14ac:dyDescent="0.25">
      <c r="A27" s="6" t="s">
        <v>146</v>
      </c>
      <c r="B27" s="7" t="s">
        <v>116</v>
      </c>
      <c r="C27" s="7" t="s">
        <v>117</v>
      </c>
      <c r="D27" s="7" t="s">
        <v>43</v>
      </c>
      <c r="E27" s="7" t="s">
        <v>125</v>
      </c>
      <c r="F27" s="7" t="s">
        <v>138</v>
      </c>
      <c r="G27" s="12">
        <v>227</v>
      </c>
      <c r="H27" s="8">
        <v>202</v>
      </c>
      <c r="I27">
        <f t="shared" si="0"/>
        <v>4.5853999999999999</v>
      </c>
      <c r="J27" s="8" t="s">
        <v>27</v>
      </c>
      <c r="K27" s="8" t="s">
        <v>27</v>
      </c>
      <c r="L27" s="8"/>
    </row>
    <row r="28" spans="1:12" x14ac:dyDescent="0.25">
      <c r="A28" s="6" t="s">
        <v>147</v>
      </c>
      <c r="B28" s="7" t="s">
        <v>116</v>
      </c>
      <c r="C28" s="7" t="s">
        <v>117</v>
      </c>
      <c r="D28" s="7" t="s">
        <v>43</v>
      </c>
      <c r="E28" s="7" t="s">
        <v>125</v>
      </c>
      <c r="F28" s="7" t="s">
        <v>138</v>
      </c>
      <c r="G28" s="12">
        <v>212</v>
      </c>
      <c r="H28" s="8">
        <v>302</v>
      </c>
      <c r="I28">
        <f t="shared" si="0"/>
        <v>6.4024000000000001</v>
      </c>
      <c r="J28" s="8" t="s">
        <v>27</v>
      </c>
      <c r="K28" s="8" t="s">
        <v>27</v>
      </c>
      <c r="L28" s="8"/>
    </row>
    <row r="29" spans="1:12" x14ac:dyDescent="0.25">
      <c r="A29" s="6" t="s">
        <v>148</v>
      </c>
      <c r="B29" s="7" t="s">
        <v>116</v>
      </c>
      <c r="C29" s="7" t="s">
        <v>117</v>
      </c>
      <c r="D29" s="7" t="s">
        <v>49</v>
      </c>
      <c r="E29" s="7" t="s">
        <v>32</v>
      </c>
      <c r="F29" s="7" t="s">
        <v>149</v>
      </c>
      <c r="G29" s="12">
        <v>250</v>
      </c>
      <c r="H29" s="8">
        <v>491</v>
      </c>
      <c r="I29">
        <f t="shared" si="0"/>
        <v>12.275</v>
      </c>
      <c r="J29" s="8" t="s">
        <v>27</v>
      </c>
      <c r="K29" s="8" t="s">
        <v>27</v>
      </c>
      <c r="L29" s="8"/>
    </row>
    <row r="30" spans="1:12" x14ac:dyDescent="0.25">
      <c r="A30" s="6" t="s">
        <v>150</v>
      </c>
      <c r="B30" s="7" t="s">
        <v>116</v>
      </c>
      <c r="C30" s="7" t="s">
        <v>117</v>
      </c>
      <c r="D30" s="7" t="s">
        <v>49</v>
      </c>
      <c r="E30" s="7" t="s">
        <v>32</v>
      </c>
      <c r="F30" s="7" t="s">
        <v>149</v>
      </c>
      <c r="G30" s="12">
        <v>250</v>
      </c>
      <c r="H30" s="8">
        <v>272</v>
      </c>
      <c r="I30">
        <f t="shared" si="0"/>
        <v>6.8000000000000007</v>
      </c>
      <c r="J30" s="8" t="s">
        <v>27</v>
      </c>
      <c r="K30" s="8" t="s">
        <v>27</v>
      </c>
      <c r="L30" s="8"/>
    </row>
    <row r="31" spans="1:12" x14ac:dyDescent="0.25">
      <c r="A31" s="6" t="s">
        <v>151</v>
      </c>
      <c r="B31" s="7" t="s">
        <v>116</v>
      </c>
      <c r="C31" s="7" t="s">
        <v>117</v>
      </c>
      <c r="D31" s="7" t="s">
        <v>49</v>
      </c>
      <c r="E31" s="7" t="s">
        <v>32</v>
      </c>
      <c r="F31" s="7" t="s">
        <v>149</v>
      </c>
      <c r="G31" s="12">
        <v>250</v>
      </c>
      <c r="H31" s="8">
        <v>806</v>
      </c>
      <c r="I31">
        <f t="shared" si="0"/>
        <v>20.150000000000002</v>
      </c>
      <c r="J31" s="8" t="s">
        <v>27</v>
      </c>
      <c r="K31" s="8" t="s">
        <v>27</v>
      </c>
      <c r="L31" s="8"/>
    </row>
    <row r="32" spans="1:12" x14ac:dyDescent="0.25">
      <c r="A32" s="6" t="s">
        <v>152</v>
      </c>
      <c r="B32" s="7" t="s">
        <v>116</v>
      </c>
      <c r="C32" s="7" t="s">
        <v>117</v>
      </c>
      <c r="D32" s="7" t="s">
        <v>49</v>
      </c>
      <c r="E32" s="7" t="s">
        <v>23</v>
      </c>
      <c r="F32" s="7" t="s">
        <v>149</v>
      </c>
      <c r="G32" s="12">
        <v>212</v>
      </c>
      <c r="H32" s="8">
        <v>666</v>
      </c>
      <c r="I32">
        <f t="shared" si="0"/>
        <v>14.119200000000001</v>
      </c>
      <c r="J32" s="8" t="s">
        <v>27</v>
      </c>
      <c r="K32" s="8" t="s">
        <v>27</v>
      </c>
      <c r="L32" s="8"/>
    </row>
    <row r="33" spans="1:12" x14ac:dyDescent="0.25">
      <c r="A33" s="6" t="s">
        <v>153</v>
      </c>
      <c r="B33" s="7" t="s">
        <v>116</v>
      </c>
      <c r="C33" s="7" t="s">
        <v>117</v>
      </c>
      <c r="D33" s="7" t="s">
        <v>49</v>
      </c>
      <c r="E33" s="7" t="s">
        <v>123</v>
      </c>
      <c r="F33" s="7" t="s">
        <v>149</v>
      </c>
      <c r="G33" s="12">
        <v>234</v>
      </c>
      <c r="H33" s="8">
        <v>666</v>
      </c>
      <c r="I33">
        <f t="shared" si="0"/>
        <v>15.5844</v>
      </c>
      <c r="J33" s="8" t="s">
        <v>27</v>
      </c>
      <c r="K33" s="8" t="s">
        <v>27</v>
      </c>
      <c r="L33" s="8"/>
    </row>
    <row r="34" spans="1:12" x14ac:dyDescent="0.25">
      <c r="A34" s="6" t="s">
        <v>154</v>
      </c>
      <c r="B34" s="7" t="s">
        <v>116</v>
      </c>
      <c r="C34" s="7" t="s">
        <v>117</v>
      </c>
      <c r="D34" s="7" t="s">
        <v>49</v>
      </c>
      <c r="E34" s="7" t="s">
        <v>125</v>
      </c>
      <c r="F34" s="7" t="s">
        <v>149</v>
      </c>
      <c r="G34" s="12">
        <v>212</v>
      </c>
      <c r="H34" s="8">
        <v>666</v>
      </c>
      <c r="I34">
        <f t="shared" si="0"/>
        <v>14.119200000000001</v>
      </c>
      <c r="J34" s="8" t="s">
        <v>27</v>
      </c>
      <c r="K34" s="8" t="s">
        <v>27</v>
      </c>
      <c r="L34" s="8"/>
    </row>
    <row r="35" spans="1:12" x14ac:dyDescent="0.25">
      <c r="A35" s="6" t="s">
        <v>155</v>
      </c>
      <c r="B35" s="7" t="s">
        <v>116</v>
      </c>
      <c r="C35" s="7" t="s">
        <v>117</v>
      </c>
      <c r="D35" s="7" t="s">
        <v>55</v>
      </c>
      <c r="E35" s="7" t="s">
        <v>23</v>
      </c>
      <c r="F35" s="7" t="s">
        <v>156</v>
      </c>
      <c r="G35" s="12">
        <v>158</v>
      </c>
      <c r="H35" s="8">
        <v>96</v>
      </c>
      <c r="I35">
        <f t="shared" si="0"/>
        <v>1.5168000000000001</v>
      </c>
      <c r="J35" s="8" t="s">
        <v>27</v>
      </c>
      <c r="K35" s="8" t="s">
        <v>27</v>
      </c>
      <c r="L35" s="8"/>
    </row>
    <row r="36" spans="1:12" x14ac:dyDescent="0.25">
      <c r="A36" s="6" t="s">
        <v>157</v>
      </c>
      <c r="B36" s="7" t="s">
        <v>116</v>
      </c>
      <c r="C36" s="7" t="s">
        <v>117</v>
      </c>
      <c r="D36" s="7" t="s">
        <v>55</v>
      </c>
      <c r="E36" s="7" t="s">
        <v>123</v>
      </c>
      <c r="F36" s="7" t="s">
        <v>156</v>
      </c>
      <c r="G36" s="12">
        <v>158</v>
      </c>
      <c r="H36" s="8">
        <v>96</v>
      </c>
      <c r="I36">
        <f t="shared" si="0"/>
        <v>1.5168000000000001</v>
      </c>
      <c r="J36" s="8" t="s">
        <v>27</v>
      </c>
      <c r="K36" s="8" t="s">
        <v>27</v>
      </c>
      <c r="L36" s="8"/>
    </row>
    <row r="37" spans="1:12" x14ac:dyDescent="0.25">
      <c r="A37" s="6" t="s">
        <v>158</v>
      </c>
      <c r="B37" s="7" t="s">
        <v>116</v>
      </c>
      <c r="C37" s="7" t="s">
        <v>117</v>
      </c>
      <c r="D37" s="7" t="s">
        <v>55</v>
      </c>
      <c r="E37" s="7" t="s">
        <v>125</v>
      </c>
      <c r="F37" s="7" t="s">
        <v>156</v>
      </c>
      <c r="G37" s="12">
        <v>158</v>
      </c>
      <c r="H37" s="8">
        <v>96</v>
      </c>
      <c r="I37">
        <f t="shared" si="0"/>
        <v>1.5168000000000001</v>
      </c>
      <c r="J37" s="8" t="s">
        <v>27</v>
      </c>
      <c r="K37" s="8" t="s">
        <v>27</v>
      </c>
      <c r="L37" s="8"/>
    </row>
    <row r="38" spans="1:12" x14ac:dyDescent="0.25">
      <c r="A38" s="6" t="s">
        <v>159</v>
      </c>
      <c r="B38" s="7" t="s">
        <v>116</v>
      </c>
      <c r="C38" s="7" t="s">
        <v>117</v>
      </c>
      <c r="D38" s="7" t="s">
        <v>59</v>
      </c>
      <c r="E38" s="6" t="s">
        <v>110</v>
      </c>
      <c r="F38" s="7" t="s">
        <v>160</v>
      </c>
      <c r="G38" s="12">
        <v>110</v>
      </c>
      <c r="H38" s="8">
        <v>260</v>
      </c>
      <c r="I38">
        <f t="shared" si="0"/>
        <v>2.8600000000000003</v>
      </c>
      <c r="J38" s="8" t="s">
        <v>27</v>
      </c>
      <c r="K38" s="8" t="s">
        <v>27</v>
      </c>
      <c r="L38" s="8"/>
    </row>
    <row r="39" spans="1:12" x14ac:dyDescent="0.25">
      <c r="A39" s="6" t="s">
        <v>161</v>
      </c>
      <c r="B39" s="7" t="s">
        <v>116</v>
      </c>
      <c r="C39" s="7" t="s">
        <v>117</v>
      </c>
      <c r="D39" s="7" t="s">
        <v>59</v>
      </c>
      <c r="E39" s="6" t="s">
        <v>110</v>
      </c>
      <c r="F39" s="7" t="s">
        <v>160</v>
      </c>
      <c r="G39" s="12">
        <v>110</v>
      </c>
      <c r="H39" s="8">
        <v>260</v>
      </c>
      <c r="I39">
        <f t="shared" si="0"/>
        <v>2.8600000000000003</v>
      </c>
      <c r="J39" s="8" t="s">
        <v>27</v>
      </c>
      <c r="K39" s="8" t="s">
        <v>27</v>
      </c>
      <c r="L39" s="8"/>
    </row>
    <row r="40" spans="1:12" x14ac:dyDescent="0.25">
      <c r="A40" s="6" t="s">
        <v>162</v>
      </c>
      <c r="B40" s="7" t="s">
        <v>116</v>
      </c>
      <c r="C40" s="7" t="s">
        <v>117</v>
      </c>
      <c r="D40" s="7" t="s">
        <v>59</v>
      </c>
      <c r="E40" s="6" t="s">
        <v>110</v>
      </c>
      <c r="F40" s="7" t="s">
        <v>160</v>
      </c>
      <c r="G40" s="12">
        <v>110</v>
      </c>
      <c r="H40" s="8">
        <v>260</v>
      </c>
      <c r="I40">
        <f t="shared" si="0"/>
        <v>2.8600000000000003</v>
      </c>
      <c r="J40" s="8" t="s">
        <v>27</v>
      </c>
      <c r="K40" s="8" t="s">
        <v>27</v>
      </c>
    </row>
    <row r="41" spans="1:12" x14ac:dyDescent="0.25">
      <c r="A41" s="6" t="s">
        <v>163</v>
      </c>
      <c r="B41" s="7" t="s">
        <v>116</v>
      </c>
      <c r="C41" s="7" t="s">
        <v>117</v>
      </c>
      <c r="D41" s="7" t="s">
        <v>59</v>
      </c>
      <c r="E41" s="7" t="s">
        <v>32</v>
      </c>
      <c r="F41" s="7" t="s">
        <v>160</v>
      </c>
      <c r="G41" s="12">
        <v>70</v>
      </c>
      <c r="H41" s="8">
        <v>220</v>
      </c>
      <c r="I41">
        <f t="shared" si="0"/>
        <v>1.54</v>
      </c>
      <c r="J41" s="8" t="s">
        <v>27</v>
      </c>
      <c r="K41" s="8" t="s">
        <v>27</v>
      </c>
      <c r="L41" s="8"/>
    </row>
    <row r="42" spans="1:12" x14ac:dyDescent="0.25">
      <c r="A42" s="6" t="s">
        <v>164</v>
      </c>
      <c r="B42" s="7" t="s">
        <v>116</v>
      </c>
      <c r="C42" s="7" t="s">
        <v>117</v>
      </c>
      <c r="D42" s="7" t="s">
        <v>59</v>
      </c>
      <c r="E42" s="7" t="s">
        <v>32</v>
      </c>
      <c r="F42" s="7" t="s">
        <v>160</v>
      </c>
      <c r="G42" s="12">
        <v>70</v>
      </c>
      <c r="H42" s="8">
        <v>220</v>
      </c>
      <c r="I42">
        <f t="shared" si="0"/>
        <v>1.54</v>
      </c>
      <c r="J42" s="8" t="s">
        <v>27</v>
      </c>
      <c r="K42" s="8" t="s">
        <v>27</v>
      </c>
      <c r="L42" s="8"/>
    </row>
    <row r="43" spans="1:12" x14ac:dyDescent="0.25">
      <c r="A43" s="6" t="s">
        <v>165</v>
      </c>
      <c r="B43" s="7" t="s">
        <v>116</v>
      </c>
      <c r="C43" s="7" t="s">
        <v>117</v>
      </c>
      <c r="D43" s="7" t="s">
        <v>59</v>
      </c>
      <c r="E43" s="7" t="s">
        <v>32</v>
      </c>
      <c r="F43" s="7" t="s">
        <v>160</v>
      </c>
      <c r="G43" s="12">
        <v>200</v>
      </c>
      <c r="H43" s="8">
        <v>90</v>
      </c>
      <c r="I43">
        <f t="shared" si="0"/>
        <v>1.8</v>
      </c>
      <c r="J43" s="8" t="s">
        <v>27</v>
      </c>
      <c r="K43" s="8" t="s">
        <v>27</v>
      </c>
      <c r="L43" s="8"/>
    </row>
    <row r="44" spans="1:12" x14ac:dyDescent="0.25">
      <c r="A44" s="6" t="s">
        <v>166</v>
      </c>
      <c r="B44" s="7" t="s">
        <v>116</v>
      </c>
      <c r="C44" s="7" t="s">
        <v>117</v>
      </c>
      <c r="D44" s="7" t="s">
        <v>59</v>
      </c>
      <c r="E44" s="7" t="s">
        <v>32</v>
      </c>
      <c r="F44" s="7" t="s">
        <v>160</v>
      </c>
      <c r="G44" s="12">
        <v>70</v>
      </c>
      <c r="H44" s="8">
        <v>220</v>
      </c>
      <c r="I44">
        <f t="shared" si="0"/>
        <v>1.54</v>
      </c>
      <c r="J44" s="8" t="s">
        <v>27</v>
      </c>
      <c r="K44" s="8" t="s">
        <v>27</v>
      </c>
      <c r="L44" s="8"/>
    </row>
    <row r="45" spans="1:12" x14ac:dyDescent="0.25">
      <c r="A45" s="6" t="s">
        <v>167</v>
      </c>
      <c r="B45" s="7" t="s">
        <v>116</v>
      </c>
      <c r="C45" s="7" t="s">
        <v>117</v>
      </c>
      <c r="D45" s="7" t="s">
        <v>59</v>
      </c>
      <c r="E45" s="7" t="s">
        <v>32</v>
      </c>
      <c r="F45" s="7" t="s">
        <v>160</v>
      </c>
      <c r="G45" s="12">
        <v>250</v>
      </c>
      <c r="H45" s="8">
        <v>130</v>
      </c>
      <c r="I45">
        <f t="shared" si="0"/>
        <v>3.25</v>
      </c>
      <c r="J45" s="8" t="s">
        <v>27</v>
      </c>
      <c r="K45" s="8" t="s">
        <v>27</v>
      </c>
      <c r="L45" s="8"/>
    </row>
    <row r="46" spans="1:12" x14ac:dyDescent="0.25">
      <c r="A46" s="6" t="s">
        <v>168</v>
      </c>
      <c r="B46" s="7" t="s">
        <v>116</v>
      </c>
      <c r="C46" s="7" t="s">
        <v>117</v>
      </c>
      <c r="D46" s="7" t="s">
        <v>59</v>
      </c>
      <c r="E46" s="7" t="s">
        <v>32</v>
      </c>
      <c r="F46" s="7" t="s">
        <v>160</v>
      </c>
      <c r="G46" s="12">
        <v>298</v>
      </c>
      <c r="H46" s="8">
        <v>193</v>
      </c>
      <c r="I46">
        <f t="shared" si="0"/>
        <v>5.7514000000000003</v>
      </c>
      <c r="J46" s="8" t="s">
        <v>27</v>
      </c>
      <c r="K46" s="8" t="s">
        <v>27</v>
      </c>
      <c r="L46" s="8"/>
    </row>
    <row r="47" spans="1:12" x14ac:dyDescent="0.25">
      <c r="A47" s="6" t="s">
        <v>169</v>
      </c>
      <c r="B47" s="7" t="s">
        <v>116</v>
      </c>
      <c r="C47" s="7" t="s">
        <v>117</v>
      </c>
      <c r="D47" s="7" t="s">
        <v>59</v>
      </c>
      <c r="E47" s="7" t="s">
        <v>23</v>
      </c>
      <c r="F47" s="7" t="s">
        <v>160</v>
      </c>
      <c r="G47" s="12">
        <v>158</v>
      </c>
      <c r="H47" s="8">
        <v>197</v>
      </c>
      <c r="I47">
        <f t="shared" si="0"/>
        <v>3.1126</v>
      </c>
      <c r="J47" s="8" t="s">
        <v>27</v>
      </c>
      <c r="K47" s="8" t="s">
        <v>27</v>
      </c>
      <c r="L47" s="8"/>
    </row>
    <row r="48" spans="1:12" x14ac:dyDescent="0.25">
      <c r="A48" s="6" t="s">
        <v>170</v>
      </c>
      <c r="B48" s="7" t="s">
        <v>116</v>
      </c>
      <c r="C48" s="7" t="s">
        <v>117</v>
      </c>
      <c r="D48" s="7" t="s">
        <v>59</v>
      </c>
      <c r="E48" s="7" t="s">
        <v>23</v>
      </c>
      <c r="F48" s="7" t="s">
        <v>160</v>
      </c>
      <c r="G48" s="12">
        <v>158</v>
      </c>
      <c r="H48" s="8">
        <v>197</v>
      </c>
      <c r="I48">
        <f t="shared" si="0"/>
        <v>3.1126</v>
      </c>
      <c r="J48" s="8" t="s">
        <v>27</v>
      </c>
      <c r="K48" s="8" t="s">
        <v>27</v>
      </c>
      <c r="L48" s="8"/>
    </row>
    <row r="49" spans="1:12" x14ac:dyDescent="0.25">
      <c r="A49" s="6" t="s">
        <v>171</v>
      </c>
      <c r="B49" s="7" t="s">
        <v>116</v>
      </c>
      <c r="C49" s="7" t="s">
        <v>117</v>
      </c>
      <c r="D49" s="7" t="s">
        <v>59</v>
      </c>
      <c r="E49" s="7" t="s">
        <v>23</v>
      </c>
      <c r="F49" s="7" t="s">
        <v>160</v>
      </c>
      <c r="G49" s="12">
        <v>158</v>
      </c>
      <c r="H49" s="8">
        <v>197</v>
      </c>
      <c r="I49">
        <f t="shared" si="0"/>
        <v>3.1126</v>
      </c>
      <c r="J49" s="8" t="s">
        <v>27</v>
      </c>
      <c r="K49" s="8" t="s">
        <v>27</v>
      </c>
      <c r="L49" s="8"/>
    </row>
    <row r="50" spans="1:12" x14ac:dyDescent="0.25">
      <c r="A50" s="6" t="s">
        <v>172</v>
      </c>
      <c r="B50" s="7" t="s">
        <v>116</v>
      </c>
      <c r="C50" s="7" t="s">
        <v>117</v>
      </c>
      <c r="D50" s="7" t="s">
        <v>59</v>
      </c>
      <c r="E50" s="7" t="s">
        <v>23</v>
      </c>
      <c r="F50" s="7" t="s">
        <v>160</v>
      </c>
      <c r="G50" s="12">
        <v>158</v>
      </c>
      <c r="H50" s="8">
        <v>197</v>
      </c>
      <c r="I50">
        <f t="shared" si="0"/>
        <v>3.1126</v>
      </c>
      <c r="J50" s="8" t="s">
        <v>27</v>
      </c>
      <c r="K50" s="8" t="s">
        <v>27</v>
      </c>
      <c r="L50" s="8"/>
    </row>
    <row r="51" spans="1:12" x14ac:dyDescent="0.25">
      <c r="A51" s="6" t="s">
        <v>173</v>
      </c>
      <c r="B51" s="7" t="s">
        <v>116</v>
      </c>
      <c r="C51" s="7" t="s">
        <v>117</v>
      </c>
      <c r="D51" s="7" t="s">
        <v>59</v>
      </c>
      <c r="E51" s="7" t="s">
        <v>23</v>
      </c>
      <c r="F51" s="7" t="s">
        <v>160</v>
      </c>
      <c r="G51" s="12">
        <v>158</v>
      </c>
      <c r="H51" s="8">
        <v>197</v>
      </c>
      <c r="I51">
        <f t="shared" si="0"/>
        <v>3.1126</v>
      </c>
      <c r="J51" s="8" t="s">
        <v>27</v>
      </c>
      <c r="K51" s="8" t="s">
        <v>27</v>
      </c>
      <c r="L51" s="8"/>
    </row>
    <row r="52" spans="1:12" x14ac:dyDescent="0.25">
      <c r="A52" s="6" t="s">
        <v>174</v>
      </c>
      <c r="B52" s="7" t="s">
        <v>116</v>
      </c>
      <c r="C52" s="7" t="s">
        <v>117</v>
      </c>
      <c r="D52" s="7" t="s">
        <v>59</v>
      </c>
      <c r="E52" s="7" t="s">
        <v>123</v>
      </c>
      <c r="F52" s="7" t="s">
        <v>160</v>
      </c>
      <c r="G52" s="12">
        <v>158</v>
      </c>
      <c r="H52" s="8">
        <v>197</v>
      </c>
      <c r="I52">
        <f t="shared" si="0"/>
        <v>3.1126</v>
      </c>
      <c r="J52" s="8" t="s">
        <v>27</v>
      </c>
      <c r="K52" s="8" t="s">
        <v>27</v>
      </c>
      <c r="L52" s="8"/>
    </row>
    <row r="53" spans="1:12" x14ac:dyDescent="0.25">
      <c r="A53" s="6" t="s">
        <v>175</v>
      </c>
      <c r="B53" s="7" t="s">
        <v>116</v>
      </c>
      <c r="C53" s="7" t="s">
        <v>117</v>
      </c>
      <c r="D53" s="7" t="s">
        <v>59</v>
      </c>
      <c r="E53" s="7" t="s">
        <v>123</v>
      </c>
      <c r="F53" s="7" t="s">
        <v>160</v>
      </c>
      <c r="G53" s="12">
        <v>158</v>
      </c>
      <c r="H53" s="8">
        <v>197</v>
      </c>
      <c r="I53">
        <f t="shared" si="0"/>
        <v>3.1126</v>
      </c>
      <c r="J53" s="8" t="s">
        <v>27</v>
      </c>
      <c r="K53" s="8" t="s">
        <v>27</v>
      </c>
      <c r="L53" s="8"/>
    </row>
    <row r="54" spans="1:12" x14ac:dyDescent="0.25">
      <c r="A54" s="6" t="s">
        <v>176</v>
      </c>
      <c r="B54" s="7" t="s">
        <v>116</v>
      </c>
      <c r="C54" s="7" t="s">
        <v>117</v>
      </c>
      <c r="D54" s="7" t="s">
        <v>59</v>
      </c>
      <c r="E54" s="7" t="s">
        <v>123</v>
      </c>
      <c r="F54" s="7" t="s">
        <v>160</v>
      </c>
      <c r="G54" s="12">
        <v>158</v>
      </c>
      <c r="H54" s="8">
        <v>197</v>
      </c>
      <c r="I54">
        <f t="shared" si="0"/>
        <v>3.1126</v>
      </c>
      <c r="J54" s="8" t="s">
        <v>27</v>
      </c>
      <c r="K54" s="8" t="s">
        <v>27</v>
      </c>
      <c r="L54" s="8"/>
    </row>
    <row r="55" spans="1:12" x14ac:dyDescent="0.25">
      <c r="A55" s="6" t="s">
        <v>177</v>
      </c>
      <c r="B55" s="7" t="s">
        <v>116</v>
      </c>
      <c r="C55" s="7" t="s">
        <v>117</v>
      </c>
      <c r="D55" s="7" t="s">
        <v>59</v>
      </c>
      <c r="E55" s="7" t="s">
        <v>123</v>
      </c>
      <c r="F55" s="7" t="s">
        <v>160</v>
      </c>
      <c r="G55" s="12">
        <v>158</v>
      </c>
      <c r="H55" s="8">
        <v>197</v>
      </c>
      <c r="I55">
        <f t="shared" si="0"/>
        <v>3.1126</v>
      </c>
      <c r="J55" s="8" t="s">
        <v>27</v>
      </c>
      <c r="K55" s="8" t="s">
        <v>27</v>
      </c>
      <c r="L55" s="8"/>
    </row>
    <row r="56" spans="1:12" x14ac:dyDescent="0.25">
      <c r="A56" s="6" t="s">
        <v>178</v>
      </c>
      <c r="B56" s="7" t="s">
        <v>116</v>
      </c>
      <c r="C56" s="7" t="s">
        <v>117</v>
      </c>
      <c r="D56" s="7" t="s">
        <v>59</v>
      </c>
      <c r="E56" s="7" t="s">
        <v>123</v>
      </c>
      <c r="F56" s="7" t="s">
        <v>160</v>
      </c>
      <c r="G56" s="12">
        <v>158</v>
      </c>
      <c r="H56" s="8">
        <v>197</v>
      </c>
      <c r="I56">
        <f t="shared" si="0"/>
        <v>3.1126</v>
      </c>
      <c r="J56" s="8" t="s">
        <v>27</v>
      </c>
      <c r="K56" s="8" t="s">
        <v>27</v>
      </c>
      <c r="L56" s="8"/>
    </row>
    <row r="57" spans="1:12" x14ac:dyDescent="0.25">
      <c r="A57" s="6" t="s">
        <v>179</v>
      </c>
      <c r="B57" s="7" t="s">
        <v>116</v>
      </c>
      <c r="C57" s="7" t="s">
        <v>117</v>
      </c>
      <c r="D57" s="7" t="s">
        <v>59</v>
      </c>
      <c r="E57" s="7" t="s">
        <v>125</v>
      </c>
      <c r="F57" s="7" t="s">
        <v>160</v>
      </c>
      <c r="G57" s="12">
        <v>158</v>
      </c>
      <c r="H57" s="8">
        <v>197</v>
      </c>
      <c r="I57">
        <f t="shared" si="0"/>
        <v>3.1126</v>
      </c>
      <c r="J57" s="8" t="s">
        <v>27</v>
      </c>
      <c r="K57" s="8" t="s">
        <v>27</v>
      </c>
      <c r="L57" s="8"/>
    </row>
    <row r="58" spans="1:12" x14ac:dyDescent="0.25">
      <c r="A58" s="6" t="s">
        <v>180</v>
      </c>
      <c r="B58" s="7" t="s">
        <v>116</v>
      </c>
      <c r="C58" s="7" t="s">
        <v>117</v>
      </c>
      <c r="D58" s="7" t="s">
        <v>59</v>
      </c>
      <c r="E58" s="7" t="s">
        <v>125</v>
      </c>
      <c r="F58" s="7" t="s">
        <v>160</v>
      </c>
      <c r="G58" s="12">
        <v>158</v>
      </c>
      <c r="H58" s="8">
        <v>197</v>
      </c>
      <c r="I58">
        <f t="shared" si="0"/>
        <v>3.1126</v>
      </c>
      <c r="J58" s="8" t="s">
        <v>27</v>
      </c>
      <c r="K58" s="8" t="s">
        <v>27</v>
      </c>
      <c r="L58" s="8"/>
    </row>
    <row r="59" spans="1:12" x14ac:dyDescent="0.25">
      <c r="A59" s="6" t="s">
        <v>181</v>
      </c>
      <c r="B59" s="7" t="s">
        <v>116</v>
      </c>
      <c r="C59" s="7" t="s">
        <v>117</v>
      </c>
      <c r="D59" s="7" t="s">
        <v>59</v>
      </c>
      <c r="E59" s="7" t="s">
        <v>125</v>
      </c>
      <c r="F59" s="7" t="s">
        <v>160</v>
      </c>
      <c r="G59" s="12">
        <v>158</v>
      </c>
      <c r="H59" s="8">
        <v>197</v>
      </c>
      <c r="I59">
        <f t="shared" si="0"/>
        <v>3.1126</v>
      </c>
      <c r="J59" s="8" t="s">
        <v>27</v>
      </c>
      <c r="K59" s="8" t="s">
        <v>27</v>
      </c>
      <c r="L59" s="8"/>
    </row>
    <row r="60" spans="1:12" x14ac:dyDescent="0.25">
      <c r="A60" s="6" t="s">
        <v>182</v>
      </c>
      <c r="B60" s="7" t="s">
        <v>116</v>
      </c>
      <c r="C60" s="7" t="s">
        <v>117</v>
      </c>
      <c r="D60" s="7" t="s">
        <v>59</v>
      </c>
      <c r="E60" s="7" t="s">
        <v>125</v>
      </c>
      <c r="F60" s="7" t="s">
        <v>160</v>
      </c>
      <c r="G60" s="12">
        <v>158</v>
      </c>
      <c r="H60" s="8">
        <v>197</v>
      </c>
      <c r="I60">
        <f t="shared" si="0"/>
        <v>3.1126</v>
      </c>
      <c r="J60" s="8" t="s">
        <v>27</v>
      </c>
      <c r="K60" s="8" t="s">
        <v>27</v>
      </c>
      <c r="L60" s="8"/>
    </row>
    <row r="61" spans="1:12" x14ac:dyDescent="0.25">
      <c r="A61" s="6" t="s">
        <v>183</v>
      </c>
      <c r="B61" s="7" t="s">
        <v>116</v>
      </c>
      <c r="C61" s="7" t="s">
        <v>117</v>
      </c>
      <c r="D61" s="7" t="s">
        <v>59</v>
      </c>
      <c r="E61" s="7" t="s">
        <v>125</v>
      </c>
      <c r="F61" s="7" t="s">
        <v>160</v>
      </c>
      <c r="G61" s="12">
        <v>158</v>
      </c>
      <c r="H61" s="8">
        <v>197</v>
      </c>
      <c r="I61">
        <f t="shared" si="0"/>
        <v>3.1126</v>
      </c>
      <c r="J61" s="8" t="s">
        <v>27</v>
      </c>
      <c r="K61" s="8" t="s">
        <v>27</v>
      </c>
      <c r="L61" s="8"/>
    </row>
    <row r="62" spans="1:12" x14ac:dyDescent="0.25">
      <c r="A62" s="6" t="s">
        <v>184</v>
      </c>
      <c r="B62" s="7" t="s">
        <v>116</v>
      </c>
      <c r="C62" s="7" t="s">
        <v>117</v>
      </c>
      <c r="D62" s="7" t="s">
        <v>70</v>
      </c>
      <c r="E62" s="7" t="s">
        <v>32</v>
      </c>
      <c r="F62" s="7" t="s">
        <v>185</v>
      </c>
      <c r="G62" s="12">
        <v>250</v>
      </c>
      <c r="H62" s="8">
        <v>115</v>
      </c>
      <c r="I62">
        <f t="shared" si="0"/>
        <v>2.875</v>
      </c>
      <c r="J62" s="8" t="s">
        <v>27</v>
      </c>
      <c r="K62" s="8" t="s">
        <v>27</v>
      </c>
      <c r="L62" s="8"/>
    </row>
    <row r="63" spans="1:12" x14ac:dyDescent="0.25">
      <c r="A63" s="6" t="s">
        <v>186</v>
      </c>
      <c r="B63" s="7" t="s">
        <v>116</v>
      </c>
      <c r="C63" s="7" t="s">
        <v>117</v>
      </c>
      <c r="D63" s="7" t="s">
        <v>70</v>
      </c>
      <c r="E63" s="7" t="s">
        <v>32</v>
      </c>
      <c r="F63" s="7" t="s">
        <v>185</v>
      </c>
      <c r="G63" s="12">
        <v>250</v>
      </c>
      <c r="H63" s="8">
        <v>172</v>
      </c>
      <c r="I63">
        <f t="shared" si="0"/>
        <v>4.3</v>
      </c>
      <c r="J63" s="8" t="s">
        <v>27</v>
      </c>
      <c r="K63" s="8" t="s">
        <v>27</v>
      </c>
      <c r="L63" s="8"/>
    </row>
    <row r="64" spans="1:12" x14ac:dyDescent="0.25">
      <c r="A64" s="6" t="s">
        <v>187</v>
      </c>
      <c r="B64" s="7" t="s">
        <v>116</v>
      </c>
      <c r="C64" s="7" t="s">
        <v>117</v>
      </c>
      <c r="D64" s="7" t="s">
        <v>70</v>
      </c>
      <c r="E64" s="7" t="s">
        <v>23</v>
      </c>
      <c r="F64" s="7" t="s">
        <v>185</v>
      </c>
      <c r="G64" s="12">
        <v>158</v>
      </c>
      <c r="H64" s="8">
        <v>95</v>
      </c>
      <c r="I64">
        <f t="shared" si="0"/>
        <v>1.5010000000000001</v>
      </c>
      <c r="J64" s="8" t="s">
        <v>27</v>
      </c>
      <c r="K64" s="8" t="s">
        <v>27</v>
      </c>
      <c r="L64" s="8"/>
    </row>
    <row r="65" spans="1:12" x14ac:dyDescent="0.25">
      <c r="A65" s="6" t="s">
        <v>188</v>
      </c>
      <c r="B65" s="7" t="s">
        <v>116</v>
      </c>
      <c r="C65" s="7" t="s">
        <v>117</v>
      </c>
      <c r="D65" s="7" t="s">
        <v>70</v>
      </c>
      <c r="E65" s="7" t="s">
        <v>123</v>
      </c>
      <c r="F65" s="7" t="s">
        <v>185</v>
      </c>
      <c r="G65" s="12">
        <v>158</v>
      </c>
      <c r="H65" s="8">
        <v>95</v>
      </c>
      <c r="I65">
        <f t="shared" si="0"/>
        <v>1.5010000000000001</v>
      </c>
      <c r="J65" s="8" t="s">
        <v>27</v>
      </c>
      <c r="K65" s="8" t="s">
        <v>27</v>
      </c>
      <c r="L65" s="8"/>
    </row>
    <row r="66" spans="1:12" x14ac:dyDescent="0.25">
      <c r="A66" s="6" t="s">
        <v>189</v>
      </c>
      <c r="B66" s="7" t="s">
        <v>116</v>
      </c>
      <c r="C66" s="7" t="s">
        <v>117</v>
      </c>
      <c r="D66" s="7" t="s">
        <v>70</v>
      </c>
      <c r="E66" s="7" t="s">
        <v>125</v>
      </c>
      <c r="F66" s="7" t="s">
        <v>185</v>
      </c>
      <c r="G66" s="12">
        <v>158</v>
      </c>
      <c r="H66" s="8">
        <v>95</v>
      </c>
      <c r="I66">
        <f t="shared" si="0"/>
        <v>1.5010000000000001</v>
      </c>
      <c r="J66" s="8" t="s">
        <v>27</v>
      </c>
      <c r="K66" s="8" t="s">
        <v>27</v>
      </c>
      <c r="L66" s="8"/>
    </row>
    <row r="67" spans="1:12" x14ac:dyDescent="0.25">
      <c r="A67" s="7" t="s">
        <v>190</v>
      </c>
      <c r="B67" s="7" t="s">
        <v>116</v>
      </c>
      <c r="C67" s="7" t="s">
        <v>117</v>
      </c>
      <c r="D67" s="7" t="s">
        <v>74</v>
      </c>
      <c r="E67" s="6" t="s">
        <v>110</v>
      </c>
      <c r="F67" s="7" t="s">
        <v>191</v>
      </c>
      <c r="G67" s="12">
        <v>275</v>
      </c>
      <c r="H67" s="8">
        <v>100</v>
      </c>
      <c r="I67">
        <f t="shared" ref="I67:I130" si="1">SUM(G67*H67*0.0001)</f>
        <v>2.75</v>
      </c>
      <c r="J67" s="8" t="s">
        <v>27</v>
      </c>
      <c r="K67" s="8" t="s">
        <v>27</v>
      </c>
      <c r="L67" s="8"/>
    </row>
    <row r="68" spans="1:12" x14ac:dyDescent="0.25">
      <c r="A68" s="7" t="s">
        <v>192</v>
      </c>
      <c r="B68" s="7" t="s">
        <v>116</v>
      </c>
      <c r="C68" s="7" t="s">
        <v>117</v>
      </c>
      <c r="D68" s="7" t="s">
        <v>74</v>
      </c>
      <c r="E68" s="6" t="s">
        <v>110</v>
      </c>
      <c r="F68" s="7" t="s">
        <v>191</v>
      </c>
      <c r="G68" s="12">
        <v>100</v>
      </c>
      <c r="H68" s="8">
        <v>260</v>
      </c>
      <c r="I68">
        <f t="shared" si="1"/>
        <v>2.6</v>
      </c>
      <c r="J68" s="8" t="s">
        <v>27</v>
      </c>
      <c r="K68" s="8" t="s">
        <v>27</v>
      </c>
      <c r="L68" s="8"/>
    </row>
    <row r="69" spans="1:12" x14ac:dyDescent="0.25">
      <c r="A69" s="7" t="s">
        <v>193</v>
      </c>
      <c r="B69" s="7" t="s">
        <v>116</v>
      </c>
      <c r="C69" s="7" t="s">
        <v>117</v>
      </c>
      <c r="D69" s="7" t="s">
        <v>74</v>
      </c>
      <c r="E69" s="6" t="s">
        <v>110</v>
      </c>
      <c r="F69" s="7" t="s">
        <v>191</v>
      </c>
      <c r="G69" s="12">
        <v>100</v>
      </c>
      <c r="H69" s="8">
        <v>260</v>
      </c>
      <c r="I69">
        <f t="shared" si="1"/>
        <v>2.6</v>
      </c>
      <c r="J69" s="8" t="s">
        <v>27</v>
      </c>
      <c r="K69" s="8" t="s">
        <v>27</v>
      </c>
      <c r="L69" s="8"/>
    </row>
    <row r="70" spans="1:12" x14ac:dyDescent="0.25">
      <c r="A70" s="7" t="s">
        <v>194</v>
      </c>
      <c r="B70" s="7" t="s">
        <v>116</v>
      </c>
      <c r="C70" s="7" t="s">
        <v>117</v>
      </c>
      <c r="D70" s="7" t="s">
        <v>74</v>
      </c>
      <c r="E70" s="6" t="s">
        <v>110</v>
      </c>
      <c r="F70" s="7" t="s">
        <v>191</v>
      </c>
      <c r="G70" s="12">
        <v>100</v>
      </c>
      <c r="H70" s="8">
        <v>260</v>
      </c>
      <c r="I70">
        <f t="shared" si="1"/>
        <v>2.6</v>
      </c>
      <c r="J70" s="8" t="s">
        <v>27</v>
      </c>
      <c r="K70" s="8" t="s">
        <v>27</v>
      </c>
      <c r="L70" s="8"/>
    </row>
    <row r="71" spans="1:12" x14ac:dyDescent="0.25">
      <c r="A71" s="7" t="s">
        <v>195</v>
      </c>
      <c r="B71" s="7" t="s">
        <v>116</v>
      </c>
      <c r="C71" s="7" t="s">
        <v>117</v>
      </c>
      <c r="D71" s="7" t="s">
        <v>74</v>
      </c>
      <c r="E71" s="6" t="s">
        <v>110</v>
      </c>
      <c r="F71" s="7" t="s">
        <v>191</v>
      </c>
      <c r="G71" s="12">
        <v>100</v>
      </c>
      <c r="H71" s="8">
        <v>120</v>
      </c>
      <c r="I71">
        <f t="shared" si="1"/>
        <v>1.2</v>
      </c>
      <c r="J71" s="8" t="s">
        <v>27</v>
      </c>
      <c r="K71" s="8" t="s">
        <v>27</v>
      </c>
      <c r="L71" s="8"/>
    </row>
    <row r="72" spans="1:12" x14ac:dyDescent="0.25">
      <c r="A72" s="7" t="s">
        <v>196</v>
      </c>
      <c r="B72" s="7" t="s">
        <v>116</v>
      </c>
      <c r="C72" s="7" t="s">
        <v>117</v>
      </c>
      <c r="D72" s="7" t="s">
        <v>74</v>
      </c>
      <c r="E72" s="7" t="s">
        <v>32</v>
      </c>
      <c r="F72" s="7" t="s">
        <v>191</v>
      </c>
      <c r="G72" s="12">
        <v>250</v>
      </c>
      <c r="H72" s="8">
        <v>1630</v>
      </c>
      <c r="I72">
        <f t="shared" si="1"/>
        <v>40.75</v>
      </c>
      <c r="J72" s="8" t="s">
        <v>27</v>
      </c>
      <c r="K72" s="8" t="s">
        <v>27</v>
      </c>
      <c r="L72" s="8"/>
    </row>
    <row r="73" spans="1:12" x14ac:dyDescent="0.25">
      <c r="A73" s="7" t="s">
        <v>197</v>
      </c>
      <c r="B73" s="7" t="s">
        <v>116</v>
      </c>
      <c r="C73" s="7" t="s">
        <v>117</v>
      </c>
      <c r="D73" s="7" t="s">
        <v>74</v>
      </c>
      <c r="E73" s="7" t="s">
        <v>23</v>
      </c>
      <c r="F73" s="7" t="s">
        <v>191</v>
      </c>
      <c r="G73" s="12">
        <v>158</v>
      </c>
      <c r="H73" s="8">
        <v>205</v>
      </c>
      <c r="I73">
        <f t="shared" si="1"/>
        <v>3.2390000000000003</v>
      </c>
      <c r="J73" s="8" t="s">
        <v>27</v>
      </c>
      <c r="K73" s="8" t="s">
        <v>27</v>
      </c>
      <c r="L73" s="8"/>
    </row>
    <row r="74" spans="1:12" x14ac:dyDescent="0.25">
      <c r="A74" s="7" t="s">
        <v>198</v>
      </c>
      <c r="B74" s="7" t="s">
        <v>116</v>
      </c>
      <c r="C74" s="7" t="s">
        <v>117</v>
      </c>
      <c r="D74" s="7" t="s">
        <v>74</v>
      </c>
      <c r="E74" s="7" t="s">
        <v>23</v>
      </c>
      <c r="F74" s="7" t="s">
        <v>191</v>
      </c>
      <c r="G74" s="12">
        <v>158</v>
      </c>
      <c r="H74" s="8">
        <v>205</v>
      </c>
      <c r="I74">
        <f t="shared" si="1"/>
        <v>3.2390000000000003</v>
      </c>
      <c r="J74" s="8" t="s">
        <v>27</v>
      </c>
      <c r="K74" s="8" t="s">
        <v>27</v>
      </c>
      <c r="L74" s="8"/>
    </row>
    <row r="75" spans="1:12" x14ac:dyDescent="0.25">
      <c r="A75" s="7" t="s">
        <v>199</v>
      </c>
      <c r="B75" s="7" t="s">
        <v>116</v>
      </c>
      <c r="C75" s="7" t="s">
        <v>117</v>
      </c>
      <c r="D75" s="7" t="s">
        <v>74</v>
      </c>
      <c r="E75" s="7" t="s">
        <v>23</v>
      </c>
      <c r="F75" s="7" t="s">
        <v>191</v>
      </c>
      <c r="G75" s="12">
        <v>158</v>
      </c>
      <c r="H75" s="8">
        <v>197</v>
      </c>
      <c r="I75">
        <f t="shared" si="1"/>
        <v>3.1126</v>
      </c>
      <c r="J75" s="8" t="s">
        <v>27</v>
      </c>
      <c r="K75" s="8" t="s">
        <v>27</v>
      </c>
      <c r="L75" s="8"/>
    </row>
    <row r="76" spans="1:12" x14ac:dyDescent="0.25">
      <c r="A76" s="7" t="s">
        <v>200</v>
      </c>
      <c r="B76" s="7" t="s">
        <v>116</v>
      </c>
      <c r="C76" s="7" t="s">
        <v>117</v>
      </c>
      <c r="D76" s="7" t="s">
        <v>74</v>
      </c>
      <c r="E76" s="7" t="s">
        <v>23</v>
      </c>
      <c r="F76" s="7" t="s">
        <v>191</v>
      </c>
      <c r="G76" s="12">
        <v>158</v>
      </c>
      <c r="H76" s="8">
        <v>197</v>
      </c>
      <c r="I76">
        <f t="shared" si="1"/>
        <v>3.1126</v>
      </c>
      <c r="J76" s="8" t="s">
        <v>27</v>
      </c>
      <c r="K76" s="8" t="s">
        <v>27</v>
      </c>
      <c r="L76" s="8"/>
    </row>
    <row r="77" spans="1:12" x14ac:dyDescent="0.25">
      <c r="A77" s="7" t="s">
        <v>201</v>
      </c>
      <c r="B77" s="7" t="s">
        <v>116</v>
      </c>
      <c r="C77" s="7" t="s">
        <v>117</v>
      </c>
      <c r="D77" s="7" t="s">
        <v>74</v>
      </c>
      <c r="E77" s="7" t="s">
        <v>23</v>
      </c>
      <c r="F77" s="7" t="s">
        <v>191</v>
      </c>
      <c r="G77" s="12">
        <v>158</v>
      </c>
      <c r="H77" s="8">
        <v>197</v>
      </c>
      <c r="I77">
        <f t="shared" si="1"/>
        <v>3.1126</v>
      </c>
      <c r="J77" s="8" t="s">
        <v>27</v>
      </c>
      <c r="K77" s="8" t="s">
        <v>27</v>
      </c>
      <c r="L77" s="8"/>
    </row>
    <row r="78" spans="1:12" x14ac:dyDescent="0.25">
      <c r="A78" s="7" t="s">
        <v>202</v>
      </c>
      <c r="B78" s="7" t="s">
        <v>116</v>
      </c>
      <c r="C78" s="7" t="s">
        <v>117</v>
      </c>
      <c r="D78" s="7" t="s">
        <v>74</v>
      </c>
      <c r="E78" s="7" t="s">
        <v>123</v>
      </c>
      <c r="F78" s="7" t="s">
        <v>191</v>
      </c>
      <c r="G78" s="12">
        <v>158</v>
      </c>
      <c r="H78" s="8">
        <v>205</v>
      </c>
      <c r="I78">
        <f t="shared" si="1"/>
        <v>3.2390000000000003</v>
      </c>
      <c r="J78" s="8" t="s">
        <v>27</v>
      </c>
      <c r="K78" s="8" t="s">
        <v>27</v>
      </c>
      <c r="L78" s="8"/>
    </row>
    <row r="79" spans="1:12" x14ac:dyDescent="0.25">
      <c r="A79" s="7" t="s">
        <v>203</v>
      </c>
      <c r="B79" s="7" t="s">
        <v>116</v>
      </c>
      <c r="C79" s="7" t="s">
        <v>117</v>
      </c>
      <c r="D79" s="7" t="s">
        <v>74</v>
      </c>
      <c r="E79" s="7" t="s">
        <v>123</v>
      </c>
      <c r="F79" s="7" t="s">
        <v>191</v>
      </c>
      <c r="G79" s="12">
        <v>158</v>
      </c>
      <c r="H79" s="8">
        <v>205</v>
      </c>
      <c r="I79">
        <f t="shared" si="1"/>
        <v>3.2390000000000003</v>
      </c>
      <c r="J79" s="8" t="s">
        <v>27</v>
      </c>
      <c r="K79" s="8" t="s">
        <v>27</v>
      </c>
      <c r="L79" s="8"/>
    </row>
    <row r="80" spans="1:12" x14ac:dyDescent="0.25">
      <c r="A80" s="7" t="s">
        <v>204</v>
      </c>
      <c r="B80" s="7" t="s">
        <v>116</v>
      </c>
      <c r="C80" s="7" t="s">
        <v>117</v>
      </c>
      <c r="D80" s="7" t="s">
        <v>74</v>
      </c>
      <c r="E80" s="7" t="s">
        <v>123</v>
      </c>
      <c r="F80" s="7" t="s">
        <v>191</v>
      </c>
      <c r="G80" s="12">
        <v>158</v>
      </c>
      <c r="H80" s="8">
        <v>197</v>
      </c>
      <c r="I80">
        <f t="shared" si="1"/>
        <v>3.1126</v>
      </c>
      <c r="J80" s="8" t="s">
        <v>27</v>
      </c>
      <c r="K80" s="8" t="s">
        <v>27</v>
      </c>
      <c r="L80" s="8"/>
    </row>
    <row r="81" spans="1:12" x14ac:dyDescent="0.25">
      <c r="A81" s="7" t="s">
        <v>205</v>
      </c>
      <c r="B81" s="7" t="s">
        <v>116</v>
      </c>
      <c r="C81" s="7" t="s">
        <v>117</v>
      </c>
      <c r="D81" s="7" t="s">
        <v>74</v>
      </c>
      <c r="E81" s="7" t="s">
        <v>123</v>
      </c>
      <c r="F81" s="7" t="s">
        <v>191</v>
      </c>
      <c r="G81" s="12">
        <v>158</v>
      </c>
      <c r="H81" s="8">
        <v>197</v>
      </c>
      <c r="I81">
        <f t="shared" si="1"/>
        <v>3.1126</v>
      </c>
      <c r="J81" s="8" t="s">
        <v>27</v>
      </c>
      <c r="K81" s="8" t="s">
        <v>27</v>
      </c>
      <c r="L81" s="8"/>
    </row>
    <row r="82" spans="1:12" x14ac:dyDescent="0.25">
      <c r="A82" s="7" t="s">
        <v>206</v>
      </c>
      <c r="B82" s="7" t="s">
        <v>116</v>
      </c>
      <c r="C82" s="7" t="s">
        <v>117</v>
      </c>
      <c r="D82" s="7" t="s">
        <v>74</v>
      </c>
      <c r="E82" s="7" t="s">
        <v>123</v>
      </c>
      <c r="F82" s="7" t="s">
        <v>191</v>
      </c>
      <c r="G82" s="12">
        <v>158</v>
      </c>
      <c r="H82" s="8">
        <v>197</v>
      </c>
      <c r="I82">
        <f t="shared" si="1"/>
        <v>3.1126</v>
      </c>
      <c r="J82" s="8" t="s">
        <v>27</v>
      </c>
      <c r="K82" s="8" t="s">
        <v>27</v>
      </c>
      <c r="L82" s="8"/>
    </row>
    <row r="83" spans="1:12" x14ac:dyDescent="0.25">
      <c r="A83" s="7" t="s">
        <v>207</v>
      </c>
      <c r="B83" s="7" t="s">
        <v>116</v>
      </c>
      <c r="C83" s="7" t="s">
        <v>117</v>
      </c>
      <c r="D83" s="7" t="s">
        <v>74</v>
      </c>
      <c r="E83" s="7" t="s">
        <v>125</v>
      </c>
      <c r="F83" s="7" t="s">
        <v>191</v>
      </c>
      <c r="G83" s="12">
        <v>158</v>
      </c>
      <c r="H83" s="8">
        <v>205</v>
      </c>
      <c r="I83">
        <f t="shared" si="1"/>
        <v>3.2390000000000003</v>
      </c>
      <c r="J83" s="8" t="s">
        <v>27</v>
      </c>
      <c r="K83" s="8" t="s">
        <v>27</v>
      </c>
      <c r="L83" s="8"/>
    </row>
    <row r="84" spans="1:12" x14ac:dyDescent="0.25">
      <c r="A84" s="7" t="s">
        <v>208</v>
      </c>
      <c r="B84" s="7" t="s">
        <v>116</v>
      </c>
      <c r="C84" s="7" t="s">
        <v>117</v>
      </c>
      <c r="D84" s="7" t="s">
        <v>74</v>
      </c>
      <c r="E84" s="7" t="s">
        <v>125</v>
      </c>
      <c r="F84" s="7" t="s">
        <v>191</v>
      </c>
      <c r="G84" s="12">
        <v>158</v>
      </c>
      <c r="H84" s="8">
        <v>205</v>
      </c>
      <c r="I84">
        <f t="shared" si="1"/>
        <v>3.2390000000000003</v>
      </c>
      <c r="J84" s="8" t="s">
        <v>27</v>
      </c>
      <c r="K84" s="8" t="s">
        <v>27</v>
      </c>
      <c r="L84" s="8"/>
    </row>
    <row r="85" spans="1:12" x14ac:dyDescent="0.25">
      <c r="A85" s="7" t="s">
        <v>209</v>
      </c>
      <c r="B85" s="7" t="s">
        <v>116</v>
      </c>
      <c r="C85" s="7" t="s">
        <v>117</v>
      </c>
      <c r="D85" s="7" t="s">
        <v>74</v>
      </c>
      <c r="E85" s="7" t="s">
        <v>125</v>
      </c>
      <c r="F85" s="7" t="s">
        <v>191</v>
      </c>
      <c r="G85" s="12">
        <v>158</v>
      </c>
      <c r="H85" s="8">
        <v>197</v>
      </c>
      <c r="I85">
        <f t="shared" si="1"/>
        <v>3.1126</v>
      </c>
      <c r="J85" s="8" t="s">
        <v>27</v>
      </c>
      <c r="K85" s="8" t="s">
        <v>27</v>
      </c>
      <c r="L85" s="8"/>
    </row>
    <row r="86" spans="1:12" x14ac:dyDescent="0.25">
      <c r="A86" s="7" t="s">
        <v>210</v>
      </c>
      <c r="B86" s="7" t="s">
        <v>116</v>
      </c>
      <c r="C86" s="7" t="s">
        <v>117</v>
      </c>
      <c r="D86" s="7" t="s">
        <v>74</v>
      </c>
      <c r="E86" s="7" t="s">
        <v>125</v>
      </c>
      <c r="F86" s="7" t="s">
        <v>191</v>
      </c>
      <c r="G86" s="12">
        <v>158</v>
      </c>
      <c r="H86" s="8">
        <v>197</v>
      </c>
      <c r="I86">
        <f t="shared" si="1"/>
        <v>3.1126</v>
      </c>
      <c r="J86" s="8" t="s">
        <v>27</v>
      </c>
      <c r="K86" s="8" t="s">
        <v>27</v>
      </c>
      <c r="L86" s="8"/>
    </row>
    <row r="87" spans="1:12" x14ac:dyDescent="0.25">
      <c r="A87" s="7" t="s">
        <v>211</v>
      </c>
      <c r="B87" s="7" t="s">
        <v>116</v>
      </c>
      <c r="C87" s="7" t="s">
        <v>117</v>
      </c>
      <c r="D87" s="7" t="s">
        <v>74</v>
      </c>
      <c r="E87" s="7" t="s">
        <v>125</v>
      </c>
      <c r="F87" s="7" t="s">
        <v>191</v>
      </c>
      <c r="G87" s="12">
        <v>158</v>
      </c>
      <c r="H87" s="8">
        <v>197</v>
      </c>
      <c r="I87">
        <f t="shared" si="1"/>
        <v>3.1126</v>
      </c>
      <c r="J87" s="8" t="s">
        <v>27</v>
      </c>
      <c r="K87" s="8" t="s">
        <v>27</v>
      </c>
      <c r="L87" s="8"/>
    </row>
    <row r="88" spans="1:12" x14ac:dyDescent="0.25">
      <c r="A88" s="7" t="s">
        <v>212</v>
      </c>
      <c r="B88" s="7" t="s">
        <v>116</v>
      </c>
      <c r="C88" s="7" t="s">
        <v>117</v>
      </c>
      <c r="D88" s="7" t="s">
        <v>78</v>
      </c>
      <c r="E88" s="7" t="s">
        <v>32</v>
      </c>
      <c r="F88" s="7" t="s">
        <v>213</v>
      </c>
      <c r="G88" s="16">
        <v>110</v>
      </c>
      <c r="H88" s="8">
        <v>86</v>
      </c>
      <c r="I88">
        <f t="shared" si="1"/>
        <v>0.94600000000000006</v>
      </c>
      <c r="J88" s="8" t="s">
        <v>27</v>
      </c>
      <c r="K88" s="8" t="s">
        <v>27</v>
      </c>
      <c r="L88" s="8"/>
    </row>
    <row r="89" spans="1:12" x14ac:dyDescent="0.25">
      <c r="A89" s="7" t="s">
        <v>214</v>
      </c>
      <c r="B89" s="7" t="s">
        <v>116</v>
      </c>
      <c r="C89" s="7" t="s">
        <v>117</v>
      </c>
      <c r="D89" s="7" t="s">
        <v>78</v>
      </c>
      <c r="E89" s="7" t="s">
        <v>32</v>
      </c>
      <c r="F89" s="7" t="s">
        <v>213</v>
      </c>
      <c r="G89" s="16">
        <v>87</v>
      </c>
      <c r="H89" s="8">
        <v>86</v>
      </c>
      <c r="I89">
        <f t="shared" si="1"/>
        <v>0.74820000000000009</v>
      </c>
      <c r="J89" s="8" t="s">
        <v>27</v>
      </c>
      <c r="K89" s="8" t="s">
        <v>27</v>
      </c>
      <c r="L89" s="8"/>
    </row>
    <row r="90" spans="1:12" x14ac:dyDescent="0.25">
      <c r="A90" s="7" t="s">
        <v>215</v>
      </c>
      <c r="B90" s="7" t="s">
        <v>116</v>
      </c>
      <c r="C90" s="7" t="s">
        <v>117</v>
      </c>
      <c r="D90" s="7" t="s">
        <v>78</v>
      </c>
      <c r="E90" s="7" t="s">
        <v>23</v>
      </c>
      <c r="F90" s="7" t="s">
        <v>213</v>
      </c>
      <c r="G90" s="16">
        <v>158</v>
      </c>
      <c r="H90" s="8">
        <v>86</v>
      </c>
      <c r="I90">
        <f t="shared" si="1"/>
        <v>1.3588</v>
      </c>
      <c r="J90" s="8" t="s">
        <v>27</v>
      </c>
      <c r="K90" s="8" t="s">
        <v>27</v>
      </c>
      <c r="L90" s="8"/>
    </row>
    <row r="91" spans="1:12" x14ac:dyDescent="0.25">
      <c r="A91" s="7" t="s">
        <v>216</v>
      </c>
      <c r="B91" s="7" t="s">
        <v>116</v>
      </c>
      <c r="C91" s="7" t="s">
        <v>117</v>
      </c>
      <c r="D91" s="7" t="s">
        <v>78</v>
      </c>
      <c r="E91" s="7" t="s">
        <v>23</v>
      </c>
      <c r="F91" s="7" t="s">
        <v>213</v>
      </c>
      <c r="G91" s="16">
        <v>125</v>
      </c>
      <c r="H91" s="8">
        <v>86</v>
      </c>
      <c r="I91">
        <f t="shared" si="1"/>
        <v>1.075</v>
      </c>
      <c r="J91" s="8" t="s">
        <v>27</v>
      </c>
      <c r="K91" s="8" t="s">
        <v>27</v>
      </c>
      <c r="L91" s="8"/>
    </row>
    <row r="92" spans="1:12" x14ac:dyDescent="0.25">
      <c r="A92" s="7" t="s">
        <v>217</v>
      </c>
      <c r="B92" s="7" t="s">
        <v>116</v>
      </c>
      <c r="C92" s="7" t="s">
        <v>117</v>
      </c>
      <c r="D92" s="7" t="s">
        <v>78</v>
      </c>
      <c r="E92" s="7" t="s">
        <v>23</v>
      </c>
      <c r="F92" s="7" t="s">
        <v>213</v>
      </c>
      <c r="G92" s="16">
        <v>158</v>
      </c>
      <c r="H92" s="8">
        <v>96</v>
      </c>
      <c r="I92">
        <f t="shared" si="1"/>
        <v>1.5168000000000001</v>
      </c>
      <c r="J92" s="8" t="s">
        <v>27</v>
      </c>
      <c r="K92" s="8" t="s">
        <v>27</v>
      </c>
      <c r="L92" s="8"/>
    </row>
    <row r="93" spans="1:12" x14ac:dyDescent="0.25">
      <c r="A93" s="7" t="s">
        <v>218</v>
      </c>
      <c r="B93" s="7" t="s">
        <v>116</v>
      </c>
      <c r="C93" s="7" t="s">
        <v>117</v>
      </c>
      <c r="D93" s="7" t="s">
        <v>78</v>
      </c>
      <c r="E93" s="7" t="s">
        <v>123</v>
      </c>
      <c r="F93" s="7" t="s">
        <v>213</v>
      </c>
      <c r="G93" s="16">
        <v>158</v>
      </c>
      <c r="H93" s="8">
        <v>86</v>
      </c>
      <c r="I93">
        <f t="shared" si="1"/>
        <v>1.3588</v>
      </c>
      <c r="J93" s="8" t="s">
        <v>27</v>
      </c>
      <c r="K93" s="8" t="s">
        <v>27</v>
      </c>
      <c r="L93" s="8"/>
    </row>
    <row r="94" spans="1:12" x14ac:dyDescent="0.25">
      <c r="A94" s="7" t="s">
        <v>219</v>
      </c>
      <c r="B94" s="7" t="s">
        <v>116</v>
      </c>
      <c r="C94" s="7" t="s">
        <v>117</v>
      </c>
      <c r="D94" s="7" t="s">
        <v>78</v>
      </c>
      <c r="E94" s="7" t="s">
        <v>123</v>
      </c>
      <c r="F94" s="7" t="s">
        <v>213</v>
      </c>
      <c r="G94" s="16">
        <v>125</v>
      </c>
      <c r="H94" s="8">
        <v>86</v>
      </c>
      <c r="I94">
        <f t="shared" si="1"/>
        <v>1.075</v>
      </c>
      <c r="J94" s="8" t="s">
        <v>27</v>
      </c>
      <c r="K94" s="8" t="s">
        <v>27</v>
      </c>
      <c r="L94" s="8"/>
    </row>
    <row r="95" spans="1:12" x14ac:dyDescent="0.25">
      <c r="A95" s="7" t="s">
        <v>220</v>
      </c>
      <c r="B95" s="7" t="s">
        <v>116</v>
      </c>
      <c r="C95" s="7" t="s">
        <v>117</v>
      </c>
      <c r="D95" s="7" t="s">
        <v>78</v>
      </c>
      <c r="E95" s="7" t="s">
        <v>123</v>
      </c>
      <c r="F95" s="7" t="s">
        <v>213</v>
      </c>
      <c r="G95" s="16">
        <v>158</v>
      </c>
      <c r="H95" s="8">
        <v>96</v>
      </c>
      <c r="I95">
        <f t="shared" si="1"/>
        <v>1.5168000000000001</v>
      </c>
      <c r="J95" s="8" t="s">
        <v>27</v>
      </c>
      <c r="K95" s="8" t="s">
        <v>27</v>
      </c>
      <c r="L95" s="8"/>
    </row>
    <row r="96" spans="1:12" x14ac:dyDescent="0.25">
      <c r="A96" s="7" t="s">
        <v>221</v>
      </c>
      <c r="B96" s="7" t="s">
        <v>116</v>
      </c>
      <c r="C96" s="7" t="s">
        <v>117</v>
      </c>
      <c r="D96" s="7" t="s">
        <v>78</v>
      </c>
      <c r="E96" s="7" t="s">
        <v>125</v>
      </c>
      <c r="F96" s="7" t="s">
        <v>213</v>
      </c>
      <c r="G96" s="16">
        <v>158</v>
      </c>
      <c r="H96" s="8">
        <v>96</v>
      </c>
      <c r="I96">
        <f t="shared" si="1"/>
        <v>1.5168000000000001</v>
      </c>
      <c r="J96" s="8" t="s">
        <v>27</v>
      </c>
      <c r="K96" s="8" t="s">
        <v>27</v>
      </c>
      <c r="L96" s="8"/>
    </row>
    <row r="97" spans="1:12" x14ac:dyDescent="0.25">
      <c r="A97" s="7" t="s">
        <v>222</v>
      </c>
      <c r="B97" s="7" t="s">
        <v>116</v>
      </c>
      <c r="C97" s="7" t="s">
        <v>117</v>
      </c>
      <c r="D97" s="7" t="s">
        <v>78</v>
      </c>
      <c r="E97" s="7" t="s">
        <v>125</v>
      </c>
      <c r="F97" s="7" t="s">
        <v>213</v>
      </c>
      <c r="G97" s="16">
        <v>125</v>
      </c>
      <c r="H97" s="8">
        <v>86</v>
      </c>
      <c r="I97">
        <f t="shared" si="1"/>
        <v>1.075</v>
      </c>
      <c r="J97" s="8" t="s">
        <v>27</v>
      </c>
      <c r="K97" s="8" t="s">
        <v>27</v>
      </c>
      <c r="L97" s="8"/>
    </row>
    <row r="98" spans="1:12" x14ac:dyDescent="0.25">
      <c r="A98" s="7" t="s">
        <v>223</v>
      </c>
      <c r="B98" s="7" t="s">
        <v>116</v>
      </c>
      <c r="C98" s="7" t="s">
        <v>117</v>
      </c>
      <c r="D98" s="7" t="s">
        <v>78</v>
      </c>
      <c r="E98" s="7" t="s">
        <v>125</v>
      </c>
      <c r="F98" s="7" t="s">
        <v>213</v>
      </c>
      <c r="G98" s="16">
        <v>158</v>
      </c>
      <c r="H98" s="8">
        <v>96</v>
      </c>
      <c r="I98">
        <f t="shared" si="1"/>
        <v>1.5168000000000001</v>
      </c>
      <c r="J98" s="8" t="s">
        <v>27</v>
      </c>
      <c r="K98" s="8" t="s">
        <v>27</v>
      </c>
      <c r="L98" s="8"/>
    </row>
    <row r="99" spans="1:12" x14ac:dyDescent="0.25">
      <c r="A99" s="7" t="s">
        <v>224</v>
      </c>
      <c r="B99" s="7" t="s">
        <v>116</v>
      </c>
      <c r="C99" s="7" t="s">
        <v>117</v>
      </c>
      <c r="D99" s="7" t="s">
        <v>84</v>
      </c>
      <c r="E99" s="7" t="s">
        <v>32</v>
      </c>
      <c r="F99" s="7" t="s">
        <v>225</v>
      </c>
      <c r="G99" s="16">
        <v>87</v>
      </c>
      <c r="H99" s="8">
        <v>200</v>
      </c>
      <c r="I99">
        <f t="shared" si="1"/>
        <v>1.74</v>
      </c>
      <c r="J99" s="8" t="s">
        <v>27</v>
      </c>
      <c r="K99" s="8" t="s">
        <v>27</v>
      </c>
      <c r="L99" s="8"/>
    </row>
    <row r="100" spans="1:12" x14ac:dyDescent="0.25">
      <c r="A100" s="7" t="s">
        <v>226</v>
      </c>
      <c r="B100" s="7" t="s">
        <v>116</v>
      </c>
      <c r="C100" s="7" t="s">
        <v>117</v>
      </c>
      <c r="D100" s="7" t="s">
        <v>84</v>
      </c>
      <c r="E100" s="7" t="s">
        <v>23</v>
      </c>
      <c r="F100" s="7" t="s">
        <v>225</v>
      </c>
      <c r="G100" s="16">
        <v>158</v>
      </c>
      <c r="H100" s="8">
        <v>197</v>
      </c>
      <c r="I100">
        <f t="shared" si="1"/>
        <v>3.1126</v>
      </c>
      <c r="J100" s="8" t="s">
        <v>27</v>
      </c>
      <c r="K100" s="8" t="s">
        <v>27</v>
      </c>
      <c r="L100" s="8"/>
    </row>
    <row r="101" spans="1:12" x14ac:dyDescent="0.25">
      <c r="A101" s="7" t="s">
        <v>227</v>
      </c>
      <c r="B101" s="7" t="s">
        <v>116</v>
      </c>
      <c r="C101" s="7" t="s">
        <v>117</v>
      </c>
      <c r="D101" s="7" t="s">
        <v>84</v>
      </c>
      <c r="E101" s="7" t="s">
        <v>123</v>
      </c>
      <c r="F101" s="7" t="s">
        <v>225</v>
      </c>
      <c r="G101" s="16">
        <v>158</v>
      </c>
      <c r="H101" s="8">
        <v>197</v>
      </c>
      <c r="I101">
        <f t="shared" si="1"/>
        <v>3.1126</v>
      </c>
      <c r="J101" s="8" t="s">
        <v>27</v>
      </c>
      <c r="K101" s="8" t="s">
        <v>27</v>
      </c>
      <c r="L101" s="8"/>
    </row>
    <row r="102" spans="1:12" x14ac:dyDescent="0.25">
      <c r="A102" s="7" t="s">
        <v>228</v>
      </c>
      <c r="B102" s="7" t="s">
        <v>116</v>
      </c>
      <c r="C102" s="7" t="s">
        <v>117</v>
      </c>
      <c r="D102" s="7" t="s">
        <v>84</v>
      </c>
      <c r="E102" s="7" t="s">
        <v>125</v>
      </c>
      <c r="F102" s="7" t="s">
        <v>225</v>
      </c>
      <c r="G102" s="16">
        <v>158</v>
      </c>
      <c r="H102" s="8">
        <v>197</v>
      </c>
      <c r="I102">
        <f t="shared" si="1"/>
        <v>3.1126</v>
      </c>
      <c r="J102" s="8" t="s">
        <v>27</v>
      </c>
      <c r="K102" s="8" t="s">
        <v>27</v>
      </c>
      <c r="L102" s="8"/>
    </row>
    <row r="103" spans="1:12" x14ac:dyDescent="0.25">
      <c r="A103" s="7" t="s">
        <v>229</v>
      </c>
      <c r="B103" s="7" t="s">
        <v>116</v>
      </c>
      <c r="C103" s="7" t="s">
        <v>117</v>
      </c>
      <c r="D103" s="7" t="s">
        <v>103</v>
      </c>
      <c r="E103" s="7" t="s">
        <v>32</v>
      </c>
      <c r="F103" s="7" t="s">
        <v>230</v>
      </c>
      <c r="G103" s="16">
        <v>200</v>
      </c>
      <c r="H103" s="8">
        <v>200</v>
      </c>
      <c r="I103">
        <f t="shared" si="1"/>
        <v>4</v>
      </c>
      <c r="J103" s="8" t="s">
        <v>27</v>
      </c>
      <c r="K103" s="8" t="s">
        <v>27</v>
      </c>
      <c r="L103" s="8"/>
    </row>
    <row r="104" spans="1:12" x14ac:dyDescent="0.25">
      <c r="A104" s="7" t="s">
        <v>231</v>
      </c>
      <c r="B104" s="7" t="s">
        <v>116</v>
      </c>
      <c r="C104" s="7" t="s">
        <v>117</v>
      </c>
      <c r="D104" s="7" t="s">
        <v>103</v>
      </c>
      <c r="E104" s="7" t="s">
        <v>32</v>
      </c>
      <c r="F104" s="7" t="s">
        <v>230</v>
      </c>
      <c r="G104" s="16">
        <v>100</v>
      </c>
      <c r="H104" s="8">
        <v>200</v>
      </c>
      <c r="I104">
        <f t="shared" si="1"/>
        <v>2</v>
      </c>
      <c r="J104" s="8" t="s">
        <v>27</v>
      </c>
      <c r="K104" s="8" t="s">
        <v>27</v>
      </c>
      <c r="L104" s="8"/>
    </row>
    <row r="105" spans="1:12" x14ac:dyDescent="0.25">
      <c r="A105" s="7" t="s">
        <v>232</v>
      </c>
      <c r="B105" s="7" t="s">
        <v>116</v>
      </c>
      <c r="C105" s="7" t="s">
        <v>117</v>
      </c>
      <c r="D105" s="7" t="s">
        <v>103</v>
      </c>
      <c r="E105" s="7" t="s">
        <v>23</v>
      </c>
      <c r="F105" s="7" t="s">
        <v>230</v>
      </c>
      <c r="G105" s="16">
        <v>158</v>
      </c>
      <c r="H105" s="8">
        <v>205</v>
      </c>
      <c r="I105">
        <f t="shared" si="1"/>
        <v>3.2390000000000003</v>
      </c>
      <c r="J105" s="8" t="s">
        <v>27</v>
      </c>
      <c r="K105" s="8" t="s">
        <v>27</v>
      </c>
      <c r="L105" s="8"/>
    </row>
    <row r="106" spans="1:12" x14ac:dyDescent="0.25">
      <c r="A106" s="7" t="s">
        <v>233</v>
      </c>
      <c r="B106" s="7" t="s">
        <v>116</v>
      </c>
      <c r="C106" s="7" t="s">
        <v>117</v>
      </c>
      <c r="D106" s="7" t="s">
        <v>103</v>
      </c>
      <c r="E106" s="7" t="s">
        <v>23</v>
      </c>
      <c r="F106" s="7" t="s">
        <v>230</v>
      </c>
      <c r="G106" s="16">
        <v>158</v>
      </c>
      <c r="H106" s="8">
        <v>197</v>
      </c>
      <c r="I106">
        <f t="shared" si="1"/>
        <v>3.1126</v>
      </c>
      <c r="J106" s="8" t="s">
        <v>27</v>
      </c>
      <c r="K106" s="8" t="s">
        <v>27</v>
      </c>
      <c r="L106" s="8"/>
    </row>
    <row r="107" spans="1:12" x14ac:dyDescent="0.25">
      <c r="A107" s="7" t="s">
        <v>234</v>
      </c>
      <c r="B107" s="7" t="s">
        <v>116</v>
      </c>
      <c r="C107" s="7" t="s">
        <v>117</v>
      </c>
      <c r="D107" s="7" t="s">
        <v>103</v>
      </c>
      <c r="E107" s="7" t="s">
        <v>123</v>
      </c>
      <c r="F107" s="7" t="s">
        <v>230</v>
      </c>
      <c r="G107" s="16">
        <v>158</v>
      </c>
      <c r="H107" s="8">
        <v>205</v>
      </c>
      <c r="I107">
        <f t="shared" si="1"/>
        <v>3.2390000000000003</v>
      </c>
      <c r="J107" s="8" t="s">
        <v>27</v>
      </c>
      <c r="K107" s="8" t="s">
        <v>27</v>
      </c>
      <c r="L107" s="8"/>
    </row>
    <row r="108" spans="1:12" x14ac:dyDescent="0.25">
      <c r="A108" s="7" t="s">
        <v>235</v>
      </c>
      <c r="B108" s="7" t="s">
        <v>116</v>
      </c>
      <c r="C108" s="7" t="s">
        <v>117</v>
      </c>
      <c r="D108" s="7" t="s">
        <v>103</v>
      </c>
      <c r="E108" s="7" t="s">
        <v>123</v>
      </c>
      <c r="F108" s="7" t="s">
        <v>230</v>
      </c>
      <c r="G108" s="16">
        <v>158</v>
      </c>
      <c r="H108" s="8">
        <v>197</v>
      </c>
      <c r="I108">
        <f t="shared" si="1"/>
        <v>3.1126</v>
      </c>
      <c r="J108" s="8" t="s">
        <v>27</v>
      </c>
      <c r="K108" s="8" t="s">
        <v>27</v>
      </c>
      <c r="L108" s="8"/>
    </row>
    <row r="109" spans="1:12" x14ac:dyDescent="0.25">
      <c r="A109" s="7" t="s">
        <v>236</v>
      </c>
      <c r="B109" s="7" t="s">
        <v>116</v>
      </c>
      <c r="C109" s="7" t="s">
        <v>117</v>
      </c>
      <c r="D109" s="7" t="s">
        <v>103</v>
      </c>
      <c r="E109" s="7" t="s">
        <v>125</v>
      </c>
      <c r="F109" s="7" t="s">
        <v>230</v>
      </c>
      <c r="G109" s="16">
        <v>158</v>
      </c>
      <c r="H109" s="8">
        <v>205</v>
      </c>
      <c r="I109">
        <f t="shared" si="1"/>
        <v>3.2390000000000003</v>
      </c>
      <c r="J109" s="8" t="s">
        <v>27</v>
      </c>
      <c r="K109" s="8" t="s">
        <v>27</v>
      </c>
      <c r="L109" s="8"/>
    </row>
    <row r="110" spans="1:12" x14ac:dyDescent="0.25">
      <c r="A110" s="7" t="s">
        <v>237</v>
      </c>
      <c r="B110" s="7" t="s">
        <v>116</v>
      </c>
      <c r="C110" s="7" t="s">
        <v>117</v>
      </c>
      <c r="D110" s="7" t="s">
        <v>103</v>
      </c>
      <c r="E110" s="7" t="s">
        <v>125</v>
      </c>
      <c r="F110" s="7" t="s">
        <v>230</v>
      </c>
      <c r="G110" s="16">
        <v>158</v>
      </c>
      <c r="H110" s="8">
        <v>197</v>
      </c>
      <c r="I110">
        <f t="shared" si="1"/>
        <v>3.1126</v>
      </c>
      <c r="J110" s="8" t="s">
        <v>27</v>
      </c>
      <c r="K110" s="8" t="s">
        <v>27</v>
      </c>
      <c r="L110" s="8"/>
    </row>
    <row r="111" spans="1:12" x14ac:dyDescent="0.25">
      <c r="A111" s="7" t="s">
        <v>238</v>
      </c>
      <c r="B111" s="7" t="s">
        <v>116</v>
      </c>
      <c r="C111" s="7" t="s">
        <v>117</v>
      </c>
      <c r="D111" s="7" t="s">
        <v>239</v>
      </c>
      <c r="E111" s="7" t="s">
        <v>32</v>
      </c>
      <c r="F111" s="7" t="s">
        <v>240</v>
      </c>
      <c r="G111" s="16">
        <v>100</v>
      </c>
      <c r="H111" s="8">
        <v>100</v>
      </c>
      <c r="I111">
        <f t="shared" si="1"/>
        <v>1</v>
      </c>
      <c r="J111" s="8" t="s">
        <v>27</v>
      </c>
      <c r="K111" s="8" t="s">
        <v>27</v>
      </c>
      <c r="L111" s="8"/>
    </row>
    <row r="112" spans="1:12" x14ac:dyDescent="0.25">
      <c r="A112" s="7" t="s">
        <v>241</v>
      </c>
      <c r="B112" s="7" t="s">
        <v>116</v>
      </c>
      <c r="C112" s="7" t="s">
        <v>117</v>
      </c>
      <c r="D112" s="7" t="s">
        <v>239</v>
      </c>
      <c r="E112" s="7" t="s">
        <v>32</v>
      </c>
      <c r="F112" s="7" t="s">
        <v>240</v>
      </c>
      <c r="G112" s="16">
        <v>100</v>
      </c>
      <c r="H112" s="8">
        <v>100</v>
      </c>
      <c r="I112">
        <f t="shared" si="1"/>
        <v>1</v>
      </c>
      <c r="J112" s="8" t="s">
        <v>27</v>
      </c>
      <c r="K112" s="8" t="s">
        <v>27</v>
      </c>
      <c r="L112" s="8"/>
    </row>
    <row r="113" spans="1:12" x14ac:dyDescent="0.25">
      <c r="A113" s="7" t="s">
        <v>242</v>
      </c>
      <c r="B113" s="7" t="s">
        <v>116</v>
      </c>
      <c r="C113" s="7" t="s">
        <v>117</v>
      </c>
      <c r="D113" s="7" t="s">
        <v>239</v>
      </c>
      <c r="E113" s="7" t="s">
        <v>23</v>
      </c>
      <c r="F113" s="7" t="s">
        <v>240</v>
      </c>
      <c r="G113" s="16">
        <v>158</v>
      </c>
      <c r="H113" s="8">
        <v>197</v>
      </c>
      <c r="I113">
        <f t="shared" si="1"/>
        <v>3.1126</v>
      </c>
      <c r="J113" s="8" t="s">
        <v>27</v>
      </c>
      <c r="K113" s="8" t="s">
        <v>27</v>
      </c>
      <c r="L113" s="8"/>
    </row>
    <row r="114" spans="1:12" x14ac:dyDescent="0.25">
      <c r="A114" s="7" t="s">
        <v>243</v>
      </c>
      <c r="B114" s="7" t="s">
        <v>116</v>
      </c>
      <c r="C114" s="7" t="s">
        <v>117</v>
      </c>
      <c r="D114" s="7" t="s">
        <v>239</v>
      </c>
      <c r="E114" s="7" t="s">
        <v>23</v>
      </c>
      <c r="F114" s="7" t="s">
        <v>240</v>
      </c>
      <c r="G114" s="16">
        <v>158</v>
      </c>
      <c r="H114" s="8">
        <v>197</v>
      </c>
      <c r="I114">
        <f t="shared" si="1"/>
        <v>3.1126</v>
      </c>
      <c r="J114" s="8" t="s">
        <v>27</v>
      </c>
      <c r="K114" s="8" t="s">
        <v>27</v>
      </c>
      <c r="L114" s="8"/>
    </row>
    <row r="115" spans="1:12" x14ac:dyDescent="0.25">
      <c r="A115" s="7" t="s">
        <v>244</v>
      </c>
      <c r="B115" s="7" t="s">
        <v>116</v>
      </c>
      <c r="C115" s="7" t="s">
        <v>117</v>
      </c>
      <c r="D115" s="7" t="s">
        <v>239</v>
      </c>
      <c r="E115" s="7" t="s">
        <v>23</v>
      </c>
      <c r="F115" s="7" t="s">
        <v>240</v>
      </c>
      <c r="G115" s="16">
        <v>158</v>
      </c>
      <c r="H115" s="8">
        <v>205</v>
      </c>
      <c r="I115">
        <f t="shared" si="1"/>
        <v>3.2390000000000003</v>
      </c>
      <c r="J115" s="8" t="s">
        <v>27</v>
      </c>
      <c r="K115" s="8" t="s">
        <v>27</v>
      </c>
      <c r="L115" s="8"/>
    </row>
    <row r="116" spans="1:12" x14ac:dyDescent="0.25">
      <c r="A116" s="7" t="s">
        <v>245</v>
      </c>
      <c r="B116" s="7" t="s">
        <v>116</v>
      </c>
      <c r="C116" s="7" t="s">
        <v>117</v>
      </c>
      <c r="D116" s="7" t="s">
        <v>239</v>
      </c>
      <c r="E116" s="7" t="s">
        <v>23</v>
      </c>
      <c r="F116" s="7" t="s">
        <v>240</v>
      </c>
      <c r="G116" s="16">
        <v>158</v>
      </c>
      <c r="H116" s="8">
        <v>197</v>
      </c>
      <c r="I116">
        <f t="shared" si="1"/>
        <v>3.1126</v>
      </c>
      <c r="J116" s="8" t="s">
        <v>27</v>
      </c>
      <c r="K116" s="8" t="s">
        <v>27</v>
      </c>
      <c r="L116" s="8"/>
    </row>
    <row r="117" spans="1:12" x14ac:dyDescent="0.25">
      <c r="A117" s="7" t="s">
        <v>246</v>
      </c>
      <c r="B117" s="7" t="s">
        <v>116</v>
      </c>
      <c r="C117" s="7" t="s">
        <v>117</v>
      </c>
      <c r="D117" s="7" t="s">
        <v>239</v>
      </c>
      <c r="E117" s="7" t="s">
        <v>23</v>
      </c>
      <c r="F117" s="7" t="s">
        <v>240</v>
      </c>
      <c r="G117" s="16">
        <v>158</v>
      </c>
      <c r="H117" s="8">
        <v>197</v>
      </c>
      <c r="I117">
        <f t="shared" si="1"/>
        <v>3.1126</v>
      </c>
      <c r="J117" s="8" t="s">
        <v>27</v>
      </c>
      <c r="K117" s="8" t="s">
        <v>27</v>
      </c>
      <c r="L117" s="8"/>
    </row>
    <row r="118" spans="1:12" x14ac:dyDescent="0.25">
      <c r="A118" s="7" t="s">
        <v>247</v>
      </c>
      <c r="B118" s="7" t="s">
        <v>116</v>
      </c>
      <c r="C118" s="7" t="s">
        <v>117</v>
      </c>
      <c r="D118" s="7" t="s">
        <v>239</v>
      </c>
      <c r="E118" s="7" t="s">
        <v>123</v>
      </c>
      <c r="F118" s="7" t="s">
        <v>240</v>
      </c>
      <c r="G118" s="16">
        <v>158</v>
      </c>
      <c r="H118" s="8">
        <v>197</v>
      </c>
      <c r="I118">
        <f t="shared" si="1"/>
        <v>3.1126</v>
      </c>
      <c r="J118" s="8" t="s">
        <v>27</v>
      </c>
      <c r="K118" s="8" t="s">
        <v>27</v>
      </c>
      <c r="L118" s="8"/>
    </row>
    <row r="119" spans="1:12" x14ac:dyDescent="0.25">
      <c r="A119" s="7" t="s">
        <v>248</v>
      </c>
      <c r="B119" s="7" t="s">
        <v>116</v>
      </c>
      <c r="C119" s="7" t="s">
        <v>117</v>
      </c>
      <c r="D119" s="7" t="s">
        <v>239</v>
      </c>
      <c r="E119" s="7" t="s">
        <v>123</v>
      </c>
      <c r="F119" s="7" t="s">
        <v>240</v>
      </c>
      <c r="G119" s="16">
        <v>158</v>
      </c>
      <c r="H119" s="8">
        <v>197</v>
      </c>
      <c r="I119">
        <f t="shared" si="1"/>
        <v>3.1126</v>
      </c>
      <c r="J119" s="8" t="s">
        <v>27</v>
      </c>
      <c r="K119" s="8" t="s">
        <v>27</v>
      </c>
      <c r="L119" s="8"/>
    </row>
    <row r="120" spans="1:12" x14ac:dyDescent="0.25">
      <c r="A120" s="7" t="s">
        <v>249</v>
      </c>
      <c r="B120" s="7" t="s">
        <v>116</v>
      </c>
      <c r="C120" s="7" t="s">
        <v>117</v>
      </c>
      <c r="D120" s="7" t="s">
        <v>239</v>
      </c>
      <c r="E120" s="7" t="s">
        <v>123</v>
      </c>
      <c r="F120" s="7" t="s">
        <v>240</v>
      </c>
      <c r="G120" s="16">
        <v>158</v>
      </c>
      <c r="H120" s="8">
        <v>205</v>
      </c>
      <c r="I120">
        <f t="shared" si="1"/>
        <v>3.2390000000000003</v>
      </c>
      <c r="J120" s="8" t="s">
        <v>27</v>
      </c>
      <c r="K120" s="8" t="s">
        <v>27</v>
      </c>
      <c r="L120" s="8"/>
    </row>
    <row r="121" spans="1:12" x14ac:dyDescent="0.25">
      <c r="A121" s="7" t="s">
        <v>250</v>
      </c>
      <c r="B121" s="7" t="s">
        <v>116</v>
      </c>
      <c r="C121" s="7" t="s">
        <v>117</v>
      </c>
      <c r="D121" s="7" t="s">
        <v>239</v>
      </c>
      <c r="E121" s="7" t="s">
        <v>123</v>
      </c>
      <c r="F121" s="7" t="s">
        <v>240</v>
      </c>
      <c r="G121" s="16">
        <v>158</v>
      </c>
      <c r="H121" s="8">
        <v>197</v>
      </c>
      <c r="I121">
        <f t="shared" si="1"/>
        <v>3.1126</v>
      </c>
      <c r="J121" s="8" t="s">
        <v>27</v>
      </c>
      <c r="K121" s="8" t="s">
        <v>27</v>
      </c>
      <c r="L121" s="8"/>
    </row>
    <row r="122" spans="1:12" x14ac:dyDescent="0.25">
      <c r="A122" s="7" t="s">
        <v>251</v>
      </c>
      <c r="B122" s="7" t="s">
        <v>116</v>
      </c>
      <c r="C122" s="7" t="s">
        <v>117</v>
      </c>
      <c r="D122" s="7" t="s">
        <v>239</v>
      </c>
      <c r="E122" s="7" t="s">
        <v>123</v>
      </c>
      <c r="F122" s="7" t="s">
        <v>240</v>
      </c>
      <c r="G122" s="16">
        <v>158</v>
      </c>
      <c r="H122" s="8">
        <v>197</v>
      </c>
      <c r="I122">
        <f t="shared" si="1"/>
        <v>3.1126</v>
      </c>
      <c r="J122" s="8" t="s">
        <v>27</v>
      </c>
      <c r="K122" s="8" t="s">
        <v>27</v>
      </c>
      <c r="L122" s="8"/>
    </row>
    <row r="123" spans="1:12" x14ac:dyDescent="0.25">
      <c r="A123" s="7" t="s">
        <v>252</v>
      </c>
      <c r="B123" s="7" t="s">
        <v>116</v>
      </c>
      <c r="C123" s="7" t="s">
        <v>117</v>
      </c>
      <c r="D123" s="7" t="s">
        <v>239</v>
      </c>
      <c r="E123" s="7" t="s">
        <v>125</v>
      </c>
      <c r="F123" s="7" t="s">
        <v>240</v>
      </c>
      <c r="G123" s="16">
        <v>158</v>
      </c>
      <c r="H123" s="8">
        <v>197</v>
      </c>
      <c r="I123">
        <f t="shared" si="1"/>
        <v>3.1126</v>
      </c>
      <c r="J123" s="8" t="s">
        <v>27</v>
      </c>
      <c r="K123" s="8" t="s">
        <v>27</v>
      </c>
      <c r="L123" s="8"/>
    </row>
    <row r="124" spans="1:12" x14ac:dyDescent="0.25">
      <c r="A124" s="7" t="s">
        <v>253</v>
      </c>
      <c r="B124" s="7" t="s">
        <v>116</v>
      </c>
      <c r="C124" s="7" t="s">
        <v>117</v>
      </c>
      <c r="D124" s="7" t="s">
        <v>239</v>
      </c>
      <c r="E124" s="7" t="s">
        <v>125</v>
      </c>
      <c r="F124" s="7" t="s">
        <v>240</v>
      </c>
      <c r="G124" s="16">
        <v>158</v>
      </c>
      <c r="H124" s="8">
        <v>197</v>
      </c>
      <c r="I124">
        <f t="shared" si="1"/>
        <v>3.1126</v>
      </c>
      <c r="J124" s="8" t="s">
        <v>27</v>
      </c>
      <c r="K124" s="8" t="s">
        <v>27</v>
      </c>
      <c r="L124" s="8"/>
    </row>
    <row r="125" spans="1:12" x14ac:dyDescent="0.25">
      <c r="A125" s="7" t="s">
        <v>254</v>
      </c>
      <c r="B125" s="7" t="s">
        <v>116</v>
      </c>
      <c r="C125" s="7" t="s">
        <v>117</v>
      </c>
      <c r="D125" s="7" t="s">
        <v>239</v>
      </c>
      <c r="E125" s="7" t="s">
        <v>125</v>
      </c>
      <c r="F125" s="7" t="s">
        <v>240</v>
      </c>
      <c r="G125" s="16">
        <v>158</v>
      </c>
      <c r="H125" s="8">
        <v>205</v>
      </c>
      <c r="I125">
        <f t="shared" si="1"/>
        <v>3.2390000000000003</v>
      </c>
      <c r="J125" s="8" t="s">
        <v>27</v>
      </c>
      <c r="K125" s="8" t="s">
        <v>27</v>
      </c>
      <c r="L125" s="8"/>
    </row>
    <row r="126" spans="1:12" x14ac:dyDescent="0.25">
      <c r="A126" s="7" t="s">
        <v>255</v>
      </c>
      <c r="B126" s="7" t="s">
        <v>116</v>
      </c>
      <c r="C126" s="7" t="s">
        <v>117</v>
      </c>
      <c r="D126" s="7" t="s">
        <v>239</v>
      </c>
      <c r="E126" s="7" t="s">
        <v>125</v>
      </c>
      <c r="F126" s="7" t="s">
        <v>240</v>
      </c>
      <c r="G126" s="16">
        <v>158</v>
      </c>
      <c r="H126" s="8">
        <v>197</v>
      </c>
      <c r="I126">
        <f t="shared" si="1"/>
        <v>3.1126</v>
      </c>
      <c r="J126" s="8" t="s">
        <v>27</v>
      </c>
      <c r="K126" s="8" t="s">
        <v>27</v>
      </c>
      <c r="L126" s="8"/>
    </row>
    <row r="127" spans="1:12" x14ac:dyDescent="0.25">
      <c r="A127" s="7" t="s">
        <v>256</v>
      </c>
      <c r="B127" s="7" t="s">
        <v>116</v>
      </c>
      <c r="C127" s="7" t="s">
        <v>117</v>
      </c>
      <c r="D127" s="7" t="s">
        <v>239</v>
      </c>
      <c r="E127" s="7" t="s">
        <v>125</v>
      </c>
      <c r="F127" s="7" t="s">
        <v>240</v>
      </c>
      <c r="G127" s="16">
        <v>158</v>
      </c>
      <c r="H127" s="8">
        <v>197</v>
      </c>
      <c r="I127">
        <f t="shared" si="1"/>
        <v>3.1126</v>
      </c>
      <c r="J127" s="8" t="s">
        <v>27</v>
      </c>
      <c r="K127" s="8" t="s">
        <v>27</v>
      </c>
      <c r="L127" s="8"/>
    </row>
    <row r="128" spans="1:12" x14ac:dyDescent="0.25">
      <c r="A128" s="7" t="s">
        <v>257</v>
      </c>
      <c r="B128" s="7" t="s">
        <v>116</v>
      </c>
      <c r="C128" s="7" t="s">
        <v>117</v>
      </c>
      <c r="D128" s="7" t="s">
        <v>258</v>
      </c>
      <c r="E128" s="7" t="s">
        <v>23</v>
      </c>
      <c r="F128" s="7" t="s">
        <v>259</v>
      </c>
      <c r="G128" s="16">
        <v>200</v>
      </c>
      <c r="H128" s="8">
        <v>467</v>
      </c>
      <c r="I128">
        <f t="shared" si="1"/>
        <v>9.34</v>
      </c>
      <c r="J128" s="8" t="s">
        <v>27</v>
      </c>
      <c r="K128" s="8" t="s">
        <v>27</v>
      </c>
      <c r="L128" s="8"/>
    </row>
    <row r="129" spans="1:13" x14ac:dyDescent="0.25">
      <c r="A129" s="7" t="s">
        <v>260</v>
      </c>
      <c r="B129" s="7" t="s">
        <v>116</v>
      </c>
      <c r="C129" s="7" t="s">
        <v>117</v>
      </c>
      <c r="D129" s="7" t="s">
        <v>258</v>
      </c>
      <c r="E129" s="7" t="s">
        <v>123</v>
      </c>
      <c r="F129" s="7" t="s">
        <v>259</v>
      </c>
      <c r="G129" s="16">
        <v>222</v>
      </c>
      <c r="H129" s="8">
        <v>467</v>
      </c>
      <c r="I129">
        <f t="shared" si="1"/>
        <v>10.3674</v>
      </c>
      <c r="J129" s="8" t="s">
        <v>27</v>
      </c>
      <c r="K129" s="8" t="s">
        <v>27</v>
      </c>
      <c r="L129" s="8"/>
    </row>
    <row r="130" spans="1:13" x14ac:dyDescent="0.25">
      <c r="A130" s="7" t="s">
        <v>261</v>
      </c>
      <c r="B130" s="7" t="s">
        <v>116</v>
      </c>
      <c r="C130" s="7" t="s">
        <v>117</v>
      </c>
      <c r="D130" s="7" t="s">
        <v>258</v>
      </c>
      <c r="E130" s="7" t="s">
        <v>125</v>
      </c>
      <c r="F130" s="7" t="s">
        <v>259</v>
      </c>
      <c r="G130" s="16">
        <v>215</v>
      </c>
      <c r="H130" s="8">
        <v>467</v>
      </c>
      <c r="I130">
        <f t="shared" si="1"/>
        <v>10.0405</v>
      </c>
      <c r="J130" s="8" t="s">
        <v>27</v>
      </c>
      <c r="K130" s="8" t="s">
        <v>27</v>
      </c>
      <c r="L130" s="8"/>
    </row>
    <row r="131" spans="1:13" x14ac:dyDescent="0.25">
      <c r="A131" s="7" t="s">
        <v>262</v>
      </c>
      <c r="B131" s="7" t="s">
        <v>116</v>
      </c>
      <c r="C131" s="7" t="s">
        <v>117</v>
      </c>
      <c r="D131" s="7" t="s">
        <v>263</v>
      </c>
      <c r="E131" s="7" t="s">
        <v>23</v>
      </c>
      <c r="F131" s="7" t="s">
        <v>264</v>
      </c>
      <c r="G131" s="16">
        <v>158</v>
      </c>
      <c r="H131" s="8">
        <v>205</v>
      </c>
      <c r="I131">
        <f t="shared" ref="I131:I194" si="2">SUM(G131*H131*0.0001)</f>
        <v>3.2390000000000003</v>
      </c>
      <c r="J131" s="8" t="s">
        <v>27</v>
      </c>
      <c r="K131" s="8" t="s">
        <v>27</v>
      </c>
      <c r="L131" s="8"/>
    </row>
    <row r="132" spans="1:13" x14ac:dyDescent="0.25">
      <c r="A132" s="7" t="s">
        <v>265</v>
      </c>
      <c r="B132" s="7" t="s">
        <v>116</v>
      </c>
      <c r="C132" s="7" t="s">
        <v>117</v>
      </c>
      <c r="D132" s="7" t="s">
        <v>263</v>
      </c>
      <c r="E132" s="7" t="s">
        <v>23</v>
      </c>
      <c r="F132" s="7" t="s">
        <v>264</v>
      </c>
      <c r="G132" s="16">
        <v>158</v>
      </c>
      <c r="H132" s="8">
        <v>205</v>
      </c>
      <c r="I132">
        <f t="shared" si="2"/>
        <v>3.2390000000000003</v>
      </c>
      <c r="J132" s="8" t="s">
        <v>27</v>
      </c>
      <c r="K132" s="8" t="s">
        <v>27</v>
      </c>
      <c r="L132" s="8"/>
    </row>
    <row r="133" spans="1:13" x14ac:dyDescent="0.25">
      <c r="A133" s="7" t="s">
        <v>266</v>
      </c>
      <c r="B133" s="7" t="s">
        <v>116</v>
      </c>
      <c r="C133" s="7" t="s">
        <v>117</v>
      </c>
      <c r="D133" s="7" t="s">
        <v>263</v>
      </c>
      <c r="E133" s="7" t="s">
        <v>123</v>
      </c>
      <c r="F133" s="7" t="s">
        <v>264</v>
      </c>
      <c r="G133" s="16">
        <v>158</v>
      </c>
      <c r="H133" s="8">
        <v>205</v>
      </c>
      <c r="I133">
        <f t="shared" si="2"/>
        <v>3.2390000000000003</v>
      </c>
      <c r="J133" s="8" t="s">
        <v>27</v>
      </c>
      <c r="K133" s="8" t="s">
        <v>27</v>
      </c>
      <c r="L133" s="8"/>
    </row>
    <row r="134" spans="1:13" x14ac:dyDescent="0.25">
      <c r="A134" s="7" t="s">
        <v>267</v>
      </c>
      <c r="B134" s="7" t="s">
        <v>116</v>
      </c>
      <c r="C134" s="7" t="s">
        <v>117</v>
      </c>
      <c r="D134" s="7" t="s">
        <v>263</v>
      </c>
      <c r="E134" s="7" t="s">
        <v>123</v>
      </c>
      <c r="F134" s="7" t="s">
        <v>264</v>
      </c>
      <c r="G134" s="16">
        <v>158</v>
      </c>
      <c r="H134" s="8">
        <v>205</v>
      </c>
      <c r="I134">
        <f t="shared" si="2"/>
        <v>3.2390000000000003</v>
      </c>
      <c r="J134" s="8" t="s">
        <v>27</v>
      </c>
      <c r="K134" s="8" t="s">
        <v>27</v>
      </c>
      <c r="L134" s="8"/>
    </row>
    <row r="135" spans="1:13" x14ac:dyDescent="0.25">
      <c r="A135" s="7" t="s">
        <v>268</v>
      </c>
      <c r="B135" s="7" t="s">
        <v>116</v>
      </c>
      <c r="C135" s="7" t="s">
        <v>117</v>
      </c>
      <c r="D135" s="7" t="s">
        <v>263</v>
      </c>
      <c r="E135" s="7" t="s">
        <v>125</v>
      </c>
      <c r="F135" s="7" t="s">
        <v>264</v>
      </c>
      <c r="G135" s="16">
        <v>158</v>
      </c>
      <c r="H135" s="8">
        <v>205</v>
      </c>
      <c r="I135">
        <f t="shared" si="2"/>
        <v>3.2390000000000003</v>
      </c>
      <c r="J135" s="8" t="s">
        <v>27</v>
      </c>
      <c r="K135" s="8" t="s">
        <v>27</v>
      </c>
      <c r="L135" s="8"/>
    </row>
    <row r="136" spans="1:13" x14ac:dyDescent="0.25">
      <c r="A136" s="7" t="s">
        <v>269</v>
      </c>
      <c r="B136" s="7" t="s">
        <v>116</v>
      </c>
      <c r="C136" s="7" t="s">
        <v>117</v>
      </c>
      <c r="D136" s="7" t="s">
        <v>263</v>
      </c>
      <c r="E136" s="7" t="s">
        <v>125</v>
      </c>
      <c r="F136" s="7" t="s">
        <v>264</v>
      </c>
      <c r="G136" s="16">
        <v>158</v>
      </c>
      <c r="H136" s="8">
        <v>205</v>
      </c>
      <c r="I136">
        <f t="shared" si="2"/>
        <v>3.2390000000000003</v>
      </c>
      <c r="J136" s="8" t="s">
        <v>27</v>
      </c>
      <c r="K136" s="8" t="s">
        <v>27</v>
      </c>
      <c r="L136" s="8"/>
    </row>
    <row r="137" spans="1:13" x14ac:dyDescent="0.25">
      <c r="A137" s="7" t="s">
        <v>270</v>
      </c>
      <c r="B137" s="7" t="s">
        <v>116</v>
      </c>
      <c r="C137" s="7" t="s">
        <v>117</v>
      </c>
      <c r="D137" s="7" t="s">
        <v>271</v>
      </c>
      <c r="E137" s="7" t="s">
        <v>32</v>
      </c>
      <c r="F137" s="7" t="s">
        <v>272</v>
      </c>
      <c r="G137" s="8">
        <v>250</v>
      </c>
      <c r="H137" s="8">
        <v>2350</v>
      </c>
      <c r="I137">
        <f t="shared" si="2"/>
        <v>58.75</v>
      </c>
      <c r="J137" s="8" t="s">
        <v>27</v>
      </c>
      <c r="K137" s="8" t="s">
        <v>27</v>
      </c>
      <c r="L137" s="8"/>
      <c r="M137" s="7" t="s">
        <v>273</v>
      </c>
    </row>
    <row r="138" spans="1:13" x14ac:dyDescent="0.25">
      <c r="A138" s="7" t="s">
        <v>274</v>
      </c>
      <c r="B138" s="7" t="s">
        <v>116</v>
      </c>
      <c r="C138" s="7" t="s">
        <v>117</v>
      </c>
      <c r="D138" s="7" t="s">
        <v>275</v>
      </c>
      <c r="E138" s="7" t="s">
        <v>23</v>
      </c>
      <c r="F138" s="7" t="s">
        <v>276</v>
      </c>
      <c r="G138" s="16">
        <v>154</v>
      </c>
      <c r="H138" s="8">
        <v>205</v>
      </c>
      <c r="I138">
        <f t="shared" si="2"/>
        <v>3.157</v>
      </c>
      <c r="J138" s="8" t="s">
        <v>27</v>
      </c>
      <c r="K138" s="8" t="s">
        <v>27</v>
      </c>
      <c r="L138" s="8"/>
    </row>
    <row r="139" spans="1:13" x14ac:dyDescent="0.25">
      <c r="A139" s="7" t="s">
        <v>277</v>
      </c>
      <c r="B139" s="7" t="s">
        <v>116</v>
      </c>
      <c r="C139" s="7" t="s">
        <v>117</v>
      </c>
      <c r="D139" s="7" t="s">
        <v>275</v>
      </c>
      <c r="E139" s="7" t="s">
        <v>23</v>
      </c>
      <c r="F139" s="7" t="s">
        <v>276</v>
      </c>
      <c r="G139" s="16">
        <v>154</v>
      </c>
      <c r="H139" s="8">
        <v>205</v>
      </c>
      <c r="I139">
        <f t="shared" si="2"/>
        <v>3.157</v>
      </c>
      <c r="J139" s="8" t="s">
        <v>27</v>
      </c>
      <c r="K139" s="8" t="s">
        <v>27</v>
      </c>
      <c r="L139" s="8"/>
    </row>
    <row r="140" spans="1:13" x14ac:dyDescent="0.25">
      <c r="A140" s="7" t="s">
        <v>278</v>
      </c>
      <c r="B140" s="7" t="s">
        <v>116</v>
      </c>
      <c r="C140" s="7" t="s">
        <v>117</v>
      </c>
      <c r="D140" s="7" t="s">
        <v>275</v>
      </c>
      <c r="E140" s="7" t="s">
        <v>123</v>
      </c>
      <c r="F140" s="7" t="s">
        <v>276</v>
      </c>
      <c r="G140" s="16">
        <v>154</v>
      </c>
      <c r="H140" s="8">
        <v>205</v>
      </c>
      <c r="I140">
        <f t="shared" si="2"/>
        <v>3.157</v>
      </c>
      <c r="J140" s="8" t="s">
        <v>27</v>
      </c>
      <c r="K140" s="8" t="s">
        <v>27</v>
      </c>
      <c r="L140" s="8"/>
    </row>
    <row r="141" spans="1:13" x14ac:dyDescent="0.25">
      <c r="A141" s="7" t="s">
        <v>279</v>
      </c>
      <c r="B141" s="7" t="s">
        <v>116</v>
      </c>
      <c r="C141" s="7" t="s">
        <v>117</v>
      </c>
      <c r="D141" s="7" t="s">
        <v>275</v>
      </c>
      <c r="E141" s="7" t="s">
        <v>123</v>
      </c>
      <c r="F141" s="7" t="s">
        <v>276</v>
      </c>
      <c r="G141" s="16">
        <v>154</v>
      </c>
      <c r="H141" s="8">
        <v>205</v>
      </c>
      <c r="I141">
        <f t="shared" si="2"/>
        <v>3.157</v>
      </c>
      <c r="J141" s="8" t="s">
        <v>27</v>
      </c>
      <c r="K141" s="8" t="s">
        <v>27</v>
      </c>
      <c r="L141" s="8"/>
    </row>
    <row r="142" spans="1:13" x14ac:dyDescent="0.25">
      <c r="A142" s="7" t="s">
        <v>280</v>
      </c>
      <c r="B142" s="7" t="s">
        <v>116</v>
      </c>
      <c r="C142" s="7" t="s">
        <v>117</v>
      </c>
      <c r="D142" s="7" t="s">
        <v>275</v>
      </c>
      <c r="E142" s="7" t="s">
        <v>125</v>
      </c>
      <c r="F142" s="7" t="s">
        <v>276</v>
      </c>
      <c r="G142" s="16">
        <v>154</v>
      </c>
      <c r="H142" s="8">
        <v>205</v>
      </c>
      <c r="I142">
        <f t="shared" si="2"/>
        <v>3.157</v>
      </c>
      <c r="J142" s="8" t="s">
        <v>27</v>
      </c>
      <c r="K142" s="8" t="s">
        <v>27</v>
      </c>
      <c r="L142" s="8"/>
    </row>
    <row r="143" spans="1:13" x14ac:dyDescent="0.25">
      <c r="A143" s="7" t="s">
        <v>281</v>
      </c>
      <c r="B143" s="7" t="s">
        <v>116</v>
      </c>
      <c r="C143" s="7" t="s">
        <v>117</v>
      </c>
      <c r="D143" s="7" t="s">
        <v>275</v>
      </c>
      <c r="E143" s="7" t="s">
        <v>125</v>
      </c>
      <c r="F143" s="7" t="s">
        <v>276</v>
      </c>
      <c r="G143" s="16">
        <v>154</v>
      </c>
      <c r="H143" s="8">
        <v>205</v>
      </c>
      <c r="I143">
        <f t="shared" si="2"/>
        <v>3.157</v>
      </c>
      <c r="J143" s="8" t="s">
        <v>27</v>
      </c>
      <c r="K143" s="8" t="s">
        <v>27</v>
      </c>
      <c r="L143" s="8"/>
    </row>
    <row r="144" spans="1:13" x14ac:dyDescent="0.25">
      <c r="A144" s="7" t="s">
        <v>282</v>
      </c>
      <c r="B144" s="7" t="s">
        <v>116</v>
      </c>
      <c r="C144" s="7" t="s">
        <v>117</v>
      </c>
      <c r="D144" s="7" t="s">
        <v>22</v>
      </c>
      <c r="E144" s="7" t="s">
        <v>110</v>
      </c>
      <c r="F144" s="7" t="s">
        <v>283</v>
      </c>
      <c r="G144" s="16">
        <v>90</v>
      </c>
      <c r="H144" s="8">
        <v>83</v>
      </c>
      <c r="I144">
        <f t="shared" si="2"/>
        <v>0.747</v>
      </c>
      <c r="J144" s="8" t="s">
        <v>27</v>
      </c>
      <c r="K144" s="8" t="s">
        <v>27</v>
      </c>
      <c r="L144" s="8"/>
    </row>
    <row r="145" spans="1:12" x14ac:dyDescent="0.25">
      <c r="A145" s="7" t="s">
        <v>282</v>
      </c>
      <c r="B145" s="7" t="s">
        <v>116</v>
      </c>
      <c r="C145" s="7" t="s">
        <v>117</v>
      </c>
      <c r="D145" s="7" t="s">
        <v>22</v>
      </c>
      <c r="E145" s="7" t="s">
        <v>110</v>
      </c>
      <c r="F145" s="7" t="s">
        <v>283</v>
      </c>
      <c r="G145" s="16">
        <v>90</v>
      </c>
      <c r="H145" s="8">
        <v>83</v>
      </c>
      <c r="I145">
        <f t="shared" si="2"/>
        <v>0.747</v>
      </c>
      <c r="J145" s="8" t="s">
        <v>27</v>
      </c>
      <c r="K145" s="8" t="s">
        <v>27</v>
      </c>
      <c r="L145" s="8"/>
    </row>
    <row r="146" spans="1:12" x14ac:dyDescent="0.25">
      <c r="A146" s="7" t="s">
        <v>282</v>
      </c>
      <c r="B146" s="7" t="s">
        <v>116</v>
      </c>
      <c r="C146" s="7" t="s">
        <v>117</v>
      </c>
      <c r="D146" s="7" t="s">
        <v>22</v>
      </c>
      <c r="E146" s="7" t="s">
        <v>110</v>
      </c>
      <c r="F146" s="7" t="s">
        <v>283</v>
      </c>
      <c r="G146" s="16">
        <v>90</v>
      </c>
      <c r="H146" s="8">
        <v>83</v>
      </c>
      <c r="I146">
        <f t="shared" si="2"/>
        <v>0.747</v>
      </c>
      <c r="J146" s="8" t="s">
        <v>27</v>
      </c>
      <c r="K146" s="8" t="s">
        <v>27</v>
      </c>
      <c r="L146" s="8"/>
    </row>
    <row r="147" spans="1:12" x14ac:dyDescent="0.25">
      <c r="A147" s="7" t="s">
        <v>284</v>
      </c>
      <c r="B147" s="7" t="s">
        <v>116</v>
      </c>
      <c r="C147" s="7" t="s">
        <v>117</v>
      </c>
      <c r="D147" s="7" t="s">
        <v>22</v>
      </c>
      <c r="E147" s="7" t="s">
        <v>32</v>
      </c>
      <c r="F147" s="7" t="s">
        <v>283</v>
      </c>
      <c r="G147" s="16">
        <v>122</v>
      </c>
      <c r="H147" s="8">
        <v>102</v>
      </c>
      <c r="I147">
        <f t="shared" si="2"/>
        <v>1.2444</v>
      </c>
      <c r="J147" s="8" t="s">
        <v>27</v>
      </c>
      <c r="K147" s="8" t="s">
        <v>27</v>
      </c>
      <c r="L147" s="8"/>
    </row>
    <row r="148" spans="1:12" x14ac:dyDescent="0.25">
      <c r="A148" s="7" t="s">
        <v>284</v>
      </c>
      <c r="B148" s="7" t="s">
        <v>116</v>
      </c>
      <c r="C148" s="7" t="s">
        <v>117</v>
      </c>
      <c r="D148" s="7" t="s">
        <v>22</v>
      </c>
      <c r="E148" s="7" t="s">
        <v>32</v>
      </c>
      <c r="F148" s="7" t="s">
        <v>283</v>
      </c>
      <c r="G148" s="16">
        <v>122</v>
      </c>
      <c r="H148" s="8">
        <v>102</v>
      </c>
      <c r="I148">
        <f t="shared" si="2"/>
        <v>1.2444</v>
      </c>
      <c r="J148" s="8" t="s">
        <v>27</v>
      </c>
      <c r="K148" s="8" t="s">
        <v>27</v>
      </c>
      <c r="L148" s="8"/>
    </row>
    <row r="149" spans="1:12" x14ac:dyDescent="0.25">
      <c r="A149" s="7" t="s">
        <v>284</v>
      </c>
      <c r="B149" s="7" t="s">
        <v>116</v>
      </c>
      <c r="C149" s="7" t="s">
        <v>117</v>
      </c>
      <c r="D149" s="7" t="s">
        <v>22</v>
      </c>
      <c r="E149" s="7" t="s">
        <v>32</v>
      </c>
      <c r="F149" s="7" t="s">
        <v>283</v>
      </c>
      <c r="G149" s="16">
        <v>122</v>
      </c>
      <c r="H149" s="8">
        <v>102</v>
      </c>
      <c r="I149">
        <f t="shared" si="2"/>
        <v>1.2444</v>
      </c>
      <c r="J149" s="8" t="s">
        <v>27</v>
      </c>
      <c r="K149" s="8" t="s">
        <v>27</v>
      </c>
      <c r="L149" s="8"/>
    </row>
    <row r="150" spans="1:12" x14ac:dyDescent="0.25">
      <c r="A150" s="7" t="s">
        <v>285</v>
      </c>
      <c r="B150" s="7" t="s">
        <v>116</v>
      </c>
      <c r="C150" s="7" t="s">
        <v>286</v>
      </c>
      <c r="D150" s="7" t="s">
        <v>22</v>
      </c>
      <c r="E150" s="7" t="s">
        <v>23</v>
      </c>
      <c r="F150" s="7" t="s">
        <v>283</v>
      </c>
      <c r="G150" s="16">
        <v>122</v>
      </c>
      <c r="H150" s="8">
        <v>102</v>
      </c>
      <c r="I150">
        <f t="shared" si="2"/>
        <v>1.2444</v>
      </c>
      <c r="J150" s="8" t="s">
        <v>27</v>
      </c>
      <c r="K150" s="8" t="s">
        <v>27</v>
      </c>
      <c r="L150" s="8"/>
    </row>
    <row r="151" spans="1:12" x14ac:dyDescent="0.25">
      <c r="A151" s="7" t="s">
        <v>285</v>
      </c>
      <c r="B151" s="7" t="s">
        <v>116</v>
      </c>
      <c r="C151" s="7" t="s">
        <v>286</v>
      </c>
      <c r="D151" s="7" t="s">
        <v>22</v>
      </c>
      <c r="E151" s="7" t="s">
        <v>23</v>
      </c>
      <c r="F151" s="7" t="s">
        <v>283</v>
      </c>
      <c r="G151" s="16">
        <v>122</v>
      </c>
      <c r="H151" s="8">
        <v>102</v>
      </c>
      <c r="I151">
        <f t="shared" si="2"/>
        <v>1.2444</v>
      </c>
      <c r="J151" s="8" t="s">
        <v>27</v>
      </c>
      <c r="K151" s="8" t="s">
        <v>27</v>
      </c>
      <c r="L151" s="8"/>
    </row>
    <row r="152" spans="1:12" x14ac:dyDescent="0.25">
      <c r="A152" s="7" t="s">
        <v>285</v>
      </c>
      <c r="B152" s="7" t="s">
        <v>116</v>
      </c>
      <c r="C152" s="7" t="s">
        <v>286</v>
      </c>
      <c r="D152" s="7" t="s">
        <v>22</v>
      </c>
      <c r="E152" s="7" t="s">
        <v>23</v>
      </c>
      <c r="F152" s="7" t="s">
        <v>283</v>
      </c>
      <c r="G152" s="16">
        <v>122</v>
      </c>
      <c r="H152" s="8">
        <v>102</v>
      </c>
      <c r="I152">
        <f t="shared" si="2"/>
        <v>1.2444</v>
      </c>
      <c r="J152" s="8" t="s">
        <v>27</v>
      </c>
      <c r="K152" s="8" t="s">
        <v>27</v>
      </c>
      <c r="L152" s="8"/>
    </row>
    <row r="153" spans="1:12" x14ac:dyDescent="0.25">
      <c r="A153" s="7" t="s">
        <v>287</v>
      </c>
      <c r="B153" s="7" t="s">
        <v>116</v>
      </c>
      <c r="C153" s="7" t="s">
        <v>286</v>
      </c>
      <c r="D153" s="7" t="s">
        <v>22</v>
      </c>
      <c r="E153" s="7" t="s">
        <v>29</v>
      </c>
      <c r="F153" s="7" t="s">
        <v>283</v>
      </c>
      <c r="G153" s="16">
        <v>98</v>
      </c>
      <c r="H153" s="8">
        <v>102</v>
      </c>
      <c r="I153">
        <f t="shared" si="2"/>
        <v>0.99960000000000004</v>
      </c>
      <c r="J153" s="8" t="s">
        <v>25</v>
      </c>
      <c r="K153" s="8" t="s">
        <v>27</v>
      </c>
      <c r="L153" s="8"/>
    </row>
    <row r="154" spans="1:12" x14ac:dyDescent="0.25">
      <c r="A154" s="7" t="s">
        <v>287</v>
      </c>
      <c r="B154" s="7" t="s">
        <v>116</v>
      </c>
      <c r="C154" s="7" t="s">
        <v>286</v>
      </c>
      <c r="D154" s="7" t="s">
        <v>22</v>
      </c>
      <c r="E154" s="7" t="s">
        <v>29</v>
      </c>
      <c r="F154" s="7" t="s">
        <v>283</v>
      </c>
      <c r="G154" s="16">
        <v>98</v>
      </c>
      <c r="H154" s="8">
        <v>102</v>
      </c>
      <c r="I154">
        <f t="shared" si="2"/>
        <v>0.99960000000000004</v>
      </c>
      <c r="J154" s="8" t="s">
        <v>25</v>
      </c>
      <c r="K154" s="8" t="s">
        <v>27</v>
      </c>
      <c r="L154" s="8"/>
    </row>
    <row r="155" spans="1:12" x14ac:dyDescent="0.25">
      <c r="A155" s="7" t="s">
        <v>287</v>
      </c>
      <c r="B155" s="7" t="s">
        <v>116</v>
      </c>
      <c r="C155" s="7" t="s">
        <v>286</v>
      </c>
      <c r="D155" s="7" t="s">
        <v>22</v>
      </c>
      <c r="E155" s="7" t="s">
        <v>29</v>
      </c>
      <c r="F155" s="7" t="s">
        <v>283</v>
      </c>
      <c r="G155" s="16">
        <v>98</v>
      </c>
      <c r="H155" s="8">
        <v>102</v>
      </c>
      <c r="I155">
        <f t="shared" si="2"/>
        <v>0.99960000000000004</v>
      </c>
      <c r="J155" s="8" t="s">
        <v>25</v>
      </c>
      <c r="K155" s="8" t="s">
        <v>27</v>
      </c>
      <c r="L155" s="8"/>
    </row>
    <row r="156" spans="1:12" x14ac:dyDescent="0.25">
      <c r="A156" s="7" t="s">
        <v>288</v>
      </c>
      <c r="B156" s="7" t="s">
        <v>116</v>
      </c>
      <c r="C156" s="7" t="s">
        <v>286</v>
      </c>
      <c r="D156" s="7" t="s">
        <v>31</v>
      </c>
      <c r="E156" s="7" t="s">
        <v>32</v>
      </c>
      <c r="F156" s="7" t="s">
        <v>289</v>
      </c>
      <c r="G156" s="16">
        <v>153</v>
      </c>
      <c r="H156" s="8">
        <v>102</v>
      </c>
      <c r="I156">
        <f t="shared" si="2"/>
        <v>1.5606</v>
      </c>
      <c r="J156" s="8" t="s">
        <v>27</v>
      </c>
      <c r="K156" s="8" t="s">
        <v>27</v>
      </c>
      <c r="L156" s="8"/>
    </row>
    <row r="157" spans="1:12" x14ac:dyDescent="0.25">
      <c r="A157" s="7" t="s">
        <v>285</v>
      </c>
      <c r="B157" s="7" t="s">
        <v>116</v>
      </c>
      <c r="C157" s="7" t="s">
        <v>286</v>
      </c>
      <c r="D157" s="7" t="s">
        <v>31</v>
      </c>
      <c r="E157" s="7" t="s">
        <v>23</v>
      </c>
      <c r="F157" s="7" t="s">
        <v>289</v>
      </c>
      <c r="G157" s="16">
        <v>153</v>
      </c>
      <c r="H157" s="8">
        <v>102</v>
      </c>
      <c r="I157">
        <f t="shared" si="2"/>
        <v>1.5606</v>
      </c>
      <c r="J157" s="8" t="s">
        <v>27</v>
      </c>
      <c r="K157" s="8" t="s">
        <v>27</v>
      </c>
      <c r="L157" s="8"/>
    </row>
    <row r="158" spans="1:12" x14ac:dyDescent="0.25">
      <c r="A158" s="7" t="s">
        <v>290</v>
      </c>
      <c r="B158" s="7" t="s">
        <v>116</v>
      </c>
      <c r="C158" s="7" t="s">
        <v>286</v>
      </c>
      <c r="D158" s="7" t="s">
        <v>37</v>
      </c>
      <c r="E158" s="7" t="s">
        <v>110</v>
      </c>
      <c r="F158" s="7" t="s">
        <v>291</v>
      </c>
      <c r="G158" s="16">
        <v>90</v>
      </c>
      <c r="H158" s="8">
        <v>83</v>
      </c>
      <c r="I158">
        <f t="shared" si="2"/>
        <v>0.747</v>
      </c>
      <c r="J158" s="8" t="s">
        <v>27</v>
      </c>
      <c r="K158" s="8" t="s">
        <v>27</v>
      </c>
      <c r="L158" s="8"/>
    </row>
    <row r="159" spans="1:12" x14ac:dyDescent="0.25">
      <c r="A159" s="7" t="s">
        <v>290</v>
      </c>
      <c r="B159" s="7" t="s">
        <v>116</v>
      </c>
      <c r="C159" s="7" t="s">
        <v>286</v>
      </c>
      <c r="D159" s="7" t="s">
        <v>37</v>
      </c>
      <c r="E159" s="7" t="s">
        <v>110</v>
      </c>
      <c r="F159" s="7" t="s">
        <v>291</v>
      </c>
      <c r="G159" s="16">
        <v>90</v>
      </c>
      <c r="H159" s="8">
        <v>83</v>
      </c>
      <c r="I159">
        <f t="shared" si="2"/>
        <v>0.747</v>
      </c>
      <c r="J159" s="8" t="s">
        <v>27</v>
      </c>
      <c r="K159" s="8" t="s">
        <v>27</v>
      </c>
      <c r="L159" s="8"/>
    </row>
    <row r="160" spans="1:12" x14ac:dyDescent="0.25">
      <c r="A160" s="7" t="s">
        <v>290</v>
      </c>
      <c r="B160" s="7" t="s">
        <v>116</v>
      </c>
      <c r="C160" s="7" t="s">
        <v>286</v>
      </c>
      <c r="D160" s="7" t="s">
        <v>37</v>
      </c>
      <c r="E160" s="7" t="s">
        <v>110</v>
      </c>
      <c r="F160" s="7" t="s">
        <v>291</v>
      </c>
      <c r="G160" s="16">
        <v>90</v>
      </c>
      <c r="H160" s="8">
        <v>83</v>
      </c>
      <c r="I160">
        <f t="shared" si="2"/>
        <v>0.747</v>
      </c>
      <c r="J160" s="8" t="s">
        <v>27</v>
      </c>
      <c r="K160" s="8" t="s">
        <v>27</v>
      </c>
      <c r="L160" s="8"/>
    </row>
    <row r="161" spans="1:12" x14ac:dyDescent="0.25">
      <c r="A161" s="7" t="s">
        <v>292</v>
      </c>
      <c r="B161" s="7" t="s">
        <v>116</v>
      </c>
      <c r="C161" s="7" t="s">
        <v>286</v>
      </c>
      <c r="D161" s="7" t="s">
        <v>37</v>
      </c>
      <c r="E161" s="7" t="s">
        <v>32</v>
      </c>
      <c r="F161" s="7" t="s">
        <v>291</v>
      </c>
      <c r="G161" s="16">
        <v>153</v>
      </c>
      <c r="H161" s="8">
        <v>102</v>
      </c>
      <c r="I161">
        <f t="shared" si="2"/>
        <v>1.5606</v>
      </c>
      <c r="J161" s="8" t="s">
        <v>27</v>
      </c>
      <c r="K161" s="8" t="s">
        <v>27</v>
      </c>
      <c r="L161" s="8"/>
    </row>
    <row r="162" spans="1:12" x14ac:dyDescent="0.25">
      <c r="A162" s="7" t="s">
        <v>292</v>
      </c>
      <c r="B162" s="7" t="s">
        <v>116</v>
      </c>
      <c r="C162" s="7" t="s">
        <v>286</v>
      </c>
      <c r="D162" s="7" t="s">
        <v>37</v>
      </c>
      <c r="E162" s="7" t="s">
        <v>32</v>
      </c>
      <c r="F162" s="7" t="s">
        <v>291</v>
      </c>
      <c r="G162" s="16">
        <v>153</v>
      </c>
      <c r="H162" s="8">
        <v>102</v>
      </c>
      <c r="I162">
        <f t="shared" si="2"/>
        <v>1.5606</v>
      </c>
      <c r="J162" s="8" t="s">
        <v>27</v>
      </c>
      <c r="K162" s="8" t="s">
        <v>27</v>
      </c>
      <c r="L162" s="8"/>
    </row>
    <row r="163" spans="1:12" x14ac:dyDescent="0.25">
      <c r="A163" s="7" t="s">
        <v>292</v>
      </c>
      <c r="B163" s="7" t="s">
        <v>116</v>
      </c>
      <c r="C163" s="7" t="s">
        <v>286</v>
      </c>
      <c r="D163" s="7" t="s">
        <v>37</v>
      </c>
      <c r="E163" s="7" t="s">
        <v>32</v>
      </c>
      <c r="F163" s="7" t="s">
        <v>291</v>
      </c>
      <c r="G163" s="16">
        <v>153</v>
      </c>
      <c r="H163" s="8">
        <v>102</v>
      </c>
      <c r="I163">
        <f t="shared" si="2"/>
        <v>1.5606</v>
      </c>
      <c r="J163" s="8" t="s">
        <v>27</v>
      </c>
      <c r="K163" s="8" t="s">
        <v>27</v>
      </c>
      <c r="L163" s="8"/>
    </row>
    <row r="164" spans="1:12" x14ac:dyDescent="0.25">
      <c r="A164" s="7" t="s">
        <v>293</v>
      </c>
      <c r="B164" s="7" t="s">
        <v>116</v>
      </c>
      <c r="C164" s="7" t="s">
        <v>286</v>
      </c>
      <c r="D164" s="7" t="s">
        <v>37</v>
      </c>
      <c r="E164" s="7" t="s">
        <v>23</v>
      </c>
      <c r="F164" s="7" t="s">
        <v>291</v>
      </c>
      <c r="G164" s="16">
        <v>153</v>
      </c>
      <c r="H164" s="8">
        <v>102</v>
      </c>
      <c r="I164">
        <f t="shared" si="2"/>
        <v>1.5606</v>
      </c>
      <c r="J164" s="8" t="s">
        <v>27</v>
      </c>
      <c r="K164" s="8" t="s">
        <v>27</v>
      </c>
      <c r="L164" s="8"/>
    </row>
    <row r="165" spans="1:12" x14ac:dyDescent="0.25">
      <c r="A165" s="7" t="s">
        <v>293</v>
      </c>
      <c r="B165" s="7" t="s">
        <v>116</v>
      </c>
      <c r="C165" s="7" t="s">
        <v>286</v>
      </c>
      <c r="D165" s="7" t="s">
        <v>37</v>
      </c>
      <c r="E165" s="7" t="s">
        <v>23</v>
      </c>
      <c r="F165" s="7" t="s">
        <v>291</v>
      </c>
      <c r="G165" s="16">
        <v>153</v>
      </c>
      <c r="H165" s="8">
        <v>102</v>
      </c>
      <c r="I165">
        <f t="shared" si="2"/>
        <v>1.5606</v>
      </c>
      <c r="J165" s="8" t="s">
        <v>27</v>
      </c>
      <c r="K165" s="8" t="s">
        <v>27</v>
      </c>
      <c r="L165" s="8"/>
    </row>
    <row r="166" spans="1:12" x14ac:dyDescent="0.25">
      <c r="A166" s="7" t="s">
        <v>293</v>
      </c>
      <c r="B166" s="7" t="s">
        <v>116</v>
      </c>
      <c r="C166" s="7" t="s">
        <v>286</v>
      </c>
      <c r="D166" s="7" t="s">
        <v>37</v>
      </c>
      <c r="E166" s="7" t="s">
        <v>23</v>
      </c>
      <c r="F166" s="7" t="s">
        <v>291</v>
      </c>
      <c r="G166" s="16">
        <v>153</v>
      </c>
      <c r="H166" s="8">
        <v>102</v>
      </c>
      <c r="I166">
        <f t="shared" si="2"/>
        <v>1.5606</v>
      </c>
      <c r="J166" s="8" t="s">
        <v>27</v>
      </c>
      <c r="K166" s="8" t="s">
        <v>27</v>
      </c>
      <c r="L166" s="8"/>
    </row>
    <row r="167" spans="1:12" x14ac:dyDescent="0.25">
      <c r="A167" s="7" t="s">
        <v>294</v>
      </c>
      <c r="B167" s="7" t="s">
        <v>116</v>
      </c>
      <c r="C167" s="7" t="s">
        <v>286</v>
      </c>
      <c r="D167" s="7" t="s">
        <v>37</v>
      </c>
      <c r="E167" s="7" t="s">
        <v>29</v>
      </c>
      <c r="F167" s="7" t="s">
        <v>291</v>
      </c>
      <c r="G167" s="16">
        <v>98</v>
      </c>
      <c r="H167" s="8">
        <v>102</v>
      </c>
      <c r="I167">
        <f t="shared" si="2"/>
        <v>0.99960000000000004</v>
      </c>
      <c r="J167" s="8" t="s">
        <v>25</v>
      </c>
      <c r="K167" s="8" t="s">
        <v>27</v>
      </c>
      <c r="L167" s="8"/>
    </row>
    <row r="168" spans="1:12" x14ac:dyDescent="0.25">
      <c r="A168" s="7" t="s">
        <v>294</v>
      </c>
      <c r="B168" s="7" t="s">
        <v>116</v>
      </c>
      <c r="C168" s="7" t="s">
        <v>286</v>
      </c>
      <c r="D168" s="7" t="s">
        <v>37</v>
      </c>
      <c r="E168" s="7" t="s">
        <v>29</v>
      </c>
      <c r="F168" s="7" t="s">
        <v>291</v>
      </c>
      <c r="G168" s="16">
        <v>98</v>
      </c>
      <c r="H168" s="8">
        <v>102</v>
      </c>
      <c r="I168">
        <f t="shared" si="2"/>
        <v>0.99960000000000004</v>
      </c>
      <c r="J168" s="8" t="s">
        <v>25</v>
      </c>
      <c r="K168" s="8" t="s">
        <v>27</v>
      </c>
      <c r="L168" s="8"/>
    </row>
    <row r="169" spans="1:12" x14ac:dyDescent="0.25">
      <c r="A169" s="7" t="s">
        <v>294</v>
      </c>
      <c r="B169" s="7" t="s">
        <v>116</v>
      </c>
      <c r="C169" s="7" t="s">
        <v>286</v>
      </c>
      <c r="D169" s="7" t="s">
        <v>37</v>
      </c>
      <c r="E169" s="7" t="s">
        <v>29</v>
      </c>
      <c r="F169" s="7" t="s">
        <v>291</v>
      </c>
      <c r="G169" s="16">
        <v>98</v>
      </c>
      <c r="H169" s="8">
        <v>102</v>
      </c>
      <c r="I169">
        <f t="shared" si="2"/>
        <v>0.99960000000000004</v>
      </c>
      <c r="J169" s="8" t="s">
        <v>25</v>
      </c>
      <c r="K169" s="8" t="s">
        <v>27</v>
      </c>
      <c r="L169" s="8"/>
    </row>
    <row r="170" spans="1:12" x14ac:dyDescent="0.25">
      <c r="A170" s="7" t="s">
        <v>295</v>
      </c>
      <c r="B170" s="7" t="s">
        <v>116</v>
      </c>
      <c r="C170" s="7" t="s">
        <v>286</v>
      </c>
      <c r="D170" s="7" t="s">
        <v>43</v>
      </c>
      <c r="E170" s="7" t="s">
        <v>32</v>
      </c>
      <c r="F170" s="7" t="s">
        <v>296</v>
      </c>
      <c r="G170" s="16">
        <v>153</v>
      </c>
      <c r="H170" s="8">
        <v>102</v>
      </c>
      <c r="I170">
        <f t="shared" si="2"/>
        <v>1.5606</v>
      </c>
      <c r="J170" s="8" t="s">
        <v>27</v>
      </c>
      <c r="K170" s="8" t="s">
        <v>27</v>
      </c>
      <c r="L170" s="8"/>
    </row>
    <row r="171" spans="1:12" x14ac:dyDescent="0.25">
      <c r="A171" s="7" t="s">
        <v>297</v>
      </c>
      <c r="B171" s="7" t="s">
        <v>116</v>
      </c>
      <c r="C171" s="7" t="s">
        <v>286</v>
      </c>
      <c r="D171" s="7" t="s">
        <v>43</v>
      </c>
      <c r="E171" s="7" t="s">
        <v>23</v>
      </c>
      <c r="F171" s="7" t="s">
        <v>296</v>
      </c>
      <c r="G171" s="16">
        <v>153</v>
      </c>
      <c r="H171" s="8">
        <v>102</v>
      </c>
      <c r="I171">
        <f t="shared" si="2"/>
        <v>1.5606</v>
      </c>
      <c r="J171" s="8" t="s">
        <v>27</v>
      </c>
      <c r="K171" s="8" t="s">
        <v>27</v>
      </c>
      <c r="L171" s="8"/>
    </row>
    <row r="172" spans="1:12" x14ac:dyDescent="0.25">
      <c r="A172" s="7" t="s">
        <v>298</v>
      </c>
      <c r="B172" s="7" t="s">
        <v>116</v>
      </c>
      <c r="C172" s="7" t="s">
        <v>286</v>
      </c>
      <c r="D172" s="7" t="s">
        <v>49</v>
      </c>
      <c r="E172" s="7" t="s">
        <v>32</v>
      </c>
      <c r="F172" s="7" t="s">
        <v>299</v>
      </c>
      <c r="G172" s="16">
        <v>122</v>
      </c>
      <c r="H172" s="8">
        <v>102</v>
      </c>
      <c r="I172">
        <f t="shared" si="2"/>
        <v>1.2444</v>
      </c>
      <c r="J172" s="8" t="s">
        <v>27</v>
      </c>
      <c r="K172" s="8" t="s">
        <v>27</v>
      </c>
      <c r="L172" s="8"/>
    </row>
    <row r="173" spans="1:12" x14ac:dyDescent="0.25">
      <c r="A173" s="7" t="s">
        <v>300</v>
      </c>
      <c r="B173" s="7" t="s">
        <v>116</v>
      </c>
      <c r="C173" s="7" t="s">
        <v>286</v>
      </c>
      <c r="D173" s="7" t="s">
        <v>49</v>
      </c>
      <c r="E173" s="7" t="s">
        <v>32</v>
      </c>
      <c r="F173" s="7" t="s">
        <v>299</v>
      </c>
      <c r="G173" s="16">
        <v>122</v>
      </c>
      <c r="H173" s="8">
        <v>102</v>
      </c>
      <c r="I173">
        <f t="shared" si="2"/>
        <v>1.2444</v>
      </c>
      <c r="J173" s="8" t="s">
        <v>27</v>
      </c>
      <c r="K173" s="8" t="s">
        <v>27</v>
      </c>
      <c r="L173" s="8"/>
    </row>
    <row r="174" spans="1:12" x14ac:dyDescent="0.25">
      <c r="A174" s="7" t="s">
        <v>301</v>
      </c>
      <c r="B174" s="7" t="s">
        <v>116</v>
      </c>
      <c r="C174" s="7" t="s">
        <v>286</v>
      </c>
      <c r="D174" s="7" t="s">
        <v>49</v>
      </c>
      <c r="E174" s="7" t="s">
        <v>32</v>
      </c>
      <c r="F174" s="7" t="s">
        <v>299</v>
      </c>
      <c r="G174" s="16">
        <v>122</v>
      </c>
      <c r="H174" s="8">
        <v>102</v>
      </c>
      <c r="I174">
        <f t="shared" si="2"/>
        <v>1.2444</v>
      </c>
      <c r="J174" s="8" t="s">
        <v>27</v>
      </c>
      <c r="K174" s="8" t="s">
        <v>27</v>
      </c>
      <c r="L174" s="8"/>
    </row>
    <row r="175" spans="1:12" x14ac:dyDescent="0.25">
      <c r="A175" s="7" t="s">
        <v>302</v>
      </c>
      <c r="B175" s="7" t="s">
        <v>116</v>
      </c>
      <c r="C175" s="7" t="s">
        <v>286</v>
      </c>
      <c r="D175" s="7" t="s">
        <v>49</v>
      </c>
      <c r="E175" s="7" t="s">
        <v>23</v>
      </c>
      <c r="F175" s="7" t="s">
        <v>299</v>
      </c>
      <c r="G175" s="16">
        <v>122</v>
      </c>
      <c r="H175" s="8">
        <v>102</v>
      </c>
      <c r="I175">
        <f t="shared" si="2"/>
        <v>1.2444</v>
      </c>
      <c r="J175" s="8" t="s">
        <v>27</v>
      </c>
      <c r="K175" s="8" t="s">
        <v>27</v>
      </c>
      <c r="L175" s="8"/>
    </row>
    <row r="176" spans="1:12" x14ac:dyDescent="0.25">
      <c r="A176" s="7" t="s">
        <v>303</v>
      </c>
      <c r="B176" s="7" t="s">
        <v>116</v>
      </c>
      <c r="C176" s="7" t="s">
        <v>286</v>
      </c>
      <c r="D176" s="7" t="s">
        <v>49</v>
      </c>
      <c r="E176" s="7" t="s">
        <v>23</v>
      </c>
      <c r="F176" s="7" t="s">
        <v>299</v>
      </c>
      <c r="G176" s="16">
        <v>122</v>
      </c>
      <c r="H176" s="8">
        <v>102</v>
      </c>
      <c r="I176">
        <f t="shared" si="2"/>
        <v>1.2444</v>
      </c>
      <c r="J176" s="8" t="s">
        <v>27</v>
      </c>
      <c r="K176" s="8" t="s">
        <v>27</v>
      </c>
      <c r="L176" s="8"/>
    </row>
    <row r="177" spans="1:12" x14ac:dyDescent="0.25">
      <c r="A177" s="7" t="s">
        <v>304</v>
      </c>
      <c r="B177" s="7" t="s">
        <v>116</v>
      </c>
      <c r="C177" s="7" t="s">
        <v>286</v>
      </c>
      <c r="D177" s="7" t="s">
        <v>49</v>
      </c>
      <c r="E177" s="7" t="s">
        <v>23</v>
      </c>
      <c r="F177" s="7" t="s">
        <v>299</v>
      </c>
      <c r="G177" s="16">
        <v>122</v>
      </c>
      <c r="H177" s="8">
        <v>102</v>
      </c>
      <c r="I177">
        <f t="shared" si="2"/>
        <v>1.2444</v>
      </c>
      <c r="J177" s="8" t="s">
        <v>27</v>
      </c>
      <c r="K177" s="8" t="s">
        <v>27</v>
      </c>
      <c r="L177" s="8"/>
    </row>
    <row r="178" spans="1:12" x14ac:dyDescent="0.25">
      <c r="A178" s="7" t="s">
        <v>305</v>
      </c>
      <c r="B178" s="7" t="s">
        <v>116</v>
      </c>
      <c r="C178" s="7" t="s">
        <v>286</v>
      </c>
      <c r="D178" s="7" t="s">
        <v>49</v>
      </c>
      <c r="E178" s="7" t="s">
        <v>29</v>
      </c>
      <c r="F178" s="7" t="s">
        <v>299</v>
      </c>
      <c r="G178" s="16">
        <v>98</v>
      </c>
      <c r="H178" s="8">
        <v>102</v>
      </c>
      <c r="I178">
        <f t="shared" si="2"/>
        <v>0.99960000000000004</v>
      </c>
      <c r="J178" s="8" t="s">
        <v>25</v>
      </c>
      <c r="K178" s="8" t="s">
        <v>27</v>
      </c>
      <c r="L178" s="8"/>
    </row>
    <row r="179" spans="1:12" x14ac:dyDescent="0.25">
      <c r="A179" s="7" t="s">
        <v>306</v>
      </c>
      <c r="B179" s="7" t="s">
        <v>116</v>
      </c>
      <c r="C179" s="7" t="s">
        <v>286</v>
      </c>
      <c r="D179" s="7" t="s">
        <v>49</v>
      </c>
      <c r="E179" s="7" t="s">
        <v>29</v>
      </c>
      <c r="F179" s="7" t="s">
        <v>299</v>
      </c>
      <c r="G179" s="16">
        <v>98</v>
      </c>
      <c r="H179" s="8">
        <v>102</v>
      </c>
      <c r="I179">
        <f t="shared" si="2"/>
        <v>0.99960000000000004</v>
      </c>
      <c r="J179" s="8" t="s">
        <v>25</v>
      </c>
      <c r="K179" s="8" t="s">
        <v>27</v>
      </c>
      <c r="L179" s="8"/>
    </row>
    <row r="180" spans="1:12" x14ac:dyDescent="0.25">
      <c r="A180" s="13" t="s">
        <v>307</v>
      </c>
      <c r="B180" s="7" t="s">
        <v>116</v>
      </c>
      <c r="C180" s="7" t="s">
        <v>286</v>
      </c>
      <c r="D180" s="7" t="s">
        <v>55</v>
      </c>
      <c r="E180" s="7" t="s">
        <v>29</v>
      </c>
      <c r="F180" s="7" t="s">
        <v>308</v>
      </c>
      <c r="G180" s="16">
        <v>98</v>
      </c>
      <c r="H180" s="8">
        <v>102</v>
      </c>
      <c r="I180">
        <f t="shared" si="2"/>
        <v>0.99960000000000004</v>
      </c>
      <c r="J180" s="8" t="s">
        <v>25</v>
      </c>
      <c r="K180" s="8" t="s">
        <v>27</v>
      </c>
      <c r="L180" s="8"/>
    </row>
    <row r="181" spans="1:12" x14ac:dyDescent="0.25">
      <c r="A181" s="13" t="s">
        <v>309</v>
      </c>
      <c r="B181" s="7" t="s">
        <v>116</v>
      </c>
      <c r="C181" s="7" t="s">
        <v>286</v>
      </c>
      <c r="D181" s="7" t="s">
        <v>59</v>
      </c>
      <c r="E181" s="7" t="s">
        <v>23</v>
      </c>
      <c r="F181" s="7" t="s">
        <v>310</v>
      </c>
      <c r="G181" s="16">
        <v>192</v>
      </c>
      <c r="H181" s="8">
        <v>105</v>
      </c>
      <c r="I181">
        <f t="shared" si="2"/>
        <v>2.016</v>
      </c>
      <c r="J181" s="8" t="s">
        <v>25</v>
      </c>
      <c r="K181" s="8" t="s">
        <v>27</v>
      </c>
      <c r="L181" s="8"/>
    </row>
    <row r="182" spans="1:12" x14ac:dyDescent="0.25">
      <c r="A182" s="13" t="s">
        <v>311</v>
      </c>
      <c r="B182" s="7" t="s">
        <v>116</v>
      </c>
      <c r="C182" s="7" t="s">
        <v>286</v>
      </c>
      <c r="D182" s="7" t="s">
        <v>59</v>
      </c>
      <c r="E182" s="7" t="s">
        <v>123</v>
      </c>
      <c r="F182" s="7" t="s">
        <v>310</v>
      </c>
      <c r="G182" s="16">
        <v>192</v>
      </c>
      <c r="H182" s="8">
        <v>105</v>
      </c>
      <c r="I182">
        <f t="shared" si="2"/>
        <v>2.016</v>
      </c>
      <c r="J182" s="8" t="s">
        <v>25</v>
      </c>
      <c r="K182" s="8" t="s">
        <v>27</v>
      </c>
      <c r="L182" s="8"/>
    </row>
    <row r="183" spans="1:12" x14ac:dyDescent="0.25">
      <c r="A183" s="13" t="s">
        <v>312</v>
      </c>
      <c r="B183" s="7" t="s">
        <v>116</v>
      </c>
      <c r="C183" s="7" t="s">
        <v>286</v>
      </c>
      <c r="D183" s="7" t="s">
        <v>70</v>
      </c>
      <c r="E183" s="7" t="s">
        <v>32</v>
      </c>
      <c r="F183" s="7" t="s">
        <v>313</v>
      </c>
      <c r="G183" s="16">
        <v>110</v>
      </c>
      <c r="H183" s="8">
        <v>176</v>
      </c>
      <c r="I183">
        <f t="shared" si="2"/>
        <v>1.9360000000000002</v>
      </c>
      <c r="J183" s="8" t="s">
        <v>25</v>
      </c>
      <c r="K183" s="8" t="s">
        <v>27</v>
      </c>
      <c r="L183" s="8"/>
    </row>
    <row r="184" spans="1:12" x14ac:dyDescent="0.25">
      <c r="A184" s="13" t="s">
        <v>314</v>
      </c>
      <c r="B184" s="7" t="s">
        <v>116</v>
      </c>
      <c r="C184" s="7" t="s">
        <v>286</v>
      </c>
      <c r="D184" s="7" t="s">
        <v>70</v>
      </c>
      <c r="E184" s="7" t="s">
        <v>32</v>
      </c>
      <c r="F184" s="7" t="s">
        <v>313</v>
      </c>
      <c r="G184" s="16">
        <v>160</v>
      </c>
      <c r="H184" s="8">
        <v>245</v>
      </c>
      <c r="I184">
        <f t="shared" si="2"/>
        <v>3.9200000000000004</v>
      </c>
      <c r="J184" s="8" t="s">
        <v>25</v>
      </c>
      <c r="K184" s="8" t="s">
        <v>27</v>
      </c>
      <c r="L184" s="8"/>
    </row>
    <row r="185" spans="1:12" x14ac:dyDescent="0.25">
      <c r="A185" s="11" t="s">
        <v>315</v>
      </c>
      <c r="B185" s="7" t="s">
        <v>116</v>
      </c>
      <c r="C185" s="7" t="s">
        <v>286</v>
      </c>
      <c r="D185" s="7" t="s">
        <v>74</v>
      </c>
      <c r="E185" s="7" t="s">
        <v>23</v>
      </c>
      <c r="F185" s="7" t="s">
        <v>316</v>
      </c>
      <c r="G185" s="12">
        <v>202</v>
      </c>
      <c r="H185" s="8">
        <v>80</v>
      </c>
      <c r="I185">
        <f t="shared" si="2"/>
        <v>1.6160000000000001</v>
      </c>
      <c r="J185" s="8" t="s">
        <v>25</v>
      </c>
      <c r="K185" s="8" t="s">
        <v>27</v>
      </c>
      <c r="L185" s="8" t="s">
        <v>27</v>
      </c>
    </row>
    <row r="186" spans="1:12" x14ac:dyDescent="0.25">
      <c r="A186" s="11" t="s">
        <v>317</v>
      </c>
      <c r="B186" s="7" t="s">
        <v>116</v>
      </c>
      <c r="C186" s="7" t="s">
        <v>286</v>
      </c>
      <c r="D186" s="7" t="s">
        <v>74</v>
      </c>
      <c r="E186" s="7" t="s">
        <v>123</v>
      </c>
      <c r="F186" s="7" t="s">
        <v>316</v>
      </c>
      <c r="G186" s="12">
        <v>122</v>
      </c>
      <c r="H186" s="8">
        <v>104</v>
      </c>
      <c r="I186">
        <f t="shared" si="2"/>
        <v>1.2688000000000001</v>
      </c>
      <c r="J186" s="8" t="s">
        <v>25</v>
      </c>
      <c r="K186" s="8" t="s">
        <v>27</v>
      </c>
      <c r="L186" s="8" t="s">
        <v>27</v>
      </c>
    </row>
    <row r="187" spans="1:12" x14ac:dyDescent="0.25">
      <c r="A187" s="13" t="s">
        <v>318</v>
      </c>
      <c r="B187" s="7" t="s">
        <v>116</v>
      </c>
      <c r="C187" s="7" t="s">
        <v>286</v>
      </c>
      <c r="D187" s="7" t="s">
        <v>78</v>
      </c>
      <c r="E187" s="7" t="s">
        <v>32</v>
      </c>
      <c r="F187" s="7" t="s">
        <v>319</v>
      </c>
      <c r="G187" s="12">
        <v>167</v>
      </c>
      <c r="H187" s="8">
        <v>132</v>
      </c>
      <c r="I187">
        <f t="shared" si="2"/>
        <v>2.2044000000000001</v>
      </c>
      <c r="J187" s="8" t="s">
        <v>25</v>
      </c>
      <c r="K187" s="8" t="s">
        <v>27</v>
      </c>
      <c r="L187" s="8"/>
    </row>
    <row r="188" spans="1:12" x14ac:dyDescent="0.25">
      <c r="A188" s="13" t="s">
        <v>320</v>
      </c>
      <c r="B188" s="7" t="s">
        <v>116</v>
      </c>
      <c r="C188" s="7" t="s">
        <v>286</v>
      </c>
      <c r="D188" s="7" t="s">
        <v>78</v>
      </c>
      <c r="E188" s="7" t="s">
        <v>32</v>
      </c>
      <c r="F188" s="7" t="s">
        <v>319</v>
      </c>
      <c r="G188" s="12">
        <v>167</v>
      </c>
      <c r="H188" s="8">
        <v>270</v>
      </c>
      <c r="I188">
        <f t="shared" si="2"/>
        <v>4.5090000000000003</v>
      </c>
      <c r="J188" s="8" t="s">
        <v>25</v>
      </c>
      <c r="K188" s="8" t="s">
        <v>27</v>
      </c>
      <c r="L188" s="8"/>
    </row>
    <row r="189" spans="1:12" x14ac:dyDescent="0.25">
      <c r="A189" s="13" t="s">
        <v>321</v>
      </c>
      <c r="B189" s="7" t="s">
        <v>116</v>
      </c>
      <c r="C189" s="7" t="s">
        <v>286</v>
      </c>
      <c r="D189" s="7" t="s">
        <v>78</v>
      </c>
      <c r="E189" s="7" t="s">
        <v>32</v>
      </c>
      <c r="F189" s="7" t="s">
        <v>319</v>
      </c>
      <c r="G189" s="12">
        <v>167</v>
      </c>
      <c r="H189" s="8">
        <v>240</v>
      </c>
      <c r="I189">
        <f t="shared" si="2"/>
        <v>4.008</v>
      </c>
      <c r="J189" s="8" t="s">
        <v>25</v>
      </c>
      <c r="K189" s="8" t="s">
        <v>27</v>
      </c>
      <c r="L189" s="8"/>
    </row>
    <row r="190" spans="1:12" x14ac:dyDescent="0.25">
      <c r="A190" s="13" t="s">
        <v>322</v>
      </c>
      <c r="B190" s="7" t="s">
        <v>116</v>
      </c>
      <c r="C190" s="7" t="s">
        <v>286</v>
      </c>
      <c r="D190" s="7" t="s">
        <v>78</v>
      </c>
      <c r="E190" s="7" t="s">
        <v>32</v>
      </c>
      <c r="F190" s="7" t="s">
        <v>319</v>
      </c>
      <c r="G190" s="12">
        <v>50</v>
      </c>
      <c r="H190" s="8">
        <v>35</v>
      </c>
      <c r="I190">
        <f t="shared" si="2"/>
        <v>0.17500000000000002</v>
      </c>
      <c r="J190" s="8" t="s">
        <v>25</v>
      </c>
      <c r="K190" s="8" t="s">
        <v>27</v>
      </c>
      <c r="L190" s="8"/>
    </row>
    <row r="191" spans="1:12" x14ac:dyDescent="0.25">
      <c r="A191" s="13" t="s">
        <v>323</v>
      </c>
      <c r="B191" s="7" t="s">
        <v>116</v>
      </c>
      <c r="C191" s="7" t="s">
        <v>286</v>
      </c>
      <c r="D191" s="7" t="s">
        <v>84</v>
      </c>
      <c r="E191" s="7" t="s">
        <v>32</v>
      </c>
      <c r="F191" s="7" t="s">
        <v>324</v>
      </c>
      <c r="G191" s="12">
        <v>150</v>
      </c>
      <c r="H191" s="8">
        <v>73</v>
      </c>
      <c r="I191">
        <f t="shared" si="2"/>
        <v>1.095</v>
      </c>
      <c r="J191" s="8" t="s">
        <v>25</v>
      </c>
      <c r="K191" s="8" t="s">
        <v>27</v>
      </c>
      <c r="L191" s="8"/>
    </row>
    <row r="192" spans="1:12" x14ac:dyDescent="0.25">
      <c r="A192" s="13" t="s">
        <v>325</v>
      </c>
      <c r="B192" s="7" t="s">
        <v>116</v>
      </c>
      <c r="C192" s="7" t="s">
        <v>286</v>
      </c>
      <c r="D192" s="7" t="s">
        <v>84</v>
      </c>
      <c r="E192" s="7" t="s">
        <v>23</v>
      </c>
      <c r="F192" s="7" t="s">
        <v>324</v>
      </c>
      <c r="G192" s="12">
        <v>122</v>
      </c>
      <c r="H192" s="8">
        <v>95</v>
      </c>
      <c r="I192">
        <f t="shared" si="2"/>
        <v>1.159</v>
      </c>
      <c r="J192" s="8" t="s">
        <v>25</v>
      </c>
      <c r="K192" s="8" t="s">
        <v>27</v>
      </c>
      <c r="L192" s="8" t="s">
        <v>27</v>
      </c>
    </row>
    <row r="193" spans="1:12" x14ac:dyDescent="0.25">
      <c r="A193" s="13" t="s">
        <v>326</v>
      </c>
      <c r="B193" s="7" t="s">
        <v>116</v>
      </c>
      <c r="C193" s="7" t="s">
        <v>286</v>
      </c>
      <c r="D193" s="7" t="s">
        <v>84</v>
      </c>
      <c r="E193" s="7" t="s">
        <v>123</v>
      </c>
      <c r="F193" s="7" t="s">
        <v>324</v>
      </c>
      <c r="G193" s="12">
        <v>122</v>
      </c>
      <c r="H193" s="8">
        <v>93</v>
      </c>
      <c r="I193">
        <f t="shared" si="2"/>
        <v>1.1346000000000001</v>
      </c>
      <c r="J193" s="8" t="s">
        <v>25</v>
      </c>
      <c r="K193" s="8" t="s">
        <v>27</v>
      </c>
      <c r="L193" s="8" t="s">
        <v>27</v>
      </c>
    </row>
    <row r="194" spans="1:12" x14ac:dyDescent="0.25">
      <c r="A194" s="11" t="s">
        <v>327</v>
      </c>
      <c r="B194" s="7" t="s">
        <v>116</v>
      </c>
      <c r="C194" s="7" t="s">
        <v>286</v>
      </c>
      <c r="D194" s="7" t="s">
        <v>103</v>
      </c>
      <c r="E194" s="7" t="s">
        <v>32</v>
      </c>
      <c r="F194" s="7" t="s">
        <v>328</v>
      </c>
      <c r="G194" s="12">
        <v>122</v>
      </c>
      <c r="H194" s="8">
        <v>102</v>
      </c>
      <c r="I194">
        <f t="shared" si="2"/>
        <v>1.2444</v>
      </c>
      <c r="J194" s="8" t="s">
        <v>25</v>
      </c>
      <c r="K194" s="8" t="s">
        <v>27</v>
      </c>
      <c r="L194" s="8"/>
    </row>
    <row r="195" spans="1:12" x14ac:dyDescent="0.25">
      <c r="A195" s="11" t="s">
        <v>329</v>
      </c>
      <c r="B195" s="7" t="s">
        <v>116</v>
      </c>
      <c r="C195" s="7" t="s">
        <v>286</v>
      </c>
      <c r="D195" s="7" t="s">
        <v>103</v>
      </c>
      <c r="E195" s="7" t="s">
        <v>32</v>
      </c>
      <c r="F195" s="7" t="s">
        <v>328</v>
      </c>
      <c r="G195" s="12">
        <v>122</v>
      </c>
      <c r="H195" s="8">
        <v>102</v>
      </c>
      <c r="I195">
        <f t="shared" ref="I195:I223" si="3">SUM(G195*H195*0.0001)</f>
        <v>1.2444</v>
      </c>
      <c r="J195" s="8" t="s">
        <v>25</v>
      </c>
      <c r="K195" s="8" t="s">
        <v>27</v>
      </c>
      <c r="L195" s="8"/>
    </row>
    <row r="196" spans="1:12" x14ac:dyDescent="0.25">
      <c r="A196" s="11" t="s">
        <v>330</v>
      </c>
      <c r="B196" s="7" t="s">
        <v>116</v>
      </c>
      <c r="C196" s="7" t="s">
        <v>286</v>
      </c>
      <c r="D196" s="7" t="s">
        <v>103</v>
      </c>
      <c r="E196" s="7" t="s">
        <v>32</v>
      </c>
      <c r="F196" s="7" t="s">
        <v>328</v>
      </c>
      <c r="G196" s="12">
        <v>122</v>
      </c>
      <c r="H196" s="8">
        <v>102</v>
      </c>
      <c r="I196">
        <f t="shared" si="3"/>
        <v>1.2444</v>
      </c>
      <c r="J196" s="8" t="s">
        <v>25</v>
      </c>
      <c r="K196" s="8" t="s">
        <v>27</v>
      </c>
      <c r="L196" s="8"/>
    </row>
    <row r="197" spans="1:12" x14ac:dyDescent="0.25">
      <c r="A197" s="11" t="s">
        <v>331</v>
      </c>
      <c r="B197" s="7" t="s">
        <v>116</v>
      </c>
      <c r="C197" s="7" t="s">
        <v>286</v>
      </c>
      <c r="D197" s="7" t="s">
        <v>103</v>
      </c>
      <c r="E197" s="7" t="s">
        <v>32</v>
      </c>
      <c r="F197" s="7" t="s">
        <v>328</v>
      </c>
      <c r="G197" s="12">
        <v>122</v>
      </c>
      <c r="H197" s="8">
        <v>102</v>
      </c>
      <c r="I197">
        <f t="shared" si="3"/>
        <v>1.2444</v>
      </c>
      <c r="J197" s="8" t="s">
        <v>25</v>
      </c>
      <c r="K197" s="8" t="s">
        <v>27</v>
      </c>
      <c r="L197" s="8"/>
    </row>
    <row r="198" spans="1:12" x14ac:dyDescent="0.25">
      <c r="A198" s="11" t="s">
        <v>332</v>
      </c>
      <c r="B198" s="7" t="s">
        <v>116</v>
      </c>
      <c r="C198" s="7" t="s">
        <v>286</v>
      </c>
      <c r="D198" s="7" t="s">
        <v>103</v>
      </c>
      <c r="E198" s="7" t="s">
        <v>32</v>
      </c>
      <c r="F198" s="7" t="s">
        <v>328</v>
      </c>
      <c r="G198" s="12">
        <v>165</v>
      </c>
      <c r="H198" s="8">
        <v>90</v>
      </c>
      <c r="I198">
        <f t="shared" si="3"/>
        <v>1.4850000000000001</v>
      </c>
      <c r="J198" s="8" t="s">
        <v>25</v>
      </c>
      <c r="K198" s="8" t="s">
        <v>27</v>
      </c>
      <c r="L198" s="8" t="s">
        <v>27</v>
      </c>
    </row>
    <row r="199" spans="1:12" x14ac:dyDescent="0.25">
      <c r="A199" s="11" t="s">
        <v>333</v>
      </c>
      <c r="B199" s="7" t="s">
        <v>116</v>
      </c>
      <c r="C199" s="7" t="s">
        <v>286</v>
      </c>
      <c r="D199" s="7" t="s">
        <v>103</v>
      </c>
      <c r="E199" s="7" t="s">
        <v>32</v>
      </c>
      <c r="F199" s="7" t="s">
        <v>328</v>
      </c>
      <c r="G199" s="12">
        <v>122</v>
      </c>
      <c r="H199" s="8">
        <v>102</v>
      </c>
      <c r="I199">
        <f t="shared" si="3"/>
        <v>1.2444</v>
      </c>
      <c r="J199" s="8" t="s">
        <v>25</v>
      </c>
      <c r="K199" s="8" t="s">
        <v>27</v>
      </c>
      <c r="L199" s="8"/>
    </row>
    <row r="200" spans="1:12" x14ac:dyDescent="0.25">
      <c r="A200" s="11" t="s">
        <v>334</v>
      </c>
      <c r="B200" s="7" t="s">
        <v>116</v>
      </c>
      <c r="C200" s="7" t="s">
        <v>286</v>
      </c>
      <c r="D200" s="7" t="s">
        <v>103</v>
      </c>
      <c r="E200" s="7" t="s">
        <v>32</v>
      </c>
      <c r="F200" s="7" t="s">
        <v>328</v>
      </c>
      <c r="G200" s="12">
        <v>122</v>
      </c>
      <c r="H200" s="8">
        <v>102</v>
      </c>
      <c r="I200">
        <f t="shared" si="3"/>
        <v>1.2444</v>
      </c>
      <c r="J200" s="8" t="s">
        <v>25</v>
      </c>
      <c r="K200" s="8" t="s">
        <v>27</v>
      </c>
      <c r="L200" s="8"/>
    </row>
    <row r="201" spans="1:12" x14ac:dyDescent="0.25">
      <c r="A201" s="11" t="s">
        <v>335</v>
      </c>
      <c r="B201" s="7" t="s">
        <v>116</v>
      </c>
      <c r="C201" s="7" t="s">
        <v>286</v>
      </c>
      <c r="D201" s="7" t="s">
        <v>103</v>
      </c>
      <c r="E201" s="7" t="s">
        <v>32</v>
      </c>
      <c r="F201" s="7" t="s">
        <v>328</v>
      </c>
      <c r="G201" s="12">
        <v>122</v>
      </c>
      <c r="H201" s="8">
        <v>102</v>
      </c>
      <c r="I201">
        <f t="shared" si="3"/>
        <v>1.2444</v>
      </c>
      <c r="J201" s="8" t="s">
        <v>25</v>
      </c>
      <c r="K201" s="8" t="s">
        <v>27</v>
      </c>
      <c r="L201" s="8"/>
    </row>
    <row r="202" spans="1:12" x14ac:dyDescent="0.25">
      <c r="A202" s="11" t="s">
        <v>336</v>
      </c>
      <c r="B202" s="7" t="s">
        <v>116</v>
      </c>
      <c r="C202" s="7" t="s">
        <v>286</v>
      </c>
      <c r="D202" s="7" t="s">
        <v>103</v>
      </c>
      <c r="E202" s="7" t="s">
        <v>32</v>
      </c>
      <c r="F202" s="7" t="s">
        <v>328</v>
      </c>
      <c r="G202" s="12">
        <v>122</v>
      </c>
      <c r="H202" s="8">
        <v>102</v>
      </c>
      <c r="I202">
        <f t="shared" si="3"/>
        <v>1.2444</v>
      </c>
      <c r="J202" s="8" t="s">
        <v>25</v>
      </c>
      <c r="K202" s="8" t="s">
        <v>27</v>
      </c>
      <c r="L202" s="8"/>
    </row>
    <row r="203" spans="1:12" x14ac:dyDescent="0.25">
      <c r="A203" s="11" t="s">
        <v>337</v>
      </c>
      <c r="B203" s="7" t="s">
        <v>116</v>
      </c>
      <c r="C203" s="7" t="s">
        <v>286</v>
      </c>
      <c r="D203" s="7" t="s">
        <v>103</v>
      </c>
      <c r="E203" s="7" t="s">
        <v>23</v>
      </c>
      <c r="F203" s="7" t="s">
        <v>328</v>
      </c>
      <c r="G203" s="12">
        <v>122</v>
      </c>
      <c r="H203" s="8">
        <v>102</v>
      </c>
      <c r="I203">
        <f t="shared" si="3"/>
        <v>1.2444</v>
      </c>
      <c r="J203" s="8" t="s">
        <v>25</v>
      </c>
      <c r="K203" s="8" t="s">
        <v>27</v>
      </c>
      <c r="L203" s="8"/>
    </row>
    <row r="204" spans="1:12" x14ac:dyDescent="0.25">
      <c r="A204" s="11" t="s">
        <v>338</v>
      </c>
      <c r="B204" s="7" t="s">
        <v>116</v>
      </c>
      <c r="C204" s="7" t="s">
        <v>286</v>
      </c>
      <c r="D204" s="7" t="s">
        <v>103</v>
      </c>
      <c r="E204" s="7" t="s">
        <v>23</v>
      </c>
      <c r="F204" s="7" t="s">
        <v>328</v>
      </c>
      <c r="G204" s="12">
        <v>122</v>
      </c>
      <c r="H204" s="8">
        <v>102</v>
      </c>
      <c r="I204">
        <f t="shared" si="3"/>
        <v>1.2444</v>
      </c>
      <c r="J204" s="8" t="s">
        <v>25</v>
      </c>
      <c r="K204" s="8" t="s">
        <v>27</v>
      </c>
      <c r="L204" s="8"/>
    </row>
    <row r="205" spans="1:12" x14ac:dyDescent="0.25">
      <c r="A205" s="11" t="s">
        <v>339</v>
      </c>
      <c r="B205" s="7" t="s">
        <v>116</v>
      </c>
      <c r="C205" s="7" t="s">
        <v>286</v>
      </c>
      <c r="D205" s="7" t="s">
        <v>103</v>
      </c>
      <c r="E205" s="7" t="s">
        <v>23</v>
      </c>
      <c r="F205" s="7" t="s">
        <v>328</v>
      </c>
      <c r="G205" s="12">
        <v>122</v>
      </c>
      <c r="H205" s="8">
        <v>102</v>
      </c>
      <c r="I205">
        <f t="shared" si="3"/>
        <v>1.2444</v>
      </c>
      <c r="J205" s="8" t="s">
        <v>25</v>
      </c>
      <c r="K205" s="8" t="s">
        <v>27</v>
      </c>
      <c r="L205" s="8"/>
    </row>
    <row r="206" spans="1:12" x14ac:dyDescent="0.25">
      <c r="A206" s="11" t="s">
        <v>340</v>
      </c>
      <c r="B206" s="7" t="s">
        <v>116</v>
      </c>
      <c r="C206" s="7" t="s">
        <v>286</v>
      </c>
      <c r="D206" s="7" t="s">
        <v>103</v>
      </c>
      <c r="E206" s="7" t="s">
        <v>23</v>
      </c>
      <c r="F206" s="7" t="s">
        <v>328</v>
      </c>
      <c r="G206" s="12">
        <v>122</v>
      </c>
      <c r="H206" s="8">
        <v>102</v>
      </c>
      <c r="I206">
        <f t="shared" si="3"/>
        <v>1.2444</v>
      </c>
      <c r="J206" s="8" t="s">
        <v>25</v>
      </c>
      <c r="K206" s="8" t="s">
        <v>27</v>
      </c>
      <c r="L206" s="8"/>
    </row>
    <row r="207" spans="1:12" x14ac:dyDescent="0.25">
      <c r="A207" s="11" t="s">
        <v>341</v>
      </c>
      <c r="B207" s="7" t="s">
        <v>116</v>
      </c>
      <c r="C207" s="7" t="s">
        <v>286</v>
      </c>
      <c r="D207" s="7" t="s">
        <v>103</v>
      </c>
      <c r="E207" s="7" t="s">
        <v>23</v>
      </c>
      <c r="F207" s="7" t="s">
        <v>328</v>
      </c>
      <c r="G207" s="12">
        <v>290</v>
      </c>
      <c r="H207" s="8">
        <v>50</v>
      </c>
      <c r="I207">
        <f t="shared" si="3"/>
        <v>1.4500000000000002</v>
      </c>
      <c r="J207" s="8" t="s">
        <v>25</v>
      </c>
      <c r="K207" s="8" t="s">
        <v>27</v>
      </c>
      <c r="L207" s="8" t="s">
        <v>27</v>
      </c>
    </row>
    <row r="208" spans="1:12" x14ac:dyDescent="0.25">
      <c r="A208" s="11" t="s">
        <v>342</v>
      </c>
      <c r="B208" s="7" t="s">
        <v>116</v>
      </c>
      <c r="C208" s="7" t="s">
        <v>286</v>
      </c>
      <c r="D208" s="7" t="s">
        <v>103</v>
      </c>
      <c r="E208" s="7" t="s">
        <v>23</v>
      </c>
      <c r="F208" s="7" t="s">
        <v>328</v>
      </c>
      <c r="G208" s="12">
        <v>290</v>
      </c>
      <c r="H208" s="8">
        <v>50</v>
      </c>
      <c r="I208">
        <f t="shared" si="3"/>
        <v>1.4500000000000002</v>
      </c>
      <c r="J208" s="8" t="s">
        <v>25</v>
      </c>
      <c r="K208" s="8" t="s">
        <v>27</v>
      </c>
      <c r="L208" s="8" t="s">
        <v>27</v>
      </c>
    </row>
    <row r="209" spans="1:12" x14ac:dyDescent="0.25">
      <c r="A209" s="11" t="s">
        <v>343</v>
      </c>
      <c r="B209" s="7" t="s">
        <v>116</v>
      </c>
      <c r="C209" s="7" t="s">
        <v>286</v>
      </c>
      <c r="D209" s="7" t="s">
        <v>103</v>
      </c>
      <c r="E209" s="7" t="s">
        <v>23</v>
      </c>
      <c r="F209" s="7" t="s">
        <v>328</v>
      </c>
      <c r="G209" s="12">
        <v>290</v>
      </c>
      <c r="H209" s="8">
        <v>50</v>
      </c>
      <c r="I209">
        <f t="shared" si="3"/>
        <v>1.4500000000000002</v>
      </c>
      <c r="J209" s="8" t="s">
        <v>25</v>
      </c>
      <c r="K209" s="8" t="s">
        <v>27</v>
      </c>
      <c r="L209" s="8" t="s">
        <v>27</v>
      </c>
    </row>
    <row r="210" spans="1:12" x14ac:dyDescent="0.25">
      <c r="A210" s="11" t="s">
        <v>344</v>
      </c>
      <c r="B210" s="7" t="s">
        <v>116</v>
      </c>
      <c r="C210" s="7" t="s">
        <v>286</v>
      </c>
      <c r="D210" s="7" t="s">
        <v>103</v>
      </c>
      <c r="E210" s="7" t="s">
        <v>23</v>
      </c>
      <c r="F210" s="7" t="s">
        <v>328</v>
      </c>
      <c r="G210" s="12">
        <v>122</v>
      </c>
      <c r="H210" s="8">
        <v>102</v>
      </c>
      <c r="I210">
        <f t="shared" si="3"/>
        <v>1.2444</v>
      </c>
      <c r="J210" s="8" t="s">
        <v>25</v>
      </c>
      <c r="K210" s="8" t="s">
        <v>27</v>
      </c>
      <c r="L210" s="8"/>
    </row>
    <row r="211" spans="1:12" x14ac:dyDescent="0.25">
      <c r="A211" s="11" t="s">
        <v>345</v>
      </c>
      <c r="B211" s="7" t="s">
        <v>116</v>
      </c>
      <c r="C211" s="7" t="s">
        <v>286</v>
      </c>
      <c r="D211" s="7" t="s">
        <v>103</v>
      </c>
      <c r="E211" s="7" t="s">
        <v>23</v>
      </c>
      <c r="F211" s="7" t="s">
        <v>328</v>
      </c>
      <c r="G211" s="12">
        <v>122</v>
      </c>
      <c r="H211" s="8">
        <v>102</v>
      </c>
      <c r="I211">
        <f t="shared" si="3"/>
        <v>1.2444</v>
      </c>
      <c r="J211" s="8" t="s">
        <v>25</v>
      </c>
      <c r="K211" s="8" t="s">
        <v>27</v>
      </c>
      <c r="L211" s="8"/>
    </row>
    <row r="212" spans="1:12" x14ac:dyDescent="0.25">
      <c r="A212" s="11" t="s">
        <v>346</v>
      </c>
      <c r="B212" s="7" t="s">
        <v>116</v>
      </c>
      <c r="C212" s="7" t="s">
        <v>286</v>
      </c>
      <c r="D212" s="7" t="s">
        <v>103</v>
      </c>
      <c r="E212" s="7" t="s">
        <v>23</v>
      </c>
      <c r="F212" s="7" t="s">
        <v>328</v>
      </c>
      <c r="G212" s="12">
        <v>122</v>
      </c>
      <c r="H212" s="8">
        <v>102</v>
      </c>
      <c r="I212">
        <f t="shared" si="3"/>
        <v>1.2444</v>
      </c>
      <c r="J212" s="8" t="s">
        <v>25</v>
      </c>
      <c r="K212" s="8" t="s">
        <v>27</v>
      </c>
      <c r="L212" s="8"/>
    </row>
    <row r="213" spans="1:12" x14ac:dyDescent="0.25">
      <c r="A213" s="11" t="s">
        <v>347</v>
      </c>
      <c r="B213" s="7" t="s">
        <v>116</v>
      </c>
      <c r="C213" s="7" t="s">
        <v>286</v>
      </c>
      <c r="D213" s="7" t="s">
        <v>103</v>
      </c>
      <c r="E213" s="7" t="s">
        <v>23</v>
      </c>
      <c r="F213" s="7" t="s">
        <v>328</v>
      </c>
      <c r="G213" s="12">
        <v>122</v>
      </c>
      <c r="H213" s="8">
        <v>102</v>
      </c>
      <c r="I213">
        <f t="shared" si="3"/>
        <v>1.2444</v>
      </c>
      <c r="J213" s="8" t="s">
        <v>25</v>
      </c>
      <c r="K213" s="8" t="s">
        <v>27</v>
      </c>
      <c r="L213" s="8"/>
    </row>
    <row r="214" spans="1:12" x14ac:dyDescent="0.25">
      <c r="A214" s="11" t="s">
        <v>348</v>
      </c>
      <c r="B214" s="7" t="s">
        <v>116</v>
      </c>
      <c r="C214" s="7" t="s">
        <v>286</v>
      </c>
      <c r="D214" s="7" t="s">
        <v>103</v>
      </c>
      <c r="E214" s="7" t="s">
        <v>123</v>
      </c>
      <c r="F214" s="7" t="s">
        <v>328</v>
      </c>
      <c r="G214" s="12">
        <v>98</v>
      </c>
      <c r="H214" s="8">
        <v>102</v>
      </c>
      <c r="I214">
        <f t="shared" si="3"/>
        <v>0.99960000000000004</v>
      </c>
      <c r="J214" s="8" t="s">
        <v>25</v>
      </c>
      <c r="K214" s="8" t="s">
        <v>27</v>
      </c>
      <c r="L214" s="8"/>
    </row>
    <row r="215" spans="1:12" x14ac:dyDescent="0.25">
      <c r="A215" s="11" t="s">
        <v>349</v>
      </c>
      <c r="B215" s="7" t="s">
        <v>116</v>
      </c>
      <c r="C215" s="7" t="s">
        <v>286</v>
      </c>
      <c r="D215" s="7" t="s">
        <v>103</v>
      </c>
      <c r="E215" s="7" t="s">
        <v>123</v>
      </c>
      <c r="F215" s="7" t="s">
        <v>328</v>
      </c>
      <c r="G215" s="12">
        <v>98</v>
      </c>
      <c r="H215" s="8">
        <v>102</v>
      </c>
      <c r="I215">
        <f t="shared" si="3"/>
        <v>0.99960000000000004</v>
      </c>
      <c r="J215" s="8" t="s">
        <v>25</v>
      </c>
      <c r="K215" s="8" t="s">
        <v>27</v>
      </c>
      <c r="L215" s="8"/>
    </row>
    <row r="216" spans="1:12" x14ac:dyDescent="0.25">
      <c r="A216" s="11" t="s">
        <v>350</v>
      </c>
      <c r="B216" s="7" t="s">
        <v>116</v>
      </c>
      <c r="C216" s="7" t="s">
        <v>286</v>
      </c>
      <c r="D216" s="7" t="s">
        <v>103</v>
      </c>
      <c r="E216" s="7" t="s">
        <v>123</v>
      </c>
      <c r="F216" s="7" t="s">
        <v>328</v>
      </c>
      <c r="G216" s="12">
        <v>98</v>
      </c>
      <c r="H216" s="8">
        <v>102</v>
      </c>
      <c r="I216">
        <f t="shared" si="3"/>
        <v>0.99960000000000004</v>
      </c>
      <c r="J216" s="8" t="s">
        <v>25</v>
      </c>
      <c r="K216" s="8" t="s">
        <v>27</v>
      </c>
      <c r="L216" s="8"/>
    </row>
    <row r="217" spans="1:12" x14ac:dyDescent="0.25">
      <c r="A217" s="11" t="s">
        <v>351</v>
      </c>
      <c r="B217" s="7" t="s">
        <v>116</v>
      </c>
      <c r="C217" s="7" t="s">
        <v>286</v>
      </c>
      <c r="D217" s="7" t="s">
        <v>103</v>
      </c>
      <c r="E217" s="7" t="s">
        <v>123</v>
      </c>
      <c r="F217" s="7" t="s">
        <v>328</v>
      </c>
      <c r="G217" s="12">
        <v>50</v>
      </c>
      <c r="H217" s="8">
        <v>50</v>
      </c>
      <c r="I217">
        <f t="shared" si="3"/>
        <v>0.25</v>
      </c>
      <c r="J217" s="8" t="s">
        <v>25</v>
      </c>
      <c r="K217" s="8" t="s">
        <v>27</v>
      </c>
      <c r="L217" s="8" t="s">
        <v>27</v>
      </c>
    </row>
    <row r="218" spans="1:12" x14ac:dyDescent="0.25">
      <c r="A218" s="11" t="s">
        <v>352</v>
      </c>
      <c r="B218" s="7" t="s">
        <v>116</v>
      </c>
      <c r="C218" s="7" t="s">
        <v>286</v>
      </c>
      <c r="D218" s="7" t="s">
        <v>103</v>
      </c>
      <c r="E218" s="7" t="s">
        <v>123</v>
      </c>
      <c r="F218" s="7" t="s">
        <v>328</v>
      </c>
      <c r="G218" s="12">
        <v>50</v>
      </c>
      <c r="H218" s="8">
        <v>50</v>
      </c>
      <c r="I218">
        <f t="shared" si="3"/>
        <v>0.25</v>
      </c>
      <c r="J218" s="8" t="s">
        <v>25</v>
      </c>
      <c r="K218" s="8" t="s">
        <v>27</v>
      </c>
      <c r="L218" s="8" t="s">
        <v>27</v>
      </c>
    </row>
    <row r="219" spans="1:12" x14ac:dyDescent="0.25">
      <c r="A219" s="11" t="s">
        <v>353</v>
      </c>
      <c r="B219" s="7" t="s">
        <v>116</v>
      </c>
      <c r="C219" s="7" t="s">
        <v>286</v>
      </c>
      <c r="D219" s="7" t="s">
        <v>103</v>
      </c>
      <c r="E219" s="7" t="s">
        <v>123</v>
      </c>
      <c r="F219" s="7" t="s">
        <v>328</v>
      </c>
      <c r="G219" s="12">
        <v>50</v>
      </c>
      <c r="H219" s="8">
        <v>50</v>
      </c>
      <c r="I219">
        <f t="shared" si="3"/>
        <v>0.25</v>
      </c>
      <c r="J219" s="8" t="s">
        <v>25</v>
      </c>
      <c r="K219" s="8" t="s">
        <v>27</v>
      </c>
      <c r="L219" s="8" t="s">
        <v>27</v>
      </c>
    </row>
    <row r="220" spans="1:12" x14ac:dyDescent="0.25">
      <c r="A220" s="11" t="s">
        <v>354</v>
      </c>
      <c r="B220" s="7" t="s">
        <v>116</v>
      </c>
      <c r="C220" s="7" t="s">
        <v>286</v>
      </c>
      <c r="D220" s="7" t="s">
        <v>103</v>
      </c>
      <c r="E220" s="7" t="s">
        <v>123</v>
      </c>
      <c r="F220" s="7" t="s">
        <v>328</v>
      </c>
      <c r="G220" s="12">
        <v>98</v>
      </c>
      <c r="H220" s="8">
        <v>102</v>
      </c>
      <c r="I220">
        <f t="shared" si="3"/>
        <v>0.99960000000000004</v>
      </c>
      <c r="J220" s="8" t="s">
        <v>25</v>
      </c>
      <c r="K220" s="8" t="s">
        <v>27</v>
      </c>
      <c r="L220" s="8"/>
    </row>
    <row r="221" spans="1:12" x14ac:dyDescent="0.25">
      <c r="A221" s="11" t="s">
        <v>355</v>
      </c>
      <c r="B221" s="7" t="s">
        <v>116</v>
      </c>
      <c r="C221" s="7" t="s">
        <v>286</v>
      </c>
      <c r="D221" s="7" t="s">
        <v>103</v>
      </c>
      <c r="E221" s="7" t="s">
        <v>123</v>
      </c>
      <c r="F221" s="7" t="s">
        <v>328</v>
      </c>
      <c r="G221" s="12">
        <v>98</v>
      </c>
      <c r="H221" s="8">
        <v>102</v>
      </c>
      <c r="I221">
        <f t="shared" si="3"/>
        <v>0.99960000000000004</v>
      </c>
      <c r="J221" s="8" t="s">
        <v>25</v>
      </c>
      <c r="K221" s="8" t="s">
        <v>27</v>
      </c>
      <c r="L221" s="8"/>
    </row>
    <row r="222" spans="1:12" x14ac:dyDescent="0.25">
      <c r="A222" s="11" t="s">
        <v>356</v>
      </c>
      <c r="B222" s="7" t="s">
        <v>116</v>
      </c>
      <c r="C222" s="7" t="s">
        <v>286</v>
      </c>
      <c r="D222" s="7" t="s">
        <v>103</v>
      </c>
      <c r="E222" s="7" t="s">
        <v>123</v>
      </c>
      <c r="F222" s="7" t="s">
        <v>328</v>
      </c>
      <c r="G222" s="12">
        <v>98</v>
      </c>
      <c r="H222" s="8">
        <v>102</v>
      </c>
      <c r="I222">
        <f t="shared" si="3"/>
        <v>0.99960000000000004</v>
      </c>
      <c r="J222" s="8" t="s">
        <v>25</v>
      </c>
      <c r="K222" s="8" t="s">
        <v>27</v>
      </c>
      <c r="L222" s="8"/>
    </row>
    <row r="223" spans="1:12" ht="15.75" thickBot="1" x14ac:dyDescent="0.3">
      <c r="A223" s="11" t="s">
        <v>357</v>
      </c>
      <c r="B223" s="7" t="s">
        <v>116</v>
      </c>
      <c r="C223" s="7" t="s">
        <v>286</v>
      </c>
      <c r="D223" s="7" t="s">
        <v>103</v>
      </c>
      <c r="E223" s="7" t="s">
        <v>123</v>
      </c>
      <c r="F223" s="7" t="s">
        <v>328</v>
      </c>
      <c r="G223" s="12">
        <v>98</v>
      </c>
      <c r="H223" s="8">
        <v>102</v>
      </c>
      <c r="I223">
        <f t="shared" si="3"/>
        <v>0.99960000000000004</v>
      </c>
      <c r="J223" s="8" t="s">
        <v>25</v>
      </c>
      <c r="K223" s="8" t="s">
        <v>27</v>
      </c>
      <c r="L223" s="8"/>
    </row>
    <row r="224" spans="1:12" ht="15.75" thickBot="1" x14ac:dyDescent="0.3">
      <c r="A224" s="11"/>
      <c r="B224" s="7"/>
      <c r="C224" s="7"/>
      <c r="D224" s="11"/>
      <c r="E224" s="11"/>
      <c r="F224" s="11"/>
      <c r="G224" s="11"/>
      <c r="I224" s="15">
        <f>SUM(I2:I223)</f>
        <v>711.00710000000038</v>
      </c>
    </row>
    <row r="225" spans="1:11" x14ac:dyDescent="0.25">
      <c r="A225" s="11"/>
      <c r="B225" s="7"/>
      <c r="C225" s="7"/>
      <c r="D225" s="11"/>
      <c r="E225" s="11"/>
      <c r="F225" s="11"/>
      <c r="G225" s="11"/>
    </row>
    <row r="226" spans="1:11" x14ac:dyDescent="0.25">
      <c r="A226" s="11"/>
      <c r="B226" s="7"/>
      <c r="C226" s="7"/>
      <c r="D226" s="11"/>
      <c r="E226" s="11" t="s">
        <v>358</v>
      </c>
      <c r="F226" s="11"/>
      <c r="G226" s="11"/>
      <c r="I226">
        <v>2</v>
      </c>
      <c r="K226" s="8" t="s">
        <v>27</v>
      </c>
    </row>
    <row r="227" spans="1:11" x14ac:dyDescent="0.25">
      <c r="A227" s="11"/>
      <c r="B227" s="7"/>
      <c r="C227" s="7"/>
      <c r="D227" s="11"/>
      <c r="E227" s="11" t="s">
        <v>359</v>
      </c>
      <c r="F227" s="11"/>
      <c r="G227" s="11"/>
      <c r="I227">
        <v>11.4</v>
      </c>
      <c r="K227" s="8" t="s">
        <v>27</v>
      </c>
    </row>
    <row r="228" spans="1:11" x14ac:dyDescent="0.25">
      <c r="A228" s="11"/>
      <c r="B228" s="7"/>
      <c r="C228" s="7"/>
      <c r="D228" s="11"/>
      <c r="E228" s="11" t="s">
        <v>360</v>
      </c>
      <c r="F228" s="11"/>
      <c r="G228" s="11"/>
      <c r="I228">
        <v>13.25</v>
      </c>
      <c r="J228" t="s">
        <v>27</v>
      </c>
      <c r="K228" s="8" t="s">
        <v>27</v>
      </c>
    </row>
    <row r="229" spans="1:11" x14ac:dyDescent="0.25">
      <c r="A229" s="11"/>
      <c r="B229" s="7"/>
      <c r="C229" s="7"/>
      <c r="D229" s="11"/>
      <c r="E229" s="11" t="s">
        <v>361</v>
      </c>
      <c r="F229" s="11"/>
      <c r="G229" s="11"/>
      <c r="I229">
        <v>8</v>
      </c>
      <c r="J229" t="s">
        <v>27</v>
      </c>
    </row>
    <row r="230" spans="1:11" x14ac:dyDescent="0.25">
      <c r="E230" s="11" t="s">
        <v>362</v>
      </c>
      <c r="I230">
        <v>2.86</v>
      </c>
      <c r="J230" t="s">
        <v>27</v>
      </c>
      <c r="K230" s="8" t="s">
        <v>27</v>
      </c>
    </row>
    <row r="231" spans="1:11" ht="15.75" thickBot="1" x14ac:dyDescent="0.3">
      <c r="E231" s="11" t="s">
        <v>363</v>
      </c>
      <c r="I231">
        <v>1.2</v>
      </c>
      <c r="J231" t="s">
        <v>27</v>
      </c>
      <c r="K231" s="8" t="s">
        <v>27</v>
      </c>
    </row>
    <row r="232" spans="1:11" ht="15.75" thickBot="1" x14ac:dyDescent="0.3">
      <c r="I232" s="15">
        <f>SUM(I226:I231)</f>
        <v>38.71</v>
      </c>
    </row>
  </sheetData>
  <sheetProtection algorithmName="SHA-512" hashValue="kbs13+DO2BQCtIgwZjw92UjQh0cwGte0cJb/LA1l1yGaYbD3ny6zzNQigGK++AvxQhIZeqc2SyYTa0ED01qomQ==" saltValue="LEHmOw2UPxDiMGnTuHBKSw==" spinCount="100000" sheet="1" objects="1" scenarios="1" sort="0"/>
  <dataValidations count="2">
    <dataValidation type="list" allowBlank="1" showInputMessage="1" showErrorMessage="1" sqref="J41:L223 J40:K40 J2:L39">
      <formula1>"ja, nein"</formula1>
    </dataValidation>
    <dataValidation type="list" allowBlank="1" showInputMessage="1" showErrorMessage="1" sqref="K1">
      <formula1>"ja "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opLeftCell="A52" workbookViewId="0">
      <selection activeCell="I67" sqref="I67"/>
    </sheetView>
  </sheetViews>
  <sheetFormatPr baseColWidth="10" defaultRowHeight="15" x14ac:dyDescent="0.25"/>
  <cols>
    <col min="1" max="1" width="24.7109375" customWidth="1"/>
    <col min="4" max="4" width="19.5703125" customWidth="1"/>
    <col min="5" max="5" width="24.7109375" customWidth="1"/>
    <col min="6" max="6" width="26.28515625" customWidth="1"/>
    <col min="13" max="13" width="43.140625" customWidth="1"/>
  </cols>
  <sheetData>
    <row r="1" spans="1:13" ht="60" x14ac:dyDescent="0.25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4" t="s">
        <v>13</v>
      </c>
      <c r="H1" s="4" t="s">
        <v>14</v>
      </c>
      <c r="I1" s="4" t="s">
        <v>15</v>
      </c>
      <c r="J1" s="4" t="s">
        <v>16</v>
      </c>
      <c r="K1" s="4" t="s">
        <v>17</v>
      </c>
      <c r="L1" s="4" t="s">
        <v>18</v>
      </c>
      <c r="M1" s="5" t="s">
        <v>19</v>
      </c>
    </row>
    <row r="2" spans="1:13" x14ac:dyDescent="0.25">
      <c r="A2" s="6" t="s">
        <v>20</v>
      </c>
      <c r="B2" s="6" t="s">
        <v>21</v>
      </c>
      <c r="C2" s="6"/>
      <c r="D2" s="6" t="s">
        <v>22</v>
      </c>
      <c r="E2" s="7" t="s">
        <v>23</v>
      </c>
      <c r="F2" s="6" t="s">
        <v>24</v>
      </c>
      <c r="G2" s="8">
        <v>79.5</v>
      </c>
      <c r="H2" s="8">
        <v>53.5</v>
      </c>
      <c r="I2">
        <f>G2*H2*0.0001</f>
        <v>0.42532500000000001</v>
      </c>
      <c r="J2" s="8" t="s">
        <v>25</v>
      </c>
      <c r="K2" s="8" t="s">
        <v>25</v>
      </c>
      <c r="L2" s="8" t="s">
        <v>25</v>
      </c>
    </row>
    <row r="3" spans="1:13" x14ac:dyDescent="0.25">
      <c r="A3" s="6" t="s">
        <v>26</v>
      </c>
      <c r="B3" s="6" t="s">
        <v>21</v>
      </c>
      <c r="C3" s="6"/>
      <c r="D3" s="6" t="s">
        <v>22</v>
      </c>
      <c r="E3" s="7" t="s">
        <v>23</v>
      </c>
      <c r="F3" s="6" t="s">
        <v>24</v>
      </c>
      <c r="G3" s="8">
        <v>79.5</v>
      </c>
      <c r="H3" s="8">
        <v>53.5</v>
      </c>
      <c r="I3">
        <f t="shared" ref="I3:I63" si="0">G3*H3*0.0001</f>
        <v>0.42532500000000001</v>
      </c>
      <c r="J3" s="8" t="s">
        <v>25</v>
      </c>
      <c r="K3" s="8" t="s">
        <v>27</v>
      </c>
      <c r="L3" s="8" t="s">
        <v>25</v>
      </c>
    </row>
    <row r="4" spans="1:13" x14ac:dyDescent="0.25">
      <c r="A4" s="6" t="s">
        <v>28</v>
      </c>
      <c r="B4" s="6" t="s">
        <v>21</v>
      </c>
      <c r="C4" s="6"/>
      <c r="D4" s="6" t="s">
        <v>22</v>
      </c>
      <c r="E4" s="6" t="s">
        <v>29</v>
      </c>
      <c r="F4" s="6" t="s">
        <v>24</v>
      </c>
      <c r="G4" s="9">
        <v>53</v>
      </c>
      <c r="H4" s="8">
        <v>43.5</v>
      </c>
      <c r="I4">
        <f t="shared" si="0"/>
        <v>0.23055</v>
      </c>
      <c r="J4" s="8" t="s">
        <v>25</v>
      </c>
      <c r="K4" s="8" t="s">
        <v>25</v>
      </c>
      <c r="L4" s="8" t="s">
        <v>25</v>
      </c>
      <c r="M4" s="10"/>
    </row>
    <row r="5" spans="1:13" x14ac:dyDescent="0.25">
      <c r="A5" s="6" t="s">
        <v>30</v>
      </c>
      <c r="B5" s="6" t="s">
        <v>21</v>
      </c>
      <c r="C5" s="6"/>
      <c r="D5" s="6" t="s">
        <v>31</v>
      </c>
      <c r="E5" s="6" t="s">
        <v>32</v>
      </c>
      <c r="F5" s="6" t="s">
        <v>33</v>
      </c>
      <c r="G5" s="9">
        <v>79</v>
      </c>
      <c r="H5" s="8">
        <v>54</v>
      </c>
      <c r="I5">
        <f t="shared" si="0"/>
        <v>0.42660000000000003</v>
      </c>
      <c r="J5" s="8" t="s">
        <v>25</v>
      </c>
      <c r="K5" s="8" t="s">
        <v>27</v>
      </c>
      <c r="L5" s="8" t="s">
        <v>25</v>
      </c>
    </row>
    <row r="6" spans="1:13" x14ac:dyDescent="0.25">
      <c r="A6" s="6" t="s">
        <v>34</v>
      </c>
      <c r="B6" s="6" t="s">
        <v>21</v>
      </c>
      <c r="C6" s="6"/>
      <c r="D6" s="6" t="s">
        <v>31</v>
      </c>
      <c r="E6" s="6" t="s">
        <v>32</v>
      </c>
      <c r="F6" s="6" t="s">
        <v>33</v>
      </c>
      <c r="G6" s="9">
        <v>79</v>
      </c>
      <c r="H6" s="8">
        <v>54</v>
      </c>
      <c r="I6">
        <f t="shared" si="0"/>
        <v>0.42660000000000003</v>
      </c>
      <c r="J6" s="8" t="s">
        <v>25</v>
      </c>
      <c r="K6" s="8" t="s">
        <v>27</v>
      </c>
      <c r="L6" s="8" t="s">
        <v>25</v>
      </c>
    </row>
    <row r="7" spans="1:13" x14ac:dyDescent="0.25">
      <c r="A7" s="6" t="s">
        <v>35</v>
      </c>
      <c r="B7" s="6" t="s">
        <v>21</v>
      </c>
      <c r="C7" s="6"/>
      <c r="D7" s="6" t="s">
        <v>31</v>
      </c>
      <c r="E7" s="6" t="s">
        <v>32</v>
      </c>
      <c r="F7" s="6" t="s">
        <v>33</v>
      </c>
      <c r="G7" s="9">
        <v>79</v>
      </c>
      <c r="H7" s="8">
        <v>54</v>
      </c>
      <c r="I7">
        <f t="shared" si="0"/>
        <v>0.42660000000000003</v>
      </c>
      <c r="J7" s="8" t="s">
        <v>25</v>
      </c>
      <c r="K7" s="8" t="s">
        <v>27</v>
      </c>
      <c r="L7" s="8" t="s">
        <v>25</v>
      </c>
    </row>
    <row r="8" spans="1:13" x14ac:dyDescent="0.25">
      <c r="A8" s="6" t="s">
        <v>36</v>
      </c>
      <c r="B8" s="6" t="s">
        <v>21</v>
      </c>
      <c r="C8" s="6"/>
      <c r="D8" s="6" t="s">
        <v>37</v>
      </c>
      <c r="E8" s="6" t="s">
        <v>32</v>
      </c>
      <c r="F8" s="6" t="s">
        <v>38</v>
      </c>
      <c r="G8" s="9">
        <v>114.5</v>
      </c>
      <c r="H8" s="8">
        <v>79.5</v>
      </c>
      <c r="I8">
        <f t="shared" si="0"/>
        <v>0.91027500000000006</v>
      </c>
      <c r="J8" s="8" t="s">
        <v>27</v>
      </c>
      <c r="K8" s="8" t="s">
        <v>27</v>
      </c>
      <c r="L8" s="8" t="s">
        <v>25</v>
      </c>
    </row>
    <row r="9" spans="1:13" x14ac:dyDescent="0.25">
      <c r="A9" s="6" t="s">
        <v>39</v>
      </c>
      <c r="B9" s="6" t="s">
        <v>21</v>
      </c>
      <c r="C9" s="6"/>
      <c r="D9" s="6" t="s">
        <v>37</v>
      </c>
      <c r="E9" s="6" t="s">
        <v>32</v>
      </c>
      <c r="F9" s="6" t="s">
        <v>38</v>
      </c>
      <c r="G9" s="9">
        <v>105</v>
      </c>
      <c r="H9" s="8">
        <v>72.5</v>
      </c>
      <c r="I9">
        <f t="shared" si="0"/>
        <v>0.76124999999999998</v>
      </c>
      <c r="J9" s="8" t="s">
        <v>25</v>
      </c>
      <c r="K9" s="8" t="s">
        <v>27</v>
      </c>
      <c r="L9" s="8" t="s">
        <v>25</v>
      </c>
    </row>
    <row r="10" spans="1:13" x14ac:dyDescent="0.25">
      <c r="A10" s="6" t="s">
        <v>40</v>
      </c>
      <c r="B10" s="6" t="s">
        <v>21</v>
      </c>
      <c r="C10" s="6"/>
      <c r="D10" s="6" t="s">
        <v>37</v>
      </c>
      <c r="E10" s="6" t="s">
        <v>32</v>
      </c>
      <c r="F10" s="6" t="s">
        <v>38</v>
      </c>
      <c r="G10" s="9">
        <v>105</v>
      </c>
      <c r="H10" s="8">
        <v>72.5</v>
      </c>
      <c r="I10">
        <f t="shared" si="0"/>
        <v>0.76124999999999998</v>
      </c>
      <c r="J10" s="8" t="s">
        <v>25</v>
      </c>
      <c r="K10" s="8" t="s">
        <v>27</v>
      </c>
      <c r="L10" s="8" t="s">
        <v>25</v>
      </c>
    </row>
    <row r="11" spans="1:13" x14ac:dyDescent="0.25">
      <c r="A11" s="6" t="s">
        <v>41</v>
      </c>
      <c r="B11" s="6" t="s">
        <v>21</v>
      </c>
      <c r="C11" s="6"/>
      <c r="D11" s="6" t="s">
        <v>37</v>
      </c>
      <c r="E11" s="6" t="s">
        <v>32</v>
      </c>
      <c r="F11" s="6" t="s">
        <v>38</v>
      </c>
      <c r="G11" s="9">
        <v>114.5</v>
      </c>
      <c r="H11" s="8">
        <v>79.5</v>
      </c>
      <c r="I11">
        <f t="shared" si="0"/>
        <v>0.91027500000000006</v>
      </c>
      <c r="J11" s="8" t="s">
        <v>27</v>
      </c>
      <c r="K11" s="8" t="s">
        <v>27</v>
      </c>
      <c r="L11" s="8" t="s">
        <v>25</v>
      </c>
    </row>
    <row r="12" spans="1:13" x14ac:dyDescent="0.25">
      <c r="A12" s="6" t="s">
        <v>42</v>
      </c>
      <c r="B12" s="6" t="s">
        <v>21</v>
      </c>
      <c r="C12" s="6"/>
      <c r="D12" s="6" t="s">
        <v>43</v>
      </c>
      <c r="E12" s="6" t="s">
        <v>32</v>
      </c>
      <c r="F12" s="6" t="s">
        <v>44</v>
      </c>
      <c r="G12" s="9">
        <f>82*66+91.5*31.5</f>
        <v>8294.25</v>
      </c>
      <c r="H12" s="8">
        <v>1</v>
      </c>
      <c r="I12">
        <f t="shared" si="0"/>
        <v>0.82942500000000008</v>
      </c>
      <c r="J12" s="8" t="s">
        <v>27</v>
      </c>
      <c r="K12" s="8" t="s">
        <v>27</v>
      </c>
      <c r="L12" s="8" t="s">
        <v>27</v>
      </c>
    </row>
    <row r="13" spans="1:13" x14ac:dyDescent="0.25">
      <c r="A13" s="6" t="s">
        <v>45</v>
      </c>
      <c r="B13" s="6" t="s">
        <v>21</v>
      </c>
      <c r="C13" s="6"/>
      <c r="D13" s="6" t="s">
        <v>43</v>
      </c>
      <c r="E13" s="6" t="s">
        <v>32</v>
      </c>
      <c r="F13" s="6" t="s">
        <v>44</v>
      </c>
      <c r="G13" s="9">
        <f t="shared" ref="G13:G15" si="1">82*66+91.5*31.5</f>
        <v>8294.25</v>
      </c>
      <c r="H13" s="8">
        <v>1</v>
      </c>
      <c r="I13">
        <f t="shared" si="0"/>
        <v>0.82942500000000008</v>
      </c>
      <c r="J13" s="8" t="s">
        <v>27</v>
      </c>
      <c r="K13" s="8" t="s">
        <v>27</v>
      </c>
      <c r="L13" s="8" t="s">
        <v>27</v>
      </c>
    </row>
    <row r="14" spans="1:13" x14ac:dyDescent="0.25">
      <c r="A14" s="6" t="s">
        <v>46</v>
      </c>
      <c r="B14" s="6" t="s">
        <v>21</v>
      </c>
      <c r="C14" s="6"/>
      <c r="D14" s="6" t="s">
        <v>43</v>
      </c>
      <c r="E14" s="6" t="s">
        <v>32</v>
      </c>
      <c r="F14" s="6" t="s">
        <v>44</v>
      </c>
      <c r="G14" s="9">
        <f t="shared" si="1"/>
        <v>8294.25</v>
      </c>
      <c r="H14" s="8">
        <v>1</v>
      </c>
      <c r="I14">
        <f t="shared" si="0"/>
        <v>0.82942500000000008</v>
      </c>
      <c r="J14" s="8" t="s">
        <v>27</v>
      </c>
      <c r="K14" s="8" t="s">
        <v>27</v>
      </c>
      <c r="L14" s="8" t="s">
        <v>27</v>
      </c>
    </row>
    <row r="15" spans="1:13" x14ac:dyDescent="0.25">
      <c r="A15" s="6" t="s">
        <v>47</v>
      </c>
      <c r="B15" s="6" t="s">
        <v>21</v>
      </c>
      <c r="C15" s="6"/>
      <c r="D15" s="6" t="s">
        <v>43</v>
      </c>
      <c r="E15" s="6" t="s">
        <v>32</v>
      </c>
      <c r="F15" s="6" t="s">
        <v>44</v>
      </c>
      <c r="G15" s="9">
        <f t="shared" si="1"/>
        <v>8294.25</v>
      </c>
      <c r="H15" s="8">
        <v>1</v>
      </c>
      <c r="I15">
        <f t="shared" si="0"/>
        <v>0.82942500000000008</v>
      </c>
      <c r="J15" s="8" t="s">
        <v>27</v>
      </c>
      <c r="K15" s="8" t="s">
        <v>27</v>
      </c>
      <c r="L15" s="8" t="s">
        <v>27</v>
      </c>
    </row>
    <row r="16" spans="1:13" x14ac:dyDescent="0.25">
      <c r="A16" s="6" t="s">
        <v>48</v>
      </c>
      <c r="B16" s="6" t="s">
        <v>21</v>
      </c>
      <c r="C16" s="6"/>
      <c r="D16" s="6" t="s">
        <v>49</v>
      </c>
      <c r="E16" s="6" t="s">
        <v>32</v>
      </c>
      <c r="F16" s="6" t="s">
        <v>50</v>
      </c>
      <c r="G16" s="9">
        <f>175*78+189*36.5</f>
        <v>20548.5</v>
      </c>
      <c r="H16" s="8">
        <v>1</v>
      </c>
      <c r="I16">
        <f t="shared" si="0"/>
        <v>2.0548500000000001</v>
      </c>
      <c r="J16" s="8" t="s">
        <v>27</v>
      </c>
      <c r="K16" s="8" t="s">
        <v>27</v>
      </c>
      <c r="L16" s="8" t="s">
        <v>27</v>
      </c>
    </row>
    <row r="17" spans="1:13" x14ac:dyDescent="0.25">
      <c r="A17" s="6" t="s">
        <v>51</v>
      </c>
      <c r="B17" s="6" t="s">
        <v>21</v>
      </c>
      <c r="C17" s="6"/>
      <c r="D17" s="6" t="s">
        <v>49</v>
      </c>
      <c r="E17" s="7" t="s">
        <v>23</v>
      </c>
      <c r="F17" s="6" t="s">
        <v>50</v>
      </c>
      <c r="G17" s="9">
        <v>79.5</v>
      </c>
      <c r="H17" s="8">
        <v>53.5</v>
      </c>
      <c r="I17">
        <f t="shared" si="0"/>
        <v>0.42532500000000001</v>
      </c>
      <c r="J17" s="8" t="s">
        <v>25</v>
      </c>
      <c r="K17" s="8" t="s">
        <v>27</v>
      </c>
      <c r="L17" s="8" t="s">
        <v>25</v>
      </c>
    </row>
    <row r="18" spans="1:13" x14ac:dyDescent="0.25">
      <c r="A18" s="6" t="s">
        <v>52</v>
      </c>
      <c r="B18" s="6" t="s">
        <v>21</v>
      </c>
      <c r="C18" s="6"/>
      <c r="D18" s="6" t="s">
        <v>49</v>
      </c>
      <c r="E18" s="7" t="s">
        <v>23</v>
      </c>
      <c r="F18" s="6" t="s">
        <v>50</v>
      </c>
      <c r="G18" s="9">
        <v>79.5</v>
      </c>
      <c r="H18" s="8">
        <v>53.5</v>
      </c>
      <c r="I18">
        <f t="shared" si="0"/>
        <v>0.42532500000000001</v>
      </c>
      <c r="J18" s="8" t="s">
        <v>25</v>
      </c>
      <c r="K18" s="8" t="s">
        <v>27</v>
      </c>
      <c r="L18" s="8" t="s">
        <v>25</v>
      </c>
    </row>
    <row r="19" spans="1:13" x14ac:dyDescent="0.25">
      <c r="A19" s="6" t="s">
        <v>53</v>
      </c>
      <c r="B19" s="6" t="s">
        <v>21</v>
      </c>
      <c r="C19" s="6"/>
      <c r="D19" s="6" t="s">
        <v>49</v>
      </c>
      <c r="E19" s="6" t="s">
        <v>29</v>
      </c>
      <c r="F19" s="6" t="s">
        <v>50</v>
      </c>
      <c r="G19" s="9">
        <v>53</v>
      </c>
      <c r="H19" s="8">
        <v>43.5</v>
      </c>
      <c r="I19">
        <f t="shared" si="0"/>
        <v>0.23055</v>
      </c>
      <c r="J19" s="8" t="s">
        <v>25</v>
      </c>
      <c r="K19" s="8" t="s">
        <v>25</v>
      </c>
      <c r="L19" s="8" t="s">
        <v>25</v>
      </c>
      <c r="M19" s="10"/>
    </row>
    <row r="20" spans="1:13" x14ac:dyDescent="0.25">
      <c r="A20" s="11" t="s">
        <v>54</v>
      </c>
      <c r="B20" s="6" t="s">
        <v>21</v>
      </c>
      <c r="C20" s="11"/>
      <c r="D20" s="6" t="s">
        <v>55</v>
      </c>
      <c r="E20" s="6" t="s">
        <v>32</v>
      </c>
      <c r="F20" s="6" t="s">
        <v>56</v>
      </c>
      <c r="G20" s="12">
        <v>104</v>
      </c>
      <c r="H20" s="8">
        <v>77.5</v>
      </c>
      <c r="I20">
        <f t="shared" si="0"/>
        <v>0.80600000000000005</v>
      </c>
      <c r="J20" s="8" t="s">
        <v>25</v>
      </c>
      <c r="K20" s="8" t="s">
        <v>27</v>
      </c>
      <c r="L20" s="8" t="s">
        <v>25</v>
      </c>
    </row>
    <row r="21" spans="1:13" x14ac:dyDescent="0.25">
      <c r="A21" s="11" t="s">
        <v>57</v>
      </c>
      <c r="B21" s="6" t="s">
        <v>21</v>
      </c>
      <c r="C21" s="11"/>
      <c r="D21" s="6" t="s">
        <v>55</v>
      </c>
      <c r="E21" s="7" t="s">
        <v>23</v>
      </c>
      <c r="F21" s="6" t="s">
        <v>56</v>
      </c>
      <c r="G21" s="9">
        <v>79.5</v>
      </c>
      <c r="H21" s="8">
        <v>53.5</v>
      </c>
      <c r="I21">
        <f t="shared" si="0"/>
        <v>0.42532500000000001</v>
      </c>
      <c r="J21" s="8" t="s">
        <v>25</v>
      </c>
      <c r="K21" s="8" t="s">
        <v>27</v>
      </c>
      <c r="L21" s="8" t="s">
        <v>25</v>
      </c>
    </row>
    <row r="22" spans="1:13" x14ac:dyDescent="0.25">
      <c r="A22" s="11" t="s">
        <v>58</v>
      </c>
      <c r="B22" s="6" t="s">
        <v>21</v>
      </c>
      <c r="C22" s="11"/>
      <c r="D22" s="6" t="s">
        <v>59</v>
      </c>
      <c r="E22" s="6" t="s">
        <v>32</v>
      </c>
      <c r="F22" s="6" t="s">
        <v>60</v>
      </c>
      <c r="G22" s="12">
        <f>3*(117.5*188+106*45.5)</f>
        <v>80739</v>
      </c>
      <c r="H22" s="8">
        <v>1</v>
      </c>
      <c r="I22">
        <f t="shared" si="0"/>
        <v>8.0739000000000001</v>
      </c>
      <c r="J22" s="8" t="s">
        <v>27</v>
      </c>
      <c r="K22" s="8" t="s">
        <v>27</v>
      </c>
      <c r="L22" s="8" t="s">
        <v>27</v>
      </c>
    </row>
    <row r="23" spans="1:13" x14ac:dyDescent="0.25">
      <c r="A23" s="11" t="s">
        <v>61</v>
      </c>
      <c r="B23" s="6" t="s">
        <v>21</v>
      </c>
      <c r="C23" s="11"/>
      <c r="D23" s="6" t="s">
        <v>59</v>
      </c>
      <c r="E23" s="6" t="s">
        <v>32</v>
      </c>
      <c r="F23" s="6" t="s">
        <v>60</v>
      </c>
      <c r="G23" s="12">
        <f>3*(109.5*188+98.5*45.5)</f>
        <v>75203.25</v>
      </c>
      <c r="H23" s="8">
        <v>1</v>
      </c>
      <c r="I23">
        <f t="shared" si="0"/>
        <v>7.5203250000000006</v>
      </c>
      <c r="J23" s="8" t="s">
        <v>27</v>
      </c>
      <c r="K23" s="8" t="s">
        <v>27</v>
      </c>
      <c r="L23" s="8" t="s">
        <v>27</v>
      </c>
    </row>
    <row r="24" spans="1:13" x14ac:dyDescent="0.25">
      <c r="A24" s="11" t="s">
        <v>62</v>
      </c>
      <c r="B24" s="6" t="s">
        <v>21</v>
      </c>
      <c r="C24" s="11"/>
      <c r="D24" s="6" t="s">
        <v>59</v>
      </c>
      <c r="E24" s="6" t="s">
        <v>32</v>
      </c>
      <c r="F24" s="6" t="s">
        <v>60</v>
      </c>
      <c r="G24" s="12">
        <f>107.5*45.5+188*117.5+103*45.5+113*188+92*179.5+39*98.5</f>
        <v>73267.25</v>
      </c>
      <c r="H24" s="8">
        <v>1</v>
      </c>
      <c r="I24">
        <f t="shared" si="0"/>
        <v>7.3267250000000006</v>
      </c>
      <c r="J24" s="8" t="s">
        <v>27</v>
      </c>
      <c r="K24" s="8" t="s">
        <v>27</v>
      </c>
      <c r="L24" s="8" t="s">
        <v>27</v>
      </c>
    </row>
    <row r="25" spans="1:13" x14ac:dyDescent="0.25">
      <c r="A25" s="11" t="s">
        <v>63</v>
      </c>
      <c r="B25" s="6" t="s">
        <v>21</v>
      </c>
      <c r="C25" s="11"/>
      <c r="D25" s="6" t="s">
        <v>59</v>
      </c>
      <c r="E25" s="7" t="s">
        <v>23</v>
      </c>
      <c r="F25" s="6" t="s">
        <v>60</v>
      </c>
      <c r="G25" s="12">
        <f>120*117.5+43.5*117.5+110.5*106.5+43.5*106.5+117.5*120+117.5*43.5</f>
        <v>54823.5</v>
      </c>
      <c r="H25" s="8">
        <v>1</v>
      </c>
      <c r="I25">
        <f t="shared" si="0"/>
        <v>5.4823500000000003</v>
      </c>
      <c r="J25" s="8" t="s">
        <v>27</v>
      </c>
      <c r="K25" s="8" t="s">
        <v>27</v>
      </c>
      <c r="L25" s="8" t="s">
        <v>27</v>
      </c>
    </row>
    <row r="26" spans="1:13" x14ac:dyDescent="0.25">
      <c r="A26" s="11" t="s">
        <v>64</v>
      </c>
      <c r="B26" s="6" t="s">
        <v>21</v>
      </c>
      <c r="C26" s="11"/>
      <c r="D26" s="6" t="s">
        <v>59</v>
      </c>
      <c r="E26" s="7" t="s">
        <v>23</v>
      </c>
      <c r="F26" s="6" t="s">
        <v>60</v>
      </c>
      <c r="G26" s="12">
        <f>110*98+98*43.5+117.5*120+117.5*43.5+117.5*120+117.5*43.5</f>
        <v>53465.5</v>
      </c>
      <c r="H26" s="8">
        <v>1</v>
      </c>
      <c r="I26">
        <f t="shared" si="0"/>
        <v>5.3465500000000006</v>
      </c>
      <c r="J26" s="8" t="s">
        <v>27</v>
      </c>
      <c r="K26" s="8" t="s">
        <v>25</v>
      </c>
      <c r="L26" s="8" t="s">
        <v>27</v>
      </c>
      <c r="M26" s="10" t="s">
        <v>65</v>
      </c>
    </row>
    <row r="27" spans="1:13" x14ac:dyDescent="0.25">
      <c r="A27" s="11" t="s">
        <v>66</v>
      </c>
      <c r="B27" s="6" t="s">
        <v>21</v>
      </c>
      <c r="C27" s="11"/>
      <c r="D27" s="6" t="s">
        <v>59</v>
      </c>
      <c r="E27" s="7" t="s">
        <v>23</v>
      </c>
      <c r="F27" s="6" t="s">
        <v>60</v>
      </c>
      <c r="G27" s="12">
        <f>120*117.5+43.5*117.5+110.5*106.5+43.5*106.5+117.5*120+117.5*43.5</f>
        <v>54823.5</v>
      </c>
      <c r="H27" s="8">
        <v>1</v>
      </c>
      <c r="I27">
        <f t="shared" si="0"/>
        <v>5.4823500000000003</v>
      </c>
      <c r="J27" s="8" t="s">
        <v>27</v>
      </c>
      <c r="K27" s="8" t="s">
        <v>25</v>
      </c>
      <c r="L27" s="8" t="s">
        <v>27</v>
      </c>
      <c r="M27" s="10" t="s">
        <v>67</v>
      </c>
    </row>
    <row r="28" spans="1:13" x14ac:dyDescent="0.25">
      <c r="A28" s="11" t="s">
        <v>68</v>
      </c>
      <c r="B28" s="6" t="s">
        <v>21</v>
      </c>
      <c r="C28" s="11"/>
      <c r="D28" s="6" t="s">
        <v>59</v>
      </c>
      <c r="E28" s="7" t="s">
        <v>29</v>
      </c>
      <c r="F28" s="6" t="s">
        <v>60</v>
      </c>
      <c r="G28" s="12">
        <v>53</v>
      </c>
      <c r="H28" s="8">
        <v>43.5</v>
      </c>
      <c r="I28">
        <f t="shared" si="0"/>
        <v>0.23055</v>
      </c>
      <c r="J28" s="8" t="s">
        <v>25</v>
      </c>
      <c r="K28" s="8" t="s">
        <v>25</v>
      </c>
      <c r="L28" s="8" t="s">
        <v>25</v>
      </c>
      <c r="M28" s="10"/>
    </row>
    <row r="29" spans="1:13" x14ac:dyDescent="0.25">
      <c r="A29" s="11" t="s">
        <v>69</v>
      </c>
      <c r="B29" s="6" t="s">
        <v>21</v>
      </c>
      <c r="C29" s="11"/>
      <c r="D29" s="6" t="s">
        <v>70</v>
      </c>
      <c r="E29" s="6" t="s">
        <v>32</v>
      </c>
      <c r="F29" s="6" t="s">
        <v>71</v>
      </c>
      <c r="G29" s="12">
        <f>2*(107*110+107*27.5)</f>
        <v>29425</v>
      </c>
      <c r="H29" s="8">
        <v>1</v>
      </c>
      <c r="I29">
        <f t="shared" si="0"/>
        <v>2.9425000000000003</v>
      </c>
      <c r="J29" s="8" t="s">
        <v>27</v>
      </c>
      <c r="K29" s="8" t="s">
        <v>27</v>
      </c>
      <c r="L29" s="8" t="s">
        <v>27</v>
      </c>
    </row>
    <row r="30" spans="1:13" x14ac:dyDescent="0.25">
      <c r="A30" s="11" t="s">
        <v>72</v>
      </c>
      <c r="B30" s="6" t="s">
        <v>21</v>
      </c>
      <c r="C30" s="11"/>
      <c r="D30" s="6" t="s">
        <v>70</v>
      </c>
      <c r="E30" s="7" t="s">
        <v>23</v>
      </c>
      <c r="F30" s="6" t="s">
        <v>71</v>
      </c>
      <c r="G30" s="12">
        <f>2*(107*110+107*27.5)</f>
        <v>29425</v>
      </c>
      <c r="H30" s="8">
        <v>1</v>
      </c>
      <c r="I30">
        <f t="shared" si="0"/>
        <v>2.9425000000000003</v>
      </c>
      <c r="J30" s="8" t="s">
        <v>27</v>
      </c>
      <c r="K30" s="8" t="s">
        <v>27</v>
      </c>
      <c r="L30" s="8" t="s">
        <v>27</v>
      </c>
    </row>
    <row r="31" spans="1:13" x14ac:dyDescent="0.25">
      <c r="A31" s="11" t="s">
        <v>73</v>
      </c>
      <c r="B31" s="6" t="s">
        <v>21</v>
      </c>
      <c r="C31" s="11"/>
      <c r="D31" s="6" t="s">
        <v>74</v>
      </c>
      <c r="E31" s="6" t="s">
        <v>32</v>
      </c>
      <c r="F31" s="6" t="s">
        <v>75</v>
      </c>
      <c r="G31" s="12">
        <f>120*120+120+38+108.5*109.5+108.5*27.5+120*38+120*120</f>
        <v>48382.5</v>
      </c>
      <c r="H31" s="8">
        <v>1</v>
      </c>
      <c r="I31">
        <f t="shared" si="0"/>
        <v>4.8382500000000004</v>
      </c>
      <c r="J31" s="8" t="s">
        <v>27</v>
      </c>
      <c r="K31" s="8" t="s">
        <v>27</v>
      </c>
      <c r="L31" s="8" t="s">
        <v>27</v>
      </c>
    </row>
    <row r="32" spans="1:13" x14ac:dyDescent="0.25">
      <c r="A32" s="11" t="s">
        <v>76</v>
      </c>
      <c r="B32" s="6" t="s">
        <v>21</v>
      </c>
      <c r="C32" s="11"/>
      <c r="D32" s="6" t="s">
        <v>74</v>
      </c>
      <c r="E32" s="7" t="s">
        <v>23</v>
      </c>
      <c r="F32" s="6" t="s">
        <v>75</v>
      </c>
      <c r="G32" s="12">
        <f>120*120+120+38+108.5*109.5+108.5*27.5+120*38+120*120</f>
        <v>48382.5</v>
      </c>
      <c r="H32" s="8">
        <v>1</v>
      </c>
      <c r="I32">
        <f t="shared" si="0"/>
        <v>4.8382500000000004</v>
      </c>
      <c r="J32" s="8" t="s">
        <v>27</v>
      </c>
      <c r="K32" s="8" t="s">
        <v>27</v>
      </c>
      <c r="L32" s="8" t="s">
        <v>27</v>
      </c>
    </row>
    <row r="33" spans="1:12" x14ac:dyDescent="0.25">
      <c r="A33" s="11" t="s">
        <v>77</v>
      </c>
      <c r="B33" s="6" t="s">
        <v>21</v>
      </c>
      <c r="C33" s="11"/>
      <c r="D33" s="6" t="s">
        <v>78</v>
      </c>
      <c r="E33" s="6" t="s">
        <v>32</v>
      </c>
      <c r="F33" s="6" t="s">
        <v>79</v>
      </c>
      <c r="G33" s="12">
        <v>104</v>
      </c>
      <c r="H33" s="8">
        <v>77.5</v>
      </c>
      <c r="I33">
        <f t="shared" si="0"/>
        <v>0.80600000000000005</v>
      </c>
      <c r="J33" s="8" t="s">
        <v>25</v>
      </c>
      <c r="K33" s="8" t="s">
        <v>27</v>
      </c>
      <c r="L33" s="8" t="s">
        <v>25</v>
      </c>
    </row>
    <row r="34" spans="1:12" x14ac:dyDescent="0.25">
      <c r="A34" s="11" t="s">
        <v>80</v>
      </c>
      <c r="B34" s="6" t="s">
        <v>21</v>
      </c>
      <c r="C34" s="11"/>
      <c r="D34" s="6" t="s">
        <v>78</v>
      </c>
      <c r="E34" s="6" t="s">
        <v>32</v>
      </c>
      <c r="F34" s="6" t="s">
        <v>79</v>
      </c>
      <c r="G34" s="12">
        <v>104</v>
      </c>
      <c r="H34" s="8">
        <v>77.5</v>
      </c>
      <c r="I34">
        <f t="shared" si="0"/>
        <v>0.80600000000000005</v>
      </c>
      <c r="J34" s="8" t="s">
        <v>25</v>
      </c>
      <c r="K34" s="8" t="s">
        <v>27</v>
      </c>
      <c r="L34" s="8" t="s">
        <v>25</v>
      </c>
    </row>
    <row r="35" spans="1:12" x14ac:dyDescent="0.25">
      <c r="A35" s="11" t="s">
        <v>81</v>
      </c>
      <c r="B35" s="6" t="s">
        <v>21</v>
      </c>
      <c r="C35" s="11"/>
      <c r="D35" s="6" t="s">
        <v>78</v>
      </c>
      <c r="E35" s="7" t="s">
        <v>23</v>
      </c>
      <c r="F35" s="6" t="s">
        <v>79</v>
      </c>
      <c r="G35" s="12">
        <v>104</v>
      </c>
      <c r="H35" s="8">
        <v>77.5</v>
      </c>
      <c r="I35">
        <f t="shared" si="0"/>
        <v>0.80600000000000005</v>
      </c>
      <c r="J35" s="8" t="s">
        <v>25</v>
      </c>
      <c r="K35" s="8" t="s">
        <v>27</v>
      </c>
      <c r="L35" s="8" t="s">
        <v>25</v>
      </c>
    </row>
    <row r="36" spans="1:12" x14ac:dyDescent="0.25">
      <c r="A36" s="11" t="s">
        <v>82</v>
      </c>
      <c r="B36" s="6" t="s">
        <v>21</v>
      </c>
      <c r="C36" s="11"/>
      <c r="D36" s="6" t="s">
        <v>78</v>
      </c>
      <c r="E36" s="7" t="s">
        <v>23</v>
      </c>
      <c r="F36" s="6" t="s">
        <v>79</v>
      </c>
      <c r="G36" s="12">
        <v>104</v>
      </c>
      <c r="H36" s="8">
        <v>77.5</v>
      </c>
      <c r="I36">
        <f t="shared" si="0"/>
        <v>0.80600000000000005</v>
      </c>
      <c r="J36" s="8" t="s">
        <v>25</v>
      </c>
      <c r="K36" s="8" t="s">
        <v>27</v>
      </c>
      <c r="L36" s="8" t="s">
        <v>25</v>
      </c>
    </row>
    <row r="37" spans="1:12" x14ac:dyDescent="0.25">
      <c r="A37" s="11" t="s">
        <v>83</v>
      </c>
      <c r="B37" s="6" t="s">
        <v>21</v>
      </c>
      <c r="C37" s="11"/>
      <c r="D37" s="6" t="s">
        <v>84</v>
      </c>
      <c r="E37" s="6" t="s">
        <v>32</v>
      </c>
      <c r="F37" s="6" t="s">
        <v>85</v>
      </c>
      <c r="G37" s="12">
        <f>108*100+108*45.5+100*91+100*35+108*100+108*45.5</f>
        <v>44028</v>
      </c>
      <c r="H37" s="8">
        <v>1</v>
      </c>
      <c r="I37">
        <f t="shared" si="0"/>
        <v>4.4028</v>
      </c>
      <c r="J37" s="8" t="s">
        <v>27</v>
      </c>
      <c r="K37" s="8" t="s">
        <v>27</v>
      </c>
      <c r="L37" s="8" t="s">
        <v>27</v>
      </c>
    </row>
    <row r="38" spans="1:12" x14ac:dyDescent="0.25">
      <c r="A38" s="11" t="s">
        <v>86</v>
      </c>
      <c r="B38" s="6" t="s">
        <v>21</v>
      </c>
      <c r="C38" s="11"/>
      <c r="D38" s="6" t="s">
        <v>84</v>
      </c>
      <c r="E38" s="6" t="s">
        <v>32</v>
      </c>
      <c r="F38" s="6" t="s">
        <v>85</v>
      </c>
      <c r="G38" s="12">
        <f t="shared" ref="G38:G40" si="2">108*100+108*45.5+100*91+100*35+108*100+108*45.5</f>
        <v>44028</v>
      </c>
      <c r="H38" s="8">
        <v>1</v>
      </c>
      <c r="I38">
        <f t="shared" si="0"/>
        <v>4.4028</v>
      </c>
      <c r="J38" s="8" t="s">
        <v>27</v>
      </c>
      <c r="K38" s="8" t="s">
        <v>27</v>
      </c>
      <c r="L38" s="8" t="s">
        <v>27</v>
      </c>
    </row>
    <row r="39" spans="1:12" x14ac:dyDescent="0.25">
      <c r="A39" s="11" t="s">
        <v>87</v>
      </c>
      <c r="B39" s="6" t="s">
        <v>21</v>
      </c>
      <c r="C39" s="11"/>
      <c r="D39" s="6" t="s">
        <v>84</v>
      </c>
      <c r="E39" s="6" t="s">
        <v>32</v>
      </c>
      <c r="F39" s="6" t="s">
        <v>85</v>
      </c>
      <c r="G39" s="12">
        <f t="shared" si="2"/>
        <v>44028</v>
      </c>
      <c r="H39" s="8">
        <v>1</v>
      </c>
      <c r="I39">
        <f t="shared" si="0"/>
        <v>4.4028</v>
      </c>
      <c r="J39" s="8" t="s">
        <v>27</v>
      </c>
      <c r="K39" s="8" t="s">
        <v>27</v>
      </c>
      <c r="L39" s="8" t="s">
        <v>27</v>
      </c>
    </row>
    <row r="40" spans="1:12" x14ac:dyDescent="0.25">
      <c r="A40" s="11" t="s">
        <v>88</v>
      </c>
      <c r="B40" s="6" t="s">
        <v>21</v>
      </c>
      <c r="C40" s="11"/>
      <c r="D40" s="6" t="s">
        <v>84</v>
      </c>
      <c r="E40" s="6" t="s">
        <v>32</v>
      </c>
      <c r="F40" s="6" t="s">
        <v>85</v>
      </c>
      <c r="G40" s="12">
        <f t="shared" si="2"/>
        <v>44028</v>
      </c>
      <c r="H40" s="8">
        <v>1</v>
      </c>
      <c r="I40">
        <f t="shared" si="0"/>
        <v>4.4028</v>
      </c>
      <c r="J40" s="8" t="s">
        <v>27</v>
      </c>
      <c r="K40" s="8" t="s">
        <v>27</v>
      </c>
      <c r="L40" s="8" t="s">
        <v>27</v>
      </c>
    </row>
    <row r="41" spans="1:12" x14ac:dyDescent="0.25">
      <c r="A41" s="11" t="s">
        <v>89</v>
      </c>
      <c r="B41" s="6" t="s">
        <v>21</v>
      </c>
      <c r="C41" s="11"/>
      <c r="D41" s="6" t="s">
        <v>84</v>
      </c>
      <c r="E41" s="6" t="s">
        <v>32</v>
      </c>
      <c r="F41" s="6" t="s">
        <v>85</v>
      </c>
      <c r="G41" s="12">
        <f>108*100+108*45.5+100*91+100*35</f>
        <v>28314</v>
      </c>
      <c r="H41" s="8">
        <v>1</v>
      </c>
      <c r="I41">
        <f t="shared" si="0"/>
        <v>2.8313999999999999</v>
      </c>
      <c r="J41" s="8" t="s">
        <v>27</v>
      </c>
      <c r="K41" s="8" t="s">
        <v>27</v>
      </c>
      <c r="L41" s="8" t="s">
        <v>27</v>
      </c>
    </row>
    <row r="42" spans="1:12" x14ac:dyDescent="0.25">
      <c r="A42" s="11" t="s">
        <v>90</v>
      </c>
      <c r="B42" s="6" t="s">
        <v>21</v>
      </c>
      <c r="C42" s="11"/>
      <c r="D42" s="6" t="s">
        <v>84</v>
      </c>
      <c r="E42" s="6" t="s">
        <v>32</v>
      </c>
      <c r="F42" s="6" t="s">
        <v>85</v>
      </c>
      <c r="G42" s="12">
        <v>227</v>
      </c>
      <c r="H42" s="8">
        <v>89</v>
      </c>
      <c r="I42">
        <f t="shared" si="0"/>
        <v>2.0203000000000002</v>
      </c>
      <c r="J42" s="8" t="s">
        <v>25</v>
      </c>
      <c r="K42" s="8" t="s">
        <v>27</v>
      </c>
      <c r="L42" s="8" t="s">
        <v>25</v>
      </c>
    </row>
    <row r="43" spans="1:12" x14ac:dyDescent="0.25">
      <c r="A43" s="11" t="s">
        <v>91</v>
      </c>
      <c r="B43" s="6" t="s">
        <v>21</v>
      </c>
      <c r="C43" s="11"/>
      <c r="D43" s="6" t="s">
        <v>84</v>
      </c>
      <c r="E43" s="6" t="s">
        <v>32</v>
      </c>
      <c r="F43" s="6" t="s">
        <v>85</v>
      </c>
      <c r="G43" s="12">
        <f t="shared" ref="G43:G48" si="3">108*100+108*45.5+100*91+100*35+108*100+108*45.5</f>
        <v>44028</v>
      </c>
      <c r="H43" s="8">
        <v>1</v>
      </c>
      <c r="I43">
        <f t="shared" si="0"/>
        <v>4.4028</v>
      </c>
      <c r="J43" s="8" t="s">
        <v>27</v>
      </c>
      <c r="K43" s="8" t="s">
        <v>27</v>
      </c>
      <c r="L43" s="8" t="s">
        <v>27</v>
      </c>
    </row>
    <row r="44" spans="1:12" x14ac:dyDescent="0.25">
      <c r="A44" s="11" t="s">
        <v>92</v>
      </c>
      <c r="B44" s="6" t="s">
        <v>21</v>
      </c>
      <c r="C44" s="11"/>
      <c r="D44" s="6" t="s">
        <v>84</v>
      </c>
      <c r="E44" s="6" t="s">
        <v>32</v>
      </c>
      <c r="F44" s="6" t="s">
        <v>85</v>
      </c>
      <c r="G44" s="12">
        <f t="shared" si="3"/>
        <v>44028</v>
      </c>
      <c r="H44" s="8">
        <v>1</v>
      </c>
      <c r="I44">
        <f t="shared" si="0"/>
        <v>4.4028</v>
      </c>
      <c r="J44" s="8" t="s">
        <v>27</v>
      </c>
      <c r="K44" s="8" t="s">
        <v>27</v>
      </c>
      <c r="L44" s="8" t="s">
        <v>27</v>
      </c>
    </row>
    <row r="45" spans="1:12" x14ac:dyDescent="0.25">
      <c r="A45" s="11" t="s">
        <v>93</v>
      </c>
      <c r="B45" s="6" t="s">
        <v>21</v>
      </c>
      <c r="C45" s="11"/>
      <c r="D45" s="6" t="s">
        <v>84</v>
      </c>
      <c r="E45" s="6" t="s">
        <v>32</v>
      </c>
      <c r="F45" s="6" t="s">
        <v>85</v>
      </c>
      <c r="G45" s="12">
        <f t="shared" si="3"/>
        <v>44028</v>
      </c>
      <c r="H45" s="8">
        <v>1</v>
      </c>
      <c r="I45">
        <f t="shared" si="0"/>
        <v>4.4028</v>
      </c>
      <c r="J45" s="8" t="s">
        <v>27</v>
      </c>
      <c r="K45" s="8" t="s">
        <v>27</v>
      </c>
      <c r="L45" s="8" t="s">
        <v>27</v>
      </c>
    </row>
    <row r="46" spans="1:12" x14ac:dyDescent="0.25">
      <c r="A46" s="11" t="s">
        <v>94</v>
      </c>
      <c r="B46" s="6" t="s">
        <v>21</v>
      </c>
      <c r="C46" s="11"/>
      <c r="D46" s="6" t="s">
        <v>84</v>
      </c>
      <c r="E46" s="7" t="s">
        <v>23</v>
      </c>
      <c r="F46" s="6" t="s">
        <v>85</v>
      </c>
      <c r="G46" s="12">
        <f t="shared" si="3"/>
        <v>44028</v>
      </c>
      <c r="H46" s="8">
        <v>1</v>
      </c>
      <c r="I46">
        <f t="shared" si="0"/>
        <v>4.4028</v>
      </c>
      <c r="J46" s="8" t="s">
        <v>27</v>
      </c>
      <c r="K46" s="8" t="s">
        <v>27</v>
      </c>
      <c r="L46" s="8" t="s">
        <v>27</v>
      </c>
    </row>
    <row r="47" spans="1:12" x14ac:dyDescent="0.25">
      <c r="A47" s="11" t="s">
        <v>95</v>
      </c>
      <c r="B47" s="6" t="s">
        <v>21</v>
      </c>
      <c r="C47" s="11"/>
      <c r="D47" s="6" t="s">
        <v>84</v>
      </c>
      <c r="E47" s="7" t="s">
        <v>23</v>
      </c>
      <c r="F47" s="6" t="s">
        <v>85</v>
      </c>
      <c r="G47" s="12">
        <f t="shared" si="3"/>
        <v>44028</v>
      </c>
      <c r="H47" s="8">
        <v>1</v>
      </c>
      <c r="I47">
        <f t="shared" si="0"/>
        <v>4.4028</v>
      </c>
      <c r="J47" s="8" t="s">
        <v>27</v>
      </c>
      <c r="K47" s="8" t="s">
        <v>27</v>
      </c>
      <c r="L47" s="8" t="s">
        <v>27</v>
      </c>
    </row>
    <row r="48" spans="1:12" x14ac:dyDescent="0.25">
      <c r="A48" s="11" t="s">
        <v>96</v>
      </c>
      <c r="B48" s="6" t="s">
        <v>21</v>
      </c>
      <c r="C48" s="11"/>
      <c r="D48" s="6" t="s">
        <v>84</v>
      </c>
      <c r="E48" s="7" t="s">
        <v>23</v>
      </c>
      <c r="F48" s="6" t="s">
        <v>85</v>
      </c>
      <c r="G48" s="12">
        <f t="shared" si="3"/>
        <v>44028</v>
      </c>
      <c r="H48" s="8">
        <v>1</v>
      </c>
      <c r="I48">
        <f t="shared" si="0"/>
        <v>4.4028</v>
      </c>
      <c r="J48" s="8" t="s">
        <v>27</v>
      </c>
      <c r="K48" s="8" t="s">
        <v>27</v>
      </c>
      <c r="L48" s="8" t="s">
        <v>27</v>
      </c>
    </row>
    <row r="49" spans="1:12" x14ac:dyDescent="0.25">
      <c r="A49" s="11" t="s">
        <v>97</v>
      </c>
      <c r="B49" s="6" t="s">
        <v>21</v>
      </c>
      <c r="C49" s="11"/>
      <c r="D49" s="6" t="s">
        <v>84</v>
      </c>
      <c r="E49" s="7" t="s">
        <v>23</v>
      </c>
      <c r="F49" s="6" t="s">
        <v>85</v>
      </c>
      <c r="G49" s="12">
        <f>98*89.5+98*35+110*100+110*45.5+98*91+98*35</f>
        <v>40554</v>
      </c>
      <c r="H49" s="8">
        <v>1</v>
      </c>
      <c r="I49">
        <f t="shared" si="0"/>
        <v>4.0554000000000006</v>
      </c>
      <c r="J49" s="8" t="s">
        <v>27</v>
      </c>
      <c r="K49" s="8" t="s">
        <v>27</v>
      </c>
      <c r="L49" s="8" t="s">
        <v>27</v>
      </c>
    </row>
    <row r="50" spans="1:12" x14ac:dyDescent="0.25">
      <c r="A50" s="11" t="s">
        <v>98</v>
      </c>
      <c r="B50" s="6" t="s">
        <v>21</v>
      </c>
      <c r="C50" s="11"/>
      <c r="D50" s="6" t="s">
        <v>84</v>
      </c>
      <c r="E50" s="7" t="s">
        <v>23</v>
      </c>
      <c r="F50" s="6" t="s">
        <v>85</v>
      </c>
      <c r="G50" s="12">
        <f>110*100+110*45.5+97*89.5+97*35+97*89.5+97*35</f>
        <v>40158</v>
      </c>
      <c r="H50" s="8">
        <v>2</v>
      </c>
      <c r="I50">
        <f t="shared" si="0"/>
        <v>8.031600000000001</v>
      </c>
      <c r="J50" s="8" t="s">
        <v>27</v>
      </c>
      <c r="K50" s="8" t="s">
        <v>27</v>
      </c>
      <c r="L50" s="8" t="s">
        <v>27</v>
      </c>
    </row>
    <row r="51" spans="1:12" x14ac:dyDescent="0.25">
      <c r="A51" s="11" t="s">
        <v>99</v>
      </c>
      <c r="B51" s="6" t="s">
        <v>21</v>
      </c>
      <c r="C51" s="11"/>
      <c r="D51" s="6" t="s">
        <v>84</v>
      </c>
      <c r="E51" s="7" t="s">
        <v>23</v>
      </c>
      <c r="F51" s="6" t="s">
        <v>85</v>
      </c>
      <c r="G51" s="12">
        <f t="shared" ref="G51:G53" si="4">108*100+108*45.5+100*91+100*35+108*100+108*45.5</f>
        <v>44028</v>
      </c>
      <c r="H51" s="8">
        <v>1</v>
      </c>
      <c r="I51">
        <f t="shared" si="0"/>
        <v>4.4028</v>
      </c>
      <c r="J51" s="8" t="s">
        <v>27</v>
      </c>
      <c r="K51" s="8" t="s">
        <v>27</v>
      </c>
      <c r="L51" s="8" t="s">
        <v>27</v>
      </c>
    </row>
    <row r="52" spans="1:12" x14ac:dyDescent="0.25">
      <c r="A52" s="11" t="s">
        <v>100</v>
      </c>
      <c r="B52" s="6" t="s">
        <v>21</v>
      </c>
      <c r="C52" s="11"/>
      <c r="D52" s="6" t="s">
        <v>84</v>
      </c>
      <c r="E52" s="7" t="s">
        <v>23</v>
      </c>
      <c r="F52" s="6" t="s">
        <v>85</v>
      </c>
      <c r="G52" s="12">
        <f t="shared" si="4"/>
        <v>44028</v>
      </c>
      <c r="H52" s="8">
        <v>1</v>
      </c>
      <c r="I52">
        <f t="shared" si="0"/>
        <v>4.4028</v>
      </c>
      <c r="J52" s="8" t="s">
        <v>27</v>
      </c>
      <c r="K52" s="8" t="s">
        <v>27</v>
      </c>
      <c r="L52" s="8" t="s">
        <v>27</v>
      </c>
    </row>
    <row r="53" spans="1:12" x14ac:dyDescent="0.25">
      <c r="A53" s="11" t="s">
        <v>101</v>
      </c>
      <c r="B53" s="6" t="s">
        <v>21</v>
      </c>
      <c r="C53" s="11"/>
      <c r="D53" s="6" t="s">
        <v>84</v>
      </c>
      <c r="E53" s="7" t="s">
        <v>23</v>
      </c>
      <c r="F53" s="6" t="s">
        <v>85</v>
      </c>
      <c r="G53" s="12">
        <f t="shared" si="4"/>
        <v>44028</v>
      </c>
      <c r="H53" s="8">
        <v>1</v>
      </c>
      <c r="I53">
        <f t="shared" si="0"/>
        <v>4.4028</v>
      </c>
      <c r="J53" s="8" t="s">
        <v>27</v>
      </c>
      <c r="K53" s="8" t="s">
        <v>27</v>
      </c>
      <c r="L53" s="8" t="s">
        <v>27</v>
      </c>
    </row>
    <row r="54" spans="1:12" x14ac:dyDescent="0.25">
      <c r="A54" s="11" t="s">
        <v>102</v>
      </c>
      <c r="B54" s="6" t="s">
        <v>21</v>
      </c>
      <c r="C54" s="11"/>
      <c r="D54" s="6" t="s">
        <v>103</v>
      </c>
      <c r="E54" s="6" t="s">
        <v>32</v>
      </c>
      <c r="F54" s="6" t="s">
        <v>104</v>
      </c>
      <c r="G54" s="12">
        <v>104</v>
      </c>
      <c r="H54" s="8">
        <v>77.5</v>
      </c>
      <c r="I54">
        <f t="shared" si="0"/>
        <v>0.80600000000000005</v>
      </c>
      <c r="J54" s="8" t="s">
        <v>25</v>
      </c>
      <c r="K54" s="8" t="s">
        <v>27</v>
      </c>
      <c r="L54" s="8" t="s">
        <v>25</v>
      </c>
    </row>
    <row r="55" spans="1:12" x14ac:dyDescent="0.25">
      <c r="A55" s="11" t="s">
        <v>105</v>
      </c>
      <c r="B55" s="6" t="s">
        <v>21</v>
      </c>
      <c r="C55" s="11"/>
      <c r="D55" s="6" t="s">
        <v>103</v>
      </c>
      <c r="E55" s="6" t="s">
        <v>32</v>
      </c>
      <c r="F55" s="6" t="s">
        <v>104</v>
      </c>
      <c r="G55" s="12">
        <v>104</v>
      </c>
      <c r="H55" s="8">
        <v>77.5</v>
      </c>
      <c r="I55">
        <f t="shared" si="0"/>
        <v>0.80600000000000005</v>
      </c>
      <c r="J55" s="8" t="s">
        <v>25</v>
      </c>
      <c r="K55" s="8" t="s">
        <v>27</v>
      </c>
      <c r="L55" s="8" t="s">
        <v>25</v>
      </c>
    </row>
    <row r="56" spans="1:12" x14ac:dyDescent="0.25">
      <c r="A56" s="11" t="s">
        <v>106</v>
      </c>
      <c r="B56" s="6" t="s">
        <v>21</v>
      </c>
      <c r="C56" s="11"/>
      <c r="D56" s="6" t="s">
        <v>103</v>
      </c>
      <c r="E56" s="6" t="s">
        <v>32</v>
      </c>
      <c r="F56" s="6" t="s">
        <v>104</v>
      </c>
      <c r="G56" s="12">
        <v>104</v>
      </c>
      <c r="H56" s="8">
        <v>77.5</v>
      </c>
      <c r="I56">
        <f t="shared" si="0"/>
        <v>0.80600000000000005</v>
      </c>
      <c r="J56" s="8" t="s">
        <v>25</v>
      </c>
      <c r="K56" s="8" t="s">
        <v>27</v>
      </c>
      <c r="L56" s="8" t="s">
        <v>25</v>
      </c>
    </row>
    <row r="57" spans="1:12" x14ac:dyDescent="0.25">
      <c r="A57" s="11" t="s">
        <v>107</v>
      </c>
      <c r="B57" s="6" t="s">
        <v>21</v>
      </c>
      <c r="C57" s="11"/>
      <c r="D57" s="6" t="s">
        <v>103</v>
      </c>
      <c r="E57" s="7" t="s">
        <v>23</v>
      </c>
      <c r="F57" s="6" t="s">
        <v>104</v>
      </c>
      <c r="G57" s="12">
        <v>104</v>
      </c>
      <c r="H57" s="8">
        <v>77.5</v>
      </c>
      <c r="I57">
        <f t="shared" si="0"/>
        <v>0.80600000000000005</v>
      </c>
      <c r="J57" s="8" t="s">
        <v>25</v>
      </c>
      <c r="K57" s="8" t="s">
        <v>27</v>
      </c>
      <c r="L57" s="8" t="s">
        <v>25</v>
      </c>
    </row>
    <row r="58" spans="1:12" x14ac:dyDescent="0.25">
      <c r="A58" s="11" t="s">
        <v>108</v>
      </c>
      <c r="B58" s="6" t="s">
        <v>21</v>
      </c>
      <c r="C58" s="11"/>
      <c r="D58" s="6" t="s">
        <v>103</v>
      </c>
      <c r="E58" s="7" t="s">
        <v>23</v>
      </c>
      <c r="F58" s="6" t="s">
        <v>104</v>
      </c>
      <c r="G58" s="12">
        <v>104</v>
      </c>
      <c r="H58" s="8">
        <v>77.5</v>
      </c>
      <c r="I58">
        <f t="shared" si="0"/>
        <v>0.80600000000000005</v>
      </c>
      <c r="J58" s="8" t="s">
        <v>25</v>
      </c>
      <c r="K58" s="8" t="s">
        <v>27</v>
      </c>
      <c r="L58" s="8" t="s">
        <v>25</v>
      </c>
    </row>
    <row r="59" spans="1:12" x14ac:dyDescent="0.25">
      <c r="A59" s="13"/>
      <c r="B59" s="7" t="s">
        <v>21</v>
      </c>
      <c r="C59" s="13"/>
      <c r="D59" s="13"/>
      <c r="E59" s="7" t="s">
        <v>29</v>
      </c>
      <c r="G59">
        <v>53</v>
      </c>
      <c r="H59">
        <v>43.5</v>
      </c>
      <c r="I59">
        <f t="shared" si="0"/>
        <v>0.23055</v>
      </c>
      <c r="J59" t="s">
        <v>25</v>
      </c>
      <c r="K59" t="s">
        <v>25</v>
      </c>
      <c r="L59" t="s">
        <v>25</v>
      </c>
    </row>
    <row r="60" spans="1:12" x14ac:dyDescent="0.25">
      <c r="A60" s="13" t="s">
        <v>109</v>
      </c>
      <c r="B60" s="7" t="s">
        <v>21</v>
      </c>
      <c r="C60" s="13"/>
      <c r="D60" s="7" t="s">
        <v>84</v>
      </c>
      <c r="E60" s="7" t="s">
        <v>110</v>
      </c>
      <c r="G60" s="12">
        <v>19</v>
      </c>
      <c r="H60" s="8">
        <v>42</v>
      </c>
      <c r="I60">
        <f t="shared" si="0"/>
        <v>7.980000000000001E-2</v>
      </c>
      <c r="J60" s="8" t="s">
        <v>25</v>
      </c>
      <c r="K60" s="8" t="s">
        <v>27</v>
      </c>
      <c r="L60" s="8" t="s">
        <v>25</v>
      </c>
    </row>
    <row r="61" spans="1:12" x14ac:dyDescent="0.25">
      <c r="A61" s="13" t="s">
        <v>111</v>
      </c>
      <c r="B61" s="7" t="s">
        <v>21</v>
      </c>
      <c r="C61" s="13"/>
      <c r="D61" s="7" t="s">
        <v>84</v>
      </c>
      <c r="E61" s="7" t="s">
        <v>110</v>
      </c>
      <c r="G61" s="12">
        <v>76.5</v>
      </c>
      <c r="H61" s="8">
        <v>109</v>
      </c>
      <c r="I61">
        <f t="shared" si="0"/>
        <v>0.83385000000000009</v>
      </c>
      <c r="J61" s="8" t="s">
        <v>25</v>
      </c>
      <c r="K61" s="8" t="s">
        <v>27</v>
      </c>
      <c r="L61" s="8" t="s">
        <v>25</v>
      </c>
    </row>
    <row r="62" spans="1:12" x14ac:dyDescent="0.25">
      <c r="A62" s="13" t="s">
        <v>112</v>
      </c>
      <c r="B62" s="7" t="s">
        <v>21</v>
      </c>
      <c r="C62" s="13"/>
      <c r="D62" s="7" t="s">
        <v>84</v>
      </c>
      <c r="E62" s="7" t="s">
        <v>110</v>
      </c>
      <c r="G62" s="12">
        <v>19</v>
      </c>
      <c r="H62" s="8">
        <v>42</v>
      </c>
      <c r="I62">
        <f t="shared" si="0"/>
        <v>7.980000000000001E-2</v>
      </c>
      <c r="J62" s="8" t="s">
        <v>25</v>
      </c>
      <c r="K62" s="8" t="s">
        <v>27</v>
      </c>
      <c r="L62" s="8" t="s">
        <v>25</v>
      </c>
    </row>
    <row r="63" spans="1:12" x14ac:dyDescent="0.25">
      <c r="A63" s="13" t="s">
        <v>113</v>
      </c>
      <c r="B63" s="7" t="s">
        <v>21</v>
      </c>
      <c r="C63" s="13"/>
      <c r="D63" s="7" t="s">
        <v>84</v>
      </c>
      <c r="E63" s="7" t="s">
        <v>110</v>
      </c>
      <c r="G63" s="12">
        <v>76.5</v>
      </c>
      <c r="H63" s="8">
        <v>109</v>
      </c>
      <c r="I63">
        <f t="shared" si="0"/>
        <v>0.83385000000000009</v>
      </c>
      <c r="J63" s="8" t="s">
        <v>25</v>
      </c>
      <c r="K63" s="8" t="s">
        <v>27</v>
      </c>
      <c r="L63" s="8" t="s">
        <v>25</v>
      </c>
    </row>
    <row r="65" spans="7:9" x14ac:dyDescent="0.25">
      <c r="G65" s="82" t="s">
        <v>114</v>
      </c>
      <c r="I65" s="14">
        <f>SUM(I2:I64)</f>
        <v>151.90032500000015</v>
      </c>
    </row>
    <row r="66" spans="7:9" ht="15.75" thickBot="1" x14ac:dyDescent="0.3">
      <c r="G66" s="82"/>
      <c r="I66">
        <f>I59+I28+I19+I4</f>
        <v>0.92220000000000002</v>
      </c>
    </row>
    <row r="67" spans="7:9" ht="15.75" thickBot="1" x14ac:dyDescent="0.3">
      <c r="G67" s="82"/>
      <c r="I67" s="15">
        <f>I65-I66</f>
        <v>150.97812500000015</v>
      </c>
    </row>
    <row r="68" spans="7:9" x14ac:dyDescent="0.25">
      <c r="G68" s="82"/>
    </row>
  </sheetData>
  <sheetProtection algorithmName="SHA-512" hashValue="CrAV9VI6jhxSOpn5lr0aHEYAXF29ZYbVxnf1KtIttXdPYIiU57vYGG/6uZsBXRbq9D3ZnilWKe7cxc6CM/nOBg==" saltValue="O84YVX1JWuRxlQif/tU60w==" spinCount="100000" sheet="1" objects="1" scenarios="1" sort="0"/>
  <mergeCells count="1">
    <mergeCell ref="G65:G68"/>
  </mergeCells>
  <dataValidations count="2">
    <dataValidation type="list" allowBlank="1" showInputMessage="1" showErrorMessage="1" sqref="K1">
      <formula1>"ja "</formula1>
    </dataValidation>
    <dataValidation type="list" allowBlank="1" showInputMessage="1" showErrorMessage="1" sqref="J2:L58">
      <formula1>"ja, nein"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38" sqref="A38"/>
    </sheetView>
  </sheetViews>
  <sheetFormatPr baseColWidth="10" defaultRowHeight="15" x14ac:dyDescent="0.25"/>
  <cols>
    <col min="1" max="1" width="32.7109375" customWidth="1"/>
    <col min="2" max="2" width="21.85546875" customWidth="1"/>
    <col min="3" max="3" width="19.5703125" customWidth="1"/>
  </cols>
  <sheetData>
    <row r="1" spans="1:3" x14ac:dyDescent="0.25">
      <c r="A1" t="s">
        <v>0</v>
      </c>
    </row>
    <row r="4" spans="1:3" ht="30" x14ac:dyDescent="0.25">
      <c r="B4" s="1" t="s">
        <v>1</v>
      </c>
      <c r="C4" s="1" t="s">
        <v>2</v>
      </c>
    </row>
    <row r="5" spans="1:3" x14ac:dyDescent="0.25">
      <c r="A5" t="s">
        <v>3</v>
      </c>
      <c r="B5" s="2">
        <f>[3]Karbel!I126</f>
        <v>174.76089999999976</v>
      </c>
      <c r="C5" s="2">
        <f>[3]Karbel!P126</f>
        <v>369.81500000000017</v>
      </c>
    </row>
    <row r="6" spans="1:3" x14ac:dyDescent="0.25">
      <c r="A6" t="s">
        <v>4</v>
      </c>
      <c r="B6" s="2">
        <f>'[3]OS 24'!J84</f>
        <v>58.714399999999991</v>
      </c>
      <c r="C6" s="2">
        <f>'[3]OS 24'!Q84</f>
        <v>115.1086</v>
      </c>
    </row>
    <row r="7" spans="1:3" x14ac:dyDescent="0.25">
      <c r="A7" t="s">
        <v>5</v>
      </c>
      <c r="B7" s="2">
        <f>'[3]GLS 2'!J7</f>
        <v>6.1455000000000011</v>
      </c>
      <c r="C7" s="2">
        <f>'[3]GLS 2'!Q7</f>
        <v>11.889000000000001</v>
      </c>
    </row>
    <row r="8" spans="1:3" x14ac:dyDescent="0.25">
      <c r="A8" t="s">
        <v>6</v>
      </c>
      <c r="B8" s="2">
        <f>'[3]GLS 10'!J7</f>
        <v>4.9873000000000003</v>
      </c>
      <c r="C8" s="2">
        <f>'[3]GLS 10'!Q7</f>
        <v>8.548</v>
      </c>
    </row>
  </sheetData>
  <sheetProtection algorithmName="SHA-512" hashValue="ptMf0BAhO53sGvMueLwSBD2Clj20TwG3arRdyXvs8SOkXlcbOXN6rSj6u3tO6fZBd6NsQgiBboucR5+lfW6Rbw==" saltValue="07VA0wUZPrOiJt/E1cTLaw==" spinCount="100000" sheet="1" objects="1" scenarios="1" sort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Preiszusammenstellung Los 12</vt:lpstr>
      <vt:lpstr>Objektübersicht</vt:lpstr>
      <vt:lpstr>RBH</vt:lpstr>
      <vt:lpstr>Glösa</vt:lpstr>
      <vt:lpstr>Altendorf</vt:lpstr>
      <vt:lpstr>Harthau</vt:lpstr>
      <vt:lpstr>IFZ</vt:lpstr>
      <vt:lpstr>Karbel</vt:lpstr>
    </vt:vector>
  </TitlesOfParts>
  <Company>Klinikum Chemnitz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Oehme, Janine</dc:creator>
  <cp:lastModifiedBy>Oehme, Janine</cp:lastModifiedBy>
  <cp:lastPrinted>2025-03-27T12:52:53Z</cp:lastPrinted>
  <dcterms:created xsi:type="dcterms:W3CDTF">2025-03-20T08:34:26Z</dcterms:created>
  <dcterms:modified xsi:type="dcterms:W3CDTF">2025-03-27T12:52:59Z</dcterms:modified>
</cp:coreProperties>
</file>