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390 VgV GHT Görlitz Interim\05_GHT-V4-ELT\V2-3_Vergabeunterlagen_vorb\"/>
    </mc:Choice>
  </mc:AlternateContent>
  <xr:revisionPtr revIDLastSave="0" documentId="13_ncr:1_{03EC3B36-68CF-4A33-B951-BE095D9463E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onorar FPL TA2" sheetId="1" r:id="rId1"/>
    <sheet name="TA2 AG 4-9" sheetId="2" r:id="rId2"/>
  </sheets>
  <definedNames>
    <definedName name="_xlnm.Print_Area" localSheetId="0">'Honorar FPL TA2'!$A$1:$H$169</definedName>
    <definedName name="_xlnm.Print_Titles" localSheetId="0">'Honorar FPL TA2'!$1:$1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2" i="1" l="1"/>
  <c r="G290" i="2"/>
  <c r="G287" i="2"/>
  <c r="G284" i="2"/>
  <c r="G293" i="2" s="1"/>
  <c r="G271" i="2"/>
  <c r="G273" i="2" s="1"/>
  <c r="G259" i="2"/>
  <c r="G262" i="2" s="1"/>
  <c r="G242" i="2"/>
  <c r="G239" i="2"/>
  <c r="G236" i="2"/>
  <c r="G245" i="2" s="1"/>
  <c r="G223" i="2"/>
  <c r="G225" i="2" s="1"/>
  <c r="G211" i="2"/>
  <c r="G214" i="2" s="1"/>
  <c r="G194" i="2"/>
  <c r="G191" i="2"/>
  <c r="G188" i="2"/>
  <c r="G197" i="2" s="1"/>
  <c r="G175" i="2"/>
  <c r="G177" i="2" s="1"/>
  <c r="G163" i="2"/>
  <c r="G166" i="2" s="1"/>
  <c r="G146" i="2"/>
  <c r="G143" i="2"/>
  <c r="G149" i="2" s="1"/>
  <c r="G140" i="2"/>
  <c r="G127" i="2"/>
  <c r="G129" i="2" s="1"/>
  <c r="G115" i="2"/>
  <c r="G98" i="2"/>
  <c r="G95" i="2"/>
  <c r="G92" i="2"/>
  <c r="G101" i="2" s="1"/>
  <c r="G79" i="2"/>
  <c r="G81" i="2" s="1"/>
  <c r="G67" i="2"/>
  <c r="G70" i="2" s="1"/>
  <c r="G53" i="2"/>
  <c r="G54" i="2" s="1"/>
  <c r="G50" i="2"/>
  <c r="G47" i="2"/>
  <c r="G44" i="2"/>
  <c r="G31" i="2"/>
  <c r="G33" i="2" s="1"/>
  <c r="G19" i="2"/>
  <c r="G146" i="1"/>
  <c r="G143" i="1"/>
  <c r="G140" i="1"/>
  <c r="G127" i="1"/>
  <c r="G129" i="1" s="1"/>
  <c r="G115" i="1"/>
  <c r="G118" i="1" s="1"/>
  <c r="G98" i="1"/>
  <c r="G95" i="1"/>
  <c r="G92" i="1"/>
  <c r="G79" i="1"/>
  <c r="G81" i="1" s="1"/>
  <c r="G67" i="1"/>
  <c r="G70" i="1" s="1"/>
  <c r="G31" i="1"/>
  <c r="G246" i="2" l="1"/>
  <c r="G150" i="2"/>
  <c r="G151" i="2"/>
  <c r="G152" i="2" s="1"/>
  <c r="G102" i="2"/>
  <c r="G307" i="2" s="1"/>
  <c r="G198" i="2"/>
  <c r="G199" i="2" s="1"/>
  <c r="G294" i="2"/>
  <c r="G295" i="2" s="1"/>
  <c r="G264" i="2"/>
  <c r="G22" i="2"/>
  <c r="G24" i="2" s="1"/>
  <c r="G118" i="2"/>
  <c r="G120" i="2" s="1"/>
  <c r="G306" i="2"/>
  <c r="G55" i="2"/>
  <c r="G56" i="2" s="1"/>
  <c r="G72" i="2"/>
  <c r="G168" i="2"/>
  <c r="G216" i="2"/>
  <c r="G149" i="1"/>
  <c r="G150" i="1" s="1"/>
  <c r="G120" i="1"/>
  <c r="G101" i="1"/>
  <c r="G72" i="1"/>
  <c r="G19" i="1"/>
  <c r="G122" i="2" l="1"/>
  <c r="G134" i="2" s="1"/>
  <c r="G26" i="2"/>
  <c r="G35" i="2" s="1"/>
  <c r="G218" i="2"/>
  <c r="G230" i="2" s="1"/>
  <c r="G227" i="2"/>
  <c r="G170" i="2"/>
  <c r="G182" i="2" s="1"/>
  <c r="G296" i="2"/>
  <c r="G200" i="2"/>
  <c r="G103" i="2"/>
  <c r="G308" i="2"/>
  <c r="G309" i="2" s="1"/>
  <c r="G74" i="2"/>
  <c r="G83" i="2" s="1"/>
  <c r="G266" i="2"/>
  <c r="G278" i="2"/>
  <c r="G275" i="2"/>
  <c r="G104" i="2"/>
  <c r="G247" i="2"/>
  <c r="G248" i="2" s="1"/>
  <c r="G122" i="1"/>
  <c r="G134" i="1" s="1"/>
  <c r="G151" i="1"/>
  <c r="G152" i="1" s="1"/>
  <c r="G102" i="1"/>
  <c r="G103" i="1" s="1"/>
  <c r="G104" i="1" s="1"/>
  <c r="G74" i="1"/>
  <c r="G86" i="1" s="1"/>
  <c r="G22" i="1"/>
  <c r="G24" i="1" s="1"/>
  <c r="G50" i="1"/>
  <c r="G47" i="1"/>
  <c r="G44" i="1"/>
  <c r="G183" i="2" l="1"/>
  <c r="G184" i="2"/>
  <c r="G231" i="2"/>
  <c r="G232" i="2"/>
  <c r="G135" i="2"/>
  <c r="G136" i="2" s="1"/>
  <c r="G179" i="2"/>
  <c r="G38" i="2"/>
  <c r="G131" i="2"/>
  <c r="G279" i="2"/>
  <c r="G280" i="2"/>
  <c r="G86" i="2"/>
  <c r="G135" i="1"/>
  <c r="G136" i="1" s="1"/>
  <c r="G131" i="1"/>
  <c r="G87" i="1"/>
  <c r="G88" i="1" s="1"/>
  <c r="G83" i="1"/>
  <c r="G53" i="1"/>
  <c r="G40" i="2" l="1"/>
  <c r="G39" i="2"/>
  <c r="G301" i="2"/>
  <c r="G87" i="2"/>
  <c r="G88" i="2"/>
  <c r="G54" i="1"/>
  <c r="G163" i="1" l="1"/>
  <c r="G164" i="1" s="1"/>
  <c r="G165" i="1" s="1"/>
  <c r="G302" i="2"/>
  <c r="G303" i="2"/>
  <c r="G55" i="1"/>
  <c r="G56" i="1" s="1"/>
  <c r="G26" i="1"/>
  <c r="G33" i="1"/>
  <c r="G35" i="1" l="1"/>
  <c r="G38" i="1"/>
  <c r="G157" i="1" s="1"/>
  <c r="G39" i="1" l="1"/>
  <c r="G40" i="1" s="1"/>
  <c r="G158" i="1" l="1"/>
  <c r="G159" i="1" s="1"/>
</calcChain>
</file>

<file path=xl/sharedStrings.xml><?xml version="1.0" encoding="utf-8"?>
<sst xmlns="http://schemas.openxmlformats.org/spreadsheetml/2006/main" count="601" uniqueCount="89">
  <si>
    <t>Bieter:</t>
  </si>
  <si>
    <t>Honorarsatz:</t>
  </si>
  <si>
    <t>v.H.</t>
  </si>
  <si>
    <t>Besondere Leistungen: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</si>
  <si>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</si>
  <si>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</si>
  <si>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</si>
  <si>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</si>
  <si>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</si>
  <si>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</si>
  <si>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Nebenkostenpauschale Besondere Leistungen:</t>
  </si>
  <si>
    <t>geschätzte anrechenbare Kosten (netto):</t>
  </si>
  <si>
    <t>Honorarsumme BL netto ohne NK:</t>
  </si>
  <si>
    <t>Nebenkosten GL in €:</t>
  </si>
  <si>
    <t>Nebenkosten BL in €:</t>
  </si>
  <si>
    <t>Honorarsumme netto inkl. NK</t>
  </si>
  <si>
    <t>Angebotssumme brutto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</si>
  <si>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</si>
  <si>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</si>
  <si>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</si>
  <si>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</si>
  <si>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</si>
  <si>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</si>
  <si>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</si>
  <si>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</si>
  <si>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</si>
  <si>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t>1) Auftragnehmer (Ansatz 15 h)</t>
  </si>
  <si>
    <t>2) Mitarbeiter (Dipl.-Ing. / M.sc.) (Ansatz 20 h)</t>
  </si>
  <si>
    <t>3) technische Zeichner und sonstige Mitarbeiter (Ansatz 30 h)</t>
  </si>
  <si>
    <t>Honorarsumme GL + BL netto inkl. NK:</t>
  </si>
  <si>
    <r>
      <t xml:space="preserve">zzgl. NK </t>
    </r>
    <r>
      <rPr>
        <sz val="11"/>
        <rFont val="Arial Narrow"/>
        <family val="2"/>
      </rPr>
      <t>(NK aus GL)</t>
    </r>
    <r>
      <rPr>
        <b/>
        <sz val="11"/>
        <rFont val="Arial Narrow"/>
        <family val="2"/>
      </rPr>
      <t xml:space="preserve"> </t>
    </r>
  </si>
  <si>
    <t>Basishonorarsatz</t>
  </si>
  <si>
    <t>Grundhonorar netto, 100% gemäß § 50 HOAI 2021:</t>
  </si>
  <si>
    <t>1) Prüfen und Werten von Nebenangeboten</t>
  </si>
  <si>
    <t>II</t>
  </si>
  <si>
    <t>Stundensätze (netto) Fachplanung Technische Ausrüstung Anlagengruppe 4:</t>
  </si>
  <si>
    <t>Fachplanung Technische Ausrüstung Anlagengruppe 4</t>
  </si>
  <si>
    <t xml:space="preserve">Grundleistungen </t>
  </si>
  <si>
    <t>Fachplanung Technische Ausrüstung Anlagengruppe 5</t>
  </si>
  <si>
    <t>Fachplanung Technische Ausrüstung Anlagengruppe 5
KG 450 - Kommunikations-, Sicherheits- und Informationstechnik</t>
  </si>
  <si>
    <t>Fachplanung Technische Ausrüstung Anlagengruppe 4
KG 440 - Starkstromanlagen</t>
  </si>
  <si>
    <t xml:space="preserve">Grundleistungen AG 5 </t>
  </si>
  <si>
    <t>Besondere Leistungen  AG 5:</t>
  </si>
  <si>
    <t>Stundensätze (netto)  AG 5:</t>
  </si>
  <si>
    <t xml:space="preserve">Grundleistungen AG 7 </t>
  </si>
  <si>
    <t>Besondere Leistungen AG 7:</t>
  </si>
  <si>
    <t>Stundensätze (netto) AG 7</t>
  </si>
  <si>
    <t>Fachplanung Technische Ausrüstung Anlagengruppe 7
KG 470 - Nutzungsspezifische Anlagen</t>
  </si>
  <si>
    <t>Honorarsumme Gesamt netto inkl. NK</t>
  </si>
  <si>
    <t>Angebotssumme Gesamt brutto</t>
  </si>
  <si>
    <t>Fachplanung Technische Ausrüstung Anlagengruppe 7</t>
  </si>
  <si>
    <t>Grundhonorar netto, 100% gemäß § 54 HOAI 2021:</t>
  </si>
  <si>
    <t>Fachplanung Technische Ausrüstung Anlagengruppe 6
KG 460 - Förder- und Aufzugsanlagen</t>
  </si>
  <si>
    <t xml:space="preserve">Grundleistungen AG 6 </t>
  </si>
  <si>
    <t>Besondere Leistungen  AG 6:</t>
  </si>
  <si>
    <t>Fachplanung Technische Ausrüstung Anlagengruppe 6</t>
  </si>
  <si>
    <t>Stundensätze (netto)  AG 6:</t>
  </si>
  <si>
    <t>Fachplanung Technische Ausrüstung Anlagengruppe 9</t>
  </si>
  <si>
    <t>Besondere Leistungen AG 9:</t>
  </si>
  <si>
    <t xml:space="preserve">Grundleistungen AG 9 </t>
  </si>
  <si>
    <t>Fachplanung Technische Ausrüstung Anlagengruppe 8</t>
  </si>
  <si>
    <t>Stundensätze (netto) AG 8</t>
  </si>
  <si>
    <t xml:space="preserve">Grundleistungen AG 8 </t>
  </si>
  <si>
    <t>Fachplanung Technische Ausrüstung Anlagengruppe 8
KG 480 - Gebäude- und Anlagenautomation</t>
  </si>
  <si>
    <t>Besondere Leistungen AG 8:</t>
  </si>
  <si>
    <t>Fachplanung Technische Ausrüstung Anlagengruppe 9
KG 490 - Sonstige Maßnahmen für technische Anlagen</t>
  </si>
  <si>
    <t>Fachplanung Technische Ausrüstung Gesamt Anlagengruppen 4 - 9</t>
  </si>
  <si>
    <t>Stundensätze (netto) AG 4 - 9</t>
  </si>
  <si>
    <t>AG 4</t>
  </si>
  <si>
    <t>AG 5</t>
  </si>
  <si>
    <t>AG 6</t>
  </si>
  <si>
    <t>AG 7</t>
  </si>
  <si>
    <t>AG 8</t>
  </si>
  <si>
    <t>AG 9</t>
  </si>
  <si>
    <t>AG 4-9</t>
  </si>
  <si>
    <t>Honorarformblatt</t>
  </si>
  <si>
    <t>beabsichtigter Leistungsumfang (2-9)</t>
  </si>
  <si>
    <r>
      <t xml:space="preserve">Ausbau Bestandsgebäude zu Mehrzweckräumen - Alter Güterbahnhof Görlitz	
Offenes Verfahren nach §15 VgV 
Fachplanung Technische Ausrüstung, Anlagengruppe </t>
    </r>
    <r>
      <rPr>
        <b/>
        <sz val="12"/>
        <color rgb="FFFF0000"/>
        <rFont val="Arial Narrow"/>
        <family val="2"/>
      </rPr>
      <t>4-9</t>
    </r>
    <r>
      <rPr>
        <b/>
        <sz val="12"/>
        <color indexed="8"/>
        <rFont val="Arial Narrow"/>
        <family val="2"/>
      </rPr>
      <t xml:space="preserve">                                                   </t>
    </r>
  </si>
  <si>
    <t>Umgang mit AG 6-9, AG 8 evtl. in HLS mit ausschreiben?</t>
  </si>
  <si>
    <t>eventuell Freie Vergabe für TA KG 470</t>
  </si>
  <si>
    <r>
      <t xml:space="preserve">AG 9
</t>
    </r>
    <r>
      <rPr>
        <sz val="11"/>
        <color rgb="FF0070C0"/>
        <rFont val="Arial Narrow"/>
        <family val="2"/>
      </rPr>
      <t>anteilig</t>
    </r>
  </si>
  <si>
    <t>Fachplanung Technische Ausrüstung Anlagengruppe 9 anteilig
KG 490 - Sonstige Maßnahmen für technische Anlagen</t>
  </si>
  <si>
    <t>siehe Beiblatt "GHT Interim - Auftragswert"</t>
  </si>
  <si>
    <t>geschätzte anrechenbare Kosten (netto) gesamt:</t>
  </si>
  <si>
    <t>Grundhonorar netto, 100% gemäß § 50 HOAI 2021, anteilig AG 4 und 5</t>
  </si>
  <si>
    <t xml:space="preserve">Ausbau Bestandsgebäude zu Mehrzweckräumen - Alter Güterbahnhof Görlitz	
Offenes Verfahren nach §15 VgV 
Fachplanung Technische Ausrüstung, Anlagengruppe 4 und 5                                                   </t>
  </si>
  <si>
    <t>und anteilig AG 9</t>
  </si>
  <si>
    <r>
      <t xml:space="preserve">AG 4 + 5
</t>
    </r>
    <r>
      <rPr>
        <sz val="11"/>
        <color rgb="FF0070C0"/>
        <rFont val="Arial Narrow"/>
        <family val="2"/>
      </rPr>
      <t>anteilig 9</t>
    </r>
  </si>
  <si>
    <r>
      <t xml:space="preserve">Fachplanung Technische Ausrüstung Gesamt Anlagengruppen 4 + 5, </t>
    </r>
    <r>
      <rPr>
        <u/>
        <sz val="12"/>
        <color theme="3" tint="0.39997558519241921"/>
        <rFont val="Arial Narrow"/>
        <family val="2"/>
      </rPr>
      <t>anteilig 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</si>
</sst>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u/>
      <sz val="12"/>
      <color theme="3" tint="0.3999755851924192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1"/>
      <name val="Arial Narrow"/>
      <family val="2"/>
    </font>
    <font>
      <i/>
      <sz val="11"/>
      <color theme="0" tint="-0.14999847407452621"/>
      <name val="Arial Narrow"/>
      <family val="2"/>
    </font>
    <font>
      <b/>
      <sz val="11"/>
      <name val="Arial Narrow"/>
      <family val="2"/>
    </font>
    <font>
      <sz val="12"/>
      <color theme="0" tint="-0.14999847407452621"/>
      <name val="Arial Narrow"/>
      <family val="2"/>
    </font>
    <font>
      <b/>
      <sz val="12"/>
      <color theme="3" tint="0.39997558519241921"/>
      <name val="Arial Narrow"/>
      <family val="2"/>
    </font>
    <font>
      <b/>
      <i/>
      <sz val="12"/>
      <color theme="1"/>
      <name val="Arial Narrow"/>
      <family val="2"/>
    </font>
    <font>
      <b/>
      <sz val="11"/>
      <color rgb="FF0070C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0070C0"/>
      <name val="Arial Narrow"/>
      <family val="2"/>
    </font>
    <font>
      <b/>
      <sz val="22"/>
      <color rgb="FF0070C0"/>
      <name val="Arial Narrow"/>
      <family val="2"/>
    </font>
    <font>
      <b/>
      <i/>
      <sz val="11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i/>
      <sz val="11"/>
      <color rgb="FF0070C0"/>
      <name val="Arial Narrow"/>
      <family val="2"/>
    </font>
    <font>
      <b/>
      <i/>
      <sz val="11"/>
      <color rgb="FF0070C0"/>
      <name val="Arial Narrow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color rgb="FFC00000"/>
      <name val="Arial Narrow"/>
      <family val="2"/>
    </font>
    <font>
      <b/>
      <sz val="12"/>
      <name val="Arial Narrow"/>
      <family val="2"/>
    </font>
    <font>
      <sz val="12"/>
      <name val="Calibri"/>
      <family val="2"/>
      <scheme val="minor"/>
    </font>
    <font>
      <u/>
      <sz val="12"/>
      <color theme="3" tint="0.39997558519241921"/>
      <name val="Arial Narrow"/>
      <family val="2"/>
    </font>
    <font>
      <b/>
      <sz val="12"/>
      <color rgb="FF0070C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0" applyFont="1"/>
    <xf numFmtId="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165" fontId="9" fillId="0" borderId="0" xfId="0" applyNumberFormat="1" applyFont="1"/>
    <xf numFmtId="0" fontId="3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15" xfId="0" applyFont="1" applyBorder="1"/>
    <xf numFmtId="0" fontId="13" fillId="0" borderId="16" xfId="0" applyFont="1" applyBorder="1"/>
    <xf numFmtId="0" fontId="13" fillId="0" borderId="0" xfId="0" applyFont="1"/>
    <xf numFmtId="0" fontId="12" fillId="0" borderId="17" xfId="0" applyFont="1" applyBorder="1"/>
    <xf numFmtId="0" fontId="12" fillId="0" borderId="18" xfId="0" applyFont="1" applyBorder="1"/>
    <xf numFmtId="0" fontId="13" fillId="0" borderId="19" xfId="0" applyFont="1" applyBorder="1"/>
    <xf numFmtId="0" fontId="2" fillId="0" borderId="0" xfId="0" applyFont="1"/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1" fillId="0" borderId="0" xfId="0" applyFont="1"/>
    <xf numFmtId="165" fontId="16" fillId="0" borderId="0" xfId="0" applyNumberFormat="1" applyFont="1"/>
    <xf numFmtId="0" fontId="16" fillId="0" borderId="0" xfId="0" applyFont="1"/>
    <xf numFmtId="165" fontId="9" fillId="0" borderId="1" xfId="0" applyNumberFormat="1" applyFont="1" applyBorder="1"/>
    <xf numFmtId="4" fontId="4" fillId="0" borderId="1" xfId="0" applyNumberFormat="1" applyFont="1" applyBorder="1"/>
    <xf numFmtId="1" fontId="1" fillId="0" borderId="0" xfId="0" applyNumberFormat="1" applyFont="1" applyAlignment="1" applyProtection="1">
      <alignment horizontal="center"/>
      <protection locked="0"/>
    </xf>
    <xf numFmtId="0" fontId="12" fillId="0" borderId="0" xfId="0" applyFont="1"/>
    <xf numFmtId="165" fontId="14" fillId="0" borderId="0" xfId="0" applyNumberFormat="1" applyFont="1"/>
    <xf numFmtId="0" fontId="21" fillId="0" borderId="0" xfId="0" applyFont="1"/>
    <xf numFmtId="165" fontId="18" fillId="0" borderId="0" xfId="0" applyNumberFormat="1" applyFont="1"/>
    <xf numFmtId="0" fontId="12" fillId="0" borderId="24" xfId="0" applyFont="1" applyBorder="1"/>
    <xf numFmtId="0" fontId="13" fillId="0" borderId="25" xfId="0" applyFont="1" applyBorder="1"/>
    <xf numFmtId="0" fontId="12" fillId="0" borderId="21" xfId="0" applyFont="1" applyBorder="1"/>
    <xf numFmtId="0" fontId="13" fillId="0" borderId="22" xfId="0" applyFont="1" applyBorder="1"/>
    <xf numFmtId="165" fontId="14" fillId="0" borderId="20" xfId="0" applyNumberFormat="1" applyFont="1" applyBorder="1"/>
    <xf numFmtId="0" fontId="8" fillId="0" borderId="24" xfId="0" applyFont="1" applyBorder="1"/>
    <xf numFmtId="0" fontId="4" fillId="0" borderId="25" xfId="0" applyFont="1" applyBorder="1"/>
    <xf numFmtId="0" fontId="8" fillId="0" borderId="21" xfId="0" applyFont="1" applyBorder="1"/>
    <xf numFmtId="0" fontId="4" fillId="0" borderId="22" xfId="0" applyFont="1" applyBorder="1"/>
    <xf numFmtId="0" fontId="17" fillId="0" borderId="21" xfId="0" applyFont="1" applyBorder="1"/>
    <xf numFmtId="165" fontId="9" fillId="0" borderId="20" xfId="0" applyNumberFormat="1" applyFont="1" applyBorder="1"/>
    <xf numFmtId="0" fontId="0" fillId="0" borderId="0" xfId="0" applyAlignment="1">
      <alignment wrapText="1"/>
    </xf>
    <xf numFmtId="0" fontId="4" fillId="0" borderId="3" xfId="0" applyFont="1" applyBorder="1"/>
    <xf numFmtId="0" fontId="8" fillId="0" borderId="27" xfId="0" applyFont="1" applyBorder="1"/>
    <xf numFmtId="0" fontId="4" fillId="0" borderId="28" xfId="0" applyFont="1" applyBorder="1"/>
    <xf numFmtId="0" fontId="17" fillId="0" borderId="29" xfId="0" applyFont="1" applyBorder="1"/>
    <xf numFmtId="0" fontId="8" fillId="0" borderId="29" xfId="0" applyFont="1" applyBorder="1"/>
    <xf numFmtId="0" fontId="8" fillId="0" borderId="30" xfId="0" applyFont="1" applyBorder="1"/>
    <xf numFmtId="0" fontId="4" fillId="0" borderId="31" xfId="0" applyFont="1" applyBorder="1"/>
    <xf numFmtId="0" fontId="24" fillId="3" borderId="23" xfId="0" applyFont="1" applyFill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165" fontId="25" fillId="0" borderId="26" xfId="0" applyNumberFormat="1" applyFont="1" applyBorder="1"/>
    <xf numFmtId="165" fontId="20" fillId="0" borderId="26" xfId="0" applyNumberFormat="1" applyFont="1" applyBorder="1"/>
    <xf numFmtId="49" fontId="7" fillId="0" borderId="0" xfId="1" applyNumberFormat="1" applyFont="1" applyAlignment="1">
      <alignment vertical="top" wrapText="1"/>
    </xf>
    <xf numFmtId="0" fontId="23" fillId="0" borderId="0" xfId="0" applyFont="1"/>
    <xf numFmtId="165" fontId="13" fillId="0" borderId="35" xfId="0" applyNumberFormat="1" applyFont="1" applyBorder="1"/>
    <xf numFmtId="165" fontId="13" fillId="0" borderId="36" xfId="0" applyNumberFormat="1" applyFont="1" applyBorder="1"/>
    <xf numFmtId="165" fontId="12" fillId="3" borderId="37" xfId="0" applyNumberFormat="1" applyFont="1" applyFill="1" applyBorder="1"/>
    <xf numFmtId="165" fontId="1" fillId="0" borderId="35" xfId="0" applyNumberFormat="1" applyFont="1" applyBorder="1"/>
    <xf numFmtId="165" fontId="1" fillId="0" borderId="38" xfId="0" applyNumberFormat="1" applyFont="1" applyBorder="1"/>
    <xf numFmtId="165" fontId="1" fillId="0" borderId="36" xfId="0" applyNumberFormat="1" applyFont="1" applyBorder="1"/>
    <xf numFmtId="165" fontId="8" fillId="3" borderId="37" xfId="0" applyNumberFormat="1" applyFont="1" applyFill="1" applyBorder="1"/>
    <xf numFmtId="0" fontId="27" fillId="0" borderId="0" xfId="0" applyFont="1" applyAlignment="1">
      <alignment horizontal="right"/>
    </xf>
    <xf numFmtId="165" fontId="28" fillId="0" borderId="1" xfId="0" applyNumberFormat="1" applyFont="1" applyBorder="1"/>
    <xf numFmtId="0" fontId="28" fillId="0" borderId="0" xfId="0" applyFont="1" applyAlignment="1">
      <alignment horizontal="center"/>
    </xf>
    <xf numFmtId="1" fontId="28" fillId="0" borderId="0" xfId="0" applyNumberFormat="1" applyFont="1" applyAlignment="1">
      <alignment horizontal="center"/>
    </xf>
    <xf numFmtId="165" fontId="29" fillId="0" borderId="1" xfId="0" applyNumberFormat="1" applyFont="1" applyBorder="1"/>
    <xf numFmtId="1" fontId="28" fillId="0" borderId="0" xfId="0" applyNumberFormat="1" applyFont="1" applyAlignment="1" applyProtection="1">
      <alignment horizontal="center"/>
      <protection locked="0"/>
    </xf>
    <xf numFmtId="0" fontId="28" fillId="0" borderId="0" xfId="0" applyFont="1"/>
    <xf numFmtId="0" fontId="0" fillId="4" borderId="0" xfId="0" applyFill="1" applyAlignment="1">
      <alignment wrapText="1"/>
    </xf>
    <xf numFmtId="0" fontId="33" fillId="0" borderId="0" xfId="0" applyFont="1" applyAlignment="1">
      <alignment vertical="center"/>
    </xf>
    <xf numFmtId="0" fontId="24" fillId="3" borderId="23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center" vertical="center" wrapText="1"/>
    </xf>
    <xf numFmtId="0" fontId="37" fillId="0" borderId="0" xfId="0" applyFont="1"/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0" fillId="0" borderId="33" xfId="0" applyBorder="1" applyAlignment="1">
      <alignment wrapText="1"/>
    </xf>
    <xf numFmtId="0" fontId="19" fillId="0" borderId="21" xfId="0" applyFont="1" applyBorder="1" applyAlignment="1">
      <alignment vertical="center" wrapText="1"/>
    </xf>
    <xf numFmtId="0" fontId="0" fillId="0" borderId="22" xfId="0" applyBorder="1" applyAlignment="1">
      <alignment wrapText="1"/>
    </xf>
    <xf numFmtId="49" fontId="34" fillId="0" borderId="0" xfId="1" applyNumberFormat="1" applyFont="1" applyAlignment="1">
      <alignment wrapText="1"/>
    </xf>
    <xf numFmtId="0" fontId="35" fillId="0" borderId="0" xfId="0" applyFont="1" applyAlignment="1">
      <alignment wrapText="1"/>
    </xf>
    <xf numFmtId="49" fontId="10" fillId="0" borderId="0" xfId="1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/>
    </xf>
    <xf numFmtId="49" fontId="26" fillId="0" borderId="0" xfId="1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49" fontId="23" fillId="0" borderId="0" xfId="1" applyNumberFormat="1" applyFont="1" applyAlignment="1">
      <alignment vertical="top" wrapText="1"/>
    </xf>
    <xf numFmtId="0" fontId="22" fillId="0" borderId="0" xfId="0" applyFont="1" applyAlignment="1">
      <alignment vertical="top" wrapText="1"/>
    </xf>
    <xf numFmtId="49" fontId="26" fillId="0" borderId="0" xfId="1" applyNumberFormat="1" applyFont="1" applyAlignment="1">
      <alignment wrapText="1"/>
    </xf>
    <xf numFmtId="0" fontId="27" fillId="0" borderId="0" xfId="0" applyFont="1" applyAlignment="1">
      <alignment wrapText="1"/>
    </xf>
    <xf numFmtId="49" fontId="32" fillId="0" borderId="0" xfId="1" applyNumberFormat="1" applyFont="1" applyAlignment="1">
      <alignment vertical="top" wrapText="1"/>
    </xf>
    <xf numFmtId="0" fontId="30" fillId="0" borderId="0" xfId="0" applyFont="1" applyAlignment="1">
      <alignment vertical="top" wrapText="1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9"/>
  <sheetViews>
    <sheetView tabSelected="1" view="pageLayout" zoomScaleNormal="100" zoomScaleSheetLayoutView="100" workbookViewId="0">
      <selection activeCell="C6" sqref="C6:G6"/>
    </sheetView>
  </sheetViews>
  <sheetFormatPr baseColWidth="10" defaultRowHeight="16.5" x14ac:dyDescent="0.3"/>
  <cols>
    <col min="1" max="1" width="16.28515625" style="1" customWidth="1"/>
    <col min="2" max="2" width="3.140625" style="1" customWidth="1"/>
    <col min="3" max="3" width="21" style="1" bestFit="1" customWidth="1"/>
    <col min="4" max="4" width="1.42578125" style="1" customWidth="1"/>
    <col min="5" max="5" width="27.140625" style="1" customWidth="1"/>
    <col min="6" max="6" width="5.28515625" style="1" bestFit="1" customWidth="1"/>
    <col min="7" max="7" width="15.5703125" style="1" bestFit="1" customWidth="1"/>
    <col min="8" max="8" width="3.85546875" style="1" bestFit="1" customWidth="1"/>
    <col min="9" max="9" width="31.5703125" style="1" customWidth="1"/>
    <col min="10" max="10" width="12.5703125" style="1" customWidth="1"/>
    <col min="11" max="16384" width="11.42578125" style="1"/>
  </cols>
  <sheetData>
    <row r="1" spans="1:10" ht="50.1" customHeight="1" x14ac:dyDescent="0.3">
      <c r="A1" s="94" t="s">
        <v>85</v>
      </c>
      <c r="B1" s="95"/>
      <c r="C1" s="95"/>
      <c r="D1" s="95"/>
      <c r="E1" s="95"/>
      <c r="F1" s="98" t="s">
        <v>75</v>
      </c>
      <c r="G1" s="99"/>
      <c r="H1" s="64"/>
    </row>
    <row r="2" spans="1:10" ht="16.5" customHeight="1" x14ac:dyDescent="0.3">
      <c r="A2" s="100" t="s">
        <v>86</v>
      </c>
      <c r="B2" s="101"/>
      <c r="C2" s="101"/>
      <c r="D2" s="101"/>
      <c r="E2" s="101"/>
      <c r="F2" s="55"/>
      <c r="G2" s="75"/>
      <c r="H2" s="43"/>
    </row>
    <row r="3" spans="1:10" ht="35.25" customHeight="1" x14ac:dyDescent="0.3">
      <c r="A3" s="96" t="s">
        <v>18</v>
      </c>
      <c r="B3" s="97"/>
      <c r="C3" s="97"/>
      <c r="D3" s="97"/>
      <c r="E3" s="97"/>
      <c r="F3" s="97"/>
      <c r="G3" s="97"/>
      <c r="H3" s="97"/>
    </row>
    <row r="4" spans="1:10" ht="30.75" customHeight="1" x14ac:dyDescent="0.3">
      <c r="A4" s="96" t="s">
        <v>19</v>
      </c>
      <c r="B4" s="96"/>
      <c r="C4" s="96"/>
      <c r="D4" s="96"/>
      <c r="E4" s="96"/>
      <c r="F4" s="96"/>
      <c r="G4" s="96"/>
      <c r="H4" s="96"/>
    </row>
    <row r="6" spans="1:10" ht="22.5" customHeight="1" x14ac:dyDescent="0.3">
      <c r="A6" s="1" t="s">
        <v>0</v>
      </c>
      <c r="C6" s="79"/>
      <c r="D6" s="80"/>
      <c r="E6" s="80"/>
      <c r="F6" s="80"/>
      <c r="G6" s="81"/>
      <c r="I6" s="24"/>
      <c r="J6" s="23"/>
    </row>
    <row r="7" spans="1:10" ht="22.5" customHeight="1" x14ac:dyDescent="0.3">
      <c r="C7" s="82"/>
      <c r="D7" s="83"/>
      <c r="E7" s="83"/>
      <c r="F7" s="83"/>
      <c r="G7" s="84"/>
      <c r="I7" s="24"/>
      <c r="J7" s="23"/>
    </row>
    <row r="8" spans="1:10" ht="22.5" customHeight="1" x14ac:dyDescent="0.3">
      <c r="C8" s="19"/>
      <c r="D8" s="20"/>
      <c r="E8" s="20"/>
      <c r="F8" s="20"/>
      <c r="G8" s="21"/>
      <c r="I8" s="24"/>
      <c r="J8" s="23"/>
    </row>
    <row r="9" spans="1:10" ht="22.5" customHeight="1" x14ac:dyDescent="0.3">
      <c r="C9" s="85"/>
      <c r="D9" s="86"/>
      <c r="E9" s="86"/>
      <c r="F9" s="86"/>
      <c r="G9" s="87"/>
      <c r="I9" s="24"/>
      <c r="J9" s="23"/>
    </row>
    <row r="10" spans="1:10" x14ac:dyDescent="0.3">
      <c r="I10" s="24"/>
      <c r="J10" s="23"/>
    </row>
    <row r="11" spans="1:10" ht="42" customHeight="1" x14ac:dyDescent="0.3">
      <c r="A11" s="92" t="s">
        <v>40</v>
      </c>
      <c r="B11" s="93"/>
      <c r="C11" s="93"/>
      <c r="D11" s="93"/>
      <c r="E11" s="93"/>
      <c r="F11" s="93"/>
      <c r="G11" s="51" t="s">
        <v>68</v>
      </c>
      <c r="I11" s="24"/>
      <c r="J11" s="23"/>
    </row>
    <row r="12" spans="1:10" ht="20.100000000000001" customHeight="1" x14ac:dyDescent="0.3">
      <c r="A12" s="10" t="s">
        <v>37</v>
      </c>
      <c r="I12" s="24"/>
      <c r="J12" s="23"/>
    </row>
    <row r="13" spans="1:10" x14ac:dyDescent="0.3">
      <c r="A13" s="4" t="s">
        <v>11</v>
      </c>
      <c r="G13" s="65">
        <v>461902.15</v>
      </c>
      <c r="H13" s="1" t="s">
        <v>5</v>
      </c>
      <c r="I13" s="24"/>
      <c r="J13" s="23"/>
    </row>
    <row r="14" spans="1:10" x14ac:dyDescent="0.3">
      <c r="A14" s="22" t="s">
        <v>51</v>
      </c>
      <c r="G14" s="65">
        <v>90203.33</v>
      </c>
      <c r="H14" s="1" t="s">
        <v>5</v>
      </c>
    </row>
    <row r="15" spans="1:10" x14ac:dyDescent="0.3">
      <c r="A15" s="4" t="s">
        <v>8</v>
      </c>
      <c r="E15" s="56"/>
      <c r="G15" s="66" t="s">
        <v>34</v>
      </c>
    </row>
    <row r="16" spans="1:10" x14ac:dyDescent="0.3">
      <c r="A16" s="4" t="s">
        <v>76</v>
      </c>
      <c r="G16" s="67">
        <v>98</v>
      </c>
      <c r="H16" s="1" t="s">
        <v>2</v>
      </c>
    </row>
    <row r="17" spans="1:8" x14ac:dyDescent="0.3">
      <c r="A17" s="4" t="s">
        <v>1</v>
      </c>
      <c r="G17" s="69" t="s">
        <v>31</v>
      </c>
    </row>
    <row r="18" spans="1:8" ht="11.25" customHeight="1" x14ac:dyDescent="0.3">
      <c r="A18" s="4"/>
      <c r="G18" s="70"/>
    </row>
    <row r="19" spans="1:8" x14ac:dyDescent="0.3">
      <c r="A19" s="4" t="s">
        <v>21</v>
      </c>
      <c r="G19" s="68">
        <f>G14*G16/100</f>
        <v>88399.263399999996</v>
      </c>
      <c r="H19" s="1" t="s">
        <v>5</v>
      </c>
    </row>
    <row r="20" spans="1:8" ht="11.25" customHeight="1" x14ac:dyDescent="0.3">
      <c r="A20" s="4"/>
    </row>
    <row r="21" spans="1:8" x14ac:dyDescent="0.3">
      <c r="A21" s="9" t="s">
        <v>20</v>
      </c>
      <c r="G21" s="5"/>
      <c r="H21" s="1" t="s">
        <v>2</v>
      </c>
    </row>
    <row r="22" spans="1:8" ht="16.5" customHeight="1" x14ac:dyDescent="0.3">
      <c r="G22" s="26">
        <f>G19*G21/100</f>
        <v>0</v>
      </c>
    </row>
    <row r="23" spans="1:8" ht="11.25" customHeight="1" x14ac:dyDescent="0.3"/>
    <row r="24" spans="1:8" x14ac:dyDescent="0.3">
      <c r="A24" s="4" t="s">
        <v>25</v>
      </c>
      <c r="G24" s="25">
        <f>G19+G22</f>
        <v>88399.263399999996</v>
      </c>
      <c r="H24" s="1" t="s">
        <v>5</v>
      </c>
    </row>
    <row r="25" spans="1:8" x14ac:dyDescent="0.3">
      <c r="A25" s="4" t="s">
        <v>9</v>
      </c>
      <c r="G25" s="5"/>
      <c r="H25" s="1" t="s">
        <v>2</v>
      </c>
    </row>
    <row r="26" spans="1:8" x14ac:dyDescent="0.3">
      <c r="A26" s="4" t="s">
        <v>13</v>
      </c>
      <c r="G26" s="25">
        <f>G24*G25/100</f>
        <v>0</v>
      </c>
      <c r="H26" s="1" t="s">
        <v>5</v>
      </c>
    </row>
    <row r="27" spans="1:8" ht="11.25" customHeight="1" x14ac:dyDescent="0.3"/>
    <row r="28" spans="1:8" ht="20.100000000000001" customHeight="1" x14ac:dyDescent="0.3">
      <c r="A28" s="10" t="s">
        <v>3</v>
      </c>
    </row>
    <row r="29" spans="1:8" x14ac:dyDescent="0.3">
      <c r="A29" s="22" t="s">
        <v>33</v>
      </c>
      <c r="F29" s="11" t="s">
        <v>24</v>
      </c>
      <c r="G29" s="5"/>
      <c r="H29" s="1" t="s">
        <v>5</v>
      </c>
    </row>
    <row r="30" spans="1:8" ht="11.25" customHeight="1" x14ac:dyDescent="0.3"/>
    <row r="31" spans="1:8" x14ac:dyDescent="0.3">
      <c r="A31" s="4" t="s">
        <v>12</v>
      </c>
      <c r="G31" s="25">
        <f>G29</f>
        <v>0</v>
      </c>
      <c r="H31" s="1" t="s">
        <v>5</v>
      </c>
    </row>
    <row r="32" spans="1:8" x14ac:dyDescent="0.3">
      <c r="A32" s="4" t="s">
        <v>10</v>
      </c>
      <c r="G32" s="5"/>
      <c r="H32" s="1" t="s">
        <v>2</v>
      </c>
    </row>
    <row r="33" spans="1:9" x14ac:dyDescent="0.3">
      <c r="A33" s="4" t="s">
        <v>14</v>
      </c>
      <c r="G33" s="25">
        <f>G31*G32/100</f>
        <v>0</v>
      </c>
      <c r="H33" s="1" t="s">
        <v>5</v>
      </c>
    </row>
    <row r="34" spans="1:9" x14ac:dyDescent="0.3">
      <c r="A34" s="4"/>
      <c r="G34" s="8"/>
    </row>
    <row r="35" spans="1:9" x14ac:dyDescent="0.3">
      <c r="A35" s="4" t="s">
        <v>29</v>
      </c>
      <c r="G35" s="25">
        <f>G24+G26+G31+G33</f>
        <v>88399.263399999996</v>
      </c>
      <c r="H35" s="1" t="s">
        <v>5</v>
      </c>
    </row>
    <row r="36" spans="1:9" x14ac:dyDescent="0.3">
      <c r="A36" s="4"/>
      <c r="G36" s="8"/>
    </row>
    <row r="37" spans="1:9" x14ac:dyDescent="0.3">
      <c r="A37" s="88" t="s">
        <v>36</v>
      </c>
      <c r="B37" s="89"/>
      <c r="C37" s="89"/>
      <c r="D37" s="89"/>
      <c r="E37" s="89"/>
      <c r="F37" s="89"/>
      <c r="G37" s="89"/>
    </row>
    <row r="38" spans="1:9" s="14" customFormat="1" ht="21" customHeight="1" x14ac:dyDescent="0.25">
      <c r="A38" s="34" t="s">
        <v>15</v>
      </c>
      <c r="B38" s="35"/>
      <c r="C38" s="35"/>
      <c r="D38" s="35"/>
      <c r="E38" s="35"/>
      <c r="F38" s="35"/>
      <c r="G38" s="36">
        <f>G24+G26+G31+G33</f>
        <v>88399.263399999996</v>
      </c>
      <c r="H38" s="14" t="s">
        <v>5</v>
      </c>
      <c r="I38" s="31"/>
    </row>
    <row r="39" spans="1:9" s="14" customFormat="1" ht="21" customHeight="1" x14ac:dyDescent="0.25">
      <c r="A39" s="34" t="s">
        <v>17</v>
      </c>
      <c r="B39" s="35"/>
      <c r="C39" s="35"/>
      <c r="D39" s="35"/>
      <c r="E39" s="35"/>
      <c r="F39" s="35"/>
      <c r="G39" s="36">
        <f>G38*0.19</f>
        <v>16795.860045999998</v>
      </c>
      <c r="H39" s="14" t="s">
        <v>5</v>
      </c>
    </row>
    <row r="40" spans="1:9" s="14" customFormat="1" ht="21" customHeight="1" x14ac:dyDescent="0.25">
      <c r="A40" s="32" t="s">
        <v>16</v>
      </c>
      <c r="B40" s="33"/>
      <c r="C40" s="33"/>
      <c r="D40" s="33"/>
      <c r="E40" s="33"/>
      <c r="F40" s="33"/>
      <c r="G40" s="54">
        <f>G38+G39</f>
        <v>105195.123446</v>
      </c>
      <c r="H40" s="14" t="s">
        <v>5</v>
      </c>
    </row>
    <row r="41" spans="1:9" x14ac:dyDescent="0.3">
      <c r="A41" s="4"/>
      <c r="G41" s="8"/>
    </row>
    <row r="42" spans="1:9" ht="19.5" customHeight="1" x14ac:dyDescent="0.3">
      <c r="A42" s="10" t="s">
        <v>35</v>
      </c>
    </row>
    <row r="43" spans="1:9" x14ac:dyDescent="0.3">
      <c r="A43" s="18" t="s">
        <v>26</v>
      </c>
      <c r="G43" s="5"/>
      <c r="H43" s="1" t="s">
        <v>4</v>
      </c>
    </row>
    <row r="44" spans="1:9" x14ac:dyDescent="0.3">
      <c r="A44" s="9"/>
      <c r="G44" s="25">
        <f>15*G43</f>
        <v>0</v>
      </c>
      <c r="H44" s="1" t="s">
        <v>5</v>
      </c>
    </row>
    <row r="45" spans="1:9" ht="9" customHeight="1" x14ac:dyDescent="0.3"/>
    <row r="46" spans="1:9" x14ac:dyDescent="0.3">
      <c r="A46" s="18" t="s">
        <v>27</v>
      </c>
      <c r="G46" s="5"/>
      <c r="H46" s="1" t="s">
        <v>4</v>
      </c>
    </row>
    <row r="47" spans="1:9" x14ac:dyDescent="0.3">
      <c r="A47" s="9"/>
      <c r="G47" s="25">
        <f>20*G46</f>
        <v>0</v>
      </c>
      <c r="H47" s="1" t="s">
        <v>5</v>
      </c>
    </row>
    <row r="48" spans="1:9" ht="9" customHeight="1" x14ac:dyDescent="0.3"/>
    <row r="49" spans="1:8" x14ac:dyDescent="0.3">
      <c r="A49" s="18" t="s">
        <v>28</v>
      </c>
      <c r="G49" s="5"/>
      <c r="H49" s="1" t="s">
        <v>4</v>
      </c>
    </row>
    <row r="50" spans="1:8" x14ac:dyDescent="0.3">
      <c r="G50" s="25">
        <f>30*G49</f>
        <v>0</v>
      </c>
      <c r="H50" s="1" t="s">
        <v>5</v>
      </c>
    </row>
    <row r="51" spans="1:8" ht="5.0999999999999996" customHeight="1" x14ac:dyDescent="0.3">
      <c r="G51" s="8"/>
    </row>
    <row r="52" spans="1:8" x14ac:dyDescent="0.3">
      <c r="A52" s="88" t="s">
        <v>36</v>
      </c>
      <c r="B52" s="89"/>
      <c r="C52" s="89"/>
      <c r="D52" s="89"/>
      <c r="E52" s="89"/>
      <c r="F52" s="89"/>
      <c r="G52" s="89"/>
    </row>
    <row r="53" spans="1:8" x14ac:dyDescent="0.3">
      <c r="A53" s="39" t="s">
        <v>22</v>
      </c>
      <c r="B53" s="40"/>
      <c r="C53" s="40"/>
      <c r="D53" s="40"/>
      <c r="E53" s="40"/>
      <c r="F53" s="40"/>
      <c r="G53" s="42">
        <f>G44+G47+G50</f>
        <v>0</v>
      </c>
      <c r="H53" s="1" t="s">
        <v>5</v>
      </c>
    </row>
    <row r="54" spans="1:8" x14ac:dyDescent="0.3">
      <c r="A54" s="41" t="s">
        <v>30</v>
      </c>
      <c r="B54" s="40"/>
      <c r="C54" s="40"/>
      <c r="D54" s="40"/>
      <c r="E54" s="40"/>
      <c r="F54" s="40"/>
      <c r="G54" s="42">
        <f>G25/100*G53</f>
        <v>0</v>
      </c>
      <c r="H54" s="1" t="s">
        <v>5</v>
      </c>
    </row>
    <row r="55" spans="1:8" x14ac:dyDescent="0.3">
      <c r="A55" s="39" t="s">
        <v>17</v>
      </c>
      <c r="B55" s="40"/>
      <c r="C55" s="40"/>
      <c r="D55" s="40"/>
      <c r="E55" s="40"/>
      <c r="F55" s="40"/>
      <c r="G55" s="42">
        <f>0.19*(G53+G54)</f>
        <v>0</v>
      </c>
      <c r="H55" s="1" t="s">
        <v>5</v>
      </c>
    </row>
    <row r="56" spans="1:8" x14ac:dyDescent="0.3">
      <c r="A56" s="37" t="s">
        <v>23</v>
      </c>
      <c r="B56" s="38"/>
      <c r="C56" s="38"/>
      <c r="D56" s="38"/>
      <c r="E56" s="38"/>
      <c r="F56" s="38"/>
      <c r="G56" s="53">
        <f>G53+G54+G55</f>
        <v>0</v>
      </c>
      <c r="H56" s="1" t="s">
        <v>5</v>
      </c>
    </row>
    <row r="57" spans="1:8" ht="5.0999999999999996" customHeight="1" x14ac:dyDescent="0.3">
      <c r="A57" s="4"/>
      <c r="G57" s="8"/>
    </row>
    <row r="58" spans="1:8" ht="5.0999999999999996" customHeight="1" x14ac:dyDescent="0.3">
      <c r="A58" s="4"/>
      <c r="G58" s="8"/>
    </row>
    <row r="59" spans="1:8" ht="42" customHeight="1" x14ac:dyDescent="0.3">
      <c r="A59" s="92" t="s">
        <v>39</v>
      </c>
      <c r="B59" s="93"/>
      <c r="C59" s="93"/>
      <c r="D59" s="93"/>
      <c r="E59" s="93"/>
      <c r="F59" s="93"/>
      <c r="G59" s="51" t="s">
        <v>69</v>
      </c>
      <c r="H59" s="43"/>
    </row>
    <row r="60" spans="1:8" x14ac:dyDescent="0.3">
      <c r="A60" s="10" t="s">
        <v>41</v>
      </c>
    </row>
    <row r="61" spans="1:8" x14ac:dyDescent="0.3">
      <c r="A61" s="4" t="s">
        <v>11</v>
      </c>
      <c r="G61" s="65">
        <v>96616.13</v>
      </c>
      <c r="H61" s="1" t="s">
        <v>5</v>
      </c>
    </row>
    <row r="62" spans="1:8" ht="18.75" customHeight="1" x14ac:dyDescent="0.3">
      <c r="A62" s="22" t="s">
        <v>32</v>
      </c>
      <c r="G62" s="65">
        <v>26405.82</v>
      </c>
      <c r="H62" s="1" t="s">
        <v>5</v>
      </c>
    </row>
    <row r="63" spans="1:8" x14ac:dyDescent="0.3">
      <c r="A63" s="4" t="s">
        <v>8</v>
      </c>
      <c r="G63" s="66" t="s">
        <v>34</v>
      </c>
    </row>
    <row r="64" spans="1:8" x14ac:dyDescent="0.3">
      <c r="A64" s="4" t="s">
        <v>76</v>
      </c>
      <c r="G64" s="67">
        <v>98</v>
      </c>
      <c r="H64" s="1" t="s">
        <v>2</v>
      </c>
    </row>
    <row r="65" spans="1:8" x14ac:dyDescent="0.3">
      <c r="A65" s="4" t="s">
        <v>1</v>
      </c>
      <c r="G65" s="69" t="s">
        <v>31</v>
      </c>
    </row>
    <row r="66" spans="1:8" x14ac:dyDescent="0.3">
      <c r="A66" s="4"/>
      <c r="G66" s="70"/>
    </row>
    <row r="67" spans="1:8" x14ac:dyDescent="0.3">
      <c r="A67" s="4" t="s">
        <v>21</v>
      </c>
      <c r="G67" s="68">
        <f>G62*G64/100</f>
        <v>25877.703599999997</v>
      </c>
      <c r="H67" s="1" t="s">
        <v>5</v>
      </c>
    </row>
    <row r="68" spans="1:8" x14ac:dyDescent="0.3">
      <c r="A68" s="4"/>
    </row>
    <row r="69" spans="1:8" x14ac:dyDescent="0.3">
      <c r="A69" s="9" t="s">
        <v>20</v>
      </c>
      <c r="G69" s="5"/>
      <c r="H69" s="1" t="s">
        <v>2</v>
      </c>
    </row>
    <row r="70" spans="1:8" x14ac:dyDescent="0.3">
      <c r="G70" s="26">
        <f>G67*G69/100</f>
        <v>0</v>
      </c>
    </row>
    <row r="72" spans="1:8" x14ac:dyDescent="0.3">
      <c r="A72" s="4" t="s">
        <v>25</v>
      </c>
      <c r="G72" s="25">
        <f>G67+G70</f>
        <v>25877.703599999997</v>
      </c>
      <c r="H72" s="1" t="s">
        <v>5</v>
      </c>
    </row>
    <row r="73" spans="1:8" x14ac:dyDescent="0.3">
      <c r="A73" s="4" t="s">
        <v>9</v>
      </c>
      <c r="G73" s="5"/>
      <c r="H73" s="1" t="s">
        <v>2</v>
      </c>
    </row>
    <row r="74" spans="1:8" x14ac:dyDescent="0.3">
      <c r="A74" s="4" t="s">
        <v>13</v>
      </c>
      <c r="G74" s="25">
        <f>G72*G73/100</f>
        <v>0</v>
      </c>
      <c r="H74" s="1" t="s">
        <v>5</v>
      </c>
    </row>
    <row r="76" spans="1:8" x14ac:dyDescent="0.3">
      <c r="A76" s="10" t="s">
        <v>42</v>
      </c>
    </row>
    <row r="77" spans="1:8" x14ac:dyDescent="0.3">
      <c r="A77" s="22" t="s">
        <v>33</v>
      </c>
      <c r="F77" s="11" t="s">
        <v>24</v>
      </c>
      <c r="G77" s="5"/>
      <c r="H77" s="1" t="s">
        <v>5</v>
      </c>
    </row>
    <row r="79" spans="1:8" x14ac:dyDescent="0.3">
      <c r="A79" s="4" t="s">
        <v>12</v>
      </c>
      <c r="G79" s="25">
        <f>G77</f>
        <v>0</v>
      </c>
      <c r="H79" s="1" t="s">
        <v>5</v>
      </c>
    </row>
    <row r="80" spans="1:8" x14ac:dyDescent="0.3">
      <c r="A80" s="4" t="s">
        <v>10</v>
      </c>
      <c r="G80" s="5"/>
      <c r="H80" s="1" t="s">
        <v>2</v>
      </c>
    </row>
    <row r="81" spans="1:8" x14ac:dyDescent="0.3">
      <c r="A81" s="4" t="s">
        <v>14</v>
      </c>
      <c r="G81" s="25">
        <f>G79*G80/100</f>
        <v>0</v>
      </c>
      <c r="H81" s="1" t="s">
        <v>5</v>
      </c>
    </row>
    <row r="82" spans="1:8" x14ac:dyDescent="0.3">
      <c r="A82" s="4"/>
      <c r="G82" s="8"/>
    </row>
    <row r="83" spans="1:8" x14ac:dyDescent="0.3">
      <c r="A83" s="4" t="s">
        <v>29</v>
      </c>
      <c r="G83" s="25">
        <f>G72+G74+G79+G81</f>
        <v>25877.703599999997</v>
      </c>
      <c r="H83" s="1" t="s">
        <v>5</v>
      </c>
    </row>
    <row r="84" spans="1:8" x14ac:dyDescent="0.3">
      <c r="A84" s="4"/>
      <c r="G84" s="8"/>
    </row>
    <row r="85" spans="1:8" x14ac:dyDescent="0.3">
      <c r="A85" s="30" t="s">
        <v>38</v>
      </c>
      <c r="G85" s="8"/>
    </row>
    <row r="86" spans="1:8" x14ac:dyDescent="0.3">
      <c r="A86" s="34" t="s">
        <v>15</v>
      </c>
      <c r="B86" s="35"/>
      <c r="C86" s="35"/>
      <c r="D86" s="35"/>
      <c r="E86" s="35"/>
      <c r="F86" s="35"/>
      <c r="G86" s="36">
        <f>G72+G74+G79+G81</f>
        <v>25877.703599999997</v>
      </c>
      <c r="H86" s="14" t="s">
        <v>5</v>
      </c>
    </row>
    <row r="87" spans="1:8" x14ac:dyDescent="0.3">
      <c r="A87" s="34" t="s">
        <v>17</v>
      </c>
      <c r="B87" s="35"/>
      <c r="C87" s="35"/>
      <c r="D87" s="35"/>
      <c r="E87" s="35"/>
      <c r="F87" s="35"/>
      <c r="G87" s="36">
        <f>G86*0.19</f>
        <v>4916.7636839999996</v>
      </c>
      <c r="H87" s="14" t="s">
        <v>5</v>
      </c>
    </row>
    <row r="88" spans="1:8" x14ac:dyDescent="0.3">
      <c r="A88" s="32" t="s">
        <v>16</v>
      </c>
      <c r="B88" s="33"/>
      <c r="C88" s="33"/>
      <c r="D88" s="33"/>
      <c r="E88" s="33"/>
      <c r="F88" s="33"/>
      <c r="G88" s="54">
        <f>G86+G87</f>
        <v>30794.467283999998</v>
      </c>
      <c r="H88" s="14" t="s">
        <v>5</v>
      </c>
    </row>
    <row r="89" spans="1:8" x14ac:dyDescent="0.3">
      <c r="A89" s="4"/>
      <c r="G89" s="8"/>
    </row>
    <row r="90" spans="1:8" x14ac:dyDescent="0.3">
      <c r="A90" s="10" t="s">
        <v>43</v>
      </c>
    </row>
    <row r="91" spans="1:8" x14ac:dyDescent="0.3">
      <c r="A91" s="18" t="s">
        <v>26</v>
      </c>
      <c r="G91" s="5"/>
      <c r="H91" s="1" t="s">
        <v>4</v>
      </c>
    </row>
    <row r="92" spans="1:8" x14ac:dyDescent="0.3">
      <c r="A92" s="9"/>
      <c r="G92" s="25">
        <f>15*G91</f>
        <v>0</v>
      </c>
      <c r="H92" s="1" t="s">
        <v>5</v>
      </c>
    </row>
    <row r="94" spans="1:8" x14ac:dyDescent="0.3">
      <c r="A94" s="18" t="s">
        <v>27</v>
      </c>
      <c r="G94" s="5"/>
      <c r="H94" s="1" t="s">
        <v>4</v>
      </c>
    </row>
    <row r="95" spans="1:8" x14ac:dyDescent="0.3">
      <c r="A95" s="9"/>
      <c r="G95" s="25">
        <f>20*G94</f>
        <v>0</v>
      </c>
      <c r="H95" s="1" t="s">
        <v>5</v>
      </c>
    </row>
    <row r="97" spans="1:9" x14ac:dyDescent="0.3">
      <c r="A97" s="18" t="s">
        <v>28</v>
      </c>
      <c r="G97" s="5"/>
      <c r="H97" s="1" t="s">
        <v>4</v>
      </c>
    </row>
    <row r="98" spans="1:9" x14ac:dyDescent="0.3">
      <c r="G98" s="25">
        <f>30*G97</f>
        <v>0</v>
      </c>
      <c r="H98" s="1" t="s">
        <v>5</v>
      </c>
    </row>
    <row r="99" spans="1:9" ht="5.0999999999999996" customHeight="1" x14ac:dyDescent="0.3">
      <c r="G99" s="8"/>
    </row>
    <row r="100" spans="1:9" x14ac:dyDescent="0.3">
      <c r="A100" s="30" t="s">
        <v>38</v>
      </c>
      <c r="G100" s="8"/>
    </row>
    <row r="101" spans="1:9" x14ac:dyDescent="0.3">
      <c r="A101" s="39" t="s">
        <v>22</v>
      </c>
      <c r="B101" s="40"/>
      <c r="C101" s="40"/>
      <c r="D101" s="40"/>
      <c r="E101" s="40"/>
      <c r="F101" s="40"/>
      <c r="G101" s="42">
        <f>G92+G95+G98</f>
        <v>0</v>
      </c>
      <c r="H101" s="1" t="s">
        <v>5</v>
      </c>
    </row>
    <row r="102" spans="1:9" x14ac:dyDescent="0.3">
      <c r="A102" s="41" t="s">
        <v>30</v>
      </c>
      <c r="B102" s="40"/>
      <c r="C102" s="40"/>
      <c r="D102" s="40"/>
      <c r="E102" s="40"/>
      <c r="F102" s="40"/>
      <c r="G102" s="42">
        <f>G73/100*G101</f>
        <v>0</v>
      </c>
      <c r="H102" s="1" t="s">
        <v>5</v>
      </c>
    </row>
    <row r="103" spans="1:9" x14ac:dyDescent="0.3">
      <c r="A103" s="39" t="s">
        <v>17</v>
      </c>
      <c r="B103" s="40"/>
      <c r="C103" s="40"/>
      <c r="D103" s="40"/>
      <c r="E103" s="40"/>
      <c r="F103" s="40"/>
      <c r="G103" s="42">
        <f>0.19*(G101+G102)</f>
        <v>0</v>
      </c>
      <c r="H103" s="1" t="s">
        <v>5</v>
      </c>
    </row>
    <row r="104" spans="1:9" x14ac:dyDescent="0.3">
      <c r="A104" s="37" t="s">
        <v>23</v>
      </c>
      <c r="B104" s="38"/>
      <c r="C104" s="38"/>
      <c r="D104" s="38"/>
      <c r="E104" s="38"/>
      <c r="F104" s="38"/>
      <c r="G104" s="53">
        <f>G101+G102+G103</f>
        <v>0</v>
      </c>
      <c r="H104" s="1" t="s">
        <v>5</v>
      </c>
    </row>
    <row r="105" spans="1:9" ht="5.0999999999999996" customHeight="1" x14ac:dyDescent="0.3">
      <c r="A105" s="4"/>
      <c r="G105" s="8"/>
    </row>
    <row r="106" spans="1:9" ht="5.0999999999999996" customHeight="1" x14ac:dyDescent="0.3">
      <c r="A106" s="4"/>
      <c r="G106" s="8"/>
    </row>
    <row r="107" spans="1:9" ht="42" customHeight="1" x14ac:dyDescent="0.3">
      <c r="A107" s="92" t="s">
        <v>81</v>
      </c>
      <c r="B107" s="93"/>
      <c r="C107" s="93"/>
      <c r="D107" s="93"/>
      <c r="E107" s="93"/>
      <c r="F107" s="93"/>
      <c r="G107" s="73" t="s">
        <v>80</v>
      </c>
      <c r="H107" s="43"/>
      <c r="I107" s="70" t="s">
        <v>82</v>
      </c>
    </row>
    <row r="108" spans="1:9" x14ac:dyDescent="0.3">
      <c r="A108" s="10" t="s">
        <v>59</v>
      </c>
    </row>
    <row r="109" spans="1:9" x14ac:dyDescent="0.3">
      <c r="A109" s="4" t="s">
        <v>83</v>
      </c>
      <c r="G109" s="65">
        <v>16102.69</v>
      </c>
      <c r="H109" s="1" t="s">
        <v>5</v>
      </c>
    </row>
    <row r="110" spans="1:9" x14ac:dyDescent="0.3">
      <c r="A110" s="22" t="s">
        <v>84</v>
      </c>
      <c r="G110" s="65">
        <v>2189.29</v>
      </c>
      <c r="H110" s="1" t="s">
        <v>5</v>
      </c>
    </row>
    <row r="111" spans="1:9" x14ac:dyDescent="0.3">
      <c r="A111" s="4" t="s">
        <v>8</v>
      </c>
      <c r="G111" s="66" t="s">
        <v>34</v>
      </c>
    </row>
    <row r="112" spans="1:9" x14ac:dyDescent="0.3">
      <c r="A112" s="4" t="s">
        <v>76</v>
      </c>
      <c r="G112" s="67">
        <v>98</v>
      </c>
      <c r="H112" s="1" t="s">
        <v>2</v>
      </c>
    </row>
    <row r="113" spans="1:8" x14ac:dyDescent="0.3">
      <c r="A113" s="4" t="s">
        <v>1</v>
      </c>
      <c r="G113" s="69" t="s">
        <v>31</v>
      </c>
    </row>
    <row r="114" spans="1:8" x14ac:dyDescent="0.3">
      <c r="A114" s="4"/>
      <c r="G114" s="70"/>
    </row>
    <row r="115" spans="1:8" x14ac:dyDescent="0.3">
      <c r="A115" s="4" t="s">
        <v>21</v>
      </c>
      <c r="G115" s="68">
        <f>G110*G112/100</f>
        <v>2145.5041999999999</v>
      </c>
      <c r="H115" s="1" t="s">
        <v>5</v>
      </c>
    </row>
    <row r="116" spans="1:8" x14ac:dyDescent="0.3">
      <c r="A116" s="4"/>
    </row>
    <row r="117" spans="1:8" x14ac:dyDescent="0.3">
      <c r="A117" s="9" t="s">
        <v>20</v>
      </c>
      <c r="G117" s="5"/>
      <c r="H117" s="1" t="s">
        <v>2</v>
      </c>
    </row>
    <row r="118" spans="1:8" x14ac:dyDescent="0.3">
      <c r="G118" s="26">
        <f>G115*G117/100</f>
        <v>0</v>
      </c>
    </row>
    <row r="120" spans="1:8" x14ac:dyDescent="0.3">
      <c r="A120" s="4" t="s">
        <v>25</v>
      </c>
      <c r="G120" s="25">
        <f>G115+G118</f>
        <v>2145.5041999999999</v>
      </c>
      <c r="H120" s="1" t="s">
        <v>5</v>
      </c>
    </row>
    <row r="121" spans="1:8" x14ac:dyDescent="0.3">
      <c r="A121" s="4" t="s">
        <v>9</v>
      </c>
      <c r="G121" s="5"/>
      <c r="H121" s="1" t="s">
        <v>2</v>
      </c>
    </row>
    <row r="122" spans="1:8" x14ac:dyDescent="0.3">
      <c r="A122" s="4" t="s">
        <v>13</v>
      </c>
      <c r="G122" s="25">
        <f>G120*G121/100</f>
        <v>0</v>
      </c>
      <c r="H122" s="1" t="s">
        <v>5</v>
      </c>
    </row>
    <row r="124" spans="1:8" x14ac:dyDescent="0.3">
      <c r="A124" s="10" t="s">
        <v>58</v>
      </c>
    </row>
    <row r="125" spans="1:8" x14ac:dyDescent="0.3">
      <c r="A125" s="22" t="s">
        <v>33</v>
      </c>
      <c r="F125" s="11" t="s">
        <v>24</v>
      </c>
      <c r="G125" s="5"/>
      <c r="H125" s="1" t="s">
        <v>5</v>
      </c>
    </row>
    <row r="127" spans="1:8" x14ac:dyDescent="0.3">
      <c r="A127" s="4" t="s">
        <v>12</v>
      </c>
      <c r="G127" s="25">
        <f>G125</f>
        <v>0</v>
      </c>
      <c r="H127" s="1" t="s">
        <v>5</v>
      </c>
    </row>
    <row r="128" spans="1:8" x14ac:dyDescent="0.3">
      <c r="A128" s="4" t="s">
        <v>10</v>
      </c>
      <c r="G128" s="5"/>
      <c r="H128" s="1" t="s">
        <v>2</v>
      </c>
    </row>
    <row r="129" spans="1:8" x14ac:dyDescent="0.3">
      <c r="A129" s="4" t="s">
        <v>14</v>
      </c>
      <c r="G129" s="25">
        <f>G127*G128/100</f>
        <v>0</v>
      </c>
      <c r="H129" s="1" t="s">
        <v>5</v>
      </c>
    </row>
    <row r="130" spans="1:8" x14ac:dyDescent="0.3">
      <c r="A130" s="4"/>
      <c r="G130" s="8"/>
    </row>
    <row r="131" spans="1:8" x14ac:dyDescent="0.3">
      <c r="A131" s="4" t="s">
        <v>29</v>
      </c>
      <c r="G131" s="25">
        <f>G120+G122+G127+G129</f>
        <v>2145.5041999999999</v>
      </c>
      <c r="H131" s="1" t="s">
        <v>5</v>
      </c>
    </row>
    <row r="132" spans="1:8" x14ac:dyDescent="0.3">
      <c r="A132" s="4"/>
      <c r="G132" s="8"/>
    </row>
    <row r="133" spans="1:8" x14ac:dyDescent="0.3">
      <c r="A133" s="30" t="s">
        <v>57</v>
      </c>
      <c r="G133" s="8"/>
    </row>
    <row r="134" spans="1:8" x14ac:dyDescent="0.3">
      <c r="A134" s="34" t="s">
        <v>15</v>
      </c>
      <c r="B134" s="35"/>
      <c r="C134" s="35"/>
      <c r="D134" s="35"/>
      <c r="E134" s="35"/>
      <c r="F134" s="35"/>
      <c r="G134" s="36">
        <f>G120+G122+G127+G129</f>
        <v>2145.5041999999999</v>
      </c>
      <c r="H134" s="14" t="s">
        <v>5</v>
      </c>
    </row>
    <row r="135" spans="1:8" x14ac:dyDescent="0.3">
      <c r="A135" s="34" t="s">
        <v>17</v>
      </c>
      <c r="B135" s="35"/>
      <c r="C135" s="35"/>
      <c r="D135" s="35"/>
      <c r="E135" s="35"/>
      <c r="F135" s="35"/>
      <c r="G135" s="36">
        <f>G134*0.19</f>
        <v>407.64579799999996</v>
      </c>
      <c r="H135" s="14" t="s">
        <v>5</v>
      </c>
    </row>
    <row r="136" spans="1:8" x14ac:dyDescent="0.3">
      <c r="A136" s="32" t="s">
        <v>16</v>
      </c>
      <c r="B136" s="33"/>
      <c r="C136" s="33"/>
      <c r="D136" s="33"/>
      <c r="E136" s="33"/>
      <c r="F136" s="33"/>
      <c r="G136" s="54">
        <f>G134+G135</f>
        <v>2553.1499979999999</v>
      </c>
      <c r="H136" s="14" t="s">
        <v>5</v>
      </c>
    </row>
    <row r="137" spans="1:8" x14ac:dyDescent="0.3">
      <c r="A137" s="4"/>
      <c r="G137" s="8"/>
    </row>
    <row r="138" spans="1:8" x14ac:dyDescent="0.3">
      <c r="A138" s="10" t="s">
        <v>46</v>
      </c>
    </row>
    <row r="139" spans="1:8" x14ac:dyDescent="0.3">
      <c r="A139" s="18" t="s">
        <v>26</v>
      </c>
      <c r="G139" s="5"/>
      <c r="H139" s="1" t="s">
        <v>4</v>
      </c>
    </row>
    <row r="140" spans="1:8" x14ac:dyDescent="0.3">
      <c r="A140" s="9"/>
      <c r="G140" s="25">
        <f>15*G139</f>
        <v>0</v>
      </c>
      <c r="H140" s="1" t="s">
        <v>5</v>
      </c>
    </row>
    <row r="142" spans="1:8" x14ac:dyDescent="0.3">
      <c r="A142" s="18" t="s">
        <v>27</v>
      </c>
      <c r="G142" s="5"/>
      <c r="H142" s="1" t="s">
        <v>4</v>
      </c>
    </row>
    <row r="143" spans="1:8" x14ac:dyDescent="0.3">
      <c r="A143" s="9"/>
      <c r="G143" s="25">
        <f>20*G142</f>
        <v>0</v>
      </c>
      <c r="H143" s="1" t="s">
        <v>5</v>
      </c>
    </row>
    <row r="145" spans="1:8" x14ac:dyDescent="0.3">
      <c r="A145" s="18" t="s">
        <v>28</v>
      </c>
      <c r="G145" s="5"/>
      <c r="H145" s="1" t="s">
        <v>4</v>
      </c>
    </row>
    <row r="146" spans="1:8" x14ac:dyDescent="0.3">
      <c r="G146" s="25">
        <f>30*G145</f>
        <v>0</v>
      </c>
      <c r="H146" s="1" t="s">
        <v>5</v>
      </c>
    </row>
    <row r="147" spans="1:8" ht="5.0999999999999996" customHeight="1" x14ac:dyDescent="0.3">
      <c r="G147" s="8"/>
    </row>
    <row r="148" spans="1:8" x14ac:dyDescent="0.3">
      <c r="A148" s="30" t="s">
        <v>57</v>
      </c>
      <c r="G148" s="8"/>
    </row>
    <row r="149" spans="1:8" x14ac:dyDescent="0.3">
      <c r="A149" s="39" t="s">
        <v>22</v>
      </c>
      <c r="B149" s="40"/>
      <c r="C149" s="40"/>
      <c r="D149" s="40"/>
      <c r="E149" s="40"/>
      <c r="F149" s="40"/>
      <c r="G149" s="42">
        <f>G140+G143+G146</f>
        <v>0</v>
      </c>
      <c r="H149" s="1" t="s">
        <v>5</v>
      </c>
    </row>
    <row r="150" spans="1:8" x14ac:dyDescent="0.3">
      <c r="A150" s="41" t="s">
        <v>30</v>
      </c>
      <c r="B150" s="40"/>
      <c r="C150" s="40"/>
      <c r="D150" s="40"/>
      <c r="E150" s="40"/>
      <c r="F150" s="40"/>
      <c r="G150" s="42">
        <f>G121/100*G149</f>
        <v>0</v>
      </c>
      <c r="H150" s="1" t="s">
        <v>5</v>
      </c>
    </row>
    <row r="151" spans="1:8" x14ac:dyDescent="0.3">
      <c r="A151" s="39" t="s">
        <v>17</v>
      </c>
      <c r="B151" s="40"/>
      <c r="C151" s="40"/>
      <c r="D151" s="40"/>
      <c r="E151" s="40"/>
      <c r="F151" s="40"/>
      <c r="G151" s="42">
        <f>0.19*(G149+G150)</f>
        <v>0</v>
      </c>
      <c r="H151" s="1" t="s">
        <v>5</v>
      </c>
    </row>
    <row r="152" spans="1:8" x14ac:dyDescent="0.3">
      <c r="A152" s="37" t="s">
        <v>23</v>
      </c>
      <c r="B152" s="38"/>
      <c r="C152" s="38"/>
      <c r="D152" s="38"/>
      <c r="E152" s="38"/>
      <c r="F152" s="38"/>
      <c r="G152" s="53">
        <f>G149+G150+G151</f>
        <v>0</v>
      </c>
      <c r="H152" s="1" t="s">
        <v>5</v>
      </c>
    </row>
    <row r="153" spans="1:8" ht="5.0999999999999996" customHeight="1" x14ac:dyDescent="0.3">
      <c r="A153" s="4"/>
      <c r="G153" s="8"/>
    </row>
    <row r="154" spans="1:8" ht="5.0999999999999996" customHeight="1" thickBot="1" x14ac:dyDescent="0.35">
      <c r="A154" s="4"/>
      <c r="G154" s="8"/>
    </row>
    <row r="155" spans="1:8" ht="42" customHeight="1" thickBot="1" x14ac:dyDescent="0.35">
      <c r="A155" s="90" t="s">
        <v>88</v>
      </c>
      <c r="B155" s="91"/>
      <c r="C155" s="91"/>
      <c r="D155" s="91"/>
      <c r="E155" s="91"/>
      <c r="F155" s="91"/>
      <c r="G155" s="74" t="s">
        <v>87</v>
      </c>
      <c r="H155" s="43"/>
    </row>
    <row r="156" spans="1:8" ht="17.25" thickBot="1" x14ac:dyDescent="0.35">
      <c r="A156" s="4"/>
      <c r="G156" s="8"/>
    </row>
    <row r="157" spans="1:8" x14ac:dyDescent="0.3">
      <c r="A157" s="12" t="s">
        <v>48</v>
      </c>
      <c r="B157" s="13"/>
      <c r="C157" s="13"/>
      <c r="D157" s="13"/>
      <c r="E157" s="13"/>
      <c r="F157" s="13"/>
      <c r="G157" s="57">
        <f>G38+G86+G134</f>
        <v>116422.47119999999</v>
      </c>
      <c r="H157" s="14" t="s">
        <v>5</v>
      </c>
    </row>
    <row r="158" spans="1:8" x14ac:dyDescent="0.3">
      <c r="A158" s="15" t="s">
        <v>17</v>
      </c>
      <c r="B158" s="14"/>
      <c r="C158" s="14"/>
      <c r="D158" s="14"/>
      <c r="E158" s="14"/>
      <c r="F158" s="14"/>
      <c r="G158" s="58">
        <f>G157*0.19</f>
        <v>22120.269527999997</v>
      </c>
      <c r="H158" s="14" t="s">
        <v>5</v>
      </c>
    </row>
    <row r="159" spans="1:8" ht="17.25" thickBot="1" x14ac:dyDescent="0.35">
      <c r="A159" s="16" t="s">
        <v>49</v>
      </c>
      <c r="B159" s="17"/>
      <c r="C159" s="17"/>
      <c r="D159" s="17"/>
      <c r="E159" s="17"/>
      <c r="F159" s="17"/>
      <c r="G159" s="59">
        <f>G157+G158</f>
        <v>138542.74072799998</v>
      </c>
      <c r="H159" s="14" t="s">
        <v>5</v>
      </c>
    </row>
    <row r="160" spans="1:8" x14ac:dyDescent="0.3">
      <c r="A160" s="28"/>
      <c r="B160" s="14"/>
      <c r="C160" s="14"/>
      <c r="D160" s="14"/>
      <c r="E160" s="14"/>
      <c r="F160" s="14"/>
      <c r="G160" s="29"/>
      <c r="H160" s="14"/>
    </row>
    <row r="161" spans="1:8" ht="17.25" thickBot="1" x14ac:dyDescent="0.35">
      <c r="A161" s="10" t="s">
        <v>67</v>
      </c>
    </row>
    <row r="162" spans="1:8" x14ac:dyDescent="0.3">
      <c r="A162" s="45" t="s">
        <v>22</v>
      </c>
      <c r="B162" s="46"/>
      <c r="C162" s="46"/>
      <c r="D162" s="46"/>
      <c r="E162" s="46"/>
      <c r="F162" s="46"/>
      <c r="G162" s="60">
        <f>(G53+G101+G149)</f>
        <v>0</v>
      </c>
      <c r="H162" s="1" t="s">
        <v>5</v>
      </c>
    </row>
    <row r="163" spans="1:8" x14ac:dyDescent="0.3">
      <c r="A163" s="47" t="s">
        <v>30</v>
      </c>
      <c r="B163" s="44"/>
      <c r="C163" s="44"/>
      <c r="D163" s="44"/>
      <c r="E163" s="44"/>
      <c r="F163" s="44"/>
      <c r="G163" s="61">
        <f>(G54+G102+G150)</f>
        <v>0</v>
      </c>
      <c r="H163" s="1" t="s">
        <v>5</v>
      </c>
    </row>
    <row r="164" spans="1:8" x14ac:dyDescent="0.3">
      <c r="A164" s="48" t="s">
        <v>17</v>
      </c>
      <c r="B164" s="44"/>
      <c r="C164" s="44"/>
      <c r="D164" s="44"/>
      <c r="E164" s="44"/>
      <c r="F164" s="44"/>
      <c r="G164" s="62">
        <f>0.19*(G162+G163)</f>
        <v>0</v>
      </c>
      <c r="H164" s="1" t="s">
        <v>5</v>
      </c>
    </row>
    <row r="165" spans="1:8" ht="17.25" thickBot="1" x14ac:dyDescent="0.35">
      <c r="A165" s="49" t="s">
        <v>23</v>
      </c>
      <c r="B165" s="50"/>
      <c r="C165" s="50"/>
      <c r="D165" s="50"/>
      <c r="E165" s="50"/>
      <c r="F165" s="50"/>
      <c r="G165" s="63">
        <f>G162+G163+G164</f>
        <v>0</v>
      </c>
      <c r="H165" s="1" t="s">
        <v>5</v>
      </c>
    </row>
    <row r="166" spans="1:8" x14ac:dyDescent="0.3">
      <c r="A166" s="28"/>
      <c r="B166" s="14"/>
      <c r="C166" s="14"/>
      <c r="D166" s="14"/>
      <c r="E166" s="14"/>
      <c r="F166" s="14"/>
      <c r="G166" s="29"/>
      <c r="H166" s="14"/>
    </row>
    <row r="167" spans="1:8" x14ac:dyDescent="0.3">
      <c r="C167" s="3"/>
    </row>
    <row r="168" spans="1:8" ht="66.75" customHeight="1" x14ac:dyDescent="0.3">
      <c r="A168" s="6"/>
      <c r="B168" s="7"/>
      <c r="C168" s="76"/>
      <c r="D168" s="77"/>
      <c r="E168" s="77"/>
      <c r="F168" s="77"/>
      <c r="G168" s="77"/>
      <c r="H168" s="78"/>
    </row>
    <row r="169" spans="1:8" x14ac:dyDescent="0.3">
      <c r="A169" s="2" t="s">
        <v>6</v>
      </c>
      <c r="B169" s="2"/>
      <c r="C169" s="2" t="s">
        <v>7</v>
      </c>
    </row>
  </sheetData>
  <sheetProtection algorithmName="SHA-512" hashValue="Xxt0FMsEuKjl6KwcIVEh4/GqTFCK9BFQZuo+7hOlNQee/INTfkCTYzYBmfIrsFjWCCs8mhWunhX6EOaJN8ShRQ==" saltValue="QmO0zahuiMYEQ7/L+RMO+g==" spinCount="100000" sheet="1" selectLockedCells="1"/>
  <mergeCells count="15">
    <mergeCell ref="A1:E1"/>
    <mergeCell ref="A11:F11"/>
    <mergeCell ref="A59:F59"/>
    <mergeCell ref="A3:H3"/>
    <mergeCell ref="A4:H4"/>
    <mergeCell ref="F1:G1"/>
    <mergeCell ref="A2:E2"/>
    <mergeCell ref="C168:H168"/>
    <mergeCell ref="C6:G6"/>
    <mergeCell ref="C7:G7"/>
    <mergeCell ref="C9:G9"/>
    <mergeCell ref="A37:G37"/>
    <mergeCell ref="A52:G52"/>
    <mergeCell ref="A155:F155"/>
    <mergeCell ref="A107:F107"/>
  </mergeCells>
  <printOptions horizontalCentered="1"/>
  <pageMargins left="1.1023622047244095" right="0.70866141732283472" top="0.39370078740157483" bottom="0.39370078740157483" header="0.31496062992125984" footer="0.31496062992125984"/>
  <pageSetup paperSize="9" scale="80" fitToHeight="0" orientation="portrait" r:id="rId1"/>
  <headerFooter>
    <oddHeader xml:space="preserve">&amp;L&amp;"Arial Narrow,Standard"&amp;10                                                
</oddHeader>
    <oddFooter>&amp;LHonorarformblatt&amp;RSeite &amp;P/&amp;N</oddFooter>
  </headerFooter>
  <rowBreaks count="3" manualBreakCount="3">
    <brk id="57" max="7" man="1"/>
    <brk id="105" max="7" man="1"/>
    <brk id="15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CD53F-05BA-4950-8626-CD62D5762712}">
  <dimension ref="A1:J313"/>
  <sheetViews>
    <sheetView workbookViewId="0">
      <selection activeCell="I29" sqref="I29"/>
    </sheetView>
  </sheetViews>
  <sheetFormatPr baseColWidth="10" defaultRowHeight="16.5" x14ac:dyDescent="0.3"/>
  <cols>
    <col min="1" max="1" width="16.28515625" style="1" customWidth="1"/>
    <col min="2" max="2" width="3.140625" style="1" customWidth="1"/>
    <col min="3" max="3" width="21" style="1" bestFit="1" customWidth="1"/>
    <col min="4" max="4" width="1.42578125" style="1" customWidth="1"/>
    <col min="5" max="5" width="27.140625" style="1" customWidth="1"/>
    <col min="6" max="6" width="5.28515625" style="1" bestFit="1" customWidth="1"/>
    <col min="7" max="7" width="15.5703125" style="1" bestFit="1" customWidth="1"/>
    <col min="8" max="8" width="3.85546875" style="1" bestFit="1" customWidth="1"/>
    <col min="9" max="9" width="31.5703125" style="1" customWidth="1"/>
    <col min="10" max="10" width="12.5703125" style="1" customWidth="1"/>
    <col min="11" max="16384" width="11.42578125" style="1"/>
  </cols>
  <sheetData>
    <row r="1" spans="1:10" ht="50.1" customHeight="1" x14ac:dyDescent="0.3">
      <c r="A1" s="102" t="s">
        <v>77</v>
      </c>
      <c r="B1" s="103"/>
      <c r="C1" s="103"/>
      <c r="D1" s="103"/>
      <c r="E1" s="103"/>
      <c r="F1" s="98" t="s">
        <v>75</v>
      </c>
      <c r="G1" s="99"/>
      <c r="H1" s="64"/>
    </row>
    <row r="2" spans="1:10" ht="16.5" customHeight="1" x14ac:dyDescent="0.3">
      <c r="A2" s="104" t="s">
        <v>78</v>
      </c>
      <c r="B2" s="105"/>
      <c r="C2" s="105"/>
      <c r="D2" s="105"/>
      <c r="E2" s="105"/>
      <c r="F2" s="55"/>
      <c r="G2" s="43"/>
      <c r="H2" s="43"/>
    </row>
    <row r="3" spans="1:10" ht="35.25" customHeight="1" x14ac:dyDescent="0.3">
      <c r="A3" s="96" t="s">
        <v>18</v>
      </c>
      <c r="B3" s="97"/>
      <c r="C3" s="97"/>
      <c r="D3" s="97"/>
      <c r="E3" s="97"/>
      <c r="F3" s="97"/>
      <c r="G3" s="97"/>
      <c r="H3" s="97"/>
    </row>
    <row r="4" spans="1:10" ht="30.75" customHeight="1" x14ac:dyDescent="0.3">
      <c r="A4" s="96" t="s">
        <v>19</v>
      </c>
      <c r="B4" s="96"/>
      <c r="C4" s="96"/>
      <c r="D4" s="96"/>
      <c r="E4" s="96"/>
      <c r="F4" s="96"/>
      <c r="G4" s="96"/>
      <c r="H4" s="96"/>
    </row>
    <row r="6" spans="1:10" ht="22.5" customHeight="1" x14ac:dyDescent="0.3">
      <c r="A6" s="1" t="s">
        <v>0</v>
      </c>
      <c r="C6" s="79"/>
      <c r="D6" s="80"/>
      <c r="E6" s="80"/>
      <c r="F6" s="80"/>
      <c r="G6" s="81"/>
      <c r="I6" s="24"/>
      <c r="J6" s="23"/>
    </row>
    <row r="7" spans="1:10" ht="22.5" customHeight="1" x14ac:dyDescent="0.3">
      <c r="C7" s="82"/>
      <c r="D7" s="83"/>
      <c r="E7" s="83"/>
      <c r="F7" s="83"/>
      <c r="G7" s="84"/>
      <c r="I7" s="24"/>
      <c r="J7" s="23"/>
    </row>
    <row r="8" spans="1:10" ht="22.5" customHeight="1" x14ac:dyDescent="0.3">
      <c r="C8" s="19"/>
      <c r="D8" s="20"/>
      <c r="E8" s="20"/>
      <c r="F8" s="20"/>
      <c r="G8" s="21"/>
      <c r="I8" s="24"/>
      <c r="J8" s="23"/>
    </row>
    <row r="9" spans="1:10" ht="22.5" customHeight="1" x14ac:dyDescent="0.3">
      <c r="C9" s="85"/>
      <c r="D9" s="86"/>
      <c r="E9" s="86"/>
      <c r="F9" s="86"/>
      <c r="G9" s="87"/>
      <c r="I9" s="24"/>
      <c r="J9" s="23"/>
    </row>
    <row r="10" spans="1:10" x14ac:dyDescent="0.3">
      <c r="I10" s="24"/>
      <c r="J10" s="23"/>
    </row>
    <row r="11" spans="1:10" ht="42" customHeight="1" x14ac:dyDescent="0.3">
      <c r="A11" s="92" t="s">
        <v>40</v>
      </c>
      <c r="B11" s="93"/>
      <c r="C11" s="93"/>
      <c r="D11" s="93"/>
      <c r="E11" s="93"/>
      <c r="F11" s="93"/>
      <c r="G11" s="51" t="s">
        <v>68</v>
      </c>
      <c r="I11" s="24"/>
      <c r="J11" s="23"/>
    </row>
    <row r="12" spans="1:10" ht="20.100000000000001" customHeight="1" x14ac:dyDescent="0.3">
      <c r="A12" s="10" t="s">
        <v>37</v>
      </c>
      <c r="I12" s="24"/>
      <c r="J12" s="23"/>
    </row>
    <row r="13" spans="1:10" x14ac:dyDescent="0.3">
      <c r="A13" s="4" t="s">
        <v>11</v>
      </c>
      <c r="G13" s="65">
        <v>461902.15</v>
      </c>
      <c r="H13" s="1" t="s">
        <v>5</v>
      </c>
      <c r="I13" s="24"/>
      <c r="J13" s="23"/>
    </row>
    <row r="14" spans="1:10" x14ac:dyDescent="0.3">
      <c r="A14" s="22" t="s">
        <v>51</v>
      </c>
      <c r="G14" s="65">
        <v>90203.33</v>
      </c>
      <c r="H14" s="1" t="s">
        <v>5</v>
      </c>
    </row>
    <row r="15" spans="1:10" x14ac:dyDescent="0.3">
      <c r="A15" s="4" t="s">
        <v>8</v>
      </c>
      <c r="E15" s="56"/>
      <c r="G15" s="66" t="s">
        <v>34</v>
      </c>
    </row>
    <row r="16" spans="1:10" x14ac:dyDescent="0.3">
      <c r="A16" s="4" t="s">
        <v>76</v>
      </c>
      <c r="G16" s="67">
        <v>98</v>
      </c>
      <c r="H16" s="1" t="s">
        <v>2</v>
      </c>
    </row>
    <row r="17" spans="1:8" x14ac:dyDescent="0.3">
      <c r="A17" s="4" t="s">
        <v>1</v>
      </c>
      <c r="G17" s="69" t="s">
        <v>31</v>
      </c>
    </row>
    <row r="18" spans="1:8" ht="11.25" customHeight="1" x14ac:dyDescent="0.3">
      <c r="A18" s="4"/>
      <c r="G18" s="70"/>
    </row>
    <row r="19" spans="1:8" x14ac:dyDescent="0.3">
      <c r="A19" s="4" t="s">
        <v>21</v>
      </c>
      <c r="G19" s="68">
        <f>G14*G16/100</f>
        <v>88399.263399999996</v>
      </c>
      <c r="H19" s="1" t="s">
        <v>5</v>
      </c>
    </row>
    <row r="20" spans="1:8" ht="11.25" customHeight="1" x14ac:dyDescent="0.3">
      <c r="A20" s="4"/>
    </row>
    <row r="21" spans="1:8" x14ac:dyDescent="0.3">
      <c r="A21" s="9" t="s">
        <v>20</v>
      </c>
      <c r="G21" s="5"/>
      <c r="H21" s="1" t="s">
        <v>2</v>
      </c>
    </row>
    <row r="22" spans="1:8" ht="16.5" customHeight="1" x14ac:dyDescent="0.3">
      <c r="G22" s="26">
        <f>G19*G21/100</f>
        <v>0</v>
      </c>
    </row>
    <row r="23" spans="1:8" ht="11.25" customHeight="1" x14ac:dyDescent="0.3"/>
    <row r="24" spans="1:8" x14ac:dyDescent="0.3">
      <c r="A24" s="4" t="s">
        <v>25</v>
      </c>
      <c r="G24" s="25">
        <f>G19+G22</f>
        <v>88399.263399999996</v>
      </c>
      <c r="H24" s="1" t="s">
        <v>5</v>
      </c>
    </row>
    <row r="25" spans="1:8" x14ac:dyDescent="0.3">
      <c r="A25" s="4" t="s">
        <v>9</v>
      </c>
      <c r="G25" s="5"/>
      <c r="H25" s="1" t="s">
        <v>2</v>
      </c>
    </row>
    <row r="26" spans="1:8" x14ac:dyDescent="0.3">
      <c r="A26" s="4" t="s">
        <v>13</v>
      </c>
      <c r="G26" s="25">
        <f>G24*G25/100</f>
        <v>0</v>
      </c>
      <c r="H26" s="1" t="s">
        <v>5</v>
      </c>
    </row>
    <row r="27" spans="1:8" ht="11.25" customHeight="1" x14ac:dyDescent="0.3"/>
    <row r="28" spans="1:8" ht="20.100000000000001" customHeight="1" x14ac:dyDescent="0.3">
      <c r="A28" s="10" t="s">
        <v>3</v>
      </c>
    </row>
    <row r="29" spans="1:8" x14ac:dyDescent="0.3">
      <c r="A29" s="22" t="s">
        <v>33</v>
      </c>
      <c r="F29" s="11" t="s">
        <v>24</v>
      </c>
      <c r="G29" s="5"/>
      <c r="H29" s="1" t="s">
        <v>5</v>
      </c>
    </row>
    <row r="30" spans="1:8" ht="11.25" customHeight="1" x14ac:dyDescent="0.3"/>
    <row r="31" spans="1:8" x14ac:dyDescent="0.3">
      <c r="A31" s="4" t="s">
        <v>12</v>
      </c>
      <c r="G31" s="25">
        <f>G29</f>
        <v>0</v>
      </c>
      <c r="H31" s="1" t="s">
        <v>5</v>
      </c>
    </row>
    <row r="32" spans="1:8" x14ac:dyDescent="0.3">
      <c r="A32" s="4" t="s">
        <v>10</v>
      </c>
      <c r="G32" s="5"/>
      <c r="H32" s="1" t="s">
        <v>2</v>
      </c>
    </row>
    <row r="33" spans="1:9" x14ac:dyDescent="0.3">
      <c r="A33" s="4" t="s">
        <v>14</v>
      </c>
      <c r="G33" s="25">
        <f>G31*G32/100</f>
        <v>0</v>
      </c>
      <c r="H33" s="1" t="s">
        <v>5</v>
      </c>
    </row>
    <row r="34" spans="1:9" x14ac:dyDescent="0.3">
      <c r="A34" s="4"/>
      <c r="G34" s="8"/>
    </row>
    <row r="35" spans="1:9" x14ac:dyDescent="0.3">
      <c r="A35" s="4" t="s">
        <v>29</v>
      </c>
      <c r="G35" s="25">
        <f>G24+G26+G31+G33</f>
        <v>88399.263399999996</v>
      </c>
      <c r="H35" s="1" t="s">
        <v>5</v>
      </c>
    </row>
    <row r="36" spans="1:9" x14ac:dyDescent="0.3">
      <c r="A36" s="4"/>
      <c r="G36" s="8"/>
    </row>
    <row r="37" spans="1:9" x14ac:dyDescent="0.3">
      <c r="A37" s="88" t="s">
        <v>36</v>
      </c>
      <c r="B37" s="89"/>
      <c r="C37" s="89"/>
      <c r="D37" s="89"/>
      <c r="E37" s="89"/>
      <c r="F37" s="89"/>
      <c r="G37" s="89"/>
    </row>
    <row r="38" spans="1:9" s="14" customFormat="1" ht="21" customHeight="1" x14ac:dyDescent="0.25">
      <c r="A38" s="34" t="s">
        <v>15</v>
      </c>
      <c r="B38" s="35"/>
      <c r="C38" s="35"/>
      <c r="D38" s="35"/>
      <c r="E38" s="35"/>
      <c r="F38" s="35"/>
      <c r="G38" s="36">
        <f>G24+G26+G31+G33</f>
        <v>88399.263399999996</v>
      </c>
      <c r="H38" s="14" t="s">
        <v>5</v>
      </c>
      <c r="I38" s="31"/>
    </row>
    <row r="39" spans="1:9" s="14" customFormat="1" ht="21" customHeight="1" x14ac:dyDescent="0.25">
      <c r="A39" s="34" t="s">
        <v>17</v>
      </c>
      <c r="B39" s="35"/>
      <c r="C39" s="35"/>
      <c r="D39" s="35"/>
      <c r="E39" s="35"/>
      <c r="F39" s="35"/>
      <c r="G39" s="36">
        <f>G38*0.19</f>
        <v>16795.860045999998</v>
      </c>
      <c r="H39" s="14" t="s">
        <v>5</v>
      </c>
    </row>
    <row r="40" spans="1:9" s="14" customFormat="1" ht="21" customHeight="1" x14ac:dyDescent="0.25">
      <c r="A40" s="32" t="s">
        <v>16</v>
      </c>
      <c r="B40" s="33"/>
      <c r="C40" s="33"/>
      <c r="D40" s="33"/>
      <c r="E40" s="33"/>
      <c r="F40" s="33"/>
      <c r="G40" s="54">
        <f>G38+G39</f>
        <v>105195.123446</v>
      </c>
      <c r="H40" s="14" t="s">
        <v>5</v>
      </c>
    </row>
    <row r="41" spans="1:9" x14ac:dyDescent="0.3">
      <c r="A41" s="4"/>
      <c r="G41" s="8"/>
    </row>
    <row r="42" spans="1:9" ht="19.5" customHeight="1" x14ac:dyDescent="0.3">
      <c r="A42" s="10" t="s">
        <v>35</v>
      </c>
    </row>
    <row r="43" spans="1:9" x14ac:dyDescent="0.3">
      <c r="A43" s="18" t="s">
        <v>26</v>
      </c>
      <c r="G43" s="5"/>
      <c r="H43" s="1" t="s">
        <v>4</v>
      </c>
    </row>
    <row r="44" spans="1:9" x14ac:dyDescent="0.3">
      <c r="A44" s="9"/>
      <c r="G44" s="25">
        <f>15*G43</f>
        <v>0</v>
      </c>
      <c r="H44" s="1" t="s">
        <v>5</v>
      </c>
    </row>
    <row r="45" spans="1:9" ht="9" customHeight="1" x14ac:dyDescent="0.3"/>
    <row r="46" spans="1:9" x14ac:dyDescent="0.3">
      <c r="A46" s="18" t="s">
        <v>27</v>
      </c>
      <c r="G46" s="5"/>
      <c r="H46" s="1" t="s">
        <v>4</v>
      </c>
    </row>
    <row r="47" spans="1:9" x14ac:dyDescent="0.3">
      <c r="A47" s="9"/>
      <c r="G47" s="25">
        <f>20*G46</f>
        <v>0</v>
      </c>
      <c r="H47" s="1" t="s">
        <v>5</v>
      </c>
    </row>
    <row r="48" spans="1:9" ht="9" customHeight="1" x14ac:dyDescent="0.3"/>
    <row r="49" spans="1:8" x14ac:dyDescent="0.3">
      <c r="A49" s="18" t="s">
        <v>28</v>
      </c>
      <c r="G49" s="5"/>
      <c r="H49" s="1" t="s">
        <v>4</v>
      </c>
    </row>
    <row r="50" spans="1:8" x14ac:dyDescent="0.3">
      <c r="G50" s="25">
        <f>30*G49</f>
        <v>0</v>
      </c>
      <c r="H50" s="1" t="s">
        <v>5</v>
      </c>
    </row>
    <row r="51" spans="1:8" ht="5.0999999999999996" customHeight="1" x14ac:dyDescent="0.3">
      <c r="G51" s="8"/>
    </row>
    <row r="52" spans="1:8" x14ac:dyDescent="0.3">
      <c r="A52" s="88" t="s">
        <v>36</v>
      </c>
      <c r="B52" s="89"/>
      <c r="C52" s="89"/>
      <c r="D52" s="89"/>
      <c r="E52" s="89"/>
      <c r="F52" s="89"/>
      <c r="G52" s="89"/>
    </row>
    <row r="53" spans="1:8" x14ac:dyDescent="0.3">
      <c r="A53" s="39" t="s">
        <v>22</v>
      </c>
      <c r="B53" s="40"/>
      <c r="C53" s="40"/>
      <c r="D53" s="40"/>
      <c r="E53" s="40"/>
      <c r="F53" s="40"/>
      <c r="G53" s="42">
        <f>G44+G47+G50</f>
        <v>0</v>
      </c>
      <c r="H53" s="1" t="s">
        <v>5</v>
      </c>
    </row>
    <row r="54" spans="1:8" x14ac:dyDescent="0.3">
      <c r="A54" s="41" t="s">
        <v>30</v>
      </c>
      <c r="B54" s="40"/>
      <c r="C54" s="40"/>
      <c r="D54" s="40"/>
      <c r="E54" s="40"/>
      <c r="F54" s="40"/>
      <c r="G54" s="42">
        <f>G25/100*G53</f>
        <v>0</v>
      </c>
      <c r="H54" s="1" t="s">
        <v>5</v>
      </c>
    </row>
    <row r="55" spans="1:8" x14ac:dyDescent="0.3">
      <c r="A55" s="39" t="s">
        <v>17</v>
      </c>
      <c r="B55" s="40"/>
      <c r="C55" s="40"/>
      <c r="D55" s="40"/>
      <c r="E55" s="40"/>
      <c r="F55" s="40"/>
      <c r="G55" s="42">
        <f>0.19*(G53+G54)</f>
        <v>0</v>
      </c>
      <c r="H55" s="1" t="s">
        <v>5</v>
      </c>
    </row>
    <row r="56" spans="1:8" x14ac:dyDescent="0.3">
      <c r="A56" s="37" t="s">
        <v>23</v>
      </c>
      <c r="B56" s="38"/>
      <c r="C56" s="38"/>
      <c r="D56" s="38"/>
      <c r="E56" s="38"/>
      <c r="F56" s="38"/>
      <c r="G56" s="53">
        <f>G53+G54+G55</f>
        <v>0</v>
      </c>
      <c r="H56" s="1" t="s">
        <v>5</v>
      </c>
    </row>
    <row r="57" spans="1:8" ht="5.0999999999999996" customHeight="1" x14ac:dyDescent="0.3">
      <c r="A57" s="4"/>
      <c r="G57" s="8"/>
    </row>
    <row r="58" spans="1:8" ht="5.0999999999999996" customHeight="1" x14ac:dyDescent="0.3">
      <c r="A58" s="4"/>
      <c r="G58" s="8"/>
    </row>
    <row r="59" spans="1:8" ht="42" customHeight="1" x14ac:dyDescent="0.3">
      <c r="A59" s="92" t="s">
        <v>39</v>
      </c>
      <c r="B59" s="93"/>
      <c r="C59" s="93"/>
      <c r="D59" s="93"/>
      <c r="E59" s="93"/>
      <c r="F59" s="93"/>
      <c r="G59" s="51" t="s">
        <v>69</v>
      </c>
      <c r="H59" s="43"/>
    </row>
    <row r="60" spans="1:8" x14ac:dyDescent="0.3">
      <c r="A60" s="10" t="s">
        <v>41</v>
      </c>
    </row>
    <row r="61" spans="1:8" x14ac:dyDescent="0.3">
      <c r="A61" s="4" t="s">
        <v>11</v>
      </c>
      <c r="G61" s="65">
        <v>96616.13</v>
      </c>
      <c r="H61" s="1" t="s">
        <v>5</v>
      </c>
    </row>
    <row r="62" spans="1:8" ht="18.75" customHeight="1" x14ac:dyDescent="0.3">
      <c r="A62" s="22" t="s">
        <v>32</v>
      </c>
      <c r="G62" s="65">
        <v>26405.82</v>
      </c>
      <c r="H62" s="1" t="s">
        <v>5</v>
      </c>
    </row>
    <row r="63" spans="1:8" x14ac:dyDescent="0.3">
      <c r="A63" s="4" t="s">
        <v>8</v>
      </c>
      <c r="G63" s="66" t="s">
        <v>34</v>
      </c>
    </row>
    <row r="64" spans="1:8" x14ac:dyDescent="0.3">
      <c r="A64" s="4" t="s">
        <v>76</v>
      </c>
      <c r="G64" s="67">
        <v>98</v>
      </c>
      <c r="H64" s="1" t="s">
        <v>2</v>
      </c>
    </row>
    <row r="65" spans="1:8" x14ac:dyDescent="0.3">
      <c r="A65" s="4" t="s">
        <v>1</v>
      </c>
      <c r="G65" s="69" t="s">
        <v>31</v>
      </c>
    </row>
    <row r="66" spans="1:8" x14ac:dyDescent="0.3">
      <c r="A66" s="4"/>
      <c r="G66" s="70"/>
    </row>
    <row r="67" spans="1:8" x14ac:dyDescent="0.3">
      <c r="A67" s="4" t="s">
        <v>21</v>
      </c>
      <c r="G67" s="68">
        <f>G62*G64/100</f>
        <v>25877.703599999997</v>
      </c>
      <c r="H67" s="1" t="s">
        <v>5</v>
      </c>
    </row>
    <row r="68" spans="1:8" x14ac:dyDescent="0.3">
      <c r="A68" s="4"/>
    </row>
    <row r="69" spans="1:8" x14ac:dyDescent="0.3">
      <c r="A69" s="9" t="s">
        <v>20</v>
      </c>
      <c r="G69" s="5"/>
      <c r="H69" s="1" t="s">
        <v>2</v>
      </c>
    </row>
    <row r="70" spans="1:8" x14ac:dyDescent="0.3">
      <c r="G70" s="26">
        <f>G67*G69/100</f>
        <v>0</v>
      </c>
    </row>
    <row r="72" spans="1:8" x14ac:dyDescent="0.3">
      <c r="A72" s="4" t="s">
        <v>25</v>
      </c>
      <c r="G72" s="25">
        <f>G67+G70</f>
        <v>25877.703599999997</v>
      </c>
      <c r="H72" s="1" t="s">
        <v>5</v>
      </c>
    </row>
    <row r="73" spans="1:8" x14ac:dyDescent="0.3">
      <c r="A73" s="4" t="s">
        <v>9</v>
      </c>
      <c r="G73" s="5"/>
      <c r="H73" s="1" t="s">
        <v>2</v>
      </c>
    </row>
    <row r="74" spans="1:8" x14ac:dyDescent="0.3">
      <c r="A74" s="4" t="s">
        <v>13</v>
      </c>
      <c r="G74" s="25">
        <f>G72*G73/100</f>
        <v>0</v>
      </c>
      <c r="H74" s="1" t="s">
        <v>5</v>
      </c>
    </row>
    <row r="76" spans="1:8" x14ac:dyDescent="0.3">
      <c r="A76" s="10" t="s">
        <v>42</v>
      </c>
    </row>
    <row r="77" spans="1:8" x14ac:dyDescent="0.3">
      <c r="A77" s="22" t="s">
        <v>33</v>
      </c>
      <c r="F77" s="11" t="s">
        <v>24</v>
      </c>
      <c r="G77" s="5"/>
      <c r="H77" s="1" t="s">
        <v>5</v>
      </c>
    </row>
    <row r="79" spans="1:8" x14ac:dyDescent="0.3">
      <c r="A79" s="4" t="s">
        <v>12</v>
      </c>
      <c r="G79" s="25">
        <f>G77</f>
        <v>0</v>
      </c>
      <c r="H79" s="1" t="s">
        <v>5</v>
      </c>
    </row>
    <row r="80" spans="1:8" x14ac:dyDescent="0.3">
      <c r="A80" s="4" t="s">
        <v>10</v>
      </c>
      <c r="G80" s="5"/>
      <c r="H80" s="1" t="s">
        <v>2</v>
      </c>
    </row>
    <row r="81" spans="1:8" x14ac:dyDescent="0.3">
      <c r="A81" s="4" t="s">
        <v>14</v>
      </c>
      <c r="G81" s="25">
        <f>G79*G80/100</f>
        <v>0</v>
      </c>
      <c r="H81" s="1" t="s">
        <v>5</v>
      </c>
    </row>
    <row r="82" spans="1:8" x14ac:dyDescent="0.3">
      <c r="A82" s="4"/>
      <c r="G82" s="8"/>
    </row>
    <row r="83" spans="1:8" x14ac:dyDescent="0.3">
      <c r="A83" s="4" t="s">
        <v>29</v>
      </c>
      <c r="G83" s="25">
        <f>G72+G74+G79+G81</f>
        <v>25877.703599999997</v>
      </c>
      <c r="H83" s="1" t="s">
        <v>5</v>
      </c>
    </row>
    <row r="84" spans="1:8" x14ac:dyDescent="0.3">
      <c r="A84" s="4"/>
      <c r="G84" s="8"/>
    </row>
    <row r="85" spans="1:8" x14ac:dyDescent="0.3">
      <c r="A85" s="30" t="s">
        <v>38</v>
      </c>
      <c r="G85" s="8"/>
    </row>
    <row r="86" spans="1:8" x14ac:dyDescent="0.3">
      <c r="A86" s="34" t="s">
        <v>15</v>
      </c>
      <c r="B86" s="35"/>
      <c r="C86" s="35"/>
      <c r="D86" s="35"/>
      <c r="E86" s="35"/>
      <c r="F86" s="35"/>
      <c r="G86" s="36">
        <f>G72+G74+G79+G81</f>
        <v>25877.703599999997</v>
      </c>
      <c r="H86" s="14" t="s">
        <v>5</v>
      </c>
    </row>
    <row r="87" spans="1:8" x14ac:dyDescent="0.3">
      <c r="A87" s="34" t="s">
        <v>17</v>
      </c>
      <c r="B87" s="35"/>
      <c r="C87" s="35"/>
      <c r="D87" s="35"/>
      <c r="E87" s="35"/>
      <c r="F87" s="35"/>
      <c r="G87" s="36">
        <f>G86*0.19</f>
        <v>4916.7636839999996</v>
      </c>
      <c r="H87" s="14" t="s">
        <v>5</v>
      </c>
    </row>
    <row r="88" spans="1:8" x14ac:dyDescent="0.3">
      <c r="A88" s="32" t="s">
        <v>16</v>
      </c>
      <c r="B88" s="33"/>
      <c r="C88" s="33"/>
      <c r="D88" s="33"/>
      <c r="E88" s="33"/>
      <c r="F88" s="33"/>
      <c r="G88" s="54">
        <f>G86+G87</f>
        <v>30794.467283999998</v>
      </c>
      <c r="H88" s="14" t="s">
        <v>5</v>
      </c>
    </row>
    <row r="89" spans="1:8" x14ac:dyDescent="0.3">
      <c r="A89" s="4"/>
      <c r="G89" s="8"/>
    </row>
    <row r="90" spans="1:8" x14ac:dyDescent="0.3">
      <c r="A90" s="10" t="s">
        <v>43</v>
      </c>
    </row>
    <row r="91" spans="1:8" x14ac:dyDescent="0.3">
      <c r="A91" s="18" t="s">
        <v>26</v>
      </c>
      <c r="G91" s="5"/>
      <c r="H91" s="1" t="s">
        <v>4</v>
      </c>
    </row>
    <row r="92" spans="1:8" x14ac:dyDescent="0.3">
      <c r="A92" s="9"/>
      <c r="G92" s="25">
        <f>15*G91</f>
        <v>0</v>
      </c>
      <c r="H92" s="1" t="s">
        <v>5</v>
      </c>
    </row>
    <row r="94" spans="1:8" x14ac:dyDescent="0.3">
      <c r="A94" s="18" t="s">
        <v>27</v>
      </c>
      <c r="G94" s="5"/>
      <c r="H94" s="1" t="s">
        <v>4</v>
      </c>
    </row>
    <row r="95" spans="1:8" x14ac:dyDescent="0.3">
      <c r="A95" s="9"/>
      <c r="G95" s="25">
        <f>20*G94</f>
        <v>0</v>
      </c>
      <c r="H95" s="1" t="s">
        <v>5</v>
      </c>
    </row>
    <row r="97" spans="1:8" x14ac:dyDescent="0.3">
      <c r="A97" s="18" t="s">
        <v>28</v>
      </c>
      <c r="G97" s="5"/>
      <c r="H97" s="1" t="s">
        <v>4</v>
      </c>
    </row>
    <row r="98" spans="1:8" x14ac:dyDescent="0.3">
      <c r="G98" s="25">
        <f>30*G97</f>
        <v>0</v>
      </c>
      <c r="H98" s="1" t="s">
        <v>5</v>
      </c>
    </row>
    <row r="99" spans="1:8" ht="5.0999999999999996" customHeight="1" x14ac:dyDescent="0.3">
      <c r="G99" s="8"/>
    </row>
    <row r="100" spans="1:8" x14ac:dyDescent="0.3">
      <c r="A100" s="30" t="s">
        <v>38</v>
      </c>
      <c r="G100" s="8"/>
    </row>
    <row r="101" spans="1:8" x14ac:dyDescent="0.3">
      <c r="A101" s="39" t="s">
        <v>22</v>
      </c>
      <c r="B101" s="40"/>
      <c r="C101" s="40"/>
      <c r="D101" s="40"/>
      <c r="E101" s="40"/>
      <c r="F101" s="40"/>
      <c r="G101" s="42">
        <f>G92+G95+G98</f>
        <v>0</v>
      </c>
      <c r="H101" s="1" t="s">
        <v>5</v>
      </c>
    </row>
    <row r="102" spans="1:8" x14ac:dyDescent="0.3">
      <c r="A102" s="41" t="s">
        <v>30</v>
      </c>
      <c r="B102" s="40"/>
      <c r="C102" s="40"/>
      <c r="D102" s="40"/>
      <c r="E102" s="40"/>
      <c r="F102" s="40"/>
      <c r="G102" s="42">
        <f>G73/100*G101</f>
        <v>0</v>
      </c>
      <c r="H102" s="1" t="s">
        <v>5</v>
      </c>
    </row>
    <row r="103" spans="1:8" x14ac:dyDescent="0.3">
      <c r="A103" s="39" t="s">
        <v>17</v>
      </c>
      <c r="B103" s="40"/>
      <c r="C103" s="40"/>
      <c r="D103" s="40"/>
      <c r="E103" s="40"/>
      <c r="F103" s="40"/>
      <c r="G103" s="42">
        <f>0.19*(G101+G102)</f>
        <v>0</v>
      </c>
      <c r="H103" s="1" t="s">
        <v>5</v>
      </c>
    </row>
    <row r="104" spans="1:8" x14ac:dyDescent="0.3">
      <c r="A104" s="37" t="s">
        <v>23</v>
      </c>
      <c r="B104" s="38"/>
      <c r="C104" s="38"/>
      <c r="D104" s="38"/>
      <c r="E104" s="38"/>
      <c r="F104" s="38"/>
      <c r="G104" s="53">
        <f>G101+G102+G103</f>
        <v>0</v>
      </c>
      <c r="H104" s="1" t="s">
        <v>5</v>
      </c>
    </row>
    <row r="105" spans="1:8" ht="5.0999999999999996" customHeight="1" x14ac:dyDescent="0.3">
      <c r="A105" s="4"/>
      <c r="G105" s="8"/>
    </row>
    <row r="106" spans="1:8" ht="5.0999999999999996" customHeight="1" x14ac:dyDescent="0.3">
      <c r="A106" s="4"/>
      <c r="G106" s="8"/>
    </row>
    <row r="107" spans="1:8" ht="42" customHeight="1" x14ac:dyDescent="0.3">
      <c r="A107" s="92" t="s">
        <v>52</v>
      </c>
      <c r="B107" s="93"/>
      <c r="C107" s="93"/>
      <c r="D107" s="93"/>
      <c r="E107" s="93"/>
      <c r="F107" s="93"/>
      <c r="G107" s="51" t="s">
        <v>70</v>
      </c>
      <c r="H107" s="71"/>
    </row>
    <row r="108" spans="1:8" x14ac:dyDescent="0.3">
      <c r="A108" s="10" t="s">
        <v>53</v>
      </c>
    </row>
    <row r="109" spans="1:8" x14ac:dyDescent="0.3">
      <c r="A109" s="4" t="s">
        <v>11</v>
      </c>
      <c r="G109" s="65">
        <v>70000</v>
      </c>
      <c r="H109" s="1" t="s">
        <v>5</v>
      </c>
    </row>
    <row r="110" spans="1:8" ht="18.75" customHeight="1" x14ac:dyDescent="0.3">
      <c r="A110" s="22" t="s">
        <v>32</v>
      </c>
      <c r="G110" s="65">
        <v>20467.400000000001</v>
      </c>
      <c r="H110" s="1" t="s">
        <v>5</v>
      </c>
    </row>
    <row r="111" spans="1:8" x14ac:dyDescent="0.3">
      <c r="A111" s="4" t="s">
        <v>8</v>
      </c>
      <c r="G111" s="66" t="s">
        <v>34</v>
      </c>
    </row>
    <row r="112" spans="1:8" x14ac:dyDescent="0.3">
      <c r="A112" s="4" t="s">
        <v>76</v>
      </c>
      <c r="G112" s="67">
        <v>98</v>
      </c>
      <c r="H112" s="1" t="s">
        <v>2</v>
      </c>
    </row>
    <row r="113" spans="1:8" x14ac:dyDescent="0.3">
      <c r="A113" s="4" t="s">
        <v>1</v>
      </c>
      <c r="G113" s="27" t="s">
        <v>31</v>
      </c>
    </row>
    <row r="114" spans="1:8" x14ac:dyDescent="0.3">
      <c r="A114" s="4"/>
    </row>
    <row r="115" spans="1:8" x14ac:dyDescent="0.3">
      <c r="A115" s="4" t="s">
        <v>21</v>
      </c>
      <c r="G115" s="68">
        <f>G110*G112/100</f>
        <v>20058.052000000003</v>
      </c>
      <c r="H115" s="1" t="s">
        <v>5</v>
      </c>
    </row>
    <row r="116" spans="1:8" x14ac:dyDescent="0.3">
      <c r="A116" s="4"/>
    </row>
    <row r="117" spans="1:8" x14ac:dyDescent="0.3">
      <c r="A117" s="9" t="s">
        <v>20</v>
      </c>
      <c r="G117" s="5"/>
      <c r="H117" s="1" t="s">
        <v>2</v>
      </c>
    </row>
    <row r="118" spans="1:8" x14ac:dyDescent="0.3">
      <c r="G118" s="26">
        <f>G115*G117/100</f>
        <v>0</v>
      </c>
    </row>
    <row r="120" spans="1:8" x14ac:dyDescent="0.3">
      <c r="A120" s="4" t="s">
        <v>25</v>
      </c>
      <c r="G120" s="25">
        <f>G115+G118</f>
        <v>20058.052000000003</v>
      </c>
      <c r="H120" s="1" t="s">
        <v>5</v>
      </c>
    </row>
    <row r="121" spans="1:8" x14ac:dyDescent="0.3">
      <c r="A121" s="4" t="s">
        <v>9</v>
      </c>
      <c r="G121" s="5"/>
      <c r="H121" s="1" t="s">
        <v>2</v>
      </c>
    </row>
    <row r="122" spans="1:8" x14ac:dyDescent="0.3">
      <c r="A122" s="4" t="s">
        <v>13</v>
      </c>
      <c r="G122" s="25">
        <f>G120*G121/100</f>
        <v>0</v>
      </c>
      <c r="H122" s="1" t="s">
        <v>5</v>
      </c>
    </row>
    <row r="124" spans="1:8" x14ac:dyDescent="0.3">
      <c r="A124" s="10" t="s">
        <v>54</v>
      </c>
    </row>
    <row r="125" spans="1:8" x14ac:dyDescent="0.3">
      <c r="A125" s="22" t="s">
        <v>33</v>
      </c>
      <c r="F125" s="11" t="s">
        <v>24</v>
      </c>
      <c r="G125" s="5"/>
      <c r="H125" s="1" t="s">
        <v>5</v>
      </c>
    </row>
    <row r="127" spans="1:8" x14ac:dyDescent="0.3">
      <c r="A127" s="4" t="s">
        <v>12</v>
      </c>
      <c r="G127" s="25">
        <f>G125</f>
        <v>0</v>
      </c>
      <c r="H127" s="1" t="s">
        <v>5</v>
      </c>
    </row>
    <row r="128" spans="1:8" x14ac:dyDescent="0.3">
      <c r="A128" s="4" t="s">
        <v>10</v>
      </c>
      <c r="G128" s="5"/>
      <c r="H128" s="1" t="s">
        <v>2</v>
      </c>
    </row>
    <row r="129" spans="1:8" x14ac:dyDescent="0.3">
      <c r="A129" s="4" t="s">
        <v>14</v>
      </c>
      <c r="G129" s="25">
        <f>G127*G128/100</f>
        <v>0</v>
      </c>
      <c r="H129" s="1" t="s">
        <v>5</v>
      </c>
    </row>
    <row r="130" spans="1:8" x14ac:dyDescent="0.3">
      <c r="A130" s="4"/>
      <c r="G130" s="8"/>
    </row>
    <row r="131" spans="1:8" x14ac:dyDescent="0.3">
      <c r="A131" s="4" t="s">
        <v>29</v>
      </c>
      <c r="G131" s="25">
        <f>G120+G122+G127+G129</f>
        <v>20058.052000000003</v>
      </c>
      <c r="H131" s="1" t="s">
        <v>5</v>
      </c>
    </row>
    <row r="132" spans="1:8" x14ac:dyDescent="0.3">
      <c r="A132" s="4"/>
      <c r="G132" s="8"/>
    </row>
    <row r="133" spans="1:8" x14ac:dyDescent="0.3">
      <c r="A133" s="30" t="s">
        <v>55</v>
      </c>
      <c r="G133" s="8"/>
    </row>
    <row r="134" spans="1:8" x14ac:dyDescent="0.3">
      <c r="A134" s="34" t="s">
        <v>15</v>
      </c>
      <c r="B134" s="35"/>
      <c r="C134" s="35"/>
      <c r="D134" s="35"/>
      <c r="E134" s="35"/>
      <c r="F134" s="35"/>
      <c r="G134" s="36">
        <f>G120+G122+G127+G129</f>
        <v>20058.052000000003</v>
      </c>
      <c r="H134" s="14" t="s">
        <v>5</v>
      </c>
    </row>
    <row r="135" spans="1:8" x14ac:dyDescent="0.3">
      <c r="A135" s="34" t="s">
        <v>17</v>
      </c>
      <c r="B135" s="35"/>
      <c r="C135" s="35"/>
      <c r="D135" s="35"/>
      <c r="E135" s="35"/>
      <c r="F135" s="35"/>
      <c r="G135" s="36">
        <f>G134*0.19</f>
        <v>3811.0298800000005</v>
      </c>
      <c r="H135" s="14" t="s">
        <v>5</v>
      </c>
    </row>
    <row r="136" spans="1:8" x14ac:dyDescent="0.3">
      <c r="A136" s="32" t="s">
        <v>16</v>
      </c>
      <c r="B136" s="33"/>
      <c r="C136" s="33"/>
      <c r="D136" s="33"/>
      <c r="E136" s="33"/>
      <c r="F136" s="33"/>
      <c r="G136" s="54">
        <f>G134+G135</f>
        <v>23869.081880000005</v>
      </c>
      <c r="H136" s="14" t="s">
        <v>5</v>
      </c>
    </row>
    <row r="137" spans="1:8" x14ac:dyDescent="0.3">
      <c r="A137" s="4"/>
      <c r="G137" s="8"/>
    </row>
    <row r="138" spans="1:8" x14ac:dyDescent="0.3">
      <c r="A138" s="10" t="s">
        <v>56</v>
      </c>
    </row>
    <row r="139" spans="1:8" x14ac:dyDescent="0.3">
      <c r="A139" s="18" t="s">
        <v>26</v>
      </c>
      <c r="G139" s="5"/>
      <c r="H139" s="1" t="s">
        <v>4</v>
      </c>
    </row>
    <row r="140" spans="1:8" x14ac:dyDescent="0.3">
      <c r="A140" s="9"/>
      <c r="G140" s="25">
        <f>15*G139</f>
        <v>0</v>
      </c>
      <c r="H140" s="1" t="s">
        <v>5</v>
      </c>
    </row>
    <row r="142" spans="1:8" x14ac:dyDescent="0.3">
      <c r="A142" s="18" t="s">
        <v>27</v>
      </c>
      <c r="G142" s="5"/>
      <c r="H142" s="1" t="s">
        <v>4</v>
      </c>
    </row>
    <row r="143" spans="1:8" x14ac:dyDescent="0.3">
      <c r="A143" s="9"/>
      <c r="G143" s="25">
        <f>20*G142</f>
        <v>0</v>
      </c>
      <c r="H143" s="1" t="s">
        <v>5</v>
      </c>
    </row>
    <row r="145" spans="1:9" x14ac:dyDescent="0.3">
      <c r="A145" s="18" t="s">
        <v>28</v>
      </c>
      <c r="G145" s="5"/>
      <c r="H145" s="1" t="s">
        <v>4</v>
      </c>
    </row>
    <row r="146" spans="1:9" x14ac:dyDescent="0.3">
      <c r="G146" s="25">
        <f>30*G145</f>
        <v>0</v>
      </c>
      <c r="H146" s="1" t="s">
        <v>5</v>
      </c>
    </row>
    <row r="147" spans="1:9" ht="5.0999999999999996" customHeight="1" x14ac:dyDescent="0.3">
      <c r="G147" s="8"/>
    </row>
    <row r="148" spans="1:9" x14ac:dyDescent="0.3">
      <c r="A148" s="30" t="s">
        <v>55</v>
      </c>
      <c r="G148" s="8"/>
    </row>
    <row r="149" spans="1:9" x14ac:dyDescent="0.3">
      <c r="A149" s="39" t="s">
        <v>22</v>
      </c>
      <c r="B149" s="40"/>
      <c r="C149" s="40"/>
      <c r="D149" s="40"/>
      <c r="E149" s="40"/>
      <c r="F149" s="40"/>
      <c r="G149" s="42">
        <f>G140+G143+G146</f>
        <v>0</v>
      </c>
      <c r="H149" s="1" t="s">
        <v>5</v>
      </c>
    </row>
    <row r="150" spans="1:9" x14ac:dyDescent="0.3">
      <c r="A150" s="41" t="s">
        <v>30</v>
      </c>
      <c r="B150" s="40"/>
      <c r="C150" s="40"/>
      <c r="D150" s="40"/>
      <c r="E150" s="40"/>
      <c r="F150" s="40"/>
      <c r="G150" s="42">
        <f>G121/100*G149</f>
        <v>0</v>
      </c>
      <c r="H150" s="1" t="s">
        <v>5</v>
      </c>
    </row>
    <row r="151" spans="1:9" x14ac:dyDescent="0.3">
      <c r="A151" s="39" t="s">
        <v>17</v>
      </c>
      <c r="B151" s="40"/>
      <c r="C151" s="40"/>
      <c r="D151" s="40"/>
      <c r="E151" s="40"/>
      <c r="F151" s="40"/>
      <c r="G151" s="42">
        <f>0.19*(G149+G150)</f>
        <v>0</v>
      </c>
      <c r="H151" s="1" t="s">
        <v>5</v>
      </c>
    </row>
    <row r="152" spans="1:9" x14ac:dyDescent="0.3">
      <c r="A152" s="37" t="s">
        <v>23</v>
      </c>
      <c r="B152" s="38"/>
      <c r="C152" s="38"/>
      <c r="D152" s="38"/>
      <c r="E152" s="38"/>
      <c r="F152" s="38"/>
      <c r="G152" s="53">
        <f>G149+G150+G151</f>
        <v>0</v>
      </c>
      <c r="H152" s="1" t="s">
        <v>5</v>
      </c>
    </row>
    <row r="153" spans="1:9" ht="5.0999999999999996" customHeight="1" x14ac:dyDescent="0.3">
      <c r="A153" s="4"/>
      <c r="G153" s="8"/>
    </row>
    <row r="154" spans="1:9" ht="5.0999999999999996" customHeight="1" x14ac:dyDescent="0.3">
      <c r="A154" s="4"/>
      <c r="G154" s="8"/>
    </row>
    <row r="155" spans="1:9" ht="42" customHeight="1" x14ac:dyDescent="0.3">
      <c r="A155" s="92" t="s">
        <v>47</v>
      </c>
      <c r="B155" s="93"/>
      <c r="C155" s="93"/>
      <c r="D155" s="93"/>
      <c r="E155" s="93"/>
      <c r="F155" s="93"/>
      <c r="G155" s="51" t="s">
        <v>71</v>
      </c>
      <c r="H155" s="71"/>
      <c r="I155" s="72" t="s">
        <v>79</v>
      </c>
    </row>
    <row r="156" spans="1:9" x14ac:dyDescent="0.3">
      <c r="A156" s="10" t="s">
        <v>44</v>
      </c>
    </row>
    <row r="157" spans="1:9" x14ac:dyDescent="0.3">
      <c r="A157" s="4" t="s">
        <v>11</v>
      </c>
      <c r="G157" s="65">
        <v>78308.06</v>
      </c>
      <c r="H157" s="1" t="s">
        <v>5</v>
      </c>
    </row>
    <row r="158" spans="1:9" x14ac:dyDescent="0.3">
      <c r="A158" s="22" t="s">
        <v>32</v>
      </c>
      <c r="G158" s="65">
        <v>22379.53</v>
      </c>
      <c r="H158" s="1" t="s">
        <v>5</v>
      </c>
    </row>
    <row r="159" spans="1:9" x14ac:dyDescent="0.3">
      <c r="A159" s="4" t="s">
        <v>8</v>
      </c>
      <c r="G159" s="66" t="s">
        <v>34</v>
      </c>
    </row>
    <row r="160" spans="1:9" x14ac:dyDescent="0.3">
      <c r="A160" s="4" t="s">
        <v>76</v>
      </c>
      <c r="G160" s="67">
        <v>98</v>
      </c>
      <c r="H160" s="1" t="s">
        <v>2</v>
      </c>
    </row>
    <row r="161" spans="1:8" x14ac:dyDescent="0.3">
      <c r="A161" s="4" t="s">
        <v>1</v>
      </c>
      <c r="G161" s="69" t="s">
        <v>31</v>
      </c>
    </row>
    <row r="162" spans="1:8" x14ac:dyDescent="0.3">
      <c r="A162" s="4"/>
      <c r="G162" s="70"/>
    </row>
    <row r="163" spans="1:8" x14ac:dyDescent="0.3">
      <c r="A163" s="4" t="s">
        <v>21</v>
      </c>
      <c r="G163" s="68">
        <f>G158*G160/100</f>
        <v>21931.939399999999</v>
      </c>
      <c r="H163" s="1" t="s">
        <v>5</v>
      </c>
    </row>
    <row r="164" spans="1:8" x14ac:dyDescent="0.3">
      <c r="A164" s="4"/>
    </row>
    <row r="165" spans="1:8" x14ac:dyDescent="0.3">
      <c r="A165" s="9" t="s">
        <v>20</v>
      </c>
      <c r="G165" s="5"/>
      <c r="H165" s="1" t="s">
        <v>2</v>
      </c>
    </row>
    <row r="166" spans="1:8" x14ac:dyDescent="0.3">
      <c r="G166" s="26">
        <f>G163*G165/100</f>
        <v>0</v>
      </c>
    </row>
    <row r="168" spans="1:8" x14ac:dyDescent="0.3">
      <c r="A168" s="4" t="s">
        <v>25</v>
      </c>
      <c r="G168" s="25">
        <f>G163+G166</f>
        <v>21931.939399999999</v>
      </c>
      <c r="H168" s="1" t="s">
        <v>5</v>
      </c>
    </row>
    <row r="169" spans="1:8" x14ac:dyDescent="0.3">
      <c r="A169" s="4" t="s">
        <v>9</v>
      </c>
      <c r="G169" s="5"/>
      <c r="H169" s="1" t="s">
        <v>2</v>
      </c>
    </row>
    <row r="170" spans="1:8" x14ac:dyDescent="0.3">
      <c r="A170" s="4" t="s">
        <v>13</v>
      </c>
      <c r="G170" s="25">
        <f>G168*G169/100</f>
        <v>0</v>
      </c>
      <c r="H170" s="1" t="s">
        <v>5</v>
      </c>
    </row>
    <row r="172" spans="1:8" x14ac:dyDescent="0.3">
      <c r="A172" s="10" t="s">
        <v>45</v>
      </c>
    </row>
    <row r="173" spans="1:8" x14ac:dyDescent="0.3">
      <c r="A173" s="22" t="s">
        <v>33</v>
      </c>
      <c r="F173" s="11" t="s">
        <v>24</v>
      </c>
      <c r="G173" s="5"/>
      <c r="H173" s="1" t="s">
        <v>5</v>
      </c>
    </row>
    <row r="175" spans="1:8" x14ac:dyDescent="0.3">
      <c r="A175" s="4" t="s">
        <v>12</v>
      </c>
      <c r="G175" s="25">
        <f>G173</f>
        <v>0</v>
      </c>
      <c r="H175" s="1" t="s">
        <v>5</v>
      </c>
    </row>
    <row r="176" spans="1:8" x14ac:dyDescent="0.3">
      <c r="A176" s="4" t="s">
        <v>10</v>
      </c>
      <c r="G176" s="5"/>
      <c r="H176" s="1" t="s">
        <v>2</v>
      </c>
    </row>
    <row r="177" spans="1:8" x14ac:dyDescent="0.3">
      <c r="A177" s="4" t="s">
        <v>14</v>
      </c>
      <c r="G177" s="25">
        <f>G175*G176/100</f>
        <v>0</v>
      </c>
      <c r="H177" s="1" t="s">
        <v>5</v>
      </c>
    </row>
    <row r="178" spans="1:8" x14ac:dyDescent="0.3">
      <c r="A178" s="4"/>
      <c r="G178" s="8"/>
    </row>
    <row r="179" spans="1:8" x14ac:dyDescent="0.3">
      <c r="A179" s="4" t="s">
        <v>29</v>
      </c>
      <c r="G179" s="25">
        <f>G168+G170+G175+G177</f>
        <v>21931.939399999999</v>
      </c>
      <c r="H179" s="1" t="s">
        <v>5</v>
      </c>
    </row>
    <row r="180" spans="1:8" x14ac:dyDescent="0.3">
      <c r="A180" s="4"/>
      <c r="G180" s="8"/>
    </row>
    <row r="181" spans="1:8" x14ac:dyDescent="0.3">
      <c r="A181" s="30" t="s">
        <v>50</v>
      </c>
      <c r="G181" s="8"/>
    </row>
    <row r="182" spans="1:8" x14ac:dyDescent="0.3">
      <c r="A182" s="34" t="s">
        <v>15</v>
      </c>
      <c r="B182" s="35"/>
      <c r="C182" s="35"/>
      <c r="D182" s="35"/>
      <c r="E182" s="35"/>
      <c r="F182" s="35"/>
      <c r="G182" s="36">
        <f>G168+G170+G175+G177</f>
        <v>21931.939399999999</v>
      </c>
      <c r="H182" s="14" t="s">
        <v>5</v>
      </c>
    </row>
    <row r="183" spans="1:8" x14ac:dyDescent="0.3">
      <c r="A183" s="34" t="s">
        <v>17</v>
      </c>
      <c r="B183" s="35"/>
      <c r="C183" s="35"/>
      <c r="D183" s="35"/>
      <c r="E183" s="35"/>
      <c r="F183" s="35"/>
      <c r="G183" s="36">
        <f>G182*0.19</f>
        <v>4167.0684860000001</v>
      </c>
      <c r="H183" s="14" t="s">
        <v>5</v>
      </c>
    </row>
    <row r="184" spans="1:8" x14ac:dyDescent="0.3">
      <c r="A184" s="32" t="s">
        <v>16</v>
      </c>
      <c r="B184" s="33"/>
      <c r="C184" s="33"/>
      <c r="D184" s="33"/>
      <c r="E184" s="33"/>
      <c r="F184" s="33"/>
      <c r="G184" s="54">
        <f>G182+G183</f>
        <v>26099.007885999999</v>
      </c>
      <c r="H184" s="14" t="s">
        <v>5</v>
      </c>
    </row>
    <row r="185" spans="1:8" x14ac:dyDescent="0.3">
      <c r="A185" s="4"/>
      <c r="G185" s="8"/>
    </row>
    <row r="186" spans="1:8" x14ac:dyDescent="0.3">
      <c r="A186" s="10" t="s">
        <v>46</v>
      </c>
    </row>
    <row r="187" spans="1:8" x14ac:dyDescent="0.3">
      <c r="A187" s="18" t="s">
        <v>26</v>
      </c>
      <c r="G187" s="5"/>
      <c r="H187" s="1" t="s">
        <v>4</v>
      </c>
    </row>
    <row r="188" spans="1:8" x14ac:dyDescent="0.3">
      <c r="A188" s="9"/>
      <c r="G188" s="25">
        <f>15*G187</f>
        <v>0</v>
      </c>
      <c r="H188" s="1" t="s">
        <v>5</v>
      </c>
    </row>
    <row r="190" spans="1:8" x14ac:dyDescent="0.3">
      <c r="A190" s="18" t="s">
        <v>27</v>
      </c>
      <c r="G190" s="5"/>
      <c r="H190" s="1" t="s">
        <v>4</v>
      </c>
    </row>
    <row r="191" spans="1:8" x14ac:dyDescent="0.3">
      <c r="A191" s="9"/>
      <c r="G191" s="25">
        <f>20*G190</f>
        <v>0</v>
      </c>
      <c r="H191" s="1" t="s">
        <v>5</v>
      </c>
    </row>
    <row r="193" spans="1:8" x14ac:dyDescent="0.3">
      <c r="A193" s="18" t="s">
        <v>28</v>
      </c>
      <c r="G193" s="5"/>
      <c r="H193" s="1" t="s">
        <v>4</v>
      </c>
    </row>
    <row r="194" spans="1:8" x14ac:dyDescent="0.3">
      <c r="G194" s="25">
        <f>30*G193</f>
        <v>0</v>
      </c>
      <c r="H194" s="1" t="s">
        <v>5</v>
      </c>
    </row>
    <row r="195" spans="1:8" ht="5.0999999999999996" customHeight="1" x14ac:dyDescent="0.3">
      <c r="G195" s="8"/>
    </row>
    <row r="196" spans="1:8" x14ac:dyDescent="0.3">
      <c r="A196" s="30" t="s">
        <v>50</v>
      </c>
      <c r="G196" s="8"/>
    </row>
    <row r="197" spans="1:8" x14ac:dyDescent="0.3">
      <c r="A197" s="39" t="s">
        <v>22</v>
      </c>
      <c r="B197" s="40"/>
      <c r="C197" s="40"/>
      <c r="D197" s="40"/>
      <c r="E197" s="40"/>
      <c r="F197" s="40"/>
      <c r="G197" s="42">
        <f>G188+G191+G194</f>
        <v>0</v>
      </c>
      <c r="H197" s="1" t="s">
        <v>5</v>
      </c>
    </row>
    <row r="198" spans="1:8" x14ac:dyDescent="0.3">
      <c r="A198" s="41" t="s">
        <v>30</v>
      </c>
      <c r="B198" s="40"/>
      <c r="C198" s="40"/>
      <c r="D198" s="40"/>
      <c r="E198" s="40"/>
      <c r="F198" s="40"/>
      <c r="G198" s="42">
        <f>G169/100*G197</f>
        <v>0</v>
      </c>
      <c r="H198" s="1" t="s">
        <v>5</v>
      </c>
    </row>
    <row r="199" spans="1:8" x14ac:dyDescent="0.3">
      <c r="A199" s="39" t="s">
        <v>17</v>
      </c>
      <c r="B199" s="40"/>
      <c r="C199" s="40"/>
      <c r="D199" s="40"/>
      <c r="E199" s="40"/>
      <c r="F199" s="40"/>
      <c r="G199" s="42">
        <f>0.19*(G197+G198)</f>
        <v>0</v>
      </c>
      <c r="H199" s="1" t="s">
        <v>5</v>
      </c>
    </row>
    <row r="200" spans="1:8" x14ac:dyDescent="0.3">
      <c r="A200" s="37" t="s">
        <v>23</v>
      </c>
      <c r="B200" s="38"/>
      <c r="C200" s="38"/>
      <c r="D200" s="38"/>
      <c r="E200" s="38"/>
      <c r="F200" s="38"/>
      <c r="G200" s="53">
        <f>G197+G198+G199</f>
        <v>0</v>
      </c>
      <c r="H200" s="1" t="s">
        <v>5</v>
      </c>
    </row>
    <row r="201" spans="1:8" ht="5.0999999999999996" customHeight="1" x14ac:dyDescent="0.3">
      <c r="A201" s="4"/>
      <c r="G201" s="8"/>
    </row>
    <row r="202" spans="1:8" ht="5.0999999999999996" customHeight="1" x14ac:dyDescent="0.3">
      <c r="A202" s="4"/>
      <c r="G202" s="8"/>
    </row>
    <row r="203" spans="1:8" ht="42" customHeight="1" x14ac:dyDescent="0.3">
      <c r="A203" s="92" t="s">
        <v>63</v>
      </c>
      <c r="B203" s="93"/>
      <c r="C203" s="93"/>
      <c r="D203" s="93"/>
      <c r="E203" s="93"/>
      <c r="F203" s="93"/>
      <c r="G203" s="51" t="s">
        <v>72</v>
      </c>
      <c r="H203" s="71"/>
    </row>
    <row r="204" spans="1:8" x14ac:dyDescent="0.3">
      <c r="A204" s="10" t="s">
        <v>62</v>
      </c>
    </row>
    <row r="205" spans="1:8" x14ac:dyDescent="0.3">
      <c r="A205" s="4" t="s">
        <v>11</v>
      </c>
      <c r="G205" s="65">
        <v>26102.69</v>
      </c>
      <c r="H205" s="1" t="s">
        <v>5</v>
      </c>
    </row>
    <row r="206" spans="1:8" x14ac:dyDescent="0.3">
      <c r="A206" s="22" t="s">
        <v>32</v>
      </c>
      <c r="G206" s="65">
        <v>9403.56</v>
      </c>
      <c r="H206" s="1" t="s">
        <v>5</v>
      </c>
    </row>
    <row r="207" spans="1:8" x14ac:dyDescent="0.3">
      <c r="A207" s="4" t="s">
        <v>8</v>
      </c>
      <c r="G207" s="66" t="s">
        <v>34</v>
      </c>
    </row>
    <row r="208" spans="1:8" x14ac:dyDescent="0.3">
      <c r="A208" s="4" t="s">
        <v>76</v>
      </c>
      <c r="G208" s="67">
        <v>98</v>
      </c>
      <c r="H208" s="1" t="s">
        <v>2</v>
      </c>
    </row>
    <row r="209" spans="1:8" x14ac:dyDescent="0.3">
      <c r="A209" s="4" t="s">
        <v>1</v>
      </c>
      <c r="G209" s="69" t="s">
        <v>31</v>
      </c>
    </row>
    <row r="210" spans="1:8" x14ac:dyDescent="0.3">
      <c r="A210" s="4"/>
      <c r="G210" s="70"/>
    </row>
    <row r="211" spans="1:8" x14ac:dyDescent="0.3">
      <c r="A211" s="4" t="s">
        <v>21</v>
      </c>
      <c r="G211" s="68">
        <f>G206*G208/100</f>
        <v>9215.4887999999992</v>
      </c>
      <c r="H211" s="1" t="s">
        <v>5</v>
      </c>
    </row>
    <row r="212" spans="1:8" x14ac:dyDescent="0.3">
      <c r="A212" s="4"/>
    </row>
    <row r="213" spans="1:8" x14ac:dyDescent="0.3">
      <c r="A213" s="9" t="s">
        <v>20</v>
      </c>
      <c r="G213" s="5"/>
      <c r="H213" s="1" t="s">
        <v>2</v>
      </c>
    </row>
    <row r="214" spans="1:8" x14ac:dyDescent="0.3">
      <c r="G214" s="26">
        <f>G211*G213/100</f>
        <v>0</v>
      </c>
    </row>
    <row r="216" spans="1:8" x14ac:dyDescent="0.3">
      <c r="A216" s="4" t="s">
        <v>25</v>
      </c>
      <c r="G216" s="25">
        <f>G211+G214</f>
        <v>9215.4887999999992</v>
      </c>
      <c r="H216" s="1" t="s">
        <v>5</v>
      </c>
    </row>
    <row r="217" spans="1:8" x14ac:dyDescent="0.3">
      <c r="A217" s="4" t="s">
        <v>9</v>
      </c>
      <c r="G217" s="5"/>
      <c r="H217" s="1" t="s">
        <v>2</v>
      </c>
    </row>
    <row r="218" spans="1:8" x14ac:dyDescent="0.3">
      <c r="A218" s="4" t="s">
        <v>13</v>
      </c>
      <c r="G218" s="25">
        <f>G216*G217/100</f>
        <v>0</v>
      </c>
      <c r="H218" s="1" t="s">
        <v>5</v>
      </c>
    </row>
    <row r="220" spans="1:8" x14ac:dyDescent="0.3">
      <c r="A220" s="10" t="s">
        <v>64</v>
      </c>
    </row>
    <row r="221" spans="1:8" x14ac:dyDescent="0.3">
      <c r="A221" s="22" t="s">
        <v>33</v>
      </c>
      <c r="F221" s="11" t="s">
        <v>24</v>
      </c>
      <c r="G221" s="5"/>
      <c r="H221" s="1" t="s">
        <v>5</v>
      </c>
    </row>
    <row r="223" spans="1:8" x14ac:dyDescent="0.3">
      <c r="A223" s="4" t="s">
        <v>12</v>
      </c>
      <c r="G223" s="25">
        <f>G221</f>
        <v>0</v>
      </c>
      <c r="H223" s="1" t="s">
        <v>5</v>
      </c>
    </row>
    <row r="224" spans="1:8" x14ac:dyDescent="0.3">
      <c r="A224" s="4" t="s">
        <v>10</v>
      </c>
      <c r="G224" s="5"/>
      <c r="H224" s="1" t="s">
        <v>2</v>
      </c>
    </row>
    <row r="225" spans="1:8" x14ac:dyDescent="0.3">
      <c r="A225" s="4" t="s">
        <v>14</v>
      </c>
      <c r="G225" s="25">
        <f>G223*G224/100</f>
        <v>0</v>
      </c>
      <c r="H225" s="1" t="s">
        <v>5</v>
      </c>
    </row>
    <row r="226" spans="1:8" x14ac:dyDescent="0.3">
      <c r="A226" s="4"/>
      <c r="G226" s="8"/>
    </row>
    <row r="227" spans="1:8" x14ac:dyDescent="0.3">
      <c r="A227" s="4" t="s">
        <v>29</v>
      </c>
      <c r="G227" s="25">
        <f>G216+G218+G223+G225</f>
        <v>9215.4887999999992</v>
      </c>
      <c r="H227" s="1" t="s">
        <v>5</v>
      </c>
    </row>
    <row r="228" spans="1:8" x14ac:dyDescent="0.3">
      <c r="A228" s="4"/>
      <c r="G228" s="8"/>
    </row>
    <row r="229" spans="1:8" x14ac:dyDescent="0.3">
      <c r="A229" s="30" t="s">
        <v>60</v>
      </c>
      <c r="G229" s="8"/>
    </row>
    <row r="230" spans="1:8" x14ac:dyDescent="0.3">
      <c r="A230" s="34" t="s">
        <v>15</v>
      </c>
      <c r="B230" s="35"/>
      <c r="C230" s="35"/>
      <c r="D230" s="35"/>
      <c r="E230" s="35"/>
      <c r="F230" s="35"/>
      <c r="G230" s="36">
        <f>G216+G218+G223+G225</f>
        <v>9215.4887999999992</v>
      </c>
      <c r="H230" s="14" t="s">
        <v>5</v>
      </c>
    </row>
    <row r="231" spans="1:8" x14ac:dyDescent="0.3">
      <c r="A231" s="34" t="s">
        <v>17</v>
      </c>
      <c r="B231" s="35"/>
      <c r="C231" s="35"/>
      <c r="D231" s="35"/>
      <c r="E231" s="35"/>
      <c r="F231" s="35"/>
      <c r="G231" s="36">
        <f>G230*0.19</f>
        <v>1750.9428719999999</v>
      </c>
      <c r="H231" s="14" t="s">
        <v>5</v>
      </c>
    </row>
    <row r="232" spans="1:8" x14ac:dyDescent="0.3">
      <c r="A232" s="32" t="s">
        <v>16</v>
      </c>
      <c r="B232" s="33"/>
      <c r="C232" s="33"/>
      <c r="D232" s="33"/>
      <c r="E232" s="33"/>
      <c r="F232" s="33"/>
      <c r="G232" s="54">
        <f>G230+G231</f>
        <v>10966.431671999999</v>
      </c>
      <c r="H232" s="14" t="s">
        <v>5</v>
      </c>
    </row>
    <row r="233" spans="1:8" x14ac:dyDescent="0.3">
      <c r="A233" s="4"/>
      <c r="G233" s="8"/>
    </row>
    <row r="234" spans="1:8" x14ac:dyDescent="0.3">
      <c r="A234" s="10" t="s">
        <v>61</v>
      </c>
    </row>
    <row r="235" spans="1:8" x14ac:dyDescent="0.3">
      <c r="A235" s="18" t="s">
        <v>26</v>
      </c>
      <c r="G235" s="5"/>
      <c r="H235" s="1" t="s">
        <v>4</v>
      </c>
    </row>
    <row r="236" spans="1:8" x14ac:dyDescent="0.3">
      <c r="A236" s="9"/>
      <c r="G236" s="25">
        <f>15*G235</f>
        <v>0</v>
      </c>
      <c r="H236" s="1" t="s">
        <v>5</v>
      </c>
    </row>
    <row r="238" spans="1:8" x14ac:dyDescent="0.3">
      <c r="A238" s="18" t="s">
        <v>27</v>
      </c>
      <c r="G238" s="5"/>
      <c r="H238" s="1" t="s">
        <v>4</v>
      </c>
    </row>
    <row r="239" spans="1:8" x14ac:dyDescent="0.3">
      <c r="A239" s="9"/>
      <c r="G239" s="25">
        <f>20*G238</f>
        <v>0</v>
      </c>
      <c r="H239" s="1" t="s">
        <v>5</v>
      </c>
    </row>
    <row r="241" spans="1:8" x14ac:dyDescent="0.3">
      <c r="A241" s="18" t="s">
        <v>28</v>
      </c>
      <c r="G241" s="5"/>
      <c r="H241" s="1" t="s">
        <v>4</v>
      </c>
    </row>
    <row r="242" spans="1:8" x14ac:dyDescent="0.3">
      <c r="G242" s="25">
        <f>30*G241</f>
        <v>0</v>
      </c>
      <c r="H242" s="1" t="s">
        <v>5</v>
      </c>
    </row>
    <row r="243" spans="1:8" ht="5.0999999999999996" customHeight="1" x14ac:dyDescent="0.3">
      <c r="G243" s="8"/>
    </row>
    <row r="244" spans="1:8" x14ac:dyDescent="0.3">
      <c r="A244" s="30" t="s">
        <v>60</v>
      </c>
      <c r="G244" s="8"/>
    </row>
    <row r="245" spans="1:8" x14ac:dyDescent="0.3">
      <c r="A245" s="39" t="s">
        <v>22</v>
      </c>
      <c r="B245" s="40"/>
      <c r="C245" s="40"/>
      <c r="D245" s="40"/>
      <c r="E245" s="40"/>
      <c r="F245" s="40"/>
      <c r="G245" s="42">
        <f>G236+G239+G242</f>
        <v>0</v>
      </c>
      <c r="H245" s="1" t="s">
        <v>5</v>
      </c>
    </row>
    <row r="246" spans="1:8" x14ac:dyDescent="0.3">
      <c r="A246" s="41" t="s">
        <v>30</v>
      </c>
      <c r="B246" s="40"/>
      <c r="C246" s="40"/>
      <c r="D246" s="40"/>
      <c r="E246" s="40"/>
      <c r="F246" s="40"/>
      <c r="G246" s="42">
        <f>G217/100*G245</f>
        <v>0</v>
      </c>
      <c r="H246" s="1" t="s">
        <v>5</v>
      </c>
    </row>
    <row r="247" spans="1:8" x14ac:dyDescent="0.3">
      <c r="A247" s="39" t="s">
        <v>17</v>
      </c>
      <c r="B247" s="40"/>
      <c r="C247" s="40"/>
      <c r="D247" s="40"/>
      <c r="E247" s="40"/>
      <c r="F247" s="40"/>
      <c r="G247" s="42">
        <f>0.19*(G245+G246)</f>
        <v>0</v>
      </c>
      <c r="H247" s="1" t="s">
        <v>5</v>
      </c>
    </row>
    <row r="248" spans="1:8" x14ac:dyDescent="0.3">
      <c r="A248" s="37" t="s">
        <v>23</v>
      </c>
      <c r="B248" s="38"/>
      <c r="C248" s="38"/>
      <c r="D248" s="38"/>
      <c r="E248" s="38"/>
      <c r="F248" s="38"/>
      <c r="G248" s="53">
        <f>G245+G246+G247</f>
        <v>0</v>
      </c>
      <c r="H248" s="1" t="s">
        <v>5</v>
      </c>
    </row>
    <row r="249" spans="1:8" ht="5.0999999999999996" customHeight="1" x14ac:dyDescent="0.3">
      <c r="A249" s="4"/>
      <c r="G249" s="8"/>
    </row>
    <row r="250" spans="1:8" ht="5.0999999999999996" customHeight="1" x14ac:dyDescent="0.3">
      <c r="A250" s="4"/>
      <c r="G250" s="8"/>
    </row>
    <row r="251" spans="1:8" ht="42" customHeight="1" x14ac:dyDescent="0.3">
      <c r="A251" s="92" t="s">
        <v>65</v>
      </c>
      <c r="B251" s="93"/>
      <c r="C251" s="93"/>
      <c r="D251" s="93"/>
      <c r="E251" s="93"/>
      <c r="F251" s="93"/>
      <c r="G251" s="51" t="s">
        <v>73</v>
      </c>
      <c r="H251" s="71"/>
    </row>
    <row r="252" spans="1:8" x14ac:dyDescent="0.3">
      <c r="A252" s="10" t="s">
        <v>59</v>
      </c>
    </row>
    <row r="253" spans="1:8" x14ac:dyDescent="0.3">
      <c r="A253" s="4" t="s">
        <v>11</v>
      </c>
      <c r="G253" s="65">
        <v>16102.69</v>
      </c>
      <c r="H253" s="1" t="s">
        <v>5</v>
      </c>
    </row>
    <row r="254" spans="1:8" x14ac:dyDescent="0.3">
      <c r="A254" s="22" t="s">
        <v>32</v>
      </c>
      <c r="G254" s="65">
        <v>6408.34</v>
      </c>
      <c r="H254" s="1" t="s">
        <v>5</v>
      </c>
    </row>
    <row r="255" spans="1:8" x14ac:dyDescent="0.3">
      <c r="A255" s="4" t="s">
        <v>8</v>
      </c>
      <c r="G255" s="66" t="s">
        <v>34</v>
      </c>
    </row>
    <row r="256" spans="1:8" x14ac:dyDescent="0.3">
      <c r="A256" s="4" t="s">
        <v>76</v>
      </c>
      <c r="G256" s="67">
        <v>98</v>
      </c>
      <c r="H256" s="1" t="s">
        <v>2</v>
      </c>
    </row>
    <row r="257" spans="1:8" x14ac:dyDescent="0.3">
      <c r="A257" s="4" t="s">
        <v>1</v>
      </c>
      <c r="G257" s="69" t="s">
        <v>31</v>
      </c>
    </row>
    <row r="258" spans="1:8" x14ac:dyDescent="0.3">
      <c r="A258" s="4"/>
      <c r="G258" s="70"/>
    </row>
    <row r="259" spans="1:8" x14ac:dyDescent="0.3">
      <c r="A259" s="4" t="s">
        <v>21</v>
      </c>
      <c r="G259" s="68">
        <f>G254*G256/100</f>
        <v>6280.1732000000011</v>
      </c>
      <c r="H259" s="1" t="s">
        <v>5</v>
      </c>
    </row>
    <row r="260" spans="1:8" x14ac:dyDescent="0.3">
      <c r="A260" s="4"/>
    </row>
    <row r="261" spans="1:8" x14ac:dyDescent="0.3">
      <c r="A261" s="9" t="s">
        <v>20</v>
      </c>
      <c r="G261" s="5"/>
      <c r="H261" s="1" t="s">
        <v>2</v>
      </c>
    </row>
    <row r="262" spans="1:8" x14ac:dyDescent="0.3">
      <c r="G262" s="26">
        <f>G259*G261/100</f>
        <v>0</v>
      </c>
    </row>
    <row r="264" spans="1:8" x14ac:dyDescent="0.3">
      <c r="A264" s="4" t="s">
        <v>25</v>
      </c>
      <c r="G264" s="25">
        <f>G259+G262</f>
        <v>6280.1732000000011</v>
      </c>
      <c r="H264" s="1" t="s">
        <v>5</v>
      </c>
    </row>
    <row r="265" spans="1:8" x14ac:dyDescent="0.3">
      <c r="A265" s="4" t="s">
        <v>9</v>
      </c>
      <c r="G265" s="5"/>
      <c r="H265" s="1" t="s">
        <v>2</v>
      </c>
    </row>
    <row r="266" spans="1:8" x14ac:dyDescent="0.3">
      <c r="A266" s="4" t="s">
        <v>13</v>
      </c>
      <c r="G266" s="25">
        <f>G264*G265/100</f>
        <v>0</v>
      </c>
      <c r="H266" s="1" t="s">
        <v>5</v>
      </c>
    </row>
    <row r="268" spans="1:8" x14ac:dyDescent="0.3">
      <c r="A268" s="10" t="s">
        <v>58</v>
      </c>
    </row>
    <row r="269" spans="1:8" x14ac:dyDescent="0.3">
      <c r="A269" s="22" t="s">
        <v>33</v>
      </c>
      <c r="F269" s="11" t="s">
        <v>24</v>
      </c>
      <c r="G269" s="5"/>
      <c r="H269" s="1" t="s">
        <v>5</v>
      </c>
    </row>
    <row r="271" spans="1:8" x14ac:dyDescent="0.3">
      <c r="A271" s="4" t="s">
        <v>12</v>
      </c>
      <c r="G271" s="25">
        <f>G269</f>
        <v>0</v>
      </c>
      <c r="H271" s="1" t="s">
        <v>5</v>
      </c>
    </row>
    <row r="272" spans="1:8" x14ac:dyDescent="0.3">
      <c r="A272" s="4" t="s">
        <v>10</v>
      </c>
      <c r="G272" s="5"/>
      <c r="H272" s="1" t="s">
        <v>2</v>
      </c>
    </row>
    <row r="273" spans="1:8" x14ac:dyDescent="0.3">
      <c r="A273" s="4" t="s">
        <v>14</v>
      </c>
      <c r="G273" s="25">
        <f>G271*G272/100</f>
        <v>0</v>
      </c>
      <c r="H273" s="1" t="s">
        <v>5</v>
      </c>
    </row>
    <row r="274" spans="1:8" x14ac:dyDescent="0.3">
      <c r="A274" s="4"/>
      <c r="G274" s="8"/>
    </row>
    <row r="275" spans="1:8" x14ac:dyDescent="0.3">
      <c r="A275" s="4" t="s">
        <v>29</v>
      </c>
      <c r="G275" s="25">
        <f>G264+G266+G271+G273</f>
        <v>6280.1732000000011</v>
      </c>
      <c r="H275" s="1" t="s">
        <v>5</v>
      </c>
    </row>
    <row r="276" spans="1:8" x14ac:dyDescent="0.3">
      <c r="A276" s="4"/>
      <c r="G276" s="8"/>
    </row>
    <row r="277" spans="1:8" x14ac:dyDescent="0.3">
      <c r="A277" s="30" t="s">
        <v>57</v>
      </c>
      <c r="G277" s="8"/>
    </row>
    <row r="278" spans="1:8" x14ac:dyDescent="0.3">
      <c r="A278" s="34" t="s">
        <v>15</v>
      </c>
      <c r="B278" s="35"/>
      <c r="C278" s="35"/>
      <c r="D278" s="35"/>
      <c r="E278" s="35"/>
      <c r="F278" s="35"/>
      <c r="G278" s="36">
        <f>G264+G266+G271+G273</f>
        <v>6280.1732000000011</v>
      </c>
      <c r="H278" s="14" t="s">
        <v>5</v>
      </c>
    </row>
    <row r="279" spans="1:8" x14ac:dyDescent="0.3">
      <c r="A279" s="34" t="s">
        <v>17</v>
      </c>
      <c r="B279" s="35"/>
      <c r="C279" s="35"/>
      <c r="D279" s="35"/>
      <c r="E279" s="35"/>
      <c r="F279" s="35"/>
      <c r="G279" s="36">
        <f>G278*0.19</f>
        <v>1193.2329080000002</v>
      </c>
      <c r="H279" s="14" t="s">
        <v>5</v>
      </c>
    </row>
    <row r="280" spans="1:8" x14ac:dyDescent="0.3">
      <c r="A280" s="32" t="s">
        <v>16</v>
      </c>
      <c r="B280" s="33"/>
      <c r="C280" s="33"/>
      <c r="D280" s="33"/>
      <c r="E280" s="33"/>
      <c r="F280" s="33"/>
      <c r="G280" s="54">
        <f>G278+G279</f>
        <v>7473.406108000001</v>
      </c>
      <c r="H280" s="14" t="s">
        <v>5</v>
      </c>
    </row>
    <row r="281" spans="1:8" x14ac:dyDescent="0.3">
      <c r="A281" s="4"/>
      <c r="G281" s="8"/>
    </row>
    <row r="282" spans="1:8" x14ac:dyDescent="0.3">
      <c r="A282" s="10" t="s">
        <v>46</v>
      </c>
    </row>
    <row r="283" spans="1:8" x14ac:dyDescent="0.3">
      <c r="A283" s="18" t="s">
        <v>26</v>
      </c>
      <c r="G283" s="5"/>
      <c r="H283" s="1" t="s">
        <v>4</v>
      </c>
    </row>
    <row r="284" spans="1:8" x14ac:dyDescent="0.3">
      <c r="A284" s="9"/>
      <c r="G284" s="25">
        <f>15*G283</f>
        <v>0</v>
      </c>
      <c r="H284" s="1" t="s">
        <v>5</v>
      </c>
    </row>
    <row r="286" spans="1:8" x14ac:dyDescent="0.3">
      <c r="A286" s="18" t="s">
        <v>27</v>
      </c>
      <c r="G286" s="5"/>
      <c r="H286" s="1" t="s">
        <v>4</v>
      </c>
    </row>
    <row r="287" spans="1:8" x14ac:dyDescent="0.3">
      <c r="A287" s="9"/>
      <c r="G287" s="25">
        <f>20*G286</f>
        <v>0</v>
      </c>
      <c r="H287" s="1" t="s">
        <v>5</v>
      </c>
    </row>
    <row r="289" spans="1:8" x14ac:dyDescent="0.3">
      <c r="A289" s="18" t="s">
        <v>28</v>
      </c>
      <c r="G289" s="5"/>
      <c r="H289" s="1" t="s">
        <v>4</v>
      </c>
    </row>
    <row r="290" spans="1:8" x14ac:dyDescent="0.3">
      <c r="G290" s="25">
        <f>30*G289</f>
        <v>0</v>
      </c>
      <c r="H290" s="1" t="s">
        <v>5</v>
      </c>
    </row>
    <row r="291" spans="1:8" ht="5.0999999999999996" customHeight="1" x14ac:dyDescent="0.3">
      <c r="G291" s="8"/>
    </row>
    <row r="292" spans="1:8" x14ac:dyDescent="0.3">
      <c r="A292" s="30" t="s">
        <v>57</v>
      </c>
      <c r="G292" s="8"/>
    </row>
    <row r="293" spans="1:8" x14ac:dyDescent="0.3">
      <c r="A293" s="39" t="s">
        <v>22</v>
      </c>
      <c r="B293" s="40"/>
      <c r="C293" s="40"/>
      <c r="D293" s="40"/>
      <c r="E293" s="40"/>
      <c r="F293" s="40"/>
      <c r="G293" s="42">
        <f>G284+G287+G290</f>
        <v>0</v>
      </c>
      <c r="H293" s="1" t="s">
        <v>5</v>
      </c>
    </row>
    <row r="294" spans="1:8" x14ac:dyDescent="0.3">
      <c r="A294" s="41" t="s">
        <v>30</v>
      </c>
      <c r="B294" s="40"/>
      <c r="C294" s="40"/>
      <c r="D294" s="40"/>
      <c r="E294" s="40"/>
      <c r="F294" s="40"/>
      <c r="G294" s="42">
        <f>G265/100*G293</f>
        <v>0</v>
      </c>
      <c r="H294" s="1" t="s">
        <v>5</v>
      </c>
    </row>
    <row r="295" spans="1:8" x14ac:dyDescent="0.3">
      <c r="A295" s="39" t="s">
        <v>17</v>
      </c>
      <c r="B295" s="40"/>
      <c r="C295" s="40"/>
      <c r="D295" s="40"/>
      <c r="E295" s="40"/>
      <c r="F295" s="40"/>
      <c r="G295" s="42">
        <f>0.19*(G293+G294)</f>
        <v>0</v>
      </c>
      <c r="H295" s="1" t="s">
        <v>5</v>
      </c>
    </row>
    <row r="296" spans="1:8" x14ac:dyDescent="0.3">
      <c r="A296" s="37" t="s">
        <v>23</v>
      </c>
      <c r="B296" s="38"/>
      <c r="C296" s="38"/>
      <c r="D296" s="38"/>
      <c r="E296" s="38"/>
      <c r="F296" s="38"/>
      <c r="G296" s="53">
        <f>G293+G294+G295</f>
        <v>0</v>
      </c>
      <c r="H296" s="1" t="s">
        <v>5</v>
      </c>
    </row>
    <row r="297" spans="1:8" ht="5.0999999999999996" customHeight="1" x14ac:dyDescent="0.3">
      <c r="A297" s="4"/>
      <c r="G297" s="8"/>
    </row>
    <row r="298" spans="1:8" ht="5.0999999999999996" customHeight="1" thickBot="1" x14ac:dyDescent="0.35">
      <c r="A298" s="4"/>
      <c r="G298" s="8"/>
    </row>
    <row r="299" spans="1:8" ht="42" customHeight="1" thickBot="1" x14ac:dyDescent="0.35">
      <c r="A299" s="90" t="s">
        <v>66</v>
      </c>
      <c r="B299" s="91"/>
      <c r="C299" s="91"/>
      <c r="D299" s="91"/>
      <c r="E299" s="91"/>
      <c r="F299" s="91"/>
      <c r="G299" s="52" t="s">
        <v>74</v>
      </c>
      <c r="H299" s="43"/>
    </row>
    <row r="300" spans="1:8" ht="17.25" thickBot="1" x14ac:dyDescent="0.35">
      <c r="A300" s="4"/>
      <c r="G300" s="8"/>
    </row>
    <row r="301" spans="1:8" x14ac:dyDescent="0.3">
      <c r="A301" s="12" t="s">
        <v>48</v>
      </c>
      <c r="B301" s="13"/>
      <c r="C301" s="13"/>
      <c r="D301" s="13"/>
      <c r="E301" s="13"/>
      <c r="F301" s="13"/>
      <c r="G301" s="57">
        <f>G38+G86+G134+G182+G230+G278</f>
        <v>171762.62039999999</v>
      </c>
      <c r="H301" s="14" t="s">
        <v>5</v>
      </c>
    </row>
    <row r="302" spans="1:8" x14ac:dyDescent="0.3">
      <c r="A302" s="15" t="s">
        <v>17</v>
      </c>
      <c r="B302" s="14"/>
      <c r="C302" s="14"/>
      <c r="D302" s="14"/>
      <c r="E302" s="14"/>
      <c r="F302" s="14"/>
      <c r="G302" s="58">
        <f>G301*0.19</f>
        <v>32634.897875999999</v>
      </c>
      <c r="H302" s="14" t="s">
        <v>5</v>
      </c>
    </row>
    <row r="303" spans="1:8" ht="17.25" thickBot="1" x14ac:dyDescent="0.35">
      <c r="A303" s="16" t="s">
        <v>49</v>
      </c>
      <c r="B303" s="17"/>
      <c r="C303" s="17"/>
      <c r="D303" s="17"/>
      <c r="E303" s="17"/>
      <c r="F303" s="17"/>
      <c r="G303" s="59">
        <f>G301+G302</f>
        <v>204397.51827599999</v>
      </c>
      <c r="H303" s="14" t="s">
        <v>5</v>
      </c>
    </row>
    <row r="304" spans="1:8" x14ac:dyDescent="0.3">
      <c r="A304" s="28"/>
      <c r="B304" s="14"/>
      <c r="C304" s="14"/>
      <c r="D304" s="14"/>
      <c r="E304" s="14"/>
      <c r="F304" s="14"/>
      <c r="G304" s="29"/>
      <c r="H304" s="14"/>
    </row>
    <row r="305" spans="1:8" ht="17.25" thickBot="1" x14ac:dyDescent="0.35">
      <c r="A305" s="10" t="s">
        <v>67</v>
      </c>
    </row>
    <row r="306" spans="1:8" x14ac:dyDescent="0.3">
      <c r="A306" s="45" t="s">
        <v>22</v>
      </c>
      <c r="B306" s="46"/>
      <c r="C306" s="46"/>
      <c r="D306" s="46"/>
      <c r="E306" s="46"/>
      <c r="F306" s="46"/>
      <c r="G306" s="60">
        <f>(G53+G101+G149+G197+G245+G293)</f>
        <v>0</v>
      </c>
      <c r="H306" s="1" t="s">
        <v>5</v>
      </c>
    </row>
    <row r="307" spans="1:8" x14ac:dyDescent="0.3">
      <c r="A307" s="47" t="s">
        <v>30</v>
      </c>
      <c r="B307" s="44"/>
      <c r="C307" s="44"/>
      <c r="D307" s="44"/>
      <c r="E307" s="44"/>
      <c r="F307" s="44"/>
      <c r="G307" s="61">
        <f>(G54+G102+G150+G198+G246+G294)</f>
        <v>0</v>
      </c>
      <c r="H307" s="1" t="s">
        <v>5</v>
      </c>
    </row>
    <row r="308" spans="1:8" x14ac:dyDescent="0.3">
      <c r="A308" s="48" t="s">
        <v>17</v>
      </c>
      <c r="B308" s="44"/>
      <c r="C308" s="44"/>
      <c r="D308" s="44"/>
      <c r="E308" s="44"/>
      <c r="F308" s="44"/>
      <c r="G308" s="62">
        <f>0.19*(G306+G307)</f>
        <v>0</v>
      </c>
      <c r="H308" s="1" t="s">
        <v>5</v>
      </c>
    </row>
    <row r="309" spans="1:8" ht="17.25" thickBot="1" x14ac:dyDescent="0.35">
      <c r="A309" s="49" t="s">
        <v>23</v>
      </c>
      <c r="B309" s="50"/>
      <c r="C309" s="50"/>
      <c r="D309" s="50"/>
      <c r="E309" s="50"/>
      <c r="F309" s="50"/>
      <c r="G309" s="63">
        <f>G306+G307+G308</f>
        <v>0</v>
      </c>
      <c r="H309" s="1" t="s">
        <v>5</v>
      </c>
    </row>
    <row r="310" spans="1:8" x14ac:dyDescent="0.3">
      <c r="A310" s="28"/>
      <c r="B310" s="14"/>
      <c r="C310" s="14"/>
      <c r="D310" s="14"/>
      <c r="E310" s="14"/>
      <c r="F310" s="14"/>
      <c r="G310" s="29"/>
      <c r="H310" s="14"/>
    </row>
    <row r="311" spans="1:8" x14ac:dyDescent="0.3">
      <c r="C311" s="3"/>
    </row>
    <row r="312" spans="1:8" ht="66.75" customHeight="1" x14ac:dyDescent="0.3">
      <c r="A312" s="6"/>
      <c r="B312" s="7"/>
      <c r="C312" s="76"/>
      <c r="D312" s="77"/>
      <c r="E312" s="77"/>
      <c r="F312" s="77"/>
      <c r="G312" s="77"/>
      <c r="H312" s="78"/>
    </row>
    <row r="313" spans="1:8" x14ac:dyDescent="0.3">
      <c r="A313" s="2" t="s">
        <v>6</v>
      </c>
      <c r="B313" s="2"/>
      <c r="C313" s="2" t="s">
        <v>7</v>
      </c>
    </row>
  </sheetData>
  <mergeCells count="18">
    <mergeCell ref="C312:H312"/>
    <mergeCell ref="C7:G7"/>
    <mergeCell ref="C9:G9"/>
    <mergeCell ref="A11:F11"/>
    <mergeCell ref="A37:G37"/>
    <mergeCell ref="A52:G52"/>
    <mergeCell ref="A59:F59"/>
    <mergeCell ref="A107:F107"/>
    <mergeCell ref="A155:F155"/>
    <mergeCell ref="A203:F203"/>
    <mergeCell ref="A251:F251"/>
    <mergeCell ref="A299:F299"/>
    <mergeCell ref="C6:G6"/>
    <mergeCell ref="A1:E1"/>
    <mergeCell ref="F1:G1"/>
    <mergeCell ref="A2:E2"/>
    <mergeCell ref="A3:H3"/>
    <mergeCell ref="A4:H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Honorar FPL TA2</vt:lpstr>
      <vt:lpstr>TA2 AG 4-9</vt:lpstr>
      <vt:lpstr>'Honorar FPL TA2'!Druckbereich</vt:lpstr>
      <vt:lpstr>'Honorar FPL TA2'!Drucktitel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Falk Schubert</cp:lastModifiedBy>
  <cp:lastPrinted>2025-03-26T10:36:21Z</cp:lastPrinted>
  <dcterms:created xsi:type="dcterms:W3CDTF">2019-06-19T12:17:42Z</dcterms:created>
  <dcterms:modified xsi:type="dcterms:W3CDTF">2025-03-26T10:36:45Z</dcterms:modified>
</cp:coreProperties>
</file>