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0 VgV GHT Görlitz Interim\05_GHT-V3-HLS\V2-2_Bekanntmachung_final\02_Anlagen final\"/>
    </mc:Choice>
  </mc:AlternateContent>
  <xr:revisionPtr revIDLastSave="0" documentId="13_ncr:1_{09A98B03-2EDF-4069-A42A-61AE1AB1BE80}" xr6:coauthVersionLast="47" xr6:coauthVersionMax="47" xr10:uidLastSave="{00000000-0000-0000-0000-000000000000}"/>
  <workbookProtection workbookAlgorithmName="SHA-512" workbookHashValue="/So+MO1RGRs2qO58W4u85o2kW/mDjfaInoeNtWB1plJa9Ec4EFoanG5oyhZ8jZUjYPHirgH6VRPh9nI9gqADhQ==" workbookSaltValue="359r0J5/f5L43+Ixgb5ojw==" workbookSpinCount="100000" lockStructure="1"/>
  <bookViews>
    <workbookView xWindow="28680" yWindow="-120" windowWidth="29040" windowHeight="17520" xr2:uid="{00000000-000D-0000-FFFF-FFFF00000000}"/>
  </bookViews>
  <sheets>
    <sheet name="Honorar FPL TA1und3" sheetId="1" r:id="rId1"/>
  </sheets>
  <definedNames>
    <definedName name="_xlnm.Print_Area" localSheetId="0">'Honorar FPL TA1und3'!$A$1:$H$217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4" i="1" l="1"/>
  <c r="G191" i="1"/>
  <c r="G188" i="1"/>
  <c r="G197" i="1" s="1"/>
  <c r="G175" i="1"/>
  <c r="G177" i="1" s="1"/>
  <c r="G163" i="1"/>
  <c r="G98" i="1"/>
  <c r="G95" i="1"/>
  <c r="G92" i="1"/>
  <c r="G79" i="1"/>
  <c r="G81" i="1" s="1"/>
  <c r="G67" i="1"/>
  <c r="G146" i="1"/>
  <c r="G143" i="1"/>
  <c r="G140" i="1"/>
  <c r="G127" i="1"/>
  <c r="G129" i="1" s="1"/>
  <c r="G115" i="1"/>
  <c r="G31" i="1"/>
  <c r="G198" i="1" l="1"/>
  <c r="G166" i="1"/>
  <c r="G168" i="1" s="1"/>
  <c r="G101" i="1"/>
  <c r="G102" i="1" s="1"/>
  <c r="G103" i="1" s="1"/>
  <c r="G70" i="1"/>
  <c r="G72" i="1" s="1"/>
  <c r="G149" i="1"/>
  <c r="G150" i="1" s="1"/>
  <c r="G118" i="1"/>
  <c r="G120" i="1" s="1"/>
  <c r="G19" i="1"/>
  <c r="G170" i="1" l="1"/>
  <c r="G182" i="1" s="1"/>
  <c r="G199" i="1"/>
  <c r="G200" i="1" s="1"/>
  <c r="G74" i="1"/>
  <c r="G86" i="1" s="1"/>
  <c r="G104" i="1"/>
  <c r="G122" i="1"/>
  <c r="G134" i="1" s="1"/>
  <c r="G151" i="1"/>
  <c r="G152" i="1" s="1"/>
  <c r="G22" i="1"/>
  <c r="G24" i="1" s="1"/>
  <c r="G50" i="1"/>
  <c r="G47" i="1"/>
  <c r="G44" i="1"/>
  <c r="G183" i="1" l="1"/>
  <c r="G184" i="1" s="1"/>
  <c r="G179" i="1"/>
  <c r="G87" i="1"/>
  <c r="G88" i="1" s="1"/>
  <c r="G83" i="1"/>
  <c r="G135" i="1"/>
  <c r="G136" i="1" s="1"/>
  <c r="G131" i="1"/>
  <c r="G53" i="1"/>
  <c r="G210" i="1" s="1"/>
  <c r="G54" i="1" l="1"/>
  <c r="G211" i="1" s="1"/>
  <c r="G55" i="1" l="1"/>
  <c r="G56" i="1" s="1"/>
  <c r="G212" i="1"/>
  <c r="G213" i="1" s="1"/>
  <c r="G26" i="1" l="1"/>
  <c r="G33" i="1"/>
  <c r="G35" i="1" l="1"/>
  <c r="G38" i="1"/>
  <c r="G205" i="1" s="1"/>
  <c r="G39" i="1" l="1"/>
  <c r="G40" i="1" s="1"/>
  <c r="G206" i="1" l="1"/>
  <c r="G207" i="1" s="1"/>
</calcChain>
</file>

<file path=xl/sharedStrings.xml><?xml version="1.0" encoding="utf-8"?>
<sst xmlns="http://schemas.openxmlformats.org/spreadsheetml/2006/main" count="265" uniqueCount="65">
  <si>
    <t>Bieter:</t>
  </si>
  <si>
    <t>Honorarsatz:</t>
  </si>
  <si>
    <t>v.H.</t>
  </si>
  <si>
    <t>Besondere Leistungen:</t>
  </si>
  <si>
    <t>€/h</t>
  </si>
  <si>
    <t>€</t>
  </si>
  <si>
    <t>Ort, Datum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</si>
  <si>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</si>
  <si>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</si>
  <si>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</si>
  <si>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</si>
  <si>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</si>
  <si>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</si>
  <si>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</si>
  <si>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</si>
  <si>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</si>
  <si>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</si>
  <si>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</si>
  <si>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</si>
  <si>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</si>
  <si>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</si>
  <si>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</si>
  <si>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</si>
  <si>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</si>
  <si>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</si>
  <si>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</si>
  <si>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</si>
  <si>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</si>
  <si>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</si>
  <si>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</si>
  <si>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</si>
  <si>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Grundhonorar netto, 100% gemäß § 50 HOAI 2021:</t>
  </si>
  <si>
    <t>1) Prüfen und Werten von Nebenangeboten</t>
  </si>
  <si>
    <t>II</t>
  </si>
  <si>
    <t>Grundleistungen</t>
  </si>
  <si>
    <t>Fachplanung Technische Ausrüstung Anlagengruppe 1
KG 410 - Abwasser-, Wasser-, Gasanlagen</t>
  </si>
  <si>
    <t>Stundensätze (netto) Fachplanung Technische Ausrüstung Anlagengruppe 1:</t>
  </si>
  <si>
    <t>Fachplanung Technische Ausrüstung Anlagengruppe 1</t>
  </si>
  <si>
    <t>Fachplanung Technische Ausrüstung Anlagengruppe 3
KG 430 - Raumlufttechnische Anlagen</t>
  </si>
  <si>
    <t>Fachplanung Technische Ausrüstung Anlagengruppe 3</t>
  </si>
  <si>
    <t>Honorarsumme Gesamt netto inkl. NK</t>
  </si>
  <si>
    <t>Angebotssumme Gesamt brutto</t>
  </si>
  <si>
    <t>Grundhonorar netto, 100% gemäß § 54 HOAI 2021:</t>
  </si>
  <si>
    <t>Stundensätze (netto) AG 1 - 3</t>
  </si>
  <si>
    <t>AG 1</t>
  </si>
  <si>
    <t>AG 2</t>
  </si>
  <si>
    <t>Fachplanung Technische Ausrüstung Anlagengruppe 2
KG 420 - Wärmeversorgungsanlagen</t>
  </si>
  <si>
    <t>Fachplanung Technische Ausrüstung Anlagengruppe 2</t>
  </si>
  <si>
    <t>Stundensätze (netto) Fachplanung Technische Ausrüstung Anlagengruppe 2:</t>
  </si>
  <si>
    <t>Stundensätze (netto) Fachplanung Technische Ausrüstung Anlagengruppe 3:</t>
  </si>
  <si>
    <t>AG 3</t>
  </si>
  <si>
    <t>Honorarformblatt</t>
  </si>
  <si>
    <t xml:space="preserve">Ausbau Bestandsgebäude zu Mehrzweckräumen - Alter Güterbahnhof Görlitz	
Offenes Verfahren nach §15 VgV 
Fachplanung Technische Ausrüstung, Anlagengruppe 1-3                                                   </t>
  </si>
  <si>
    <t>beabsichtigter Leistungsumfang (2-9)</t>
  </si>
  <si>
    <r>
      <t xml:space="preserve">Fachplanung Technische Ausrüstung Gesamt Anlagengruppen 1 - 3, </t>
    </r>
    <r>
      <rPr>
        <sz val="12"/>
        <color theme="3" tint="0.39997558519241921"/>
        <rFont val="Arial Narrow"/>
        <family val="2"/>
      </rPr>
      <t>anteilig 9</t>
    </r>
  </si>
  <si>
    <t xml:space="preserve">Grundleistungen AG 9 </t>
  </si>
  <si>
    <t>Besondere Leistungen AG 9:</t>
  </si>
  <si>
    <t>Fachplanung Technische Ausrüstung Anlagengruppe 9</t>
  </si>
  <si>
    <t>Stundensätze (netto) AG 7</t>
  </si>
  <si>
    <r>
      <t xml:space="preserve">AG 9
</t>
    </r>
    <r>
      <rPr>
        <sz val="11"/>
        <color rgb="FF0070C0"/>
        <rFont val="Arial Narrow"/>
        <family val="2"/>
      </rPr>
      <t>anteilig AG 1-3</t>
    </r>
  </si>
  <si>
    <t>Fachplanung Technische Ausrüstung Anlagengruppe 9 anteilig zu AG 1-3
KG 490 - Sonstige Maßnahmen für technische Anlagen</t>
  </si>
  <si>
    <t>geschätzte anrechenbare Kosten (netto) KG 490 gesamt:</t>
  </si>
  <si>
    <t>Grundhonorar netto, 100% gemäß § 50 HOAI 2021, anteilig KG 410-430</t>
  </si>
  <si>
    <r>
      <t xml:space="preserve">AG 1-3
</t>
    </r>
    <r>
      <rPr>
        <sz val="11"/>
        <color rgb="FF0070C0"/>
        <rFont val="Arial Narrow"/>
        <family val="2"/>
      </rPr>
      <t>+ anteilig 9</t>
    </r>
  </si>
  <si>
    <t xml:space="preserve"> Unterschrift des Vertretungsberechtigten in Textform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</si>
</sst>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b/>
      <sz val="12"/>
      <color theme="3" tint="0.39997558519241921"/>
      <name val="Arial Narrow"/>
      <family val="2"/>
    </font>
    <font>
      <b/>
      <sz val="11"/>
      <color rgb="FF0070C0"/>
      <name val="Arial Narrow"/>
      <family val="2"/>
    </font>
    <font>
      <sz val="11"/>
      <color rgb="FFFF0000"/>
      <name val="Arial Narrow"/>
      <family val="2"/>
    </font>
    <font>
      <b/>
      <sz val="22"/>
      <color rgb="FF0070C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  <font>
      <sz val="11"/>
      <color rgb="FF0070C0"/>
      <name val="Arial Narrow"/>
      <family val="2"/>
    </font>
    <font>
      <sz val="12"/>
      <color theme="3" tint="0.3999755851924192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2"/>
      <color rgb="FF0070C0"/>
      <name val="Arial Narrow"/>
      <family val="2"/>
    </font>
    <font>
      <sz val="12"/>
      <color rgb="FF0070C0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5" xfId="0" applyFont="1" applyBorder="1"/>
    <xf numFmtId="0" fontId="13" fillId="0" borderId="16" xfId="0" applyFont="1" applyBorder="1"/>
    <xf numFmtId="0" fontId="13" fillId="0" borderId="0" xfId="0" applyFont="1"/>
    <xf numFmtId="0" fontId="12" fillId="0" borderId="17" xfId="0" applyFont="1" applyBorder="1"/>
    <xf numFmtId="0" fontId="12" fillId="0" borderId="18" xfId="0" applyFont="1" applyBorder="1"/>
    <xf numFmtId="0" fontId="13" fillId="0" borderId="19" xfId="0" applyFont="1" applyBorder="1"/>
    <xf numFmtId="0" fontId="2" fillId="0" borderId="0" xfId="0" applyFont="1"/>
    <xf numFmtId="0" fontId="1" fillId="0" borderId="0" xfId="0" applyFont="1"/>
    <xf numFmtId="165" fontId="16" fillId="0" borderId="0" xfId="0" applyNumberFormat="1" applyFont="1"/>
    <xf numFmtId="165" fontId="18" fillId="0" borderId="0" xfId="0" applyNumberFormat="1" applyFont="1"/>
    <xf numFmtId="0" fontId="16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24" xfId="0" applyFont="1" applyBorder="1"/>
    <xf numFmtId="0" fontId="13" fillId="0" borderId="25" xfId="0" applyFont="1" applyBorder="1"/>
    <xf numFmtId="0" fontId="12" fillId="0" borderId="21" xfId="0" applyFont="1" applyBorder="1"/>
    <xf numFmtId="0" fontId="13" fillId="0" borderId="22" xfId="0" applyFont="1" applyBorder="1"/>
    <xf numFmtId="165" fontId="14" fillId="0" borderId="20" xfId="0" applyNumberFormat="1" applyFont="1" applyBorder="1"/>
    <xf numFmtId="165" fontId="14" fillId="0" borderId="26" xfId="0" applyNumberFormat="1" applyFont="1" applyBorder="1"/>
    <xf numFmtId="0" fontId="8" fillId="0" borderId="24" xfId="0" applyFont="1" applyBorder="1"/>
    <xf numFmtId="0" fontId="4" fillId="0" borderId="25" xfId="0" applyFont="1" applyBorder="1"/>
    <xf numFmtId="0" fontId="8" fillId="0" borderId="21" xfId="0" applyFont="1" applyBorder="1"/>
    <xf numFmtId="0" fontId="4" fillId="0" borderId="22" xfId="0" applyFont="1" applyBorder="1"/>
    <xf numFmtId="0" fontId="17" fillId="0" borderId="21" xfId="0" applyFont="1" applyBorder="1"/>
    <xf numFmtId="165" fontId="9" fillId="0" borderId="20" xfId="0" applyNumberFormat="1" applyFont="1" applyBorder="1"/>
    <xf numFmtId="165" fontId="9" fillId="0" borderId="26" xfId="0" applyNumberFormat="1" applyFont="1" applyBorder="1"/>
    <xf numFmtId="0" fontId="20" fillId="0" borderId="0" xfId="0" applyFont="1"/>
    <xf numFmtId="0" fontId="12" fillId="0" borderId="0" xfId="0" applyFont="1"/>
    <xf numFmtId="165" fontId="14" fillId="0" borderId="0" xfId="0" applyNumberFormat="1" applyFont="1"/>
    <xf numFmtId="0" fontId="8" fillId="0" borderId="27" xfId="0" applyFont="1" applyBorder="1"/>
    <xf numFmtId="0" fontId="1" fillId="0" borderId="28" xfId="0" applyFont="1" applyBorder="1"/>
    <xf numFmtId="0" fontId="17" fillId="0" borderId="29" xfId="0" applyFont="1" applyBorder="1"/>
    <xf numFmtId="0" fontId="1" fillId="0" borderId="3" xfId="0" applyFont="1" applyBorder="1"/>
    <xf numFmtId="0" fontId="8" fillId="0" borderId="29" xfId="0" applyFont="1" applyBorder="1"/>
    <xf numFmtId="0" fontId="8" fillId="0" borderId="30" xfId="0" applyFont="1" applyBorder="1"/>
    <xf numFmtId="0" fontId="1" fillId="0" borderId="31" xfId="0" applyFont="1" applyBorder="1"/>
    <xf numFmtId="0" fontId="21" fillId="0" borderId="0" xfId="0" applyFont="1"/>
    <xf numFmtId="0" fontId="22" fillId="3" borderId="23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vertical="top" wrapText="1"/>
    </xf>
    <xf numFmtId="0" fontId="0" fillId="0" borderId="0" xfId="0" applyAlignment="1">
      <alignment vertical="top" wrapText="1"/>
    </xf>
    <xf numFmtId="165" fontId="13" fillId="0" borderId="35" xfId="0" applyNumberFormat="1" applyFont="1" applyBorder="1"/>
    <xf numFmtId="165" fontId="13" fillId="0" borderId="36" xfId="0" applyNumberFormat="1" applyFont="1" applyBorder="1"/>
    <xf numFmtId="165" fontId="12" fillId="3" borderId="37" xfId="0" applyNumberFormat="1" applyFont="1" applyFill="1" applyBorder="1"/>
    <xf numFmtId="165" fontId="1" fillId="0" borderId="35" xfId="0" applyNumberFormat="1" applyFont="1" applyBorder="1"/>
    <xf numFmtId="165" fontId="1" fillId="0" borderId="38" xfId="0" applyNumberFormat="1" applyFont="1" applyBorder="1"/>
    <xf numFmtId="165" fontId="1" fillId="0" borderId="36" xfId="0" applyNumberFormat="1" applyFont="1" applyBorder="1"/>
    <xf numFmtId="165" fontId="8" fillId="3" borderId="37" xfId="0" applyNumberFormat="1" applyFont="1" applyFill="1" applyBorder="1"/>
    <xf numFmtId="165" fontId="25" fillId="0" borderId="1" xfId="0" applyNumberFormat="1" applyFont="1" applyBorder="1"/>
    <xf numFmtId="0" fontId="25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  <xf numFmtId="1" fontId="25" fillId="0" borderId="0" xfId="0" applyNumberFormat="1" applyFont="1" applyAlignment="1" applyProtection="1">
      <alignment horizontal="center"/>
      <protection locked="0"/>
    </xf>
    <xf numFmtId="0" fontId="25" fillId="0" borderId="0" xfId="0" applyFont="1"/>
    <xf numFmtId="165" fontId="26" fillId="0" borderId="1" xfId="0" applyNumberFormat="1" applyFont="1" applyBorder="1"/>
    <xf numFmtId="0" fontId="22" fillId="3" borderId="34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Protection="1">
      <protection locked="0"/>
    </xf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165" fontId="29" fillId="0" borderId="26" xfId="0" applyNumberFormat="1" applyFont="1" applyBorder="1"/>
    <xf numFmtId="0" fontId="1" fillId="0" borderId="22" xfId="0" applyFont="1" applyBorder="1"/>
    <xf numFmtId="0" fontId="1" fillId="0" borderId="25" xfId="0" applyFont="1" applyBorder="1"/>
    <xf numFmtId="165" fontId="30" fillId="0" borderId="26" xfId="0" applyNumberFormat="1" applyFont="1" applyBorder="1"/>
    <xf numFmtId="0" fontId="31" fillId="0" borderId="0" xfId="0" applyFont="1" applyAlignment="1">
      <alignment wrapText="1"/>
    </xf>
    <xf numFmtId="0" fontId="32" fillId="0" borderId="0" xfId="0" applyFont="1" applyAlignment="1">
      <alignment horizontal="right"/>
    </xf>
    <xf numFmtId="49" fontId="23" fillId="0" borderId="0" xfId="1" applyNumberFormat="1" applyFont="1" applyAlignment="1">
      <alignment wrapText="1"/>
    </xf>
    <xf numFmtId="0" fontId="24" fillId="0" borderId="0" xfId="0" applyFont="1" applyAlignment="1">
      <alignment wrapText="1"/>
    </xf>
    <xf numFmtId="0" fontId="19" fillId="0" borderId="21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19" fillId="0" borderId="32" xfId="0" applyFont="1" applyBorder="1" applyAlignment="1">
      <alignment vertical="center" wrapText="1"/>
    </xf>
    <xf numFmtId="0" fontId="0" fillId="0" borderId="33" xfId="0" applyBorder="1" applyAlignment="1">
      <alignment wrapText="1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49" fontId="33" fillId="0" borderId="0" xfId="1" applyNumberFormat="1" applyFont="1" applyAlignment="1">
      <alignment horizontal="right" wrapText="1"/>
    </xf>
    <xf numFmtId="0" fontId="34" fillId="0" borderId="0" xfId="0" applyFont="1" applyAlignment="1">
      <alignment horizontal="right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7"/>
  <sheetViews>
    <sheetView tabSelected="1" view="pageLayout" zoomScaleNormal="100" zoomScaleSheetLayoutView="100" workbookViewId="0">
      <selection activeCell="A216" sqref="A216"/>
    </sheetView>
  </sheetViews>
  <sheetFormatPr baseColWidth="10" defaultRowHeight="16.5" x14ac:dyDescent="0.3"/>
  <cols>
    <col min="1" max="1" width="16.28515625" style="1" customWidth="1"/>
    <col min="2" max="2" width="3.140625" style="1" customWidth="1"/>
    <col min="3" max="3" width="21" style="1" bestFit="1" customWidth="1"/>
    <col min="4" max="4" width="1.42578125" style="1" customWidth="1"/>
    <col min="5" max="5" width="27.140625" style="1" customWidth="1"/>
    <col min="6" max="6" width="7.42578125" style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s="19" customFormat="1" ht="50.1" customHeight="1" x14ac:dyDescent="0.3">
      <c r="A1" s="78" t="s">
        <v>52</v>
      </c>
      <c r="B1" s="79"/>
      <c r="C1" s="79"/>
      <c r="D1" s="79"/>
      <c r="E1" s="79"/>
      <c r="F1" s="86" t="s">
        <v>51</v>
      </c>
      <c r="G1" s="87"/>
      <c r="H1" s="77"/>
    </row>
    <row r="2" spans="1:10" s="19" customFormat="1" ht="16.5" customHeight="1" x14ac:dyDescent="0.3">
      <c r="A2" s="52"/>
      <c r="B2" s="53"/>
      <c r="C2" s="53"/>
      <c r="D2" s="53"/>
      <c r="E2" s="53"/>
      <c r="F2" s="52"/>
      <c r="G2" s="76"/>
      <c r="H2" s="26"/>
    </row>
    <row r="3" spans="1:10" ht="35.25" customHeight="1" x14ac:dyDescent="0.3">
      <c r="A3" s="84" t="s">
        <v>17</v>
      </c>
      <c r="B3" s="85"/>
      <c r="C3" s="85"/>
      <c r="D3" s="85"/>
      <c r="E3" s="85"/>
      <c r="F3" s="85"/>
      <c r="G3" s="85"/>
      <c r="H3" s="85"/>
    </row>
    <row r="4" spans="1:10" ht="30.75" customHeight="1" x14ac:dyDescent="0.3">
      <c r="A4" s="84" t="s">
        <v>18</v>
      </c>
      <c r="B4" s="84"/>
      <c r="C4" s="84"/>
      <c r="D4" s="84"/>
      <c r="E4" s="84"/>
      <c r="F4" s="84"/>
      <c r="G4" s="84"/>
      <c r="H4" s="84"/>
    </row>
    <row r="6" spans="1:10" ht="22.5" customHeight="1" x14ac:dyDescent="0.3">
      <c r="A6" s="1" t="s">
        <v>0</v>
      </c>
      <c r="C6" s="91"/>
      <c r="D6" s="92"/>
      <c r="E6" s="92"/>
      <c r="F6" s="92"/>
      <c r="G6" s="93"/>
      <c r="I6" s="22"/>
      <c r="J6" s="20"/>
    </row>
    <row r="7" spans="1:10" ht="22.5" customHeight="1" x14ac:dyDescent="0.3">
      <c r="C7" s="94"/>
      <c r="D7" s="95"/>
      <c r="E7" s="95"/>
      <c r="F7" s="95"/>
      <c r="G7" s="96"/>
      <c r="I7" s="22"/>
      <c r="J7" s="20"/>
    </row>
    <row r="8" spans="1:10" ht="22.5" customHeight="1" x14ac:dyDescent="0.3">
      <c r="C8" s="94"/>
      <c r="D8" s="95"/>
      <c r="E8" s="95"/>
      <c r="F8" s="95"/>
      <c r="G8" s="96"/>
      <c r="I8" s="22"/>
      <c r="J8" s="20"/>
    </row>
    <row r="9" spans="1:10" ht="22.5" customHeight="1" x14ac:dyDescent="0.3">
      <c r="C9" s="97"/>
      <c r="D9" s="98"/>
      <c r="E9" s="98"/>
      <c r="F9" s="98"/>
      <c r="G9" s="99"/>
      <c r="I9" s="22"/>
      <c r="J9" s="20"/>
    </row>
    <row r="10" spans="1:10" x14ac:dyDescent="0.3">
      <c r="I10" s="22"/>
      <c r="J10" s="20"/>
    </row>
    <row r="11" spans="1:10" ht="42" customHeight="1" x14ac:dyDescent="0.3">
      <c r="A11" s="80" t="s">
        <v>35</v>
      </c>
      <c r="B11" s="81"/>
      <c r="C11" s="81"/>
      <c r="D11" s="81"/>
      <c r="E11" s="81"/>
      <c r="F11" s="81"/>
      <c r="G11" s="51" t="s">
        <v>44</v>
      </c>
      <c r="I11" s="22"/>
      <c r="J11" s="20"/>
    </row>
    <row r="12" spans="1:10" ht="20.100000000000001" customHeight="1" x14ac:dyDescent="0.3">
      <c r="A12" s="25" t="s">
        <v>34</v>
      </c>
      <c r="B12" s="26"/>
      <c r="C12" s="26"/>
      <c r="D12" s="26"/>
      <c r="E12" s="26"/>
      <c r="F12" s="26"/>
      <c r="G12" s="26"/>
      <c r="I12" s="22"/>
      <c r="J12" s="20"/>
    </row>
    <row r="13" spans="1:10" x14ac:dyDescent="0.3">
      <c r="A13" s="4" t="s">
        <v>10</v>
      </c>
      <c r="G13" s="61">
        <v>250437.64</v>
      </c>
      <c r="H13" s="1" t="s">
        <v>5</v>
      </c>
      <c r="I13" s="22"/>
      <c r="J13" s="20"/>
    </row>
    <row r="14" spans="1:10" x14ac:dyDescent="0.3">
      <c r="A14" s="19" t="s">
        <v>42</v>
      </c>
      <c r="G14" s="61">
        <v>55797.21</v>
      </c>
      <c r="H14" s="1" t="s">
        <v>5</v>
      </c>
    </row>
    <row r="15" spans="1:10" x14ac:dyDescent="0.3">
      <c r="A15" s="4" t="s">
        <v>7</v>
      </c>
      <c r="G15" s="62" t="s">
        <v>33</v>
      </c>
    </row>
    <row r="16" spans="1:10" x14ac:dyDescent="0.3">
      <c r="A16" s="4" t="s">
        <v>53</v>
      </c>
      <c r="G16" s="63">
        <v>98</v>
      </c>
      <c r="H16" s="1" t="s">
        <v>2</v>
      </c>
    </row>
    <row r="17" spans="1:8" x14ac:dyDescent="0.3">
      <c r="A17" s="4" t="s">
        <v>1</v>
      </c>
      <c r="G17" s="64" t="s">
        <v>30</v>
      </c>
    </row>
    <row r="18" spans="1:8" ht="11.25" customHeight="1" x14ac:dyDescent="0.3">
      <c r="A18" s="4"/>
      <c r="G18" s="65"/>
    </row>
    <row r="19" spans="1:8" x14ac:dyDescent="0.3">
      <c r="A19" s="4" t="s">
        <v>20</v>
      </c>
      <c r="G19" s="66">
        <f>G14*G16/100</f>
        <v>54681.265800000001</v>
      </c>
    </row>
    <row r="20" spans="1:8" ht="11.25" customHeight="1" x14ac:dyDescent="0.3">
      <c r="A20" s="4"/>
    </row>
    <row r="21" spans="1:8" x14ac:dyDescent="0.3">
      <c r="A21" s="9" t="s">
        <v>19</v>
      </c>
      <c r="G21" s="5"/>
      <c r="H21" s="1" t="s">
        <v>2</v>
      </c>
    </row>
    <row r="22" spans="1:8" ht="16.5" customHeight="1" x14ac:dyDescent="0.3">
      <c r="G22" s="24">
        <f>G19*G21/100</f>
        <v>0</v>
      </c>
    </row>
    <row r="23" spans="1:8" ht="11.25" customHeight="1" x14ac:dyDescent="0.3"/>
    <row r="24" spans="1:8" x14ac:dyDescent="0.3">
      <c r="A24" s="4" t="s">
        <v>24</v>
      </c>
      <c r="G24" s="23">
        <f>G19+G22</f>
        <v>54681.265800000001</v>
      </c>
      <c r="H24" s="1" t="s">
        <v>5</v>
      </c>
    </row>
    <row r="25" spans="1:8" x14ac:dyDescent="0.3">
      <c r="A25" s="4" t="s">
        <v>8</v>
      </c>
      <c r="G25" s="5"/>
      <c r="H25" s="1" t="s">
        <v>2</v>
      </c>
    </row>
    <row r="26" spans="1:8" x14ac:dyDescent="0.3">
      <c r="A26" s="4" t="s">
        <v>12</v>
      </c>
      <c r="G26" s="23">
        <f>G24*G25/100</f>
        <v>0</v>
      </c>
      <c r="H26" s="1" t="s">
        <v>5</v>
      </c>
    </row>
    <row r="27" spans="1:8" ht="11.25" customHeight="1" x14ac:dyDescent="0.3"/>
    <row r="28" spans="1:8" ht="20.100000000000001" customHeight="1" x14ac:dyDescent="0.3">
      <c r="A28" s="10" t="s">
        <v>3</v>
      </c>
    </row>
    <row r="29" spans="1:8" x14ac:dyDescent="0.3">
      <c r="A29" s="19" t="s">
        <v>32</v>
      </c>
      <c r="F29" s="11" t="s">
        <v>23</v>
      </c>
      <c r="G29" s="5"/>
      <c r="H29" s="1" t="s">
        <v>5</v>
      </c>
    </row>
    <row r="30" spans="1:8" ht="11.25" customHeight="1" x14ac:dyDescent="0.3"/>
    <row r="31" spans="1:8" x14ac:dyDescent="0.3">
      <c r="A31" s="4" t="s">
        <v>11</v>
      </c>
      <c r="G31" s="23">
        <f>G29</f>
        <v>0</v>
      </c>
      <c r="H31" s="1" t="s">
        <v>5</v>
      </c>
    </row>
    <row r="32" spans="1:8" x14ac:dyDescent="0.3">
      <c r="A32" s="4" t="s">
        <v>9</v>
      </c>
      <c r="G32" s="5"/>
      <c r="H32" s="1" t="s">
        <v>2</v>
      </c>
    </row>
    <row r="33" spans="1:9" x14ac:dyDescent="0.3">
      <c r="A33" s="4" t="s">
        <v>13</v>
      </c>
      <c r="G33" s="23">
        <f>G31*G32/100</f>
        <v>0</v>
      </c>
      <c r="H33" s="1" t="s">
        <v>5</v>
      </c>
    </row>
    <row r="34" spans="1:9" x14ac:dyDescent="0.3">
      <c r="A34" s="4"/>
      <c r="G34" s="8"/>
    </row>
    <row r="35" spans="1:9" x14ac:dyDescent="0.3">
      <c r="A35" s="4" t="s">
        <v>28</v>
      </c>
      <c r="G35" s="23">
        <f>G24+G26+G31+G33</f>
        <v>54681.265800000001</v>
      </c>
      <c r="H35" s="1" t="s">
        <v>5</v>
      </c>
    </row>
    <row r="36" spans="1:9" x14ac:dyDescent="0.3">
      <c r="A36" s="4"/>
      <c r="G36" s="8"/>
    </row>
    <row r="37" spans="1:9" x14ac:dyDescent="0.3">
      <c r="A37" s="40" t="s">
        <v>37</v>
      </c>
      <c r="G37" s="8"/>
    </row>
    <row r="38" spans="1:9" s="14" customFormat="1" ht="21" customHeight="1" x14ac:dyDescent="0.25">
      <c r="A38" s="29" t="s">
        <v>14</v>
      </c>
      <c r="B38" s="30"/>
      <c r="C38" s="30"/>
      <c r="D38" s="30"/>
      <c r="E38" s="30"/>
      <c r="F38" s="30"/>
      <c r="G38" s="31">
        <f>G24+G26+G31+G33</f>
        <v>54681.265800000001</v>
      </c>
      <c r="H38" s="14" t="s">
        <v>5</v>
      </c>
      <c r="I38" s="21"/>
    </row>
    <row r="39" spans="1:9" s="14" customFormat="1" ht="21" customHeight="1" x14ac:dyDescent="0.25">
      <c r="A39" s="29" t="s">
        <v>16</v>
      </c>
      <c r="B39" s="30"/>
      <c r="C39" s="30"/>
      <c r="D39" s="30"/>
      <c r="E39" s="30"/>
      <c r="F39" s="30"/>
      <c r="G39" s="31">
        <f>G38*0.19</f>
        <v>10389.440501999999</v>
      </c>
      <c r="H39" s="14" t="s">
        <v>5</v>
      </c>
    </row>
    <row r="40" spans="1:9" s="14" customFormat="1" ht="21" customHeight="1" x14ac:dyDescent="0.25">
      <c r="A40" s="27" t="s">
        <v>15</v>
      </c>
      <c r="B40" s="28"/>
      <c r="C40" s="28"/>
      <c r="D40" s="28"/>
      <c r="E40" s="28"/>
      <c r="F40" s="28"/>
      <c r="G40" s="32">
        <f>G38+G39</f>
        <v>65070.706301999999</v>
      </c>
      <c r="H40" s="14" t="s">
        <v>5</v>
      </c>
    </row>
    <row r="41" spans="1:9" x14ac:dyDescent="0.3">
      <c r="A41" s="4"/>
      <c r="G41" s="8"/>
    </row>
    <row r="42" spans="1:9" ht="20.100000000000001" customHeight="1" x14ac:dyDescent="0.3">
      <c r="A42" s="10" t="s">
        <v>36</v>
      </c>
    </row>
    <row r="43" spans="1:9" x14ac:dyDescent="0.3">
      <c r="A43" s="18" t="s">
        <v>25</v>
      </c>
      <c r="G43" s="5"/>
      <c r="H43" s="1" t="s">
        <v>4</v>
      </c>
    </row>
    <row r="44" spans="1:9" x14ac:dyDescent="0.3">
      <c r="A44" s="9"/>
      <c r="G44" s="23">
        <f>15*G43</f>
        <v>0</v>
      </c>
      <c r="H44" s="1" t="s">
        <v>5</v>
      </c>
    </row>
    <row r="45" spans="1:9" ht="9" customHeight="1" x14ac:dyDescent="0.3"/>
    <row r="46" spans="1:9" x14ac:dyDescent="0.3">
      <c r="A46" s="18" t="s">
        <v>26</v>
      </c>
      <c r="G46" s="5"/>
      <c r="H46" s="1" t="s">
        <v>4</v>
      </c>
    </row>
    <row r="47" spans="1:9" x14ac:dyDescent="0.3">
      <c r="A47" s="9"/>
      <c r="G47" s="23">
        <f>20*G46</f>
        <v>0</v>
      </c>
      <c r="H47" s="1" t="s">
        <v>5</v>
      </c>
    </row>
    <row r="48" spans="1:9" ht="9" customHeight="1" x14ac:dyDescent="0.3"/>
    <row r="49" spans="1:10" x14ac:dyDescent="0.3">
      <c r="A49" s="18" t="s">
        <v>27</v>
      </c>
      <c r="G49" s="5"/>
      <c r="H49" s="1" t="s">
        <v>4</v>
      </c>
    </row>
    <row r="50" spans="1:10" x14ac:dyDescent="0.3">
      <c r="G50" s="23">
        <f>30*G49</f>
        <v>0</v>
      </c>
      <c r="H50" s="1" t="s">
        <v>5</v>
      </c>
    </row>
    <row r="51" spans="1:10" ht="5.0999999999999996" customHeight="1" x14ac:dyDescent="0.3">
      <c r="G51" s="8"/>
    </row>
    <row r="52" spans="1:10" x14ac:dyDescent="0.3">
      <c r="A52" s="40" t="s">
        <v>37</v>
      </c>
      <c r="G52" s="8"/>
    </row>
    <row r="53" spans="1:10" x14ac:dyDescent="0.3">
      <c r="A53" s="35" t="s">
        <v>21</v>
      </c>
      <c r="B53" s="36"/>
      <c r="C53" s="36"/>
      <c r="D53" s="36"/>
      <c r="E53" s="36"/>
      <c r="F53" s="36"/>
      <c r="G53" s="38">
        <f>G44+G47+G50</f>
        <v>0</v>
      </c>
      <c r="H53" s="1" t="s">
        <v>5</v>
      </c>
    </row>
    <row r="54" spans="1:10" x14ac:dyDescent="0.3">
      <c r="A54" s="37" t="s">
        <v>29</v>
      </c>
      <c r="B54" s="36"/>
      <c r="C54" s="36"/>
      <c r="D54" s="36"/>
      <c r="E54" s="36"/>
      <c r="F54" s="36"/>
      <c r="G54" s="38">
        <f>G25/100*G53</f>
        <v>0</v>
      </c>
      <c r="H54" s="1" t="s">
        <v>5</v>
      </c>
    </row>
    <row r="55" spans="1:10" x14ac:dyDescent="0.3">
      <c r="A55" s="35" t="s">
        <v>16</v>
      </c>
      <c r="B55" s="36"/>
      <c r="C55" s="36"/>
      <c r="D55" s="36"/>
      <c r="E55" s="36"/>
      <c r="F55" s="36"/>
      <c r="G55" s="38">
        <f>0.19*(G53+G54)</f>
        <v>0</v>
      </c>
      <c r="H55" s="1" t="s">
        <v>5</v>
      </c>
    </row>
    <row r="56" spans="1:10" x14ac:dyDescent="0.3">
      <c r="A56" s="33" t="s">
        <v>22</v>
      </c>
      <c r="B56" s="34"/>
      <c r="C56" s="34"/>
      <c r="D56" s="34"/>
      <c r="E56" s="34"/>
      <c r="F56" s="34"/>
      <c r="G56" s="39">
        <f>G53+G54+G55</f>
        <v>0</v>
      </c>
      <c r="H56" s="1" t="s">
        <v>5</v>
      </c>
    </row>
    <row r="57" spans="1:10" ht="5.0999999999999996" customHeight="1" x14ac:dyDescent="0.3">
      <c r="A57" s="4"/>
      <c r="G57" s="8"/>
    </row>
    <row r="58" spans="1:10" ht="5.0999999999999996" customHeight="1" x14ac:dyDescent="0.3">
      <c r="A58" s="4"/>
      <c r="G58" s="8"/>
    </row>
    <row r="59" spans="1:10" ht="42" customHeight="1" x14ac:dyDescent="0.3">
      <c r="A59" s="80" t="s">
        <v>46</v>
      </c>
      <c r="B59" s="81"/>
      <c r="C59" s="81"/>
      <c r="D59" s="81"/>
      <c r="E59" s="81"/>
      <c r="F59" s="81"/>
      <c r="G59" s="51" t="s">
        <v>45</v>
      </c>
      <c r="I59" s="22"/>
      <c r="J59" s="20"/>
    </row>
    <row r="60" spans="1:10" ht="20.100000000000001" customHeight="1" x14ac:dyDescent="0.3">
      <c r="A60" s="25" t="s">
        <v>34</v>
      </c>
      <c r="B60" s="26"/>
      <c r="C60" s="26"/>
      <c r="D60" s="26"/>
      <c r="E60" s="26"/>
      <c r="F60" s="26"/>
      <c r="G60" s="26"/>
      <c r="I60" s="22"/>
      <c r="J60" s="20"/>
    </row>
    <row r="61" spans="1:10" x14ac:dyDescent="0.3">
      <c r="A61" s="4" t="s">
        <v>10</v>
      </c>
      <c r="G61" s="61">
        <v>390875.27</v>
      </c>
      <c r="H61" s="1" t="s">
        <v>5</v>
      </c>
      <c r="I61" s="22"/>
      <c r="J61" s="20"/>
    </row>
    <row r="62" spans="1:10" x14ac:dyDescent="0.3">
      <c r="A62" s="19" t="s">
        <v>42</v>
      </c>
      <c r="G62" s="61">
        <v>78646.97</v>
      </c>
      <c r="H62" s="1" t="s">
        <v>5</v>
      </c>
    </row>
    <row r="63" spans="1:10" x14ac:dyDescent="0.3">
      <c r="A63" s="4" t="s">
        <v>7</v>
      </c>
      <c r="G63" s="62" t="s">
        <v>33</v>
      </c>
    </row>
    <row r="64" spans="1:10" x14ac:dyDescent="0.3">
      <c r="A64" s="4" t="s">
        <v>53</v>
      </c>
      <c r="G64" s="63">
        <v>98</v>
      </c>
      <c r="H64" s="1" t="s">
        <v>2</v>
      </c>
    </row>
    <row r="65" spans="1:8" x14ac:dyDescent="0.3">
      <c r="A65" s="4" t="s">
        <v>1</v>
      </c>
      <c r="G65" s="64" t="s">
        <v>30</v>
      </c>
    </row>
    <row r="66" spans="1:8" ht="11.25" customHeight="1" x14ac:dyDescent="0.3">
      <c r="A66" s="4"/>
      <c r="G66" s="65"/>
    </row>
    <row r="67" spans="1:8" x14ac:dyDescent="0.3">
      <c r="A67" s="4" t="s">
        <v>20</v>
      </c>
      <c r="G67" s="66">
        <f>G62*G64/100</f>
        <v>77074.030599999998</v>
      </c>
    </row>
    <row r="68" spans="1:8" ht="11.25" customHeight="1" x14ac:dyDescent="0.3">
      <c r="A68" s="4"/>
    </row>
    <row r="69" spans="1:8" x14ac:dyDescent="0.3">
      <c r="A69" s="9" t="s">
        <v>19</v>
      </c>
      <c r="G69" s="5"/>
      <c r="H69" s="1" t="s">
        <v>2</v>
      </c>
    </row>
    <row r="70" spans="1:8" ht="16.5" customHeight="1" x14ac:dyDescent="0.3">
      <c r="G70" s="24">
        <f>G67*G69/100</f>
        <v>0</v>
      </c>
    </row>
    <row r="71" spans="1:8" ht="11.25" customHeight="1" x14ac:dyDescent="0.3"/>
    <row r="72" spans="1:8" x14ac:dyDescent="0.3">
      <c r="A72" s="4" t="s">
        <v>24</v>
      </c>
      <c r="G72" s="23">
        <f>G67+G70</f>
        <v>77074.030599999998</v>
      </c>
      <c r="H72" s="1" t="s">
        <v>5</v>
      </c>
    </row>
    <row r="73" spans="1:8" x14ac:dyDescent="0.3">
      <c r="A73" s="4" t="s">
        <v>8</v>
      </c>
      <c r="G73" s="5"/>
      <c r="H73" s="1" t="s">
        <v>2</v>
      </c>
    </row>
    <row r="74" spans="1:8" x14ac:dyDescent="0.3">
      <c r="A74" s="4" t="s">
        <v>12</v>
      </c>
      <c r="G74" s="23">
        <f>G72*G73/100</f>
        <v>0</v>
      </c>
      <c r="H74" s="1" t="s">
        <v>5</v>
      </c>
    </row>
    <row r="75" spans="1:8" ht="11.25" customHeight="1" x14ac:dyDescent="0.3"/>
    <row r="76" spans="1:8" ht="20.100000000000001" customHeight="1" x14ac:dyDescent="0.3">
      <c r="A76" s="10" t="s">
        <v>3</v>
      </c>
    </row>
    <row r="77" spans="1:8" x14ac:dyDescent="0.3">
      <c r="A77" s="19" t="s">
        <v>32</v>
      </c>
      <c r="F77" s="11" t="s">
        <v>23</v>
      </c>
      <c r="G77" s="5"/>
      <c r="H77" s="1" t="s">
        <v>5</v>
      </c>
    </row>
    <row r="78" spans="1:8" ht="11.25" customHeight="1" x14ac:dyDescent="0.3"/>
    <row r="79" spans="1:8" x14ac:dyDescent="0.3">
      <c r="A79" s="4" t="s">
        <v>11</v>
      </c>
      <c r="G79" s="23">
        <f>G77</f>
        <v>0</v>
      </c>
      <c r="H79" s="1" t="s">
        <v>5</v>
      </c>
    </row>
    <row r="80" spans="1:8" x14ac:dyDescent="0.3">
      <c r="A80" s="4" t="s">
        <v>9</v>
      </c>
      <c r="G80" s="5"/>
      <c r="H80" s="1" t="s">
        <v>2</v>
      </c>
    </row>
    <row r="81" spans="1:9" x14ac:dyDescent="0.3">
      <c r="A81" s="4" t="s">
        <v>13</v>
      </c>
      <c r="G81" s="23">
        <f>G79*G80/100</f>
        <v>0</v>
      </c>
      <c r="H81" s="1" t="s">
        <v>5</v>
      </c>
    </row>
    <row r="82" spans="1:9" x14ac:dyDescent="0.3">
      <c r="A82" s="4"/>
      <c r="G82" s="8"/>
    </row>
    <row r="83" spans="1:9" x14ac:dyDescent="0.3">
      <c r="A83" s="4" t="s">
        <v>28</v>
      </c>
      <c r="G83" s="23">
        <f>G72+G74+G79+G81</f>
        <v>77074.030599999998</v>
      </c>
      <c r="H83" s="1" t="s">
        <v>5</v>
      </c>
    </row>
    <row r="84" spans="1:9" x14ac:dyDescent="0.3">
      <c r="A84" s="4"/>
      <c r="G84" s="8"/>
    </row>
    <row r="85" spans="1:9" x14ac:dyDescent="0.3">
      <c r="A85" s="40" t="s">
        <v>47</v>
      </c>
      <c r="G85" s="8"/>
    </row>
    <row r="86" spans="1:9" s="14" customFormat="1" ht="21" customHeight="1" x14ac:dyDescent="0.25">
      <c r="A86" s="29" t="s">
        <v>14</v>
      </c>
      <c r="B86" s="30"/>
      <c r="C86" s="30"/>
      <c r="D86" s="30"/>
      <c r="E86" s="30"/>
      <c r="F86" s="30"/>
      <c r="G86" s="31">
        <f>G72+G74+G79+G81</f>
        <v>77074.030599999998</v>
      </c>
      <c r="H86" s="14" t="s">
        <v>5</v>
      </c>
      <c r="I86" s="21"/>
    </row>
    <row r="87" spans="1:9" s="14" customFormat="1" ht="21" customHeight="1" x14ac:dyDescent="0.25">
      <c r="A87" s="29" t="s">
        <v>16</v>
      </c>
      <c r="B87" s="30"/>
      <c r="C87" s="30"/>
      <c r="D87" s="30"/>
      <c r="E87" s="30"/>
      <c r="F87" s="30"/>
      <c r="G87" s="31">
        <f>G86*0.19</f>
        <v>14644.065814</v>
      </c>
      <c r="H87" s="14" t="s">
        <v>5</v>
      </c>
    </row>
    <row r="88" spans="1:9" s="14" customFormat="1" ht="21" customHeight="1" x14ac:dyDescent="0.25">
      <c r="A88" s="27" t="s">
        <v>15</v>
      </c>
      <c r="B88" s="28"/>
      <c r="C88" s="28"/>
      <c r="D88" s="28"/>
      <c r="E88" s="28"/>
      <c r="F88" s="28"/>
      <c r="G88" s="32">
        <f>G86+G87</f>
        <v>91718.096414</v>
      </c>
      <c r="H88" s="14" t="s">
        <v>5</v>
      </c>
    </row>
    <row r="89" spans="1:9" x14ac:dyDescent="0.3">
      <c r="A89" s="4"/>
      <c r="G89" s="8"/>
    </row>
    <row r="90" spans="1:9" ht="20.100000000000001" customHeight="1" x14ac:dyDescent="0.3">
      <c r="A90" s="10" t="s">
        <v>48</v>
      </c>
    </row>
    <row r="91" spans="1:9" x14ac:dyDescent="0.3">
      <c r="A91" s="18" t="s">
        <v>25</v>
      </c>
      <c r="G91" s="5"/>
      <c r="H91" s="1" t="s">
        <v>4</v>
      </c>
    </row>
    <row r="92" spans="1:9" x14ac:dyDescent="0.3">
      <c r="A92" s="9"/>
      <c r="G92" s="23">
        <f>15*G91</f>
        <v>0</v>
      </c>
      <c r="H92" s="1" t="s">
        <v>5</v>
      </c>
    </row>
    <row r="93" spans="1:9" ht="9" customHeight="1" x14ac:dyDescent="0.3"/>
    <row r="94" spans="1:9" x14ac:dyDescent="0.3">
      <c r="A94" s="18" t="s">
        <v>26</v>
      </c>
      <c r="G94" s="5"/>
      <c r="H94" s="1" t="s">
        <v>4</v>
      </c>
    </row>
    <row r="95" spans="1:9" x14ac:dyDescent="0.3">
      <c r="A95" s="9"/>
      <c r="G95" s="23">
        <f>20*G94</f>
        <v>0</v>
      </c>
      <c r="H95" s="1" t="s">
        <v>5</v>
      </c>
    </row>
    <row r="96" spans="1:9" ht="9" customHeight="1" x14ac:dyDescent="0.3"/>
    <row r="97" spans="1:10" x14ac:dyDescent="0.3">
      <c r="A97" s="18" t="s">
        <v>27</v>
      </c>
      <c r="G97" s="5"/>
      <c r="H97" s="1" t="s">
        <v>4</v>
      </c>
    </row>
    <row r="98" spans="1:10" x14ac:dyDescent="0.3">
      <c r="G98" s="23">
        <f>30*G97</f>
        <v>0</v>
      </c>
      <c r="H98" s="1" t="s">
        <v>5</v>
      </c>
    </row>
    <row r="99" spans="1:10" ht="5.0999999999999996" customHeight="1" x14ac:dyDescent="0.3">
      <c r="G99" s="8"/>
    </row>
    <row r="100" spans="1:10" x14ac:dyDescent="0.3">
      <c r="A100" s="40" t="s">
        <v>47</v>
      </c>
      <c r="G100" s="8"/>
    </row>
    <row r="101" spans="1:10" x14ac:dyDescent="0.3">
      <c r="A101" s="35" t="s">
        <v>21</v>
      </c>
      <c r="B101" s="36"/>
      <c r="C101" s="36"/>
      <c r="D101" s="36"/>
      <c r="E101" s="36"/>
      <c r="F101" s="36"/>
      <c r="G101" s="38">
        <f>G92+G95+G98</f>
        <v>0</v>
      </c>
      <c r="H101" s="1" t="s">
        <v>5</v>
      </c>
    </row>
    <row r="102" spans="1:10" x14ac:dyDescent="0.3">
      <c r="A102" s="37" t="s">
        <v>29</v>
      </c>
      <c r="B102" s="36"/>
      <c r="C102" s="36"/>
      <c r="D102" s="36"/>
      <c r="E102" s="36"/>
      <c r="F102" s="36"/>
      <c r="G102" s="38">
        <f>G73/100*G101</f>
        <v>0</v>
      </c>
      <c r="H102" s="1" t="s">
        <v>5</v>
      </c>
    </row>
    <row r="103" spans="1:10" x14ac:dyDescent="0.3">
      <c r="A103" s="35" t="s">
        <v>16</v>
      </c>
      <c r="B103" s="36"/>
      <c r="C103" s="36"/>
      <c r="D103" s="36"/>
      <c r="E103" s="36"/>
      <c r="F103" s="36"/>
      <c r="G103" s="38">
        <f>0.19*(G101+G102)</f>
        <v>0</v>
      </c>
      <c r="H103" s="1" t="s">
        <v>5</v>
      </c>
    </row>
    <row r="104" spans="1:10" x14ac:dyDescent="0.3">
      <c r="A104" s="33" t="s">
        <v>22</v>
      </c>
      <c r="B104" s="34"/>
      <c r="C104" s="34"/>
      <c r="D104" s="34"/>
      <c r="E104" s="34"/>
      <c r="F104" s="34"/>
      <c r="G104" s="39">
        <f>G101+G102+G103</f>
        <v>0</v>
      </c>
      <c r="H104" s="1" t="s">
        <v>5</v>
      </c>
    </row>
    <row r="105" spans="1:10" ht="5.0999999999999996" customHeight="1" x14ac:dyDescent="0.3">
      <c r="A105" s="4"/>
      <c r="G105" s="8"/>
    </row>
    <row r="106" spans="1:10" ht="5.0999999999999996" customHeight="1" x14ac:dyDescent="0.3">
      <c r="A106" s="4"/>
      <c r="G106" s="8"/>
    </row>
    <row r="107" spans="1:10" ht="42" customHeight="1" x14ac:dyDescent="0.3">
      <c r="A107" s="80" t="s">
        <v>38</v>
      </c>
      <c r="B107" s="81"/>
      <c r="C107" s="81"/>
      <c r="D107" s="81"/>
      <c r="E107" s="81"/>
      <c r="F107" s="81"/>
      <c r="G107" s="51" t="s">
        <v>50</v>
      </c>
      <c r="I107" s="22"/>
      <c r="J107" s="20"/>
    </row>
    <row r="108" spans="1:10" ht="20.100000000000001" customHeight="1" x14ac:dyDescent="0.3">
      <c r="A108" s="25" t="s">
        <v>34</v>
      </c>
      <c r="B108" s="26"/>
      <c r="C108" s="26"/>
      <c r="D108" s="26"/>
      <c r="E108" s="26"/>
      <c r="F108" s="26"/>
      <c r="G108" s="26"/>
      <c r="I108" s="22"/>
      <c r="J108" s="20"/>
    </row>
    <row r="109" spans="1:10" x14ac:dyDescent="0.3">
      <c r="A109" s="4" t="s">
        <v>10</v>
      </c>
      <c r="G109" s="61">
        <v>119924.19</v>
      </c>
      <c r="H109" s="1" t="s">
        <v>5</v>
      </c>
      <c r="I109" s="22"/>
      <c r="J109" s="20"/>
    </row>
    <row r="110" spans="1:10" x14ac:dyDescent="0.3">
      <c r="A110" s="19" t="s">
        <v>31</v>
      </c>
      <c r="G110" s="61">
        <v>31198.99</v>
      </c>
      <c r="H110" s="1" t="s">
        <v>5</v>
      </c>
    </row>
    <row r="111" spans="1:10" x14ac:dyDescent="0.3">
      <c r="A111" s="4" t="s">
        <v>7</v>
      </c>
      <c r="G111" s="62" t="s">
        <v>33</v>
      </c>
    </row>
    <row r="112" spans="1:10" x14ac:dyDescent="0.3">
      <c r="A112" s="4" t="s">
        <v>53</v>
      </c>
      <c r="G112" s="63">
        <v>98</v>
      </c>
      <c r="H112" s="1" t="s">
        <v>2</v>
      </c>
    </row>
    <row r="113" spans="1:8" x14ac:dyDescent="0.3">
      <c r="A113" s="4" t="s">
        <v>1</v>
      </c>
      <c r="G113" s="64" t="s">
        <v>30</v>
      </c>
    </row>
    <row r="114" spans="1:8" ht="11.25" customHeight="1" x14ac:dyDescent="0.3">
      <c r="A114" s="4"/>
      <c r="G114" s="65"/>
    </row>
    <row r="115" spans="1:8" x14ac:dyDescent="0.3">
      <c r="A115" s="4" t="s">
        <v>20</v>
      </c>
      <c r="G115" s="66">
        <f>G110*G112/100</f>
        <v>30575.010200000001</v>
      </c>
    </row>
    <row r="116" spans="1:8" ht="11.25" customHeight="1" x14ac:dyDescent="0.3">
      <c r="A116" s="4"/>
    </row>
    <row r="117" spans="1:8" x14ac:dyDescent="0.3">
      <c r="A117" s="9" t="s">
        <v>19</v>
      </c>
      <c r="G117" s="5"/>
      <c r="H117" s="1" t="s">
        <v>2</v>
      </c>
    </row>
    <row r="118" spans="1:8" ht="16.5" customHeight="1" x14ac:dyDescent="0.3">
      <c r="G118" s="24">
        <f>G115*G117/100</f>
        <v>0</v>
      </c>
    </row>
    <row r="119" spans="1:8" ht="11.25" customHeight="1" x14ac:dyDescent="0.3"/>
    <row r="120" spans="1:8" x14ac:dyDescent="0.3">
      <c r="A120" s="4" t="s">
        <v>24</v>
      </c>
      <c r="G120" s="23">
        <f>G115+G118</f>
        <v>30575.010200000001</v>
      </c>
      <c r="H120" s="1" t="s">
        <v>5</v>
      </c>
    </row>
    <row r="121" spans="1:8" x14ac:dyDescent="0.3">
      <c r="A121" s="4" t="s">
        <v>8</v>
      </c>
      <c r="G121" s="5"/>
      <c r="H121" s="1" t="s">
        <v>2</v>
      </c>
    </row>
    <row r="122" spans="1:8" x14ac:dyDescent="0.3">
      <c r="A122" s="4" t="s">
        <v>12</v>
      </c>
      <c r="G122" s="23">
        <f>G120*G121/100</f>
        <v>0</v>
      </c>
      <c r="H122" s="1" t="s">
        <v>5</v>
      </c>
    </row>
    <row r="123" spans="1:8" ht="11.25" customHeight="1" x14ac:dyDescent="0.3"/>
    <row r="124" spans="1:8" ht="20.100000000000001" customHeight="1" x14ac:dyDescent="0.3">
      <c r="A124" s="10" t="s">
        <v>3</v>
      </c>
    </row>
    <row r="125" spans="1:8" x14ac:dyDescent="0.3">
      <c r="A125" s="19" t="s">
        <v>32</v>
      </c>
      <c r="F125" s="11" t="s">
        <v>23</v>
      </c>
      <c r="G125" s="5"/>
      <c r="H125" s="1" t="s">
        <v>5</v>
      </c>
    </row>
    <row r="126" spans="1:8" ht="11.25" customHeight="1" x14ac:dyDescent="0.3"/>
    <row r="127" spans="1:8" x14ac:dyDescent="0.3">
      <c r="A127" s="4" t="s">
        <v>11</v>
      </c>
      <c r="G127" s="23">
        <f>G125</f>
        <v>0</v>
      </c>
      <c r="H127" s="1" t="s">
        <v>5</v>
      </c>
    </row>
    <row r="128" spans="1:8" x14ac:dyDescent="0.3">
      <c r="A128" s="4" t="s">
        <v>9</v>
      </c>
      <c r="G128" s="5"/>
      <c r="H128" s="1" t="s">
        <v>2</v>
      </c>
    </row>
    <row r="129" spans="1:9" x14ac:dyDescent="0.3">
      <c r="A129" s="4" t="s">
        <v>13</v>
      </c>
      <c r="G129" s="23">
        <f>G127*G128/100</f>
        <v>0</v>
      </c>
      <c r="H129" s="1" t="s">
        <v>5</v>
      </c>
    </row>
    <row r="130" spans="1:9" x14ac:dyDescent="0.3">
      <c r="A130" s="4"/>
      <c r="G130" s="8"/>
    </row>
    <row r="131" spans="1:9" x14ac:dyDescent="0.3">
      <c r="A131" s="4" t="s">
        <v>28</v>
      </c>
      <c r="G131" s="23">
        <f>G120+G122+G127+G129</f>
        <v>30575.010200000001</v>
      </c>
      <c r="H131" s="1" t="s">
        <v>5</v>
      </c>
    </row>
    <row r="132" spans="1:9" x14ac:dyDescent="0.3">
      <c r="A132" s="4"/>
      <c r="G132" s="8"/>
    </row>
    <row r="133" spans="1:9" x14ac:dyDescent="0.3">
      <c r="A133" s="40" t="s">
        <v>39</v>
      </c>
      <c r="G133" s="8"/>
    </row>
    <row r="134" spans="1:9" s="14" customFormat="1" ht="21" customHeight="1" x14ac:dyDescent="0.25">
      <c r="A134" s="29" t="s">
        <v>14</v>
      </c>
      <c r="B134" s="30"/>
      <c r="C134" s="30"/>
      <c r="D134" s="30"/>
      <c r="E134" s="30"/>
      <c r="F134" s="30"/>
      <c r="G134" s="31">
        <f>G120+G122+G127+G129</f>
        <v>30575.010200000001</v>
      </c>
      <c r="H134" s="14" t="s">
        <v>5</v>
      </c>
      <c r="I134" s="21"/>
    </row>
    <row r="135" spans="1:9" s="14" customFormat="1" ht="21" customHeight="1" x14ac:dyDescent="0.25">
      <c r="A135" s="29" t="s">
        <v>16</v>
      </c>
      <c r="B135" s="30"/>
      <c r="C135" s="30"/>
      <c r="D135" s="30"/>
      <c r="E135" s="30"/>
      <c r="F135" s="30"/>
      <c r="G135" s="31">
        <f>G134*0.19</f>
        <v>5809.2519380000003</v>
      </c>
      <c r="H135" s="14" t="s">
        <v>5</v>
      </c>
    </row>
    <row r="136" spans="1:9" s="14" customFormat="1" ht="21" customHeight="1" x14ac:dyDescent="0.25">
      <c r="A136" s="27" t="s">
        <v>15</v>
      </c>
      <c r="B136" s="28"/>
      <c r="C136" s="28"/>
      <c r="D136" s="28"/>
      <c r="E136" s="28"/>
      <c r="F136" s="28"/>
      <c r="G136" s="32">
        <f>G134+G135</f>
        <v>36384.262137999998</v>
      </c>
      <c r="H136" s="14" t="s">
        <v>5</v>
      </c>
    </row>
    <row r="137" spans="1:9" x14ac:dyDescent="0.3">
      <c r="A137" s="4"/>
      <c r="G137" s="8"/>
    </row>
    <row r="138" spans="1:9" ht="20.100000000000001" customHeight="1" x14ac:dyDescent="0.3">
      <c r="A138" s="10" t="s">
        <v>49</v>
      </c>
    </row>
    <row r="139" spans="1:9" x14ac:dyDescent="0.3">
      <c r="A139" s="18" t="s">
        <v>25</v>
      </c>
      <c r="G139" s="5"/>
      <c r="H139" s="1" t="s">
        <v>4</v>
      </c>
    </row>
    <row r="140" spans="1:9" x14ac:dyDescent="0.3">
      <c r="A140" s="9"/>
      <c r="G140" s="23">
        <f>15*G139</f>
        <v>0</v>
      </c>
      <c r="H140" s="1" t="s">
        <v>5</v>
      </c>
    </row>
    <row r="141" spans="1:9" ht="9" customHeight="1" x14ac:dyDescent="0.3"/>
    <row r="142" spans="1:9" x14ac:dyDescent="0.3">
      <c r="A142" s="18" t="s">
        <v>26</v>
      </c>
      <c r="G142" s="5"/>
      <c r="H142" s="1" t="s">
        <v>4</v>
      </c>
    </row>
    <row r="143" spans="1:9" x14ac:dyDescent="0.3">
      <c r="A143" s="9"/>
      <c r="G143" s="23">
        <f>20*G142</f>
        <v>0</v>
      </c>
      <c r="H143" s="1" t="s">
        <v>5</v>
      </c>
    </row>
    <row r="144" spans="1:9" ht="9" customHeight="1" x14ac:dyDescent="0.3"/>
    <row r="145" spans="1:9" x14ac:dyDescent="0.3">
      <c r="A145" s="18" t="s">
        <v>27</v>
      </c>
      <c r="G145" s="5"/>
      <c r="H145" s="1" t="s">
        <v>4</v>
      </c>
    </row>
    <row r="146" spans="1:9" x14ac:dyDescent="0.3">
      <c r="G146" s="23">
        <f>30*G145</f>
        <v>0</v>
      </c>
      <c r="H146" s="1" t="s">
        <v>5</v>
      </c>
    </row>
    <row r="147" spans="1:9" ht="5.0999999999999996" customHeight="1" x14ac:dyDescent="0.3">
      <c r="G147" s="8"/>
    </row>
    <row r="148" spans="1:9" x14ac:dyDescent="0.3">
      <c r="A148" s="40" t="s">
        <v>39</v>
      </c>
      <c r="G148" s="8"/>
    </row>
    <row r="149" spans="1:9" x14ac:dyDescent="0.3">
      <c r="A149" s="35" t="s">
        <v>21</v>
      </c>
      <c r="B149" s="36"/>
      <c r="C149" s="36"/>
      <c r="D149" s="36"/>
      <c r="E149" s="36"/>
      <c r="F149" s="36"/>
      <c r="G149" s="38">
        <f>G140+G143+G146</f>
        <v>0</v>
      </c>
      <c r="H149" s="1" t="s">
        <v>5</v>
      </c>
    </row>
    <row r="150" spans="1:9" x14ac:dyDescent="0.3">
      <c r="A150" s="37" t="s">
        <v>29</v>
      </c>
      <c r="B150" s="36"/>
      <c r="C150" s="36"/>
      <c r="D150" s="36"/>
      <c r="E150" s="36"/>
      <c r="F150" s="36"/>
      <c r="G150" s="38">
        <f>G121/100*G149</f>
        <v>0</v>
      </c>
      <c r="H150" s="1" t="s">
        <v>5</v>
      </c>
    </row>
    <row r="151" spans="1:9" x14ac:dyDescent="0.3">
      <c r="A151" s="35" t="s">
        <v>16</v>
      </c>
      <c r="B151" s="36"/>
      <c r="C151" s="36"/>
      <c r="D151" s="36"/>
      <c r="E151" s="36"/>
      <c r="F151" s="36"/>
      <c r="G151" s="38">
        <f>0.19*(G149+G150)</f>
        <v>0</v>
      </c>
      <c r="H151" s="1" t="s">
        <v>5</v>
      </c>
    </row>
    <row r="152" spans="1:9" x14ac:dyDescent="0.3">
      <c r="A152" s="33" t="s">
        <v>22</v>
      </c>
      <c r="B152" s="34"/>
      <c r="C152" s="34"/>
      <c r="D152" s="34"/>
      <c r="E152" s="34"/>
      <c r="F152" s="34"/>
      <c r="G152" s="39">
        <f>G149+G150+G151</f>
        <v>0</v>
      </c>
      <c r="H152" s="1" t="s">
        <v>5</v>
      </c>
    </row>
    <row r="153" spans="1:9" ht="5.0999999999999996" customHeight="1" x14ac:dyDescent="0.3">
      <c r="A153" s="4"/>
      <c r="G153" s="8"/>
    </row>
    <row r="154" spans="1:9" ht="5.0999999999999996" customHeight="1" x14ac:dyDescent="0.3">
      <c r="A154" s="4"/>
      <c r="G154" s="8"/>
    </row>
    <row r="155" spans="1:9" s="19" customFormat="1" ht="42" customHeight="1" x14ac:dyDescent="0.3">
      <c r="A155" s="80" t="s">
        <v>60</v>
      </c>
      <c r="B155" s="81"/>
      <c r="C155" s="81"/>
      <c r="D155" s="81"/>
      <c r="E155" s="81"/>
      <c r="F155" s="81"/>
      <c r="G155" s="68" t="s">
        <v>59</v>
      </c>
      <c r="H155" s="26"/>
      <c r="I155" s="65"/>
    </row>
    <row r="156" spans="1:9" s="19" customFormat="1" x14ac:dyDescent="0.3">
      <c r="A156" s="10" t="s">
        <v>55</v>
      </c>
    </row>
    <row r="157" spans="1:9" s="19" customFormat="1" x14ac:dyDescent="0.3">
      <c r="A157" s="4" t="s">
        <v>61</v>
      </c>
      <c r="G157" s="61">
        <v>16102.69</v>
      </c>
      <c r="H157" s="19" t="s">
        <v>5</v>
      </c>
    </row>
    <row r="158" spans="1:9" s="19" customFormat="1" x14ac:dyDescent="0.3">
      <c r="A158" s="19" t="s">
        <v>62</v>
      </c>
      <c r="G158" s="61">
        <v>3109.89</v>
      </c>
      <c r="H158" s="19" t="s">
        <v>5</v>
      </c>
    </row>
    <row r="159" spans="1:9" s="19" customFormat="1" x14ac:dyDescent="0.3">
      <c r="A159" s="4" t="s">
        <v>7</v>
      </c>
      <c r="G159" s="62" t="s">
        <v>33</v>
      </c>
    </row>
    <row r="160" spans="1:9" s="19" customFormat="1" x14ac:dyDescent="0.3">
      <c r="A160" s="4" t="s">
        <v>53</v>
      </c>
      <c r="G160" s="63">
        <v>98</v>
      </c>
      <c r="H160" s="19" t="s">
        <v>2</v>
      </c>
    </row>
    <row r="161" spans="1:8" s="19" customFormat="1" x14ac:dyDescent="0.3">
      <c r="A161" s="4" t="s">
        <v>1</v>
      </c>
      <c r="G161" s="64" t="s">
        <v>30</v>
      </c>
    </row>
    <row r="162" spans="1:8" s="19" customFormat="1" x14ac:dyDescent="0.3">
      <c r="A162" s="4"/>
      <c r="G162" s="65"/>
    </row>
    <row r="163" spans="1:8" s="19" customFormat="1" x14ac:dyDescent="0.3">
      <c r="A163" s="4" t="s">
        <v>20</v>
      </c>
      <c r="G163" s="66">
        <f>G158*G160/100</f>
        <v>3047.6921999999995</v>
      </c>
      <c r="H163" s="19" t="s">
        <v>5</v>
      </c>
    </row>
    <row r="164" spans="1:8" s="19" customFormat="1" x14ac:dyDescent="0.3">
      <c r="A164" s="4"/>
    </row>
    <row r="165" spans="1:8" s="19" customFormat="1" x14ac:dyDescent="0.3">
      <c r="A165" s="19" t="s">
        <v>19</v>
      </c>
      <c r="G165" s="69"/>
      <c r="H165" s="19" t="s">
        <v>2</v>
      </c>
    </row>
    <row r="166" spans="1:8" s="19" customFormat="1" x14ac:dyDescent="0.3">
      <c r="G166" s="70">
        <f>G163*G165/100</f>
        <v>0</v>
      </c>
    </row>
    <row r="167" spans="1:8" s="19" customFormat="1" x14ac:dyDescent="0.3"/>
    <row r="168" spans="1:8" s="19" customFormat="1" x14ac:dyDescent="0.3">
      <c r="A168" s="4" t="s">
        <v>24</v>
      </c>
      <c r="G168" s="23">
        <f>G163+G166</f>
        <v>3047.6921999999995</v>
      </c>
      <c r="H168" s="19" t="s">
        <v>5</v>
      </c>
    </row>
    <row r="169" spans="1:8" s="19" customFormat="1" x14ac:dyDescent="0.3">
      <c r="A169" s="4" t="s">
        <v>8</v>
      </c>
      <c r="G169" s="69"/>
      <c r="H169" s="19" t="s">
        <v>2</v>
      </c>
    </row>
    <row r="170" spans="1:8" s="19" customFormat="1" x14ac:dyDescent="0.3">
      <c r="A170" s="4" t="s">
        <v>12</v>
      </c>
      <c r="G170" s="23">
        <f>G168*G169/100</f>
        <v>0</v>
      </c>
      <c r="H170" s="19" t="s">
        <v>5</v>
      </c>
    </row>
    <row r="171" spans="1:8" s="19" customFormat="1" x14ac:dyDescent="0.3"/>
    <row r="172" spans="1:8" s="19" customFormat="1" x14ac:dyDescent="0.3">
      <c r="A172" s="10" t="s">
        <v>56</v>
      </c>
    </row>
    <row r="173" spans="1:8" s="19" customFormat="1" x14ac:dyDescent="0.3">
      <c r="A173" s="19" t="s">
        <v>32</v>
      </c>
      <c r="F173" s="71" t="s">
        <v>23</v>
      </c>
      <c r="G173" s="69"/>
      <c r="H173" s="19" t="s">
        <v>5</v>
      </c>
    </row>
    <row r="174" spans="1:8" s="19" customFormat="1" x14ac:dyDescent="0.3"/>
    <row r="175" spans="1:8" s="19" customFormat="1" x14ac:dyDescent="0.3">
      <c r="A175" s="4" t="s">
        <v>11</v>
      </c>
      <c r="G175" s="23">
        <f>G173</f>
        <v>0</v>
      </c>
      <c r="H175" s="19" t="s">
        <v>5</v>
      </c>
    </row>
    <row r="176" spans="1:8" s="19" customFormat="1" x14ac:dyDescent="0.3">
      <c r="A176" s="4" t="s">
        <v>9</v>
      </c>
      <c r="G176" s="69"/>
      <c r="H176" s="19" t="s">
        <v>2</v>
      </c>
    </row>
    <row r="177" spans="1:8" s="19" customFormat="1" x14ac:dyDescent="0.3">
      <c r="A177" s="4" t="s">
        <v>13</v>
      </c>
      <c r="G177" s="23">
        <f>G175*G176/100</f>
        <v>0</v>
      </c>
      <c r="H177" s="19" t="s">
        <v>5</v>
      </c>
    </row>
    <row r="178" spans="1:8" s="19" customFormat="1" x14ac:dyDescent="0.3">
      <c r="A178" s="4"/>
      <c r="G178" s="8"/>
    </row>
    <row r="179" spans="1:8" s="19" customFormat="1" x14ac:dyDescent="0.3">
      <c r="A179" s="4" t="s">
        <v>28</v>
      </c>
      <c r="G179" s="23">
        <f>G168+G170+G175+G177</f>
        <v>3047.6921999999995</v>
      </c>
      <c r="H179" s="19" t="s">
        <v>5</v>
      </c>
    </row>
    <row r="180" spans="1:8" s="19" customFormat="1" x14ac:dyDescent="0.3">
      <c r="A180" s="4"/>
      <c r="G180" s="8"/>
    </row>
    <row r="181" spans="1:8" s="19" customFormat="1" x14ac:dyDescent="0.3">
      <c r="A181" s="40" t="s">
        <v>57</v>
      </c>
      <c r="G181" s="8"/>
    </row>
    <row r="182" spans="1:8" s="19" customFormat="1" x14ac:dyDescent="0.3">
      <c r="A182" s="29" t="s">
        <v>14</v>
      </c>
      <c r="B182" s="30"/>
      <c r="C182" s="30"/>
      <c r="D182" s="30"/>
      <c r="E182" s="30"/>
      <c r="F182" s="30"/>
      <c r="G182" s="31">
        <f>G168+G170+G175+G177</f>
        <v>3047.6921999999995</v>
      </c>
      <c r="H182" s="14" t="s">
        <v>5</v>
      </c>
    </row>
    <row r="183" spans="1:8" s="19" customFormat="1" x14ac:dyDescent="0.3">
      <c r="A183" s="29" t="s">
        <v>16</v>
      </c>
      <c r="B183" s="30"/>
      <c r="C183" s="30"/>
      <c r="D183" s="30"/>
      <c r="E183" s="30"/>
      <c r="F183" s="30"/>
      <c r="G183" s="31">
        <f>G182*0.19</f>
        <v>579.06151799999986</v>
      </c>
      <c r="H183" s="14" t="s">
        <v>5</v>
      </c>
    </row>
    <row r="184" spans="1:8" s="19" customFormat="1" x14ac:dyDescent="0.3">
      <c r="A184" s="27" t="s">
        <v>15</v>
      </c>
      <c r="B184" s="28"/>
      <c r="C184" s="28"/>
      <c r="D184" s="28"/>
      <c r="E184" s="28"/>
      <c r="F184" s="28"/>
      <c r="G184" s="72">
        <f>G182+G183</f>
        <v>3626.7537179999995</v>
      </c>
      <c r="H184" s="14" t="s">
        <v>5</v>
      </c>
    </row>
    <row r="185" spans="1:8" s="19" customFormat="1" x14ac:dyDescent="0.3">
      <c r="A185" s="4"/>
      <c r="G185" s="8"/>
    </row>
    <row r="186" spans="1:8" s="19" customFormat="1" x14ac:dyDescent="0.3">
      <c r="A186" s="10" t="s">
        <v>58</v>
      </c>
    </row>
    <row r="187" spans="1:8" s="19" customFormat="1" x14ac:dyDescent="0.3">
      <c r="A187" s="19" t="s">
        <v>25</v>
      </c>
      <c r="G187" s="69"/>
      <c r="H187" s="19" t="s">
        <v>4</v>
      </c>
    </row>
    <row r="188" spans="1:8" s="19" customFormat="1" x14ac:dyDescent="0.3">
      <c r="G188" s="23">
        <f>15*G187</f>
        <v>0</v>
      </c>
      <c r="H188" s="19" t="s">
        <v>5</v>
      </c>
    </row>
    <row r="189" spans="1:8" s="19" customFormat="1" x14ac:dyDescent="0.3"/>
    <row r="190" spans="1:8" s="19" customFormat="1" x14ac:dyDescent="0.3">
      <c r="A190" s="19" t="s">
        <v>26</v>
      </c>
      <c r="G190" s="69"/>
      <c r="H190" s="19" t="s">
        <v>4</v>
      </c>
    </row>
    <row r="191" spans="1:8" s="19" customFormat="1" x14ac:dyDescent="0.3">
      <c r="G191" s="23">
        <f>20*G190</f>
        <v>0</v>
      </c>
      <c r="H191" s="19" t="s">
        <v>5</v>
      </c>
    </row>
    <row r="192" spans="1:8" s="19" customFormat="1" x14ac:dyDescent="0.3"/>
    <row r="193" spans="1:10" s="19" customFormat="1" x14ac:dyDescent="0.3">
      <c r="A193" s="19" t="s">
        <v>27</v>
      </c>
      <c r="G193" s="69"/>
      <c r="H193" s="19" t="s">
        <v>4</v>
      </c>
    </row>
    <row r="194" spans="1:10" s="19" customFormat="1" x14ac:dyDescent="0.3">
      <c r="G194" s="23">
        <f>30*G193</f>
        <v>0</v>
      </c>
      <c r="H194" s="19" t="s">
        <v>5</v>
      </c>
    </row>
    <row r="195" spans="1:10" s="19" customFormat="1" ht="5.0999999999999996" customHeight="1" x14ac:dyDescent="0.3">
      <c r="G195" s="8"/>
    </row>
    <row r="196" spans="1:10" s="19" customFormat="1" x14ac:dyDescent="0.3">
      <c r="A196" s="40" t="s">
        <v>57</v>
      </c>
      <c r="G196" s="8"/>
    </row>
    <row r="197" spans="1:10" s="19" customFormat="1" x14ac:dyDescent="0.3">
      <c r="A197" s="35" t="s">
        <v>21</v>
      </c>
      <c r="B197" s="73"/>
      <c r="C197" s="73"/>
      <c r="D197" s="73"/>
      <c r="E197" s="73"/>
      <c r="F197" s="73"/>
      <c r="G197" s="38">
        <f>G188+G191+G194</f>
        <v>0</v>
      </c>
      <c r="H197" s="19" t="s">
        <v>5</v>
      </c>
    </row>
    <row r="198" spans="1:10" s="19" customFormat="1" x14ac:dyDescent="0.3">
      <c r="A198" s="37" t="s">
        <v>29</v>
      </c>
      <c r="B198" s="73"/>
      <c r="C198" s="73"/>
      <c r="D198" s="73"/>
      <c r="E198" s="73"/>
      <c r="F198" s="73"/>
      <c r="G198" s="38">
        <f>G169/100*G197</f>
        <v>0</v>
      </c>
      <c r="H198" s="19" t="s">
        <v>5</v>
      </c>
    </row>
    <row r="199" spans="1:10" s="19" customFormat="1" x14ac:dyDescent="0.3">
      <c r="A199" s="35" t="s">
        <v>16</v>
      </c>
      <c r="B199" s="73"/>
      <c r="C199" s="73"/>
      <c r="D199" s="73"/>
      <c r="E199" s="73"/>
      <c r="F199" s="73"/>
      <c r="G199" s="38">
        <f>0.19*(G197+G198)</f>
        <v>0</v>
      </c>
      <c r="H199" s="19" t="s">
        <v>5</v>
      </c>
    </row>
    <row r="200" spans="1:10" s="19" customFormat="1" x14ac:dyDescent="0.3">
      <c r="A200" s="33" t="s">
        <v>22</v>
      </c>
      <c r="B200" s="74"/>
      <c r="C200" s="74"/>
      <c r="D200" s="74"/>
      <c r="E200" s="74"/>
      <c r="F200" s="74"/>
      <c r="G200" s="75">
        <f>G197+G198+G199</f>
        <v>0</v>
      </c>
      <c r="H200" s="19" t="s">
        <v>5</v>
      </c>
    </row>
    <row r="201" spans="1:10" s="19" customFormat="1" ht="5.0999999999999996" customHeight="1" x14ac:dyDescent="0.3">
      <c r="A201" s="4"/>
      <c r="G201" s="8"/>
    </row>
    <row r="202" spans="1:10" ht="5.0999999999999996" customHeight="1" thickBot="1" x14ac:dyDescent="0.35">
      <c r="A202" s="4"/>
      <c r="G202" s="8"/>
    </row>
    <row r="203" spans="1:10" ht="42" customHeight="1" thickBot="1" x14ac:dyDescent="0.35">
      <c r="A203" s="82" t="s">
        <v>54</v>
      </c>
      <c r="B203" s="83"/>
      <c r="C203" s="83"/>
      <c r="D203" s="83"/>
      <c r="E203" s="83"/>
      <c r="F203" s="83"/>
      <c r="G203" s="67" t="s">
        <v>63</v>
      </c>
      <c r="I203" s="22"/>
      <c r="J203" s="20"/>
    </row>
    <row r="204" spans="1:10" ht="16.5" customHeight="1" thickBot="1" x14ac:dyDescent="0.35">
      <c r="A204" s="4"/>
      <c r="G204" s="8"/>
    </row>
    <row r="205" spans="1:10" ht="16.5" customHeight="1" x14ac:dyDescent="0.3">
      <c r="A205" s="12" t="s">
        <v>40</v>
      </c>
      <c r="B205" s="13"/>
      <c r="C205" s="13"/>
      <c r="D205" s="13"/>
      <c r="E205" s="13"/>
      <c r="F205" s="13"/>
      <c r="G205" s="54">
        <f>G38+G86+G134+G182</f>
        <v>165377.99879999997</v>
      </c>
      <c r="H205" s="14" t="s">
        <v>5</v>
      </c>
      <c r="I205" s="50"/>
    </row>
    <row r="206" spans="1:10" ht="16.5" customHeight="1" x14ac:dyDescent="0.3">
      <c r="A206" s="15" t="s">
        <v>16</v>
      </c>
      <c r="B206" s="14"/>
      <c r="C206" s="14"/>
      <c r="D206" s="14"/>
      <c r="E206" s="14"/>
      <c r="F206" s="14"/>
      <c r="G206" s="55">
        <f>G205*0.19</f>
        <v>31421.819771999995</v>
      </c>
      <c r="H206" s="14" t="s">
        <v>5</v>
      </c>
    </row>
    <row r="207" spans="1:10" ht="16.5" customHeight="1" thickBot="1" x14ac:dyDescent="0.35">
      <c r="A207" s="16" t="s">
        <v>41</v>
      </c>
      <c r="B207" s="17"/>
      <c r="C207" s="17"/>
      <c r="D207" s="17"/>
      <c r="E207" s="17"/>
      <c r="F207" s="17"/>
      <c r="G207" s="56">
        <f>G205+G206</f>
        <v>196799.81857199996</v>
      </c>
      <c r="H207" s="14" t="s">
        <v>5</v>
      </c>
    </row>
    <row r="208" spans="1:10" ht="16.5" customHeight="1" x14ac:dyDescent="0.3">
      <c r="A208" s="41"/>
      <c r="B208" s="14"/>
      <c r="C208" s="14"/>
      <c r="D208" s="14"/>
      <c r="E208" s="14"/>
      <c r="F208" s="14"/>
      <c r="G208" s="42"/>
      <c r="H208" s="14"/>
    </row>
    <row r="209" spans="1:9" ht="16.5" customHeight="1" thickBot="1" x14ac:dyDescent="0.35">
      <c r="A209" s="10" t="s">
        <v>43</v>
      </c>
      <c r="B209" s="19"/>
      <c r="C209" s="19"/>
      <c r="D209" s="19"/>
      <c r="E209" s="19"/>
      <c r="F209" s="19"/>
      <c r="G209" s="19"/>
      <c r="H209" s="19"/>
    </row>
    <row r="210" spans="1:9" ht="16.5" customHeight="1" x14ac:dyDescent="0.3">
      <c r="A210" s="43" t="s">
        <v>21</v>
      </c>
      <c r="B210" s="44"/>
      <c r="C210" s="44"/>
      <c r="D210" s="44"/>
      <c r="E210" s="44"/>
      <c r="F210" s="44"/>
      <c r="G210" s="57">
        <f>(G53+G101+G149+G197)</f>
        <v>0</v>
      </c>
      <c r="H210" s="19" t="s">
        <v>5</v>
      </c>
      <c r="I210" s="50"/>
    </row>
    <row r="211" spans="1:9" ht="16.5" customHeight="1" x14ac:dyDescent="0.3">
      <c r="A211" s="45" t="s">
        <v>29</v>
      </c>
      <c r="B211" s="46"/>
      <c r="C211" s="46"/>
      <c r="D211" s="46"/>
      <c r="E211" s="46"/>
      <c r="F211" s="46"/>
      <c r="G211" s="58">
        <f>(G54+G102+G150+G198)</f>
        <v>0</v>
      </c>
      <c r="H211" s="19" t="s">
        <v>5</v>
      </c>
    </row>
    <row r="212" spans="1:9" ht="16.5" customHeight="1" x14ac:dyDescent="0.3">
      <c r="A212" s="47" t="s">
        <v>16</v>
      </c>
      <c r="B212" s="46"/>
      <c r="C212" s="46"/>
      <c r="D212" s="46"/>
      <c r="E212" s="46"/>
      <c r="F212" s="46"/>
      <c r="G212" s="59">
        <f>0.19*(G210+G211)</f>
        <v>0</v>
      </c>
      <c r="H212" s="19" t="s">
        <v>5</v>
      </c>
    </row>
    <row r="213" spans="1:9" ht="16.5" customHeight="1" thickBot="1" x14ac:dyDescent="0.35">
      <c r="A213" s="48" t="s">
        <v>22</v>
      </c>
      <c r="B213" s="49"/>
      <c r="C213" s="49"/>
      <c r="D213" s="49"/>
      <c r="E213" s="49"/>
      <c r="F213" s="49"/>
      <c r="G213" s="60">
        <f>G210+G211+G212</f>
        <v>0</v>
      </c>
      <c r="H213" s="19" t="s">
        <v>5</v>
      </c>
    </row>
    <row r="214" spans="1:9" ht="16.5" customHeight="1" x14ac:dyDescent="0.3">
      <c r="A214" s="4"/>
      <c r="G214" s="8"/>
    </row>
    <row r="215" spans="1:9" ht="16.5" customHeight="1" x14ac:dyDescent="0.3">
      <c r="C215" s="3"/>
    </row>
    <row r="216" spans="1:9" ht="60" customHeight="1" x14ac:dyDescent="0.3">
      <c r="A216" s="6"/>
      <c r="B216" s="7"/>
      <c r="C216" s="88"/>
      <c r="D216" s="89"/>
      <c r="E216" s="89"/>
      <c r="F216" s="89"/>
      <c r="G216" s="89"/>
      <c r="H216" s="90"/>
    </row>
    <row r="217" spans="1:9" x14ac:dyDescent="0.3">
      <c r="A217" s="2" t="s">
        <v>6</v>
      </c>
      <c r="B217" s="2"/>
      <c r="C217" s="2" t="s">
        <v>64</v>
      </c>
    </row>
  </sheetData>
  <sheetProtection algorithmName="SHA-512" hashValue="IV7v0baLvr9grzBCfc/sMOu9zV08g9/bXBo4eDrdw2T5ZEo05aiVuBj7EGcbB+ZNmTvhlCL+W+UCNAJe1tU9jw==" saltValue="cfp2LfA7r5nPGWk+0p6EGQ==" spinCount="100000" sheet="1" selectLockedCells="1"/>
  <mergeCells count="14">
    <mergeCell ref="C216:H216"/>
    <mergeCell ref="C6:G6"/>
    <mergeCell ref="C7:G7"/>
    <mergeCell ref="C9:G9"/>
    <mergeCell ref="A11:F11"/>
    <mergeCell ref="A59:F59"/>
    <mergeCell ref="C8:G8"/>
    <mergeCell ref="A1:E1"/>
    <mergeCell ref="A107:F107"/>
    <mergeCell ref="A203:F203"/>
    <mergeCell ref="A3:H3"/>
    <mergeCell ref="A4:H4"/>
    <mergeCell ref="A155:F155"/>
    <mergeCell ref="F1:G1"/>
  </mergeCells>
  <pageMargins left="1.1023622047244095" right="0.70866141732283472" top="0.78740157480314965" bottom="0.59055118110236227" header="0.31496062992125984" footer="0.31496062992125984"/>
  <pageSetup paperSize="9" scale="86" fitToHeight="0" orientation="portrait" r:id="rId1"/>
  <headerFooter>
    <oddFooter>&amp;LHonorarformblatt&amp;RSeite &amp;P/&amp;N</oddFooter>
  </headerFooter>
  <rowBreaks count="5" manualBreakCount="5">
    <brk id="41" max="7" man="1"/>
    <brk id="57" max="7" man="1"/>
    <brk id="105" max="7" man="1"/>
    <brk id="153" max="7" man="1"/>
    <brk id="2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 FPL TA1und3</vt:lpstr>
      <vt:lpstr>'Honorar FPL TA1und3'!Druckbereich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2025-03-24T13:32:09Z</cp:lastPrinted>
  <dcterms:created xsi:type="dcterms:W3CDTF">2019-06-19T12:17:42Z</dcterms:created>
  <dcterms:modified xsi:type="dcterms:W3CDTF">2025-03-26T10:39:29Z</dcterms:modified>
</cp:coreProperties>
</file>