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24226"/>
  <mc:AlternateContent xmlns:mc="http://schemas.openxmlformats.org/markup-compatibility/2006">
    <mc:Choice Requires="x15">
      <x15ac:absPath xmlns:x15ac="http://schemas.microsoft.com/office/spreadsheetml/2010/11/ac" url="https://blicgroup.sharepoint.com/sites/D1919_SR_Beschaffung_ITS/Intern D19193 BMSLMS/AP 100_Ausschreibung/03_Vergabeunterlagen/Finalisierung/Finale Unterlagen/"/>
    </mc:Choice>
  </mc:AlternateContent>
  <xr:revisionPtr revIDLastSave="39" documentId="13_ncr:1_{8308C6A2-BEE2-4BA6-AA79-5902338E4F2C}" xr6:coauthVersionLast="47" xr6:coauthVersionMax="47" xr10:uidLastSave="{F20B935E-ADCF-47D1-9AA2-E189F65E8662}"/>
  <workbookProtection workbookAlgorithmName="SHA-512" workbookHashValue="LI/OR0L13vWOUosFjISipe0+dw4xKQLqwOQtdQyKWT+2bQs/v13rX5Hx1j8muJZjFf+anOg6YYwxLvIEqrQRJg==" workbookSaltValue="TQ2DMuriScF9F+hsunIc2Q==" workbookSpinCount="100000" lockStructure="1"/>
  <bookViews>
    <workbookView xWindow="-120" yWindow="-120" windowWidth="29040" windowHeight="175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2" l="1"/>
  <c r="U382" i="22"/>
  <c r="T382" i="22"/>
  <c r="S382" i="22"/>
  <c r="Q382" i="22"/>
  <c r="N382" i="22"/>
  <c r="M382" i="22"/>
  <c r="V381" i="22"/>
  <c r="U381" i="22"/>
  <c r="T381" i="22"/>
  <c r="S381" i="22"/>
  <c r="Q381" i="22"/>
  <c r="O381" i="22"/>
  <c r="N381" i="22"/>
  <c r="M381" i="22"/>
  <c r="P381" i="22" s="1"/>
  <c r="V380" i="22"/>
  <c r="T380" i="22"/>
  <c r="U380" i="22" s="1"/>
  <c r="S380" i="22"/>
  <c r="Q380" i="22"/>
  <c r="P380" i="22"/>
  <c r="O380" i="22"/>
  <c r="N380" i="22"/>
  <c r="M380" i="22"/>
  <c r="R380" i="22" s="1"/>
  <c r="U379" i="22"/>
  <c r="T379" i="22"/>
  <c r="S379" i="22"/>
  <c r="Q379" i="22"/>
  <c r="N379" i="22"/>
  <c r="M379" i="22"/>
  <c r="U378" i="22"/>
  <c r="T378" i="22"/>
  <c r="S378" i="22"/>
  <c r="Q378" i="22"/>
  <c r="N378" i="22"/>
  <c r="M378" i="22"/>
  <c r="V377" i="22"/>
  <c r="T377" i="22"/>
  <c r="U377" i="22" s="1"/>
  <c r="S377" i="22"/>
  <c r="Q377" i="22"/>
  <c r="O377" i="22"/>
  <c r="N377" i="22"/>
  <c r="M377" i="22"/>
  <c r="R377" i="22" s="1"/>
  <c r="T376" i="22"/>
  <c r="U376" i="22" s="1"/>
  <c r="S376" i="22"/>
  <c r="Q376" i="22"/>
  <c r="P376" i="22"/>
  <c r="O376" i="22"/>
  <c r="N376" i="22"/>
  <c r="M376" i="22"/>
  <c r="U375" i="22"/>
  <c r="T375" i="22"/>
  <c r="S375" i="22"/>
  <c r="R375" i="22"/>
  <c r="Q375" i="22"/>
  <c r="O375" i="22"/>
  <c r="N375" i="22"/>
  <c r="M375" i="22"/>
  <c r="T374" i="22"/>
  <c r="U374" i="22" s="1"/>
  <c r="S374" i="22"/>
  <c r="Q374" i="22"/>
  <c r="N374" i="22"/>
  <c r="M374" i="22"/>
  <c r="V373" i="22"/>
  <c r="U373" i="22"/>
  <c r="T373" i="22"/>
  <c r="S373" i="22"/>
  <c r="Q373" i="22"/>
  <c r="O373" i="22"/>
  <c r="N373" i="22"/>
  <c r="M373" i="22"/>
  <c r="P373" i="22" s="1"/>
  <c r="T372" i="22"/>
  <c r="U372" i="22" s="1"/>
  <c r="S372" i="22"/>
  <c r="R372" i="22"/>
  <c r="Q372" i="22"/>
  <c r="P372" i="22"/>
  <c r="O372" i="22"/>
  <c r="N372" i="22"/>
  <c r="M372" i="22"/>
  <c r="V372" i="22" s="1"/>
  <c r="T371" i="22"/>
  <c r="U371" i="22" s="1"/>
  <c r="S371" i="22"/>
  <c r="Q371" i="22"/>
  <c r="N371" i="22"/>
  <c r="M371" i="22"/>
  <c r="U370" i="22"/>
  <c r="T370" i="22"/>
  <c r="S370" i="22"/>
  <c r="Q370" i="22"/>
  <c r="N370" i="22"/>
  <c r="M370" i="22"/>
  <c r="V369" i="22"/>
  <c r="U369" i="22"/>
  <c r="T369" i="22"/>
  <c r="S369" i="22"/>
  <c r="Q369" i="22"/>
  <c r="O369" i="22"/>
  <c r="N369" i="22"/>
  <c r="M369" i="22"/>
  <c r="P369" i="22" s="1"/>
  <c r="V368" i="22"/>
  <c r="U368" i="22"/>
  <c r="T368" i="22"/>
  <c r="S368" i="22"/>
  <c r="Q368" i="22"/>
  <c r="P368" i="22"/>
  <c r="O368" i="22"/>
  <c r="N368" i="22"/>
  <c r="M368" i="22"/>
  <c r="R368" i="22" s="1"/>
  <c r="U367" i="22"/>
  <c r="T367" i="22"/>
  <c r="S367" i="22"/>
  <c r="R367" i="22"/>
  <c r="Q367" i="22"/>
  <c r="N367" i="22"/>
  <c r="M367" i="22"/>
  <c r="U366" i="22"/>
  <c r="T366" i="22"/>
  <c r="S366" i="22"/>
  <c r="Q366" i="22"/>
  <c r="N366" i="22"/>
  <c r="M366" i="22"/>
  <c r="V365" i="22"/>
  <c r="U365" i="22"/>
  <c r="T365" i="22"/>
  <c r="S365" i="22"/>
  <c r="Q365" i="22"/>
  <c r="P365" i="22"/>
  <c r="O365" i="22"/>
  <c r="N365" i="22"/>
  <c r="M365" i="22"/>
  <c r="R365" i="22" s="1"/>
  <c r="U364" i="22"/>
  <c r="T364" i="22"/>
  <c r="S364" i="22"/>
  <c r="Q364" i="22"/>
  <c r="P364" i="22"/>
  <c r="O364" i="22"/>
  <c r="N364" i="22"/>
  <c r="M364" i="22"/>
  <c r="U363" i="22"/>
  <c r="T363" i="22"/>
  <c r="S363" i="22"/>
  <c r="R363" i="22"/>
  <c r="Q363" i="22"/>
  <c r="O363" i="22"/>
  <c r="N363" i="22"/>
  <c r="M363" i="22"/>
  <c r="V362" i="22"/>
  <c r="U362" i="22"/>
  <c r="T362" i="22"/>
  <c r="S362" i="22"/>
  <c r="Q362" i="22"/>
  <c r="N362" i="22"/>
  <c r="M362" i="22"/>
  <c r="V361" i="22"/>
  <c r="U361" i="22"/>
  <c r="T361" i="22"/>
  <c r="S361" i="22"/>
  <c r="Q361" i="22"/>
  <c r="O361" i="22"/>
  <c r="N361" i="22"/>
  <c r="M361" i="22"/>
  <c r="P361" i="22" s="1"/>
  <c r="U360" i="22"/>
  <c r="T360" i="22"/>
  <c r="S360" i="22"/>
  <c r="R360" i="22"/>
  <c r="Q360" i="22"/>
  <c r="P360" i="22"/>
  <c r="O360" i="22"/>
  <c r="N360" i="22"/>
  <c r="M360" i="22"/>
  <c r="V360" i="22" s="1"/>
  <c r="U359" i="22"/>
  <c r="T359" i="22"/>
  <c r="S359" i="22"/>
  <c r="Q359" i="22"/>
  <c r="N359" i="22"/>
  <c r="M359" i="22"/>
  <c r="U358" i="22"/>
  <c r="T358" i="22"/>
  <c r="S358" i="22"/>
  <c r="Q358" i="22"/>
  <c r="N358" i="22"/>
  <c r="M358" i="22"/>
  <c r="V357" i="22"/>
  <c r="U357" i="22"/>
  <c r="T357" i="22"/>
  <c r="S357" i="22"/>
  <c r="Q357" i="22"/>
  <c r="O357" i="22"/>
  <c r="N357" i="22"/>
  <c r="M357" i="22"/>
  <c r="P357" i="22" s="1"/>
  <c r="V356" i="22"/>
  <c r="U356" i="22"/>
  <c r="T356" i="22"/>
  <c r="S356" i="22"/>
  <c r="Q356" i="22"/>
  <c r="P356" i="22"/>
  <c r="O356" i="22"/>
  <c r="N356" i="22"/>
  <c r="M356" i="22"/>
  <c r="R356" i="22" s="1"/>
  <c r="U355" i="22"/>
  <c r="T355" i="22"/>
  <c r="S355" i="22"/>
  <c r="R355" i="22"/>
  <c r="Q355" i="22"/>
  <c r="O355" i="22"/>
  <c r="N355" i="22"/>
  <c r="M355" i="22"/>
  <c r="U354" i="22"/>
  <c r="T354" i="22"/>
  <c r="S354" i="22"/>
  <c r="Q354" i="22"/>
  <c r="N354" i="22"/>
  <c r="M354" i="22"/>
  <c r="V353" i="22"/>
  <c r="U353" i="22"/>
  <c r="T353" i="22"/>
  <c r="S353" i="22"/>
  <c r="Q353" i="22"/>
  <c r="P353" i="22"/>
  <c r="O353" i="22"/>
  <c r="N353" i="22"/>
  <c r="M353" i="22"/>
  <c r="R353" i="22" s="1"/>
  <c r="U352" i="22"/>
  <c r="T352" i="22"/>
  <c r="S352" i="22"/>
  <c r="Q352" i="22"/>
  <c r="P352" i="22"/>
  <c r="O352" i="22"/>
  <c r="N352" i="22"/>
  <c r="M352" i="22"/>
  <c r="U351" i="22"/>
  <c r="T351" i="22"/>
  <c r="S351" i="22"/>
  <c r="R351" i="22"/>
  <c r="Q351" i="22"/>
  <c r="O351" i="22"/>
  <c r="N351" i="22"/>
  <c r="M351" i="22"/>
  <c r="V350" i="22"/>
  <c r="U350" i="22"/>
  <c r="T350" i="22"/>
  <c r="S350" i="22"/>
  <c r="Q350" i="22"/>
  <c r="N350" i="22"/>
  <c r="M350" i="22"/>
  <c r="V349" i="22"/>
  <c r="U349" i="22"/>
  <c r="T349" i="22"/>
  <c r="S349" i="22"/>
  <c r="Q349" i="22"/>
  <c r="O349" i="22"/>
  <c r="N349" i="22"/>
  <c r="M349" i="22"/>
  <c r="P349" i="22" s="1"/>
  <c r="U348" i="22"/>
  <c r="T348" i="22"/>
  <c r="S348" i="22"/>
  <c r="R348" i="22"/>
  <c r="Q348" i="22"/>
  <c r="P348" i="22"/>
  <c r="O348" i="22"/>
  <c r="N348" i="22"/>
  <c r="M348" i="22"/>
  <c r="V348" i="22" s="1"/>
  <c r="U347" i="22"/>
  <c r="T347" i="22"/>
  <c r="S347" i="22"/>
  <c r="Q347" i="22"/>
  <c r="N347" i="22"/>
  <c r="M347" i="22"/>
  <c r="V347" i="22" s="1"/>
  <c r="U346" i="22"/>
  <c r="T346" i="22"/>
  <c r="S346" i="22"/>
  <c r="Q346" i="22"/>
  <c r="N346" i="22"/>
  <c r="M346" i="22"/>
  <c r="V345" i="22"/>
  <c r="U345" i="22"/>
  <c r="T345" i="22"/>
  <c r="S345" i="22"/>
  <c r="Q345" i="22"/>
  <c r="O345" i="22"/>
  <c r="N345" i="22"/>
  <c r="M345" i="22"/>
  <c r="P345" i="22" s="1"/>
  <c r="V344" i="22"/>
  <c r="U344" i="22"/>
  <c r="T344" i="22"/>
  <c r="S344" i="22"/>
  <c r="Q344" i="22"/>
  <c r="P344" i="22"/>
  <c r="O344" i="22"/>
  <c r="N344" i="22"/>
  <c r="M344" i="22"/>
  <c r="R344" i="22" s="1"/>
  <c r="U343" i="22"/>
  <c r="T343" i="22"/>
  <c r="S343" i="22"/>
  <c r="R343" i="22"/>
  <c r="Q343" i="22"/>
  <c r="O343" i="22"/>
  <c r="N343" i="22"/>
  <c r="M343" i="22"/>
  <c r="U342" i="22"/>
  <c r="T342" i="22"/>
  <c r="S342" i="22"/>
  <c r="Q342" i="22"/>
  <c r="N342" i="22"/>
  <c r="M342" i="22"/>
  <c r="V341" i="22"/>
  <c r="U341" i="22"/>
  <c r="T341" i="22"/>
  <c r="S341" i="22"/>
  <c r="Q341" i="22"/>
  <c r="P341" i="22"/>
  <c r="O341" i="22"/>
  <c r="N341" i="22"/>
  <c r="M341" i="22"/>
  <c r="R341" i="22" s="1"/>
  <c r="U340" i="22"/>
  <c r="T340" i="22"/>
  <c r="S340" i="22"/>
  <c r="Q340" i="22"/>
  <c r="P340" i="22"/>
  <c r="O340" i="22"/>
  <c r="N340" i="22"/>
  <c r="M340" i="22"/>
  <c r="U339" i="22"/>
  <c r="T339" i="22"/>
  <c r="S339" i="22"/>
  <c r="Q339" i="22"/>
  <c r="N339" i="22"/>
  <c r="M339" i="22"/>
  <c r="U338" i="22"/>
  <c r="T338" i="22"/>
  <c r="S338" i="22"/>
  <c r="Q338" i="22"/>
  <c r="N338" i="22"/>
  <c r="M338" i="22"/>
  <c r="V338" i="22" s="1"/>
  <c r="V337" i="22"/>
  <c r="U337" i="22"/>
  <c r="T337" i="22"/>
  <c r="S337" i="22"/>
  <c r="Q337" i="22"/>
  <c r="O337" i="22"/>
  <c r="N337" i="22"/>
  <c r="M337" i="22"/>
  <c r="P337" i="22" s="1"/>
  <c r="U336" i="22"/>
  <c r="T336" i="22"/>
  <c r="S336" i="22"/>
  <c r="R336" i="22"/>
  <c r="Q336" i="22"/>
  <c r="P336" i="22"/>
  <c r="O336" i="22"/>
  <c r="N336" i="22"/>
  <c r="M336" i="22"/>
  <c r="V336" i="22" s="1"/>
  <c r="U335" i="22"/>
  <c r="T335" i="22"/>
  <c r="S335" i="22"/>
  <c r="R335" i="22"/>
  <c r="Q335" i="22"/>
  <c r="P335" i="22"/>
  <c r="N335" i="22"/>
  <c r="M335" i="22"/>
  <c r="V335" i="22" s="1"/>
  <c r="U334" i="22"/>
  <c r="T334" i="22"/>
  <c r="S334" i="22"/>
  <c r="Q334" i="22"/>
  <c r="N334" i="22"/>
  <c r="M334" i="22"/>
  <c r="V333" i="22"/>
  <c r="U333" i="22"/>
  <c r="T333" i="22"/>
  <c r="S333" i="22"/>
  <c r="Q333" i="22"/>
  <c r="O333" i="22"/>
  <c r="N333" i="22"/>
  <c r="M333" i="22"/>
  <c r="P333" i="22" s="1"/>
  <c r="V332" i="22"/>
  <c r="U332" i="22"/>
  <c r="T332" i="22"/>
  <c r="S332" i="22"/>
  <c r="Q332" i="22"/>
  <c r="P332" i="22"/>
  <c r="O332" i="22"/>
  <c r="N332" i="22"/>
  <c r="M332" i="22"/>
  <c r="R332" i="22" s="1"/>
  <c r="U331" i="22"/>
  <c r="T331" i="22"/>
  <c r="S331" i="22"/>
  <c r="R331" i="22"/>
  <c r="Q331" i="22"/>
  <c r="N331" i="22"/>
  <c r="M331" i="22"/>
  <c r="U330" i="22"/>
  <c r="T330" i="22"/>
  <c r="S330" i="22"/>
  <c r="Q330" i="22"/>
  <c r="N330" i="22"/>
  <c r="M330" i="22"/>
  <c r="V329" i="22"/>
  <c r="U329" i="22"/>
  <c r="T329" i="22"/>
  <c r="S329" i="22"/>
  <c r="Q329" i="22"/>
  <c r="P329" i="22"/>
  <c r="O329" i="22"/>
  <c r="N329" i="22"/>
  <c r="M329" i="22"/>
  <c r="R329" i="22" s="1"/>
  <c r="U328" i="22"/>
  <c r="T328" i="22"/>
  <c r="S328" i="22"/>
  <c r="Q328" i="22"/>
  <c r="P328" i="22"/>
  <c r="O328" i="22"/>
  <c r="N328" i="22"/>
  <c r="M328" i="22"/>
  <c r="U327" i="22"/>
  <c r="T327" i="22"/>
  <c r="S327" i="22"/>
  <c r="Q327" i="22"/>
  <c r="N327" i="22"/>
  <c r="M327" i="22"/>
  <c r="V326" i="22"/>
  <c r="U326" i="22"/>
  <c r="T326" i="22"/>
  <c r="S326" i="22"/>
  <c r="Q326" i="22"/>
  <c r="N326" i="22"/>
  <c r="M326" i="22"/>
  <c r="V325" i="22"/>
  <c r="U325" i="22"/>
  <c r="T325" i="22"/>
  <c r="S325" i="22"/>
  <c r="Q325" i="22"/>
  <c r="O325" i="22"/>
  <c r="N325" i="22"/>
  <c r="M325" i="22"/>
  <c r="P325" i="22" s="1"/>
  <c r="U324" i="22"/>
  <c r="T324" i="22"/>
  <c r="S324" i="22"/>
  <c r="R324" i="22"/>
  <c r="Q324" i="22"/>
  <c r="P324" i="22"/>
  <c r="O324" i="22"/>
  <c r="N324" i="22"/>
  <c r="M324" i="22"/>
  <c r="V324" i="22" s="1"/>
  <c r="U323" i="22"/>
  <c r="T323" i="22"/>
  <c r="S323" i="22"/>
  <c r="R323" i="22"/>
  <c r="Q323" i="22"/>
  <c r="O323" i="22"/>
  <c r="N323" i="22"/>
  <c r="M323" i="22"/>
  <c r="V323" i="22" s="1"/>
  <c r="U322" i="22"/>
  <c r="T322" i="22"/>
  <c r="S322" i="22"/>
  <c r="Q322" i="22"/>
  <c r="N322" i="22"/>
  <c r="M322" i="22"/>
  <c r="V321" i="22"/>
  <c r="U321" i="22"/>
  <c r="T321" i="22"/>
  <c r="S321" i="22"/>
  <c r="Q321" i="22"/>
  <c r="O321" i="22"/>
  <c r="N321" i="22"/>
  <c r="M321" i="22"/>
  <c r="P321" i="22" s="1"/>
  <c r="V320" i="22"/>
  <c r="U320" i="22"/>
  <c r="T320" i="22"/>
  <c r="S320" i="22"/>
  <c r="Q320" i="22"/>
  <c r="P320" i="22"/>
  <c r="O320" i="22"/>
  <c r="N320" i="22"/>
  <c r="M320" i="22"/>
  <c r="R320" i="22" s="1"/>
  <c r="U319" i="22"/>
  <c r="T319" i="22"/>
  <c r="S319" i="22"/>
  <c r="R319" i="22"/>
  <c r="Q319" i="22"/>
  <c r="N319" i="22"/>
  <c r="M319" i="22"/>
  <c r="U318" i="22"/>
  <c r="T318" i="22"/>
  <c r="S318" i="22"/>
  <c r="Q318" i="22"/>
  <c r="N318" i="22"/>
  <c r="M318" i="22"/>
  <c r="V317" i="22"/>
  <c r="U317" i="22"/>
  <c r="T317" i="22"/>
  <c r="S317" i="22"/>
  <c r="Q317" i="22"/>
  <c r="P317" i="22"/>
  <c r="O317" i="22"/>
  <c r="N317" i="22"/>
  <c r="M317" i="22"/>
  <c r="R317" i="22" s="1"/>
  <c r="U316" i="22"/>
  <c r="T316" i="22"/>
  <c r="S316" i="22"/>
  <c r="Q316" i="22"/>
  <c r="P316" i="22"/>
  <c r="O316" i="22"/>
  <c r="N316" i="22"/>
  <c r="M316" i="22"/>
  <c r="U315" i="22"/>
  <c r="T315" i="22"/>
  <c r="S315" i="22"/>
  <c r="Q315" i="22"/>
  <c r="N315" i="22"/>
  <c r="M315" i="22"/>
  <c r="V314" i="22"/>
  <c r="U314" i="22"/>
  <c r="T314" i="22"/>
  <c r="S314" i="22"/>
  <c r="Q314" i="22"/>
  <c r="N314" i="22"/>
  <c r="M314" i="22"/>
  <c r="V313" i="22"/>
  <c r="U313" i="22"/>
  <c r="T313" i="22"/>
  <c r="S313" i="22"/>
  <c r="Q313" i="22"/>
  <c r="O313" i="22"/>
  <c r="N313" i="22"/>
  <c r="M313" i="22"/>
  <c r="P313" i="22" s="1"/>
  <c r="U312" i="22"/>
  <c r="T312" i="22"/>
  <c r="S312" i="22"/>
  <c r="R312" i="22"/>
  <c r="Q312" i="22"/>
  <c r="P312" i="22"/>
  <c r="O312" i="22"/>
  <c r="N312" i="22"/>
  <c r="M312" i="22"/>
  <c r="V312" i="22" s="1"/>
  <c r="V311" i="22"/>
  <c r="U311" i="22"/>
  <c r="T311" i="22"/>
  <c r="S311" i="22"/>
  <c r="R311" i="22"/>
  <c r="Q311" i="22"/>
  <c r="O311" i="22"/>
  <c r="N311" i="22"/>
  <c r="M311" i="22"/>
  <c r="P311" i="22" s="1"/>
  <c r="U310" i="22"/>
  <c r="T310" i="22"/>
  <c r="S310" i="22"/>
  <c r="Q310" i="22"/>
  <c r="N310" i="22"/>
  <c r="M310" i="22"/>
  <c r="V309" i="22"/>
  <c r="U309" i="22"/>
  <c r="T309" i="22"/>
  <c r="S309" i="22"/>
  <c r="Q309" i="22"/>
  <c r="O309" i="22"/>
  <c r="N309" i="22"/>
  <c r="M309" i="22"/>
  <c r="P309" i="22" s="1"/>
  <c r="V308" i="22"/>
  <c r="U308" i="22"/>
  <c r="T308" i="22"/>
  <c r="S308" i="22"/>
  <c r="Q308" i="22"/>
  <c r="P308" i="22"/>
  <c r="O308" i="22"/>
  <c r="N308" i="22"/>
  <c r="M308" i="22"/>
  <c r="R308" i="22" s="1"/>
  <c r="U307" i="22"/>
  <c r="T307" i="22"/>
  <c r="S307" i="22"/>
  <c r="Q307" i="22"/>
  <c r="N307" i="22"/>
  <c r="M307" i="22"/>
  <c r="U306" i="22"/>
  <c r="T306" i="22"/>
  <c r="S306" i="22"/>
  <c r="Q306" i="22"/>
  <c r="N306" i="22"/>
  <c r="M306" i="22"/>
  <c r="V305" i="22"/>
  <c r="U305" i="22"/>
  <c r="T305" i="22"/>
  <c r="S305" i="22"/>
  <c r="Q305" i="22"/>
  <c r="P305" i="22"/>
  <c r="O305" i="22"/>
  <c r="N305" i="22"/>
  <c r="M305" i="22"/>
  <c r="R305" i="22" s="1"/>
  <c r="U304" i="22"/>
  <c r="T304" i="22"/>
  <c r="S304" i="22"/>
  <c r="Q304" i="22"/>
  <c r="P304" i="22"/>
  <c r="O304" i="22"/>
  <c r="N304" i="22"/>
  <c r="M304" i="22"/>
  <c r="U303" i="22"/>
  <c r="T303" i="22"/>
  <c r="S303" i="22"/>
  <c r="R303" i="22"/>
  <c r="Q303" i="22"/>
  <c r="O303" i="22"/>
  <c r="N303" i="22"/>
  <c r="M303" i="22"/>
  <c r="P303" i="22" s="1"/>
  <c r="V302" i="22"/>
  <c r="U302" i="22"/>
  <c r="T302" i="22"/>
  <c r="S302" i="22"/>
  <c r="Q302" i="22"/>
  <c r="N302" i="22"/>
  <c r="M302" i="22"/>
  <c r="V301" i="22"/>
  <c r="U301" i="22"/>
  <c r="T301" i="22"/>
  <c r="S301" i="22"/>
  <c r="Q301" i="22"/>
  <c r="O301" i="22"/>
  <c r="N301" i="22"/>
  <c r="M301" i="22"/>
  <c r="P301" i="22" s="1"/>
  <c r="U300" i="22"/>
  <c r="T300" i="22"/>
  <c r="S300" i="22"/>
  <c r="R300" i="22"/>
  <c r="Q300" i="22"/>
  <c r="P300" i="22"/>
  <c r="O300" i="22"/>
  <c r="N300" i="22"/>
  <c r="M300" i="22"/>
  <c r="V300" i="22" s="1"/>
  <c r="U299" i="22"/>
  <c r="T299" i="22"/>
  <c r="S299" i="22"/>
  <c r="Q299" i="22"/>
  <c r="N299" i="22"/>
  <c r="M299" i="22"/>
  <c r="U298" i="22"/>
  <c r="T298" i="22"/>
  <c r="S298" i="22"/>
  <c r="Q298" i="22"/>
  <c r="N298" i="22"/>
  <c r="M298" i="22"/>
  <c r="V297" i="22"/>
  <c r="U297" i="22"/>
  <c r="T297" i="22"/>
  <c r="S297" i="22"/>
  <c r="Q297" i="22"/>
  <c r="O297" i="22"/>
  <c r="N297" i="22"/>
  <c r="M297" i="22"/>
  <c r="P297" i="22" s="1"/>
  <c r="V296" i="22"/>
  <c r="U296" i="22"/>
  <c r="T296" i="22"/>
  <c r="S296" i="22"/>
  <c r="Q296" i="22"/>
  <c r="P296" i="22"/>
  <c r="O296" i="22"/>
  <c r="N296" i="22"/>
  <c r="M296" i="22"/>
  <c r="R296" i="22" s="1"/>
  <c r="V295" i="22"/>
  <c r="U295" i="22"/>
  <c r="T295" i="22"/>
  <c r="S295" i="22"/>
  <c r="Q295" i="22"/>
  <c r="O295" i="22"/>
  <c r="N295" i="22"/>
  <c r="M295" i="22"/>
  <c r="P295" i="22" s="1"/>
  <c r="U294" i="22"/>
  <c r="T294" i="22"/>
  <c r="S294" i="22"/>
  <c r="R294" i="22"/>
  <c r="Q294" i="22"/>
  <c r="O294" i="22"/>
  <c r="N294" i="22"/>
  <c r="M294" i="22"/>
  <c r="U293" i="22"/>
  <c r="T293" i="22"/>
  <c r="S293" i="22"/>
  <c r="Q293" i="22"/>
  <c r="P293" i="22"/>
  <c r="O293" i="22"/>
  <c r="N293" i="22"/>
  <c r="M293" i="22"/>
  <c r="R293" i="22" s="1"/>
  <c r="U292" i="22"/>
  <c r="T292" i="22"/>
  <c r="S292" i="22"/>
  <c r="Q292" i="22"/>
  <c r="P292" i="22"/>
  <c r="O292" i="22"/>
  <c r="N292" i="22"/>
  <c r="M292" i="22"/>
  <c r="V291" i="22"/>
  <c r="U291" i="22"/>
  <c r="T291" i="22"/>
  <c r="S291" i="22"/>
  <c r="R291" i="22"/>
  <c r="Q291" i="22"/>
  <c r="N291" i="22"/>
  <c r="M291" i="22"/>
  <c r="P291" i="22" s="1"/>
  <c r="U290" i="22"/>
  <c r="T290" i="22"/>
  <c r="S290" i="22"/>
  <c r="Q290" i="22"/>
  <c r="N290" i="22"/>
  <c r="M290" i="22"/>
  <c r="V289" i="22"/>
  <c r="U289" i="22"/>
  <c r="T289" i="22"/>
  <c r="S289" i="22"/>
  <c r="Q289" i="22"/>
  <c r="O289" i="22"/>
  <c r="N289" i="22"/>
  <c r="M289" i="22"/>
  <c r="P289" i="22" s="1"/>
  <c r="U288" i="22"/>
  <c r="T288" i="22"/>
  <c r="S288" i="22"/>
  <c r="R288" i="22"/>
  <c r="Q288" i="22"/>
  <c r="P288" i="22"/>
  <c r="O288" i="22"/>
  <c r="N288" i="22"/>
  <c r="M288" i="22"/>
  <c r="V288" i="22" s="1"/>
  <c r="U287" i="22"/>
  <c r="T287" i="22"/>
  <c r="S287" i="22"/>
  <c r="Q287" i="22"/>
  <c r="P287" i="22"/>
  <c r="O287" i="22"/>
  <c r="N287" i="22"/>
  <c r="M287" i="22"/>
  <c r="V287" i="22" s="1"/>
  <c r="U286" i="22"/>
  <c r="T286" i="22"/>
  <c r="S286" i="22"/>
  <c r="Q286" i="22"/>
  <c r="O286" i="22"/>
  <c r="N286" i="22"/>
  <c r="M286" i="22"/>
  <c r="V285" i="22"/>
  <c r="U285" i="22"/>
  <c r="T285" i="22"/>
  <c r="S285" i="22"/>
  <c r="Q285" i="22"/>
  <c r="O285" i="22"/>
  <c r="N285" i="22"/>
  <c r="M285" i="22"/>
  <c r="P285" i="22" s="1"/>
  <c r="V284" i="22"/>
  <c r="U284" i="22"/>
  <c r="T284" i="22"/>
  <c r="S284" i="22"/>
  <c r="Q284" i="22"/>
  <c r="P284" i="22"/>
  <c r="O284" i="22"/>
  <c r="N284" i="22"/>
  <c r="M284" i="22"/>
  <c r="R284" i="22" s="1"/>
  <c r="U283" i="22"/>
  <c r="T283" i="22"/>
  <c r="S283" i="22"/>
  <c r="R283" i="22"/>
  <c r="Q283" i="22"/>
  <c r="N283" i="22"/>
  <c r="M283" i="22"/>
  <c r="U282" i="22"/>
  <c r="T282" i="22"/>
  <c r="S282" i="22"/>
  <c r="Q282" i="22"/>
  <c r="N282" i="22"/>
  <c r="M282" i="22"/>
  <c r="V281" i="22"/>
  <c r="U281" i="22"/>
  <c r="T281" i="22"/>
  <c r="S281" i="22"/>
  <c r="Q281" i="22"/>
  <c r="P281" i="22"/>
  <c r="O281" i="22"/>
  <c r="N281" i="22"/>
  <c r="M281" i="22"/>
  <c r="R281" i="22" s="1"/>
  <c r="U280" i="22"/>
  <c r="T280" i="22"/>
  <c r="S280" i="22"/>
  <c r="Q280" i="22"/>
  <c r="P280" i="22"/>
  <c r="O280" i="22"/>
  <c r="N280" i="22"/>
  <c r="M280" i="22"/>
  <c r="U279" i="22"/>
  <c r="T279" i="22"/>
  <c r="S279" i="22"/>
  <c r="R279" i="22"/>
  <c r="Q279" i="22"/>
  <c r="O279" i="22"/>
  <c r="N279" i="22"/>
  <c r="M279" i="22"/>
  <c r="P279" i="22" s="1"/>
  <c r="V278" i="22"/>
  <c r="U278" i="22"/>
  <c r="T278" i="22"/>
  <c r="S278" i="22"/>
  <c r="Q278" i="22"/>
  <c r="N278" i="22"/>
  <c r="M278" i="22"/>
  <c r="V277" i="22"/>
  <c r="U277" i="22"/>
  <c r="T277" i="22"/>
  <c r="S277" i="22"/>
  <c r="Q277" i="22"/>
  <c r="O277" i="22"/>
  <c r="N277" i="22"/>
  <c r="M277" i="22"/>
  <c r="P277" i="22" s="1"/>
  <c r="U276" i="22"/>
  <c r="T276" i="22"/>
  <c r="S276" i="22"/>
  <c r="R276" i="22"/>
  <c r="Q276" i="22"/>
  <c r="P276" i="22"/>
  <c r="O276" i="22"/>
  <c r="N276" i="22"/>
  <c r="M276" i="22"/>
  <c r="V276" i="22" s="1"/>
  <c r="V275" i="22"/>
  <c r="U275" i="22"/>
  <c r="T275" i="22"/>
  <c r="S275" i="22"/>
  <c r="Q275" i="22"/>
  <c r="N275" i="22"/>
  <c r="M275" i="22"/>
  <c r="U274" i="22"/>
  <c r="T274" i="22"/>
  <c r="S274" i="22"/>
  <c r="Q274" i="22"/>
  <c r="N274" i="22"/>
  <c r="M274" i="22"/>
  <c r="V273" i="22"/>
  <c r="U273" i="22"/>
  <c r="T273" i="22"/>
  <c r="S273" i="22"/>
  <c r="Q273" i="22"/>
  <c r="O273" i="22"/>
  <c r="N273" i="22"/>
  <c r="M273" i="22"/>
  <c r="P273" i="22" s="1"/>
  <c r="V272" i="22"/>
  <c r="U272" i="22"/>
  <c r="T272" i="22"/>
  <c r="S272" i="22"/>
  <c r="Q272" i="22"/>
  <c r="P272" i="22"/>
  <c r="O272" i="22"/>
  <c r="N272" i="22"/>
  <c r="M272" i="22"/>
  <c r="R272" i="22" s="1"/>
  <c r="V271" i="22"/>
  <c r="U271" i="22"/>
  <c r="T271" i="22"/>
  <c r="S271" i="22"/>
  <c r="Q271" i="22"/>
  <c r="N271" i="22"/>
  <c r="M271" i="22"/>
  <c r="P271" i="22" s="1"/>
  <c r="U270" i="22"/>
  <c r="T270" i="22"/>
  <c r="S270" i="22"/>
  <c r="R270" i="22"/>
  <c r="Q270" i="22"/>
  <c r="O270" i="22"/>
  <c r="N270" i="22"/>
  <c r="M270" i="22"/>
  <c r="U269" i="22"/>
  <c r="T269" i="22"/>
  <c r="S269" i="22"/>
  <c r="Q269" i="22"/>
  <c r="P269" i="22"/>
  <c r="N269" i="22"/>
  <c r="M269" i="22"/>
  <c r="U268" i="22"/>
  <c r="T268" i="22"/>
  <c r="S268" i="22"/>
  <c r="Q268" i="22"/>
  <c r="P268" i="22"/>
  <c r="O268" i="22"/>
  <c r="N268" i="22"/>
  <c r="M268" i="22"/>
  <c r="V267" i="22"/>
  <c r="U267" i="22"/>
  <c r="T267" i="22"/>
  <c r="S267" i="22"/>
  <c r="R267" i="22"/>
  <c r="Q267" i="22"/>
  <c r="O267" i="22"/>
  <c r="N267" i="22"/>
  <c r="M267" i="22"/>
  <c r="P267" i="22" s="1"/>
  <c r="U266" i="22"/>
  <c r="T266" i="22"/>
  <c r="S266" i="22"/>
  <c r="Q266" i="22"/>
  <c r="N266" i="22"/>
  <c r="M266" i="22"/>
  <c r="V265" i="22"/>
  <c r="T265" i="22"/>
  <c r="U265" i="22" s="1"/>
  <c r="S265" i="22"/>
  <c r="Q265" i="22"/>
  <c r="O265" i="22"/>
  <c r="N265" i="22"/>
  <c r="M265" i="22"/>
  <c r="P265" i="22" s="1"/>
  <c r="T264" i="22"/>
  <c r="U264" i="22" s="1"/>
  <c r="S264" i="22"/>
  <c r="R264" i="22"/>
  <c r="Q264" i="22"/>
  <c r="P264" i="22"/>
  <c r="O264" i="22"/>
  <c r="N264" i="22"/>
  <c r="M264" i="22"/>
  <c r="V264" i="22" s="1"/>
  <c r="U263" i="22"/>
  <c r="T263" i="22"/>
  <c r="S263" i="22"/>
  <c r="Q263" i="22"/>
  <c r="P263" i="22"/>
  <c r="O263" i="22"/>
  <c r="N263" i="22"/>
  <c r="M263" i="22"/>
  <c r="V263" i="22" s="1"/>
  <c r="T262" i="22"/>
  <c r="U262" i="22" s="1"/>
  <c r="S262" i="22"/>
  <c r="Q262" i="22"/>
  <c r="N262" i="22"/>
  <c r="M262" i="22"/>
  <c r="V261" i="22"/>
  <c r="T261" i="22"/>
  <c r="U261" i="22" s="1"/>
  <c r="S261" i="22"/>
  <c r="Q261" i="22"/>
  <c r="O261" i="22"/>
  <c r="N261" i="22"/>
  <c r="M261" i="22"/>
  <c r="P261" i="22" s="1"/>
  <c r="V260" i="22"/>
  <c r="T260" i="22"/>
  <c r="U260" i="22" s="1"/>
  <c r="S260" i="22"/>
  <c r="Q260" i="22"/>
  <c r="P260" i="22"/>
  <c r="O260" i="22"/>
  <c r="N260" i="22"/>
  <c r="M260" i="22"/>
  <c r="R260" i="22" s="1"/>
  <c r="U259" i="22"/>
  <c r="T259" i="22"/>
  <c r="S259" i="22"/>
  <c r="Q259" i="22"/>
  <c r="N259" i="22"/>
  <c r="M259" i="22"/>
  <c r="T258" i="22"/>
  <c r="U258" i="22" s="1"/>
  <c r="S258" i="22"/>
  <c r="R258" i="22"/>
  <c r="Q258" i="22"/>
  <c r="N258" i="22"/>
  <c r="M258" i="22"/>
  <c r="V257" i="22"/>
  <c r="U257" i="22"/>
  <c r="T257" i="22"/>
  <c r="S257" i="22"/>
  <c r="Q257" i="22"/>
  <c r="P257" i="22"/>
  <c r="N257" i="22"/>
  <c r="M257" i="22"/>
  <c r="R257" i="22" s="1"/>
  <c r="U256" i="22"/>
  <c r="T256" i="22"/>
  <c r="S256" i="22"/>
  <c r="Q256" i="22"/>
  <c r="P256" i="22"/>
  <c r="O256" i="22"/>
  <c r="N256" i="22"/>
  <c r="M256" i="22"/>
  <c r="U255" i="22"/>
  <c r="T255" i="22"/>
  <c r="S255" i="22"/>
  <c r="Q255" i="22"/>
  <c r="N255" i="22"/>
  <c r="M255" i="22"/>
  <c r="V254" i="22"/>
  <c r="U254" i="22"/>
  <c r="T254" i="22"/>
  <c r="S254" i="22"/>
  <c r="Q254" i="22"/>
  <c r="O254" i="22"/>
  <c r="N254" i="22"/>
  <c r="M254" i="22"/>
  <c r="V253" i="22"/>
  <c r="T253" i="22"/>
  <c r="U253" i="22" s="1"/>
  <c r="S253" i="22"/>
  <c r="Q253" i="22"/>
  <c r="O253" i="22"/>
  <c r="N253" i="22"/>
  <c r="M253" i="22"/>
  <c r="P253" i="22" s="1"/>
  <c r="T252" i="22"/>
  <c r="U252" i="22" s="1"/>
  <c r="S252" i="22"/>
  <c r="R252" i="22"/>
  <c r="Q252" i="22"/>
  <c r="P252" i="22"/>
  <c r="O252" i="22"/>
  <c r="N252" i="22"/>
  <c r="M252" i="22"/>
  <c r="V252" i="22" s="1"/>
  <c r="V251" i="22"/>
  <c r="T251" i="22"/>
  <c r="U251" i="22" s="1"/>
  <c r="S251" i="22"/>
  <c r="Q251" i="22"/>
  <c r="N251" i="22"/>
  <c r="M251" i="22"/>
  <c r="U250" i="22"/>
  <c r="T250" i="22"/>
  <c r="S250" i="22"/>
  <c r="Q250" i="22"/>
  <c r="O250" i="22"/>
  <c r="N250" i="22"/>
  <c r="M250" i="22"/>
  <c r="V249" i="22"/>
  <c r="U249" i="22"/>
  <c r="T249" i="22"/>
  <c r="S249" i="22"/>
  <c r="Q249" i="22"/>
  <c r="O249" i="22"/>
  <c r="N249" i="22"/>
  <c r="M249" i="22"/>
  <c r="P249" i="22" s="1"/>
  <c r="V248" i="22"/>
  <c r="T248" i="22"/>
  <c r="U248" i="22" s="1"/>
  <c r="S248" i="22"/>
  <c r="Q248" i="22"/>
  <c r="P248" i="22"/>
  <c r="O248" i="22"/>
  <c r="N248" i="22"/>
  <c r="M248" i="22"/>
  <c r="R248" i="22" s="1"/>
  <c r="V247" i="22"/>
  <c r="U247" i="22"/>
  <c r="T247" i="22"/>
  <c r="S247" i="22"/>
  <c r="R247" i="22"/>
  <c r="Q247" i="22"/>
  <c r="O247" i="22"/>
  <c r="N247" i="22"/>
  <c r="M247" i="22"/>
  <c r="P247" i="22" s="1"/>
  <c r="T246" i="22"/>
  <c r="U246" i="22" s="1"/>
  <c r="S246" i="22"/>
  <c r="Q246" i="22"/>
  <c r="N246" i="22"/>
  <c r="M246" i="22"/>
  <c r="U245" i="22"/>
  <c r="T245" i="22"/>
  <c r="S245" i="22"/>
  <c r="Q245" i="22"/>
  <c r="P245" i="22"/>
  <c r="O245" i="22"/>
  <c r="N245" i="22"/>
  <c r="M245" i="22"/>
  <c r="R245" i="22" s="1"/>
  <c r="T244" i="22"/>
  <c r="U244" i="22" s="1"/>
  <c r="S244" i="22"/>
  <c r="Q244" i="22"/>
  <c r="P244" i="22"/>
  <c r="O244" i="22"/>
  <c r="N244" i="22"/>
  <c r="M244" i="22"/>
  <c r="U243" i="22"/>
  <c r="T243" i="22"/>
  <c r="S243" i="22"/>
  <c r="R243" i="22"/>
  <c r="Q243" i="22"/>
  <c r="O243" i="22"/>
  <c r="N243" i="22"/>
  <c r="M243" i="22"/>
  <c r="P243" i="22" s="1"/>
  <c r="T242" i="22"/>
  <c r="U242" i="22" s="1"/>
  <c r="S242" i="22"/>
  <c r="Q242" i="22"/>
  <c r="O242" i="22"/>
  <c r="N242" i="22"/>
  <c r="M242" i="22"/>
  <c r="V241" i="22"/>
  <c r="T241" i="22"/>
  <c r="U241" i="22" s="1"/>
  <c r="S241" i="22"/>
  <c r="Q241" i="22"/>
  <c r="O241" i="22"/>
  <c r="N241" i="22"/>
  <c r="M241" i="22"/>
  <c r="P241" i="22" s="1"/>
  <c r="U240" i="22"/>
  <c r="T240" i="22"/>
  <c r="S240" i="22"/>
  <c r="R240" i="22"/>
  <c r="Q240" i="22"/>
  <c r="P240" i="22"/>
  <c r="O240" i="22"/>
  <c r="N240" i="22"/>
  <c r="M240" i="22"/>
  <c r="V240" i="22" s="1"/>
  <c r="U239" i="22"/>
  <c r="T239" i="22"/>
  <c r="S239" i="22"/>
  <c r="R239" i="22"/>
  <c r="Q239" i="22"/>
  <c r="O239" i="22"/>
  <c r="N239" i="22"/>
  <c r="M239" i="22"/>
  <c r="T238" i="22"/>
  <c r="U238" i="22" s="1"/>
  <c r="S238" i="22"/>
  <c r="Q238" i="22"/>
  <c r="N238" i="22"/>
  <c r="M238" i="22"/>
  <c r="V237" i="22"/>
  <c r="T237" i="22"/>
  <c r="U237" i="22" s="1"/>
  <c r="S237" i="22"/>
  <c r="Q237" i="22"/>
  <c r="O237" i="22"/>
  <c r="N237" i="22"/>
  <c r="M237" i="22"/>
  <c r="P237" i="22" s="1"/>
  <c r="V236" i="22"/>
  <c r="T236" i="22"/>
  <c r="U236" i="22" s="1"/>
  <c r="S236" i="22"/>
  <c r="Q236" i="22"/>
  <c r="P236" i="22"/>
  <c r="O236" i="22"/>
  <c r="N236" i="22"/>
  <c r="M236" i="22"/>
  <c r="R236" i="22" s="1"/>
  <c r="T235" i="22"/>
  <c r="U235" i="22" s="1"/>
  <c r="S235" i="22"/>
  <c r="Q235" i="22"/>
  <c r="N235" i="22"/>
  <c r="M235" i="22"/>
  <c r="U234" i="22"/>
  <c r="T234" i="22"/>
  <c r="S234" i="22"/>
  <c r="R234" i="22"/>
  <c r="Q234" i="22"/>
  <c r="O234" i="22"/>
  <c r="N234" i="22"/>
  <c r="M234" i="22"/>
  <c r="U233" i="22"/>
  <c r="T233" i="22"/>
  <c r="S233" i="22"/>
  <c r="Q233" i="22"/>
  <c r="P233" i="22"/>
  <c r="O233" i="22"/>
  <c r="N233" i="22"/>
  <c r="M233" i="22"/>
  <c r="R233" i="22" s="1"/>
  <c r="U232" i="22"/>
  <c r="T232" i="22"/>
  <c r="S232" i="22"/>
  <c r="Q232" i="22"/>
  <c r="P232" i="22"/>
  <c r="O232" i="22"/>
  <c r="N232" i="22"/>
  <c r="M232" i="22"/>
  <c r="V231" i="22"/>
  <c r="U231" i="22"/>
  <c r="T231" i="22"/>
  <c r="S231" i="22"/>
  <c r="R231" i="22"/>
  <c r="Q231" i="22"/>
  <c r="N231" i="22"/>
  <c r="M231" i="22"/>
  <c r="P231" i="22" s="1"/>
  <c r="V230" i="22"/>
  <c r="T230" i="22"/>
  <c r="U230" i="22" s="1"/>
  <c r="S230" i="22"/>
  <c r="Q230" i="22"/>
  <c r="O230" i="22"/>
  <c r="N230" i="22"/>
  <c r="M230" i="22"/>
  <c r="V229" i="22"/>
  <c r="U229" i="22"/>
  <c r="T229" i="22"/>
  <c r="S229" i="22"/>
  <c r="Q229" i="22"/>
  <c r="O229" i="22"/>
  <c r="N229" i="22"/>
  <c r="M229" i="22"/>
  <c r="P229" i="22" s="1"/>
  <c r="T228" i="22"/>
  <c r="U228" i="22" s="1"/>
  <c r="S228" i="22"/>
  <c r="R228" i="22"/>
  <c r="Q228" i="22"/>
  <c r="P228" i="22"/>
  <c r="O228" i="22"/>
  <c r="N228" i="22"/>
  <c r="M228" i="22"/>
  <c r="V228" i="22" s="1"/>
  <c r="V227" i="22"/>
  <c r="U227" i="22"/>
  <c r="T227" i="22"/>
  <c r="S227" i="22"/>
  <c r="R227" i="22"/>
  <c r="Q227" i="22"/>
  <c r="P227" i="22"/>
  <c r="O227" i="22"/>
  <c r="N227" i="22"/>
  <c r="M227" i="22"/>
  <c r="T226" i="22"/>
  <c r="U226" i="22" s="1"/>
  <c r="S226" i="22"/>
  <c r="Q226" i="22"/>
  <c r="O226" i="22"/>
  <c r="N226" i="22"/>
  <c r="M226" i="22"/>
  <c r="V225" i="22"/>
  <c r="T225" i="22"/>
  <c r="U225" i="22" s="1"/>
  <c r="S225" i="22"/>
  <c r="Q225" i="22"/>
  <c r="O225" i="22"/>
  <c r="N225" i="22"/>
  <c r="M225" i="22"/>
  <c r="P225" i="22" s="1"/>
  <c r="V224" i="22"/>
  <c r="T224" i="22"/>
  <c r="U224" i="22" s="1"/>
  <c r="S224" i="22"/>
  <c r="Q224" i="22"/>
  <c r="P224" i="22"/>
  <c r="O224" i="22"/>
  <c r="N224" i="22"/>
  <c r="M224" i="22"/>
  <c r="R224" i="22" s="1"/>
  <c r="U223" i="22"/>
  <c r="T223" i="22"/>
  <c r="S223" i="22"/>
  <c r="Q223" i="22"/>
  <c r="N223" i="22"/>
  <c r="M223" i="22"/>
  <c r="U222" i="22"/>
  <c r="T222" i="22"/>
  <c r="S222" i="22"/>
  <c r="Q222" i="22"/>
  <c r="N222" i="22"/>
  <c r="M222" i="22"/>
  <c r="V221" i="22"/>
  <c r="U221" i="22"/>
  <c r="T221" i="22"/>
  <c r="S221" i="22"/>
  <c r="Q221" i="22"/>
  <c r="P221" i="22"/>
  <c r="O221" i="22"/>
  <c r="N221" i="22"/>
  <c r="M221" i="22"/>
  <c r="R221" i="22" s="1"/>
  <c r="U220" i="22"/>
  <c r="T220" i="22"/>
  <c r="S220" i="22"/>
  <c r="Q220" i="22"/>
  <c r="P220" i="22"/>
  <c r="O220" i="22"/>
  <c r="N220" i="22"/>
  <c r="M220" i="22"/>
  <c r="U219" i="22"/>
  <c r="T219" i="22"/>
  <c r="S219" i="22"/>
  <c r="Q219" i="22"/>
  <c r="O219" i="22"/>
  <c r="N219" i="22"/>
  <c r="M219" i="22"/>
  <c r="V218" i="22"/>
  <c r="T218" i="22"/>
  <c r="U218" i="22" s="1"/>
  <c r="S218" i="22"/>
  <c r="Q218" i="22"/>
  <c r="O218" i="22"/>
  <c r="N218" i="22"/>
  <c r="M218" i="22"/>
  <c r="V217" i="22"/>
  <c r="T217" i="22"/>
  <c r="U217" i="22" s="1"/>
  <c r="S217" i="22"/>
  <c r="Q217" i="22"/>
  <c r="O217" i="22"/>
  <c r="N217" i="22"/>
  <c r="M217" i="22"/>
  <c r="P217" i="22" s="1"/>
  <c r="T216" i="22"/>
  <c r="U216" i="22" s="1"/>
  <c r="S216" i="22"/>
  <c r="R216" i="22"/>
  <c r="Q216" i="22"/>
  <c r="P216" i="22"/>
  <c r="O216" i="22"/>
  <c r="N216" i="22"/>
  <c r="M216" i="22"/>
  <c r="V216" i="22" s="1"/>
  <c r="U215" i="22"/>
  <c r="T215" i="22"/>
  <c r="S215" i="22"/>
  <c r="Q215" i="22"/>
  <c r="N215" i="22"/>
  <c r="M215" i="22"/>
  <c r="T214" i="22"/>
  <c r="U214" i="22" s="1"/>
  <c r="S214" i="22"/>
  <c r="Q214" i="22"/>
  <c r="O214" i="22"/>
  <c r="N214" i="22"/>
  <c r="M214" i="22"/>
  <c r="T213" i="22"/>
  <c r="U213" i="22" s="1"/>
  <c r="S213" i="22"/>
  <c r="Q213" i="22"/>
  <c r="N213" i="22"/>
  <c r="M213" i="22"/>
  <c r="V212" i="22"/>
  <c r="T212" i="22"/>
  <c r="U212" i="22" s="1"/>
  <c r="S212" i="22"/>
  <c r="Q212" i="22"/>
  <c r="N212" i="22"/>
  <c r="M212" i="22"/>
  <c r="T211" i="22"/>
  <c r="U211" i="22" s="1"/>
  <c r="S211" i="22"/>
  <c r="R211" i="22"/>
  <c r="Q211" i="22"/>
  <c r="P211" i="22"/>
  <c r="O211" i="22"/>
  <c r="N211" i="22"/>
  <c r="M211" i="22"/>
  <c r="V211" i="22" s="1"/>
  <c r="T210" i="22"/>
  <c r="U210" i="22" s="1"/>
  <c r="S210" i="22"/>
  <c r="Q210" i="22"/>
  <c r="N210" i="22"/>
  <c r="M210" i="22"/>
  <c r="U209" i="22"/>
  <c r="T209" i="22"/>
  <c r="S209" i="22"/>
  <c r="Q209" i="22"/>
  <c r="N209" i="22"/>
  <c r="M209" i="22"/>
  <c r="V208" i="22"/>
  <c r="U208" i="22"/>
  <c r="T208" i="22"/>
  <c r="S208" i="22"/>
  <c r="Q208" i="22"/>
  <c r="N208" i="22"/>
  <c r="M208" i="22"/>
  <c r="V207" i="22"/>
  <c r="U207" i="22"/>
  <c r="T207" i="22"/>
  <c r="S207" i="22"/>
  <c r="Q207" i="22"/>
  <c r="P207" i="22"/>
  <c r="O207" i="22"/>
  <c r="N207" i="22"/>
  <c r="M207" i="22"/>
  <c r="R207" i="22" s="1"/>
  <c r="T206" i="22"/>
  <c r="U206" i="22" s="1"/>
  <c r="S206" i="22"/>
  <c r="Q206" i="22"/>
  <c r="N206" i="22"/>
  <c r="M206" i="22"/>
  <c r="T205" i="22"/>
  <c r="U205" i="22" s="1"/>
  <c r="S205" i="22"/>
  <c r="R205" i="22"/>
  <c r="Q205" i="22"/>
  <c r="P205" i="22"/>
  <c r="O205" i="22"/>
  <c r="N205" i="22"/>
  <c r="M205" i="22"/>
  <c r="V205" i="22" s="1"/>
  <c r="U204" i="22"/>
  <c r="T204" i="22"/>
  <c r="S204" i="22"/>
  <c r="Q204" i="22"/>
  <c r="N204" i="22"/>
  <c r="M204" i="22"/>
  <c r="T203" i="22"/>
  <c r="U203" i="22" s="1"/>
  <c r="S203" i="22"/>
  <c r="Q203" i="22"/>
  <c r="P203" i="22"/>
  <c r="N203" i="22"/>
  <c r="M203" i="22"/>
  <c r="U202" i="22"/>
  <c r="T202" i="22"/>
  <c r="S202" i="22"/>
  <c r="R202" i="22"/>
  <c r="Q202" i="22"/>
  <c r="N202" i="22"/>
  <c r="M202" i="22"/>
  <c r="V201" i="22"/>
  <c r="U201" i="22"/>
  <c r="T201" i="22"/>
  <c r="S201" i="22"/>
  <c r="Q201" i="22"/>
  <c r="N201" i="22"/>
  <c r="M201" i="22"/>
  <c r="V200" i="22"/>
  <c r="U200" i="22"/>
  <c r="T200" i="22"/>
  <c r="S200" i="22"/>
  <c r="R200" i="22"/>
  <c r="Q200" i="22"/>
  <c r="N200" i="22"/>
  <c r="M200" i="22"/>
  <c r="U199" i="22"/>
  <c r="T199" i="22"/>
  <c r="S199" i="22"/>
  <c r="R199" i="22"/>
  <c r="Q199" i="22"/>
  <c r="P199" i="22"/>
  <c r="O199" i="22"/>
  <c r="N199" i="22"/>
  <c r="M199" i="22"/>
  <c r="V199" i="22" s="1"/>
  <c r="V198" i="22"/>
  <c r="U198" i="22"/>
  <c r="T198" i="22"/>
  <c r="S198" i="22"/>
  <c r="Q198" i="22"/>
  <c r="P198" i="22"/>
  <c r="N198" i="22"/>
  <c r="M198" i="22"/>
  <c r="U197" i="22"/>
  <c r="T197" i="22"/>
  <c r="S197" i="22"/>
  <c r="Q197" i="22"/>
  <c r="N197" i="22"/>
  <c r="M197" i="22"/>
  <c r="V196" i="22"/>
  <c r="U196" i="22"/>
  <c r="T196" i="22"/>
  <c r="S196" i="22"/>
  <c r="R196" i="22"/>
  <c r="Q196" i="22"/>
  <c r="O196" i="22"/>
  <c r="N196" i="22"/>
  <c r="M196" i="22"/>
  <c r="P196" i="22" s="1"/>
  <c r="T195" i="22"/>
  <c r="U195" i="22" s="1"/>
  <c r="S195" i="22"/>
  <c r="Q195" i="22"/>
  <c r="P195" i="22"/>
  <c r="O195" i="22"/>
  <c r="N195" i="22"/>
  <c r="M195" i="22"/>
  <c r="R195" i="22" s="1"/>
  <c r="V194" i="22"/>
  <c r="T194" i="22"/>
  <c r="U194" i="22" s="1"/>
  <c r="S194" i="22"/>
  <c r="R194" i="22"/>
  <c r="Q194" i="22"/>
  <c r="N194" i="22"/>
  <c r="M194" i="22"/>
  <c r="T193" i="22"/>
  <c r="U193" i="22" s="1"/>
  <c r="S193" i="22"/>
  <c r="R193" i="22"/>
  <c r="Q193" i="22"/>
  <c r="P193" i="22"/>
  <c r="O193" i="22"/>
  <c r="N193" i="22"/>
  <c r="M193" i="22"/>
  <c r="V193" i="22" s="1"/>
  <c r="V192" i="22"/>
  <c r="U192" i="22"/>
  <c r="T192" i="22"/>
  <c r="S192" i="22"/>
  <c r="R192" i="22"/>
  <c r="Q192" i="22"/>
  <c r="P192" i="22"/>
  <c r="O192" i="22"/>
  <c r="N192" i="22"/>
  <c r="M192" i="22"/>
  <c r="U191" i="22"/>
  <c r="T191" i="22"/>
  <c r="S191" i="22"/>
  <c r="Q191" i="22"/>
  <c r="O191" i="22"/>
  <c r="N191" i="22"/>
  <c r="M191" i="22"/>
  <c r="V190" i="22"/>
  <c r="U190" i="22"/>
  <c r="T190" i="22"/>
  <c r="S190" i="22"/>
  <c r="R190" i="22"/>
  <c r="Q190" i="22"/>
  <c r="O190" i="22"/>
  <c r="N190" i="22"/>
  <c r="M190" i="22"/>
  <c r="P190" i="22" s="1"/>
  <c r="V189" i="22"/>
  <c r="U189" i="22"/>
  <c r="T189" i="22"/>
  <c r="S189" i="22"/>
  <c r="Q189" i="22"/>
  <c r="N189" i="22"/>
  <c r="M189" i="22"/>
  <c r="R189" i="22" s="1"/>
  <c r="U188" i="22"/>
  <c r="T188" i="22"/>
  <c r="S188" i="22"/>
  <c r="R188" i="22"/>
  <c r="Q188" i="22"/>
  <c r="N188" i="22"/>
  <c r="M188" i="22"/>
  <c r="V188" i="22" s="1"/>
  <c r="U187" i="22"/>
  <c r="T187" i="22"/>
  <c r="S187" i="22"/>
  <c r="R187" i="22"/>
  <c r="Q187" i="22"/>
  <c r="P187" i="22"/>
  <c r="O187" i="22"/>
  <c r="N187" i="22"/>
  <c r="M187" i="22"/>
  <c r="V187" i="22" s="1"/>
  <c r="V186" i="22"/>
  <c r="U186" i="22"/>
  <c r="T186" i="22"/>
  <c r="S186" i="22"/>
  <c r="Q186" i="22"/>
  <c r="P186" i="22"/>
  <c r="O186" i="22"/>
  <c r="N186" i="22"/>
  <c r="M186" i="22"/>
  <c r="R186" i="22" s="1"/>
  <c r="U185" i="22"/>
  <c r="T185" i="22"/>
  <c r="S185" i="22"/>
  <c r="Q185" i="22"/>
  <c r="P185" i="22"/>
  <c r="O185" i="22"/>
  <c r="N185" i="22"/>
  <c r="M185" i="22"/>
  <c r="U184" i="22"/>
  <c r="T184" i="22"/>
  <c r="S184" i="22"/>
  <c r="Q184" i="22"/>
  <c r="N184" i="22"/>
  <c r="M184" i="22"/>
  <c r="U183" i="22"/>
  <c r="T183" i="22"/>
  <c r="S183" i="22"/>
  <c r="Q183" i="22"/>
  <c r="N183" i="22"/>
  <c r="M183" i="22"/>
  <c r="V182" i="22"/>
  <c r="U182" i="22"/>
  <c r="T182" i="22"/>
  <c r="S182" i="22"/>
  <c r="Q182" i="22"/>
  <c r="N182" i="22"/>
  <c r="M182" i="22"/>
  <c r="U181" i="22"/>
  <c r="T181" i="22"/>
  <c r="S181" i="22"/>
  <c r="R181" i="22"/>
  <c r="Q181" i="22"/>
  <c r="P181" i="22"/>
  <c r="O181" i="22"/>
  <c r="N181" i="22"/>
  <c r="M181" i="22"/>
  <c r="V181" i="22" s="1"/>
  <c r="T180" i="22"/>
  <c r="U180" i="22" s="1"/>
  <c r="S180" i="22"/>
  <c r="Q180" i="22"/>
  <c r="N180" i="22"/>
  <c r="M180" i="22"/>
  <c r="T179" i="22"/>
  <c r="U179" i="22" s="1"/>
  <c r="S179" i="22"/>
  <c r="Q179" i="22"/>
  <c r="P179" i="22"/>
  <c r="O179" i="22"/>
  <c r="N179" i="22"/>
  <c r="M179" i="22"/>
  <c r="V178" i="22"/>
  <c r="T178" i="22"/>
  <c r="U178" i="22" s="1"/>
  <c r="S178" i="22"/>
  <c r="R178" i="22"/>
  <c r="Q178" i="22"/>
  <c r="N178" i="22"/>
  <c r="M178" i="22"/>
  <c r="P178" i="22" s="1"/>
  <c r="V177" i="22"/>
  <c r="U177" i="22"/>
  <c r="T177" i="22"/>
  <c r="S177" i="22"/>
  <c r="Q177" i="22"/>
  <c r="P177" i="22"/>
  <c r="O177" i="22"/>
  <c r="N177" i="22"/>
  <c r="M177" i="22"/>
  <c r="R177" i="22" s="1"/>
  <c r="T176" i="22"/>
  <c r="U176" i="22" s="1"/>
  <c r="S176" i="22"/>
  <c r="R176" i="22"/>
  <c r="Q176" i="22"/>
  <c r="N176" i="22"/>
  <c r="M176" i="22"/>
  <c r="U175" i="22"/>
  <c r="T175" i="22"/>
  <c r="S175" i="22"/>
  <c r="R175" i="22"/>
  <c r="Q175" i="22"/>
  <c r="P175" i="22"/>
  <c r="O175" i="22"/>
  <c r="N175" i="22"/>
  <c r="M175" i="22"/>
  <c r="V175" i="22" s="1"/>
  <c r="U174" i="22"/>
  <c r="T174" i="22"/>
  <c r="S174" i="22"/>
  <c r="Q174" i="22"/>
  <c r="N174" i="22"/>
  <c r="M174" i="22"/>
  <c r="R174" i="22" s="1"/>
  <c r="U173" i="22"/>
  <c r="T173" i="22"/>
  <c r="S173" i="22"/>
  <c r="Q173" i="22"/>
  <c r="P173" i="22"/>
  <c r="N173" i="22"/>
  <c r="M173" i="22"/>
  <c r="U172" i="22"/>
  <c r="T172" i="22"/>
  <c r="S172" i="22"/>
  <c r="Q172" i="22"/>
  <c r="N172" i="22"/>
  <c r="M172" i="22"/>
  <c r="V171" i="22"/>
  <c r="U171" i="22"/>
  <c r="T171" i="22"/>
  <c r="S171" i="22"/>
  <c r="Q171" i="22"/>
  <c r="N171" i="22"/>
  <c r="M171" i="22"/>
  <c r="V170" i="22"/>
  <c r="T170" i="22"/>
  <c r="U170" i="22" s="1"/>
  <c r="S170" i="22"/>
  <c r="R170" i="22"/>
  <c r="Q170" i="22"/>
  <c r="N170" i="22"/>
  <c r="M170" i="22"/>
  <c r="T169" i="22"/>
  <c r="U169" i="22" s="1"/>
  <c r="S169" i="22"/>
  <c r="R169" i="22"/>
  <c r="Q169" i="22"/>
  <c r="P169" i="22"/>
  <c r="O169" i="22"/>
  <c r="N169" i="22"/>
  <c r="M169" i="22"/>
  <c r="V169" i="22" s="1"/>
  <c r="U168" i="22"/>
  <c r="T168" i="22"/>
  <c r="S168" i="22"/>
  <c r="Q168" i="22"/>
  <c r="P168" i="22"/>
  <c r="N168" i="22"/>
  <c r="M168" i="22"/>
  <c r="V168" i="22" s="1"/>
  <c r="U167" i="22"/>
  <c r="T167" i="22"/>
  <c r="S167" i="22"/>
  <c r="Q167" i="22"/>
  <c r="N167" i="22"/>
  <c r="M167" i="22"/>
  <c r="V166" i="22"/>
  <c r="U166" i="22"/>
  <c r="T166" i="22"/>
  <c r="S166" i="22"/>
  <c r="R166" i="22"/>
  <c r="Q166" i="22"/>
  <c r="O166" i="22"/>
  <c r="N166" i="22"/>
  <c r="M166" i="22"/>
  <c r="P166" i="22" s="1"/>
  <c r="U165" i="22"/>
  <c r="T165" i="22"/>
  <c r="S165" i="22"/>
  <c r="Q165" i="22"/>
  <c r="P165" i="22"/>
  <c r="O165" i="22"/>
  <c r="N165" i="22"/>
  <c r="M165" i="22"/>
  <c r="R165" i="22" s="1"/>
  <c r="V164" i="22"/>
  <c r="U164" i="22"/>
  <c r="T164" i="22"/>
  <c r="S164" i="22"/>
  <c r="R164" i="22"/>
  <c r="Q164" i="22"/>
  <c r="N164" i="22"/>
  <c r="M164" i="22"/>
  <c r="U163" i="22"/>
  <c r="T163" i="22"/>
  <c r="S163" i="22"/>
  <c r="R163" i="22"/>
  <c r="Q163" i="22"/>
  <c r="P163" i="22"/>
  <c r="O163" i="22"/>
  <c r="N163" i="22"/>
  <c r="M163" i="22"/>
  <c r="V163" i="22" s="1"/>
  <c r="V162" i="22"/>
  <c r="U162" i="22"/>
  <c r="T162" i="22"/>
  <c r="S162" i="22"/>
  <c r="R162" i="22"/>
  <c r="Q162" i="22"/>
  <c r="P162" i="22"/>
  <c r="O162" i="22"/>
  <c r="N162" i="22"/>
  <c r="M162" i="22"/>
  <c r="U161" i="22"/>
  <c r="T161" i="22"/>
  <c r="S161" i="22"/>
  <c r="Q161" i="22"/>
  <c r="N161" i="22"/>
  <c r="M161" i="22"/>
  <c r="O161" i="22" s="1"/>
  <c r="V160" i="22"/>
  <c r="U160" i="22"/>
  <c r="T160" i="22"/>
  <c r="S160" i="22"/>
  <c r="R160" i="22"/>
  <c r="Q160" i="22"/>
  <c r="O160" i="22"/>
  <c r="N160" i="22"/>
  <c r="M160" i="22"/>
  <c r="P160" i="22" s="1"/>
  <c r="V159" i="22"/>
  <c r="U159" i="22"/>
  <c r="T159" i="22"/>
  <c r="S159" i="22"/>
  <c r="Q159" i="22"/>
  <c r="N159" i="22"/>
  <c r="M159" i="22"/>
  <c r="R159" i="22" s="1"/>
  <c r="U158" i="22"/>
  <c r="T158" i="22"/>
  <c r="S158" i="22"/>
  <c r="Q158" i="22"/>
  <c r="N158" i="22"/>
  <c r="M158" i="22"/>
  <c r="U157" i="22"/>
  <c r="T157" i="22"/>
  <c r="S157" i="22"/>
  <c r="R157" i="22"/>
  <c r="Q157" i="22"/>
  <c r="P157" i="22"/>
  <c r="O157" i="22"/>
  <c r="N157" i="22"/>
  <c r="M157" i="22"/>
  <c r="V157" i="22" s="1"/>
  <c r="V156" i="22"/>
  <c r="U156" i="22"/>
  <c r="T156" i="22"/>
  <c r="S156" i="22"/>
  <c r="Q156" i="22"/>
  <c r="P156" i="22"/>
  <c r="O156" i="22"/>
  <c r="N156" i="22"/>
  <c r="M156" i="22"/>
  <c r="R156" i="22" s="1"/>
  <c r="U155" i="22"/>
  <c r="T155" i="22"/>
  <c r="S155" i="22"/>
  <c r="Q155" i="22"/>
  <c r="P155" i="22"/>
  <c r="O155" i="22"/>
  <c r="N155" i="22"/>
  <c r="M155" i="22"/>
  <c r="U154" i="22"/>
  <c r="T154" i="22"/>
  <c r="S154" i="22"/>
  <c r="Q154" i="22"/>
  <c r="N154" i="22"/>
  <c r="M154" i="22"/>
  <c r="U153" i="22"/>
  <c r="T153" i="22"/>
  <c r="S153" i="22"/>
  <c r="Q153" i="22"/>
  <c r="P153" i="22"/>
  <c r="N153" i="22"/>
  <c r="M153" i="22"/>
  <c r="U152" i="22"/>
  <c r="T152" i="22"/>
  <c r="S152" i="22"/>
  <c r="Q152" i="22"/>
  <c r="N152" i="22"/>
  <c r="M152" i="22"/>
  <c r="U151" i="22"/>
  <c r="T151" i="22"/>
  <c r="S151" i="22"/>
  <c r="R151" i="22"/>
  <c r="Q151" i="22"/>
  <c r="P151" i="22"/>
  <c r="O151" i="22"/>
  <c r="N151" i="22"/>
  <c r="M151" i="22"/>
  <c r="V151" i="22" s="1"/>
  <c r="U150" i="22"/>
  <c r="T150" i="22"/>
  <c r="S150" i="22"/>
  <c r="Q150" i="22"/>
  <c r="P150" i="22"/>
  <c r="O150" i="22"/>
  <c r="N150" i="22"/>
  <c r="M150" i="22"/>
  <c r="T149" i="22"/>
  <c r="U149" i="22" s="1"/>
  <c r="S149" i="22"/>
  <c r="Q149" i="22"/>
  <c r="P149" i="22"/>
  <c r="O149" i="22"/>
  <c r="N149" i="22"/>
  <c r="M149" i="22"/>
  <c r="V148" i="22"/>
  <c r="T148" i="22"/>
  <c r="U148" i="22" s="1"/>
  <c r="S148" i="22"/>
  <c r="R148" i="22"/>
  <c r="Q148" i="22"/>
  <c r="N148" i="22"/>
  <c r="M148" i="22"/>
  <c r="P148" i="22" s="1"/>
  <c r="V147" i="22"/>
  <c r="U147" i="22"/>
  <c r="T147" i="22"/>
  <c r="S147" i="22"/>
  <c r="Q147" i="22"/>
  <c r="P147" i="22"/>
  <c r="O147" i="22"/>
  <c r="N147" i="22"/>
  <c r="M147" i="22"/>
  <c r="R147" i="22" s="1"/>
  <c r="T146" i="22"/>
  <c r="U146" i="22" s="1"/>
  <c r="S146" i="22"/>
  <c r="Q146" i="22"/>
  <c r="N146" i="22"/>
  <c r="M146" i="22"/>
  <c r="T145" i="22"/>
  <c r="U145" i="22" s="1"/>
  <c r="S145" i="22"/>
  <c r="R145" i="22"/>
  <c r="Q145" i="22"/>
  <c r="P145" i="22"/>
  <c r="O145" i="22"/>
  <c r="N145" i="22"/>
  <c r="M145" i="22"/>
  <c r="V145" i="22" s="1"/>
  <c r="U144" i="22"/>
  <c r="T144" i="22"/>
  <c r="S144" i="22"/>
  <c r="Q144" i="22"/>
  <c r="N144" i="22"/>
  <c r="M144" i="22"/>
  <c r="R144" i="22" s="1"/>
  <c r="T143" i="22"/>
  <c r="U143" i="22" s="1"/>
  <c r="S143" i="22"/>
  <c r="Q143" i="22"/>
  <c r="P143" i="22"/>
  <c r="O143" i="22"/>
  <c r="N143" i="22"/>
  <c r="M143" i="22"/>
  <c r="V142" i="22"/>
  <c r="U142" i="22"/>
  <c r="T142" i="22"/>
  <c r="S142" i="22"/>
  <c r="Q142" i="22"/>
  <c r="O142" i="22"/>
  <c r="N142" i="22"/>
  <c r="M142" i="22"/>
  <c r="U141" i="22"/>
  <c r="T141" i="22"/>
  <c r="S141" i="22"/>
  <c r="Q141" i="22"/>
  <c r="N141" i="22"/>
  <c r="M141" i="22"/>
  <c r="V140" i="22"/>
  <c r="U140" i="22"/>
  <c r="T140" i="22"/>
  <c r="S140" i="22"/>
  <c r="R140" i="22"/>
  <c r="Q140" i="22"/>
  <c r="N140" i="22"/>
  <c r="M140" i="22"/>
  <c r="U139" i="22"/>
  <c r="T139" i="22"/>
  <c r="S139" i="22"/>
  <c r="R139" i="22"/>
  <c r="Q139" i="22"/>
  <c r="P139" i="22"/>
  <c r="O139" i="22"/>
  <c r="N139" i="22"/>
  <c r="M139" i="22"/>
  <c r="V139" i="22" s="1"/>
  <c r="T138" i="22"/>
  <c r="U138" i="22" s="1"/>
  <c r="S138" i="22"/>
  <c r="Q138" i="22"/>
  <c r="N138" i="22"/>
  <c r="M138" i="22"/>
  <c r="T137" i="22"/>
  <c r="U137" i="22" s="1"/>
  <c r="S137" i="22"/>
  <c r="Q137" i="22"/>
  <c r="P137" i="22"/>
  <c r="O137" i="22"/>
  <c r="N137" i="22"/>
  <c r="M137" i="22"/>
  <c r="U136" i="22"/>
  <c r="T136" i="22"/>
  <c r="S136" i="22"/>
  <c r="R136" i="22"/>
  <c r="Q136" i="22"/>
  <c r="N136" i="22"/>
  <c r="M136" i="22"/>
  <c r="U135" i="22"/>
  <c r="T135" i="22"/>
  <c r="S135" i="22"/>
  <c r="Q135" i="22"/>
  <c r="N135" i="22"/>
  <c r="M135" i="22"/>
  <c r="V134" i="22"/>
  <c r="U134" i="22"/>
  <c r="T134" i="22"/>
  <c r="S134" i="22"/>
  <c r="Q134" i="22"/>
  <c r="N134" i="22"/>
  <c r="M134" i="22"/>
  <c r="U133" i="22"/>
  <c r="T133" i="22"/>
  <c r="S133" i="22"/>
  <c r="R133" i="22"/>
  <c r="Q133" i="22"/>
  <c r="P133" i="22"/>
  <c r="O133" i="22"/>
  <c r="N133" i="22"/>
  <c r="M133" i="22"/>
  <c r="V133" i="22" s="1"/>
  <c r="U132" i="22"/>
  <c r="T132" i="22"/>
  <c r="S132" i="22"/>
  <c r="Q132" i="22"/>
  <c r="N132" i="22"/>
  <c r="M132" i="22"/>
  <c r="T131" i="22"/>
  <c r="U131" i="22" s="1"/>
  <c r="S131" i="22"/>
  <c r="Q131" i="22"/>
  <c r="P131" i="22"/>
  <c r="O131" i="22"/>
  <c r="N131" i="22"/>
  <c r="M131" i="22"/>
  <c r="V130" i="22"/>
  <c r="T130" i="22"/>
  <c r="U130" i="22" s="1"/>
  <c r="S130" i="22"/>
  <c r="R130" i="22"/>
  <c r="Q130" i="22"/>
  <c r="N130" i="22"/>
  <c r="M130" i="22"/>
  <c r="P130" i="22" s="1"/>
  <c r="V129" i="22"/>
  <c r="U129" i="22"/>
  <c r="T129" i="22"/>
  <c r="S129" i="22"/>
  <c r="Q129" i="22"/>
  <c r="P129" i="22"/>
  <c r="O129" i="22"/>
  <c r="N129" i="22"/>
  <c r="M129" i="22"/>
  <c r="R129" i="22" s="1"/>
  <c r="T128" i="22"/>
  <c r="U128" i="22" s="1"/>
  <c r="S128" i="22"/>
  <c r="R128" i="22"/>
  <c r="Q128" i="22"/>
  <c r="N128" i="22"/>
  <c r="M128" i="22"/>
  <c r="U127" i="22"/>
  <c r="T127" i="22"/>
  <c r="S127" i="22"/>
  <c r="R127" i="22"/>
  <c r="Q127" i="22"/>
  <c r="P127" i="22"/>
  <c r="O127" i="22"/>
  <c r="N127" i="22"/>
  <c r="M127" i="22"/>
  <c r="V127" i="22" s="1"/>
  <c r="T126" i="22"/>
  <c r="U126" i="22" s="1"/>
  <c r="S126" i="22"/>
  <c r="Q126" i="22"/>
  <c r="N126" i="22"/>
  <c r="M126" i="22"/>
  <c r="R126" i="22" s="1"/>
  <c r="T125" i="22"/>
  <c r="U125" i="22" s="1"/>
  <c r="S125" i="22"/>
  <c r="Q125" i="22"/>
  <c r="P125" i="22"/>
  <c r="O125" i="22"/>
  <c r="N125" i="22"/>
  <c r="M125" i="22"/>
  <c r="V124" i="22"/>
  <c r="U124" i="22"/>
  <c r="T124" i="22"/>
  <c r="S124" i="22"/>
  <c r="Q124" i="22"/>
  <c r="N124" i="22"/>
  <c r="M124" i="22"/>
  <c r="V123" i="22"/>
  <c r="U123" i="22"/>
  <c r="T123" i="22"/>
  <c r="S123" i="22"/>
  <c r="Q123" i="22"/>
  <c r="N123" i="22"/>
  <c r="M123" i="22"/>
  <c r="V122" i="22"/>
  <c r="T122" i="22"/>
  <c r="U122" i="22" s="1"/>
  <c r="S122" i="22"/>
  <c r="R122" i="22"/>
  <c r="Q122" i="22"/>
  <c r="N122" i="22"/>
  <c r="M122" i="22"/>
  <c r="T121" i="22"/>
  <c r="U121" i="22" s="1"/>
  <c r="S121" i="22"/>
  <c r="R121" i="22"/>
  <c r="Q121" i="22"/>
  <c r="P121" i="22"/>
  <c r="O121" i="22"/>
  <c r="N121" i="22"/>
  <c r="M121" i="22"/>
  <c r="V121" i="22" s="1"/>
  <c r="U120" i="22"/>
  <c r="T120" i="22"/>
  <c r="S120" i="22"/>
  <c r="Q120" i="22"/>
  <c r="P120" i="22"/>
  <c r="O120" i="22"/>
  <c r="N120" i="22"/>
  <c r="M120" i="22"/>
  <c r="T119" i="22"/>
  <c r="U119" i="22" s="1"/>
  <c r="S119" i="22"/>
  <c r="Q119" i="22"/>
  <c r="P119" i="22"/>
  <c r="O119" i="22"/>
  <c r="N119" i="22"/>
  <c r="M119" i="22"/>
  <c r="T118" i="22"/>
  <c r="U118" i="22" s="1"/>
  <c r="S118" i="22"/>
  <c r="R118" i="22"/>
  <c r="Q118" i="22"/>
  <c r="N118" i="22"/>
  <c r="M118" i="22"/>
  <c r="T117" i="22"/>
  <c r="U117" i="22" s="1"/>
  <c r="S117" i="22"/>
  <c r="Q117" i="22"/>
  <c r="P117" i="22"/>
  <c r="N117" i="22"/>
  <c r="M117" i="22"/>
  <c r="V116" i="22"/>
  <c r="T116" i="22"/>
  <c r="U116" i="22" s="1"/>
  <c r="S116" i="22"/>
  <c r="Q116" i="22"/>
  <c r="N116" i="22"/>
  <c r="M116" i="22"/>
  <c r="T115" i="22"/>
  <c r="U115" i="22" s="1"/>
  <c r="S115" i="22"/>
  <c r="R115" i="22"/>
  <c r="Q115" i="22"/>
  <c r="P115" i="22"/>
  <c r="O115" i="22"/>
  <c r="N115" i="22"/>
  <c r="M115" i="22"/>
  <c r="V115" i="22" s="1"/>
  <c r="U114" i="22"/>
  <c r="T114" i="22"/>
  <c r="S114" i="22"/>
  <c r="Q114" i="22"/>
  <c r="N114" i="22"/>
  <c r="M114" i="22"/>
  <c r="T113" i="22"/>
  <c r="U113" i="22" s="1"/>
  <c r="S113" i="22"/>
  <c r="Q113" i="22"/>
  <c r="P113" i="22"/>
  <c r="O113" i="22"/>
  <c r="N113" i="22"/>
  <c r="M113" i="22"/>
  <c r="V112" i="22"/>
  <c r="T112" i="22"/>
  <c r="U112" i="22" s="1"/>
  <c r="S112" i="22"/>
  <c r="R112" i="22"/>
  <c r="Q112" i="22"/>
  <c r="N112" i="22"/>
  <c r="M112" i="22"/>
  <c r="P112" i="22" s="1"/>
  <c r="V111" i="22"/>
  <c r="U111" i="22"/>
  <c r="T111" i="22"/>
  <c r="S111" i="22"/>
  <c r="Q111" i="22"/>
  <c r="P111" i="22"/>
  <c r="O111" i="22"/>
  <c r="N111" i="22"/>
  <c r="M111" i="22"/>
  <c r="R111" i="22" s="1"/>
  <c r="U110" i="22"/>
  <c r="T110" i="22"/>
  <c r="S110" i="22"/>
  <c r="Q110" i="22"/>
  <c r="N110" i="22"/>
  <c r="M110" i="22"/>
  <c r="U109" i="22"/>
  <c r="T109" i="22"/>
  <c r="S109" i="22"/>
  <c r="R109" i="22"/>
  <c r="Q109" i="22"/>
  <c r="P109" i="22"/>
  <c r="O109" i="22"/>
  <c r="N109" i="22"/>
  <c r="M109" i="22"/>
  <c r="V109" i="22" s="1"/>
  <c r="U108" i="22"/>
  <c r="T108" i="22"/>
  <c r="S108" i="22"/>
  <c r="Q108" i="22"/>
  <c r="N108" i="22"/>
  <c r="M108" i="22"/>
  <c r="R108" i="22" s="1"/>
  <c r="T107" i="22"/>
  <c r="U107" i="22" s="1"/>
  <c r="S107" i="22"/>
  <c r="Q107" i="22"/>
  <c r="P107" i="22"/>
  <c r="O107" i="22"/>
  <c r="N107" i="22"/>
  <c r="M107" i="22"/>
  <c r="T106" i="22"/>
  <c r="U106" i="22" s="1"/>
  <c r="S106" i="22"/>
  <c r="Q106" i="22"/>
  <c r="O106" i="22"/>
  <c r="N106" i="22"/>
  <c r="M106" i="22"/>
  <c r="V106" i="22" s="1"/>
  <c r="U105" i="22"/>
  <c r="T105" i="22"/>
  <c r="S105" i="22"/>
  <c r="Q105" i="22"/>
  <c r="N105" i="22"/>
  <c r="M105" i="22"/>
  <c r="V104" i="22"/>
  <c r="U104" i="22"/>
  <c r="T104" i="22"/>
  <c r="S104" i="22"/>
  <c r="R104" i="22"/>
  <c r="Q104" i="22"/>
  <c r="N104" i="22"/>
  <c r="M104" i="22"/>
  <c r="U103" i="22"/>
  <c r="T103" i="22"/>
  <c r="S103" i="22"/>
  <c r="R103" i="22"/>
  <c r="Q103" i="22"/>
  <c r="P103" i="22"/>
  <c r="O103" i="22"/>
  <c r="N103" i="22"/>
  <c r="M103" i="22"/>
  <c r="V103" i="22" s="1"/>
  <c r="U102" i="22"/>
  <c r="T102" i="22"/>
  <c r="S102" i="22"/>
  <c r="Q102" i="22"/>
  <c r="N102" i="22"/>
  <c r="M102" i="22"/>
  <c r="T101" i="22"/>
  <c r="U101" i="22" s="1"/>
  <c r="S101" i="22"/>
  <c r="Q101" i="22"/>
  <c r="P101" i="22"/>
  <c r="O101" i="22"/>
  <c r="N101" i="22"/>
  <c r="M101" i="22"/>
  <c r="U100" i="22"/>
  <c r="T100" i="22"/>
  <c r="S100" i="22"/>
  <c r="Q100" i="22"/>
  <c r="N100" i="22"/>
  <c r="M100" i="22"/>
  <c r="T99" i="22"/>
  <c r="U99" i="22" s="1"/>
  <c r="S99" i="22"/>
  <c r="Q99" i="22"/>
  <c r="P99" i="22"/>
  <c r="N99" i="22"/>
  <c r="M99" i="22"/>
  <c r="T98" i="22"/>
  <c r="U98" i="22" s="1"/>
  <c r="S98" i="22"/>
  <c r="Q98" i="22"/>
  <c r="N98" i="22"/>
  <c r="M98" i="22"/>
  <c r="T97" i="22"/>
  <c r="U97" i="22" s="1"/>
  <c r="S97" i="22"/>
  <c r="R97" i="22"/>
  <c r="Q97" i="22"/>
  <c r="P97" i="22"/>
  <c r="O97" i="22"/>
  <c r="N97" i="22"/>
  <c r="M97" i="22"/>
  <c r="V97" i="22" s="1"/>
  <c r="U96" i="22"/>
  <c r="T96" i="22"/>
  <c r="S96" i="22"/>
  <c r="Q96" i="22"/>
  <c r="P96" i="22"/>
  <c r="O96" i="22"/>
  <c r="N96" i="22"/>
  <c r="M96" i="22"/>
  <c r="T95" i="22"/>
  <c r="U95" i="22" s="1"/>
  <c r="S95" i="22"/>
  <c r="Q95" i="22"/>
  <c r="P95" i="22"/>
  <c r="O95" i="22"/>
  <c r="N95" i="22"/>
  <c r="M95" i="22"/>
  <c r="V94" i="22"/>
  <c r="U94" i="22"/>
  <c r="T94" i="22"/>
  <c r="S94" i="22"/>
  <c r="R94" i="22"/>
  <c r="Q94" i="22"/>
  <c r="N94" i="22"/>
  <c r="M94" i="22"/>
  <c r="P94" i="22" s="1"/>
  <c r="V93" i="22"/>
  <c r="U93" i="22"/>
  <c r="T93" i="22"/>
  <c r="S93" i="22"/>
  <c r="Q93" i="22"/>
  <c r="P93" i="22"/>
  <c r="N93" i="22"/>
  <c r="M93" i="22"/>
  <c r="R93" i="22" s="1"/>
  <c r="T92" i="22"/>
  <c r="U92" i="22" s="1"/>
  <c r="S92" i="22"/>
  <c r="Q92" i="22"/>
  <c r="N92" i="22"/>
  <c r="M92" i="22"/>
  <c r="U91" i="22"/>
  <c r="T91" i="22"/>
  <c r="S91" i="22"/>
  <c r="R91" i="22"/>
  <c r="Q91" i="22"/>
  <c r="P91" i="22"/>
  <c r="O91" i="22"/>
  <c r="N91" i="22"/>
  <c r="M91" i="22"/>
  <c r="V91" i="22" s="1"/>
  <c r="U90" i="22"/>
  <c r="T90" i="22"/>
  <c r="S90" i="22"/>
  <c r="Q90" i="22"/>
  <c r="N90" i="22"/>
  <c r="M90" i="22"/>
  <c r="R90" i="22" s="1"/>
  <c r="U89" i="22"/>
  <c r="T89" i="22"/>
  <c r="S89" i="22"/>
  <c r="Q89" i="22"/>
  <c r="N89" i="22"/>
  <c r="M89" i="22"/>
  <c r="T88" i="22"/>
  <c r="U88" i="22" s="1"/>
  <c r="S88" i="22"/>
  <c r="R88" i="22"/>
  <c r="Q88" i="22"/>
  <c r="N88" i="22"/>
  <c r="M88" i="22"/>
  <c r="T87" i="22"/>
  <c r="U87" i="22" s="1"/>
  <c r="S87" i="22"/>
  <c r="Q87" i="22"/>
  <c r="N87" i="22"/>
  <c r="M87" i="22"/>
  <c r="V86" i="22"/>
  <c r="U86" i="22"/>
  <c r="T86" i="22"/>
  <c r="S86" i="22"/>
  <c r="R86" i="22"/>
  <c r="Q86" i="22"/>
  <c r="N86" i="22"/>
  <c r="M86" i="22"/>
  <c r="T85" i="22"/>
  <c r="U85" i="22" s="1"/>
  <c r="S85" i="22"/>
  <c r="R85" i="22"/>
  <c r="Q85" i="22"/>
  <c r="P85" i="22"/>
  <c r="O85" i="22"/>
  <c r="N85" i="22"/>
  <c r="M85" i="22"/>
  <c r="V85" i="22" s="1"/>
  <c r="T84" i="22"/>
  <c r="U84" i="22" s="1"/>
  <c r="S84" i="22"/>
  <c r="Q84" i="22"/>
  <c r="N84" i="22"/>
  <c r="M84" i="22"/>
  <c r="O84" i="22" s="1"/>
  <c r="T83" i="22"/>
  <c r="U83" i="22" s="1"/>
  <c r="S83" i="22"/>
  <c r="Q83" i="22"/>
  <c r="N83" i="22"/>
  <c r="M83" i="22"/>
  <c r="V82" i="22"/>
  <c r="T82" i="22"/>
  <c r="U82" i="22" s="1"/>
  <c r="S82" i="22"/>
  <c r="R82" i="22"/>
  <c r="Q82" i="22"/>
  <c r="N82" i="22"/>
  <c r="M82" i="22"/>
  <c r="P82" i="22" s="1"/>
  <c r="U81" i="22"/>
  <c r="T81" i="22"/>
  <c r="S81" i="22"/>
  <c r="Q81" i="22"/>
  <c r="N81" i="22"/>
  <c r="M81" i="22"/>
  <c r="V80" i="22"/>
  <c r="T80" i="22"/>
  <c r="U80" i="22" s="1"/>
  <c r="S80" i="22"/>
  <c r="R80" i="22"/>
  <c r="Q80" i="22"/>
  <c r="O80" i="22"/>
  <c r="N80" i="22"/>
  <c r="M80" i="22"/>
  <c r="P80" i="22" s="1"/>
  <c r="U79" i="22"/>
  <c r="T79" i="22"/>
  <c r="S79" i="22"/>
  <c r="Q79" i="22"/>
  <c r="N79" i="22"/>
  <c r="M79" i="22"/>
  <c r="V78" i="22"/>
  <c r="U78" i="22"/>
  <c r="T78" i="22"/>
  <c r="S78" i="22"/>
  <c r="R78" i="22"/>
  <c r="Q78" i="22"/>
  <c r="P78" i="22"/>
  <c r="O78" i="22"/>
  <c r="N78" i="22"/>
  <c r="M78" i="22"/>
  <c r="U77" i="22"/>
  <c r="T77" i="22"/>
  <c r="S77" i="22"/>
  <c r="Q77" i="22"/>
  <c r="N77" i="22"/>
  <c r="M77" i="22"/>
  <c r="V76" i="22"/>
  <c r="U76" i="22"/>
  <c r="T76" i="22"/>
  <c r="S76" i="22"/>
  <c r="R76" i="22"/>
  <c r="Q76" i="22"/>
  <c r="O76" i="22"/>
  <c r="N76" i="22"/>
  <c r="M76" i="22"/>
  <c r="P76" i="22" s="1"/>
  <c r="U75" i="22"/>
  <c r="T75" i="22"/>
  <c r="S75" i="22"/>
  <c r="Q75" i="22"/>
  <c r="N75" i="22"/>
  <c r="M75" i="22"/>
  <c r="V74" i="22"/>
  <c r="U74" i="22"/>
  <c r="T74" i="22"/>
  <c r="S74" i="22"/>
  <c r="R74" i="22"/>
  <c r="Q74" i="22"/>
  <c r="O74" i="22"/>
  <c r="N74" i="22"/>
  <c r="M74" i="22"/>
  <c r="P74" i="22" s="1"/>
  <c r="U73" i="22"/>
  <c r="T73" i="22"/>
  <c r="S73" i="22"/>
  <c r="Q73" i="22"/>
  <c r="N73" i="22"/>
  <c r="M73" i="22"/>
  <c r="O73" i="22" s="1"/>
  <c r="U72" i="22"/>
  <c r="T72" i="22"/>
  <c r="S72" i="22"/>
  <c r="Q72" i="22"/>
  <c r="N72" i="22"/>
  <c r="M72" i="22"/>
  <c r="R72" i="22" s="1"/>
  <c r="U71" i="22"/>
  <c r="T71" i="22"/>
  <c r="S71" i="22"/>
  <c r="Q71" i="22"/>
  <c r="N71" i="22"/>
  <c r="M71" i="22"/>
  <c r="V70" i="22"/>
  <c r="U70" i="22"/>
  <c r="T70" i="22"/>
  <c r="S70" i="22"/>
  <c r="R70" i="22"/>
  <c r="Q70" i="22"/>
  <c r="O70" i="22"/>
  <c r="N70" i="22"/>
  <c r="M70" i="22"/>
  <c r="P70" i="22" s="1"/>
  <c r="U69" i="22"/>
  <c r="T69" i="22"/>
  <c r="S69" i="22"/>
  <c r="Q69" i="22"/>
  <c r="N69" i="22"/>
  <c r="M69" i="22"/>
  <c r="V68" i="22"/>
  <c r="U68" i="22"/>
  <c r="T68" i="22"/>
  <c r="S68" i="22"/>
  <c r="R68" i="22"/>
  <c r="Q68" i="22"/>
  <c r="O68" i="22"/>
  <c r="N68" i="22"/>
  <c r="M68" i="22"/>
  <c r="P68" i="22" s="1"/>
  <c r="U67" i="22"/>
  <c r="T67" i="22"/>
  <c r="S67" i="22"/>
  <c r="Q67" i="22"/>
  <c r="N67" i="22"/>
  <c r="M67" i="22"/>
  <c r="V66" i="22"/>
  <c r="U66" i="22"/>
  <c r="T66" i="22"/>
  <c r="S66" i="22"/>
  <c r="R66" i="22"/>
  <c r="Q66" i="22"/>
  <c r="P66" i="22"/>
  <c r="O66" i="22"/>
  <c r="N66" i="22"/>
  <c r="M66" i="22"/>
  <c r="U65" i="22"/>
  <c r="T65" i="22"/>
  <c r="S65" i="22"/>
  <c r="Q65" i="22"/>
  <c r="O65" i="22"/>
  <c r="N65" i="22"/>
  <c r="M65" i="22"/>
  <c r="V64" i="22"/>
  <c r="U64" i="22"/>
  <c r="T64" i="22"/>
  <c r="S64" i="22"/>
  <c r="R64" i="22"/>
  <c r="Q64" i="22"/>
  <c r="O64" i="22"/>
  <c r="N64" i="22"/>
  <c r="M64" i="22"/>
  <c r="P64" i="22" s="1"/>
  <c r="U63" i="22"/>
  <c r="T63" i="22"/>
  <c r="S63" i="22"/>
  <c r="Q63" i="22"/>
  <c r="N63" i="22"/>
  <c r="M63" i="22"/>
  <c r="V62" i="22"/>
  <c r="U62" i="22"/>
  <c r="T62" i="22"/>
  <c r="S62" i="22"/>
  <c r="R62" i="22"/>
  <c r="Q62" i="22"/>
  <c r="O62" i="22"/>
  <c r="N62" i="22"/>
  <c r="M62" i="22"/>
  <c r="P62" i="22" s="1"/>
  <c r="T61" i="22"/>
  <c r="U61" i="22" s="1"/>
  <c r="S61" i="22"/>
  <c r="Q61" i="22"/>
  <c r="N61" i="22"/>
  <c r="M61" i="22"/>
  <c r="O61" i="22" s="1"/>
  <c r="U60" i="22"/>
  <c r="T60" i="22"/>
  <c r="S60" i="22"/>
  <c r="Q60" i="22"/>
  <c r="N60" i="22"/>
  <c r="M60" i="22"/>
  <c r="R60" i="22" s="1"/>
  <c r="T59" i="22"/>
  <c r="U59" i="22" s="1"/>
  <c r="S59" i="22"/>
  <c r="Q59" i="22"/>
  <c r="N59" i="22"/>
  <c r="M59" i="22"/>
  <c r="V58" i="22"/>
  <c r="U58" i="22"/>
  <c r="T58" i="22"/>
  <c r="S58" i="22"/>
  <c r="R58" i="22"/>
  <c r="Q58" i="22"/>
  <c r="O58" i="22"/>
  <c r="N58" i="22"/>
  <c r="M58" i="22"/>
  <c r="P58" i="22" s="1"/>
  <c r="U57" i="22"/>
  <c r="T57" i="22"/>
  <c r="S57" i="22"/>
  <c r="Q57" i="22"/>
  <c r="N57" i="22"/>
  <c r="M57" i="22"/>
  <c r="O57" i="22" s="1"/>
  <c r="V56" i="22"/>
  <c r="U56" i="22"/>
  <c r="T56" i="22"/>
  <c r="S56" i="22"/>
  <c r="R56" i="22"/>
  <c r="Q56" i="22"/>
  <c r="O56" i="22"/>
  <c r="N56" i="22"/>
  <c r="M56" i="22"/>
  <c r="P56" i="22" s="1"/>
  <c r="U55" i="22"/>
  <c r="T55" i="22"/>
  <c r="S55" i="22"/>
  <c r="Q55" i="22"/>
  <c r="N55" i="22"/>
  <c r="M55" i="22"/>
  <c r="V54" i="22"/>
  <c r="U54" i="22"/>
  <c r="T54" i="22"/>
  <c r="S54" i="22"/>
  <c r="R54" i="22"/>
  <c r="Q54" i="22"/>
  <c r="P54" i="22"/>
  <c r="O54" i="22"/>
  <c r="N54" i="22"/>
  <c r="M54" i="22"/>
  <c r="U53" i="22"/>
  <c r="T53" i="22"/>
  <c r="S53" i="22"/>
  <c r="Q53" i="22"/>
  <c r="O53" i="22"/>
  <c r="N53" i="22"/>
  <c r="M53" i="22"/>
  <c r="V52" i="22"/>
  <c r="U52" i="22"/>
  <c r="T52" i="22"/>
  <c r="S52" i="22"/>
  <c r="R52" i="22"/>
  <c r="Q52" i="22"/>
  <c r="O52" i="22"/>
  <c r="N52" i="22"/>
  <c r="M52" i="22"/>
  <c r="P52" i="22" s="1"/>
  <c r="U51" i="22"/>
  <c r="T51" i="22"/>
  <c r="S51" i="22"/>
  <c r="Q51" i="22"/>
  <c r="N51" i="22"/>
  <c r="M51" i="22"/>
  <c r="V50" i="22"/>
  <c r="U50" i="22"/>
  <c r="T50" i="22"/>
  <c r="S50" i="22"/>
  <c r="R50" i="22"/>
  <c r="Q50" i="22"/>
  <c r="O50" i="22"/>
  <c r="N50" i="22"/>
  <c r="M50" i="22"/>
  <c r="P50" i="22" s="1"/>
  <c r="U49" i="22"/>
  <c r="T49" i="22"/>
  <c r="S49" i="22"/>
  <c r="R49" i="22"/>
  <c r="Q49" i="22"/>
  <c r="O49" i="22"/>
  <c r="N49" i="22"/>
  <c r="M49" i="22"/>
  <c r="U48" i="22"/>
  <c r="T48" i="22"/>
  <c r="S48" i="22"/>
  <c r="Q48" i="22"/>
  <c r="N48" i="22"/>
  <c r="M48" i="22"/>
  <c r="R48" i="22" s="1"/>
  <c r="U47" i="22"/>
  <c r="T47" i="22"/>
  <c r="S47" i="22"/>
  <c r="Q47" i="22"/>
  <c r="N47" i="22"/>
  <c r="M47" i="22"/>
  <c r="V46" i="22"/>
  <c r="U46" i="22"/>
  <c r="T46" i="22"/>
  <c r="S46" i="22"/>
  <c r="R46" i="22"/>
  <c r="Q46" i="22"/>
  <c r="O46" i="22"/>
  <c r="N46" i="22"/>
  <c r="M46" i="22"/>
  <c r="P46" i="22" s="1"/>
  <c r="U45" i="22"/>
  <c r="T45" i="22"/>
  <c r="S45" i="22"/>
  <c r="Q45" i="22"/>
  <c r="N45" i="22"/>
  <c r="M45" i="22"/>
  <c r="V44" i="22"/>
  <c r="T44" i="22"/>
  <c r="U44" i="22" s="1"/>
  <c r="S44" i="22"/>
  <c r="R44" i="22"/>
  <c r="Q44" i="22"/>
  <c r="O44" i="22"/>
  <c r="N44" i="22"/>
  <c r="M44" i="22"/>
  <c r="P44" i="22" s="1"/>
  <c r="U43" i="22"/>
  <c r="T43" i="22"/>
  <c r="S43" i="22"/>
  <c r="Q43" i="22"/>
  <c r="N43" i="22"/>
  <c r="M43" i="22"/>
  <c r="R43" i="22" s="1"/>
  <c r="V42" i="22"/>
  <c r="U42" i="22"/>
  <c r="T42" i="22"/>
  <c r="S42" i="22"/>
  <c r="R42" i="22"/>
  <c r="Q42" i="22"/>
  <c r="P42" i="22"/>
  <c r="O42" i="22"/>
  <c r="N42" i="22"/>
  <c r="M42" i="22"/>
  <c r="U41" i="22"/>
  <c r="T41" i="22"/>
  <c r="S41" i="22"/>
  <c r="Q41" i="22"/>
  <c r="O41" i="22"/>
  <c r="N41" i="22"/>
  <c r="M41" i="22"/>
  <c r="V40" i="22"/>
  <c r="U40" i="22"/>
  <c r="T40" i="22"/>
  <c r="S40" i="22"/>
  <c r="R40" i="22"/>
  <c r="Q40" i="22"/>
  <c r="O40" i="22"/>
  <c r="N40" i="22"/>
  <c r="M40" i="22"/>
  <c r="P40" i="22" s="1"/>
  <c r="V39" i="22"/>
  <c r="U39" i="22"/>
  <c r="T39" i="22"/>
  <c r="S39" i="22"/>
  <c r="Q39" i="22"/>
  <c r="N39" i="22"/>
  <c r="M39" i="22"/>
  <c r="V38" i="22"/>
  <c r="U38" i="22"/>
  <c r="T38" i="22"/>
  <c r="S38" i="22"/>
  <c r="R38" i="22"/>
  <c r="Q38" i="22"/>
  <c r="O38" i="22"/>
  <c r="N38" i="22"/>
  <c r="M38" i="22"/>
  <c r="P38" i="22" s="1"/>
  <c r="U37" i="22"/>
  <c r="T37" i="22"/>
  <c r="S37" i="22"/>
  <c r="R37" i="22"/>
  <c r="Q37" i="22"/>
  <c r="O37" i="22"/>
  <c r="N37" i="22"/>
  <c r="M37" i="22"/>
  <c r="V36" i="22"/>
  <c r="U36" i="22"/>
  <c r="T36" i="22"/>
  <c r="S36" i="22"/>
  <c r="Q36" i="22"/>
  <c r="N36" i="22"/>
  <c r="M36" i="22"/>
  <c r="R36" i="22" s="1"/>
  <c r="U35" i="22"/>
  <c r="T35" i="22"/>
  <c r="S35" i="22"/>
  <c r="Q35" i="22"/>
  <c r="N35" i="22"/>
  <c r="M35" i="22"/>
  <c r="V34" i="22"/>
  <c r="U34" i="22"/>
  <c r="T34" i="22"/>
  <c r="S34" i="22"/>
  <c r="R34" i="22"/>
  <c r="Q34" i="22"/>
  <c r="O34" i="22"/>
  <c r="N34" i="22"/>
  <c r="M34" i="22"/>
  <c r="P34" i="22" s="1"/>
  <c r="U33" i="22"/>
  <c r="T33" i="22"/>
  <c r="S33" i="22"/>
  <c r="Q33" i="22"/>
  <c r="N33" i="22"/>
  <c r="M33" i="22"/>
  <c r="V32" i="22"/>
  <c r="U32" i="22"/>
  <c r="T32" i="22"/>
  <c r="S32" i="22"/>
  <c r="R32" i="22"/>
  <c r="Q32" i="22"/>
  <c r="O32" i="22"/>
  <c r="N32" i="22"/>
  <c r="M32" i="22"/>
  <c r="P32" i="22" s="1"/>
  <c r="U31" i="22"/>
  <c r="T31" i="22"/>
  <c r="S31" i="22"/>
  <c r="R31" i="22"/>
  <c r="Q31" i="22"/>
  <c r="N31" i="22"/>
  <c r="M31" i="22"/>
  <c r="V30" i="22"/>
  <c r="U30" i="22"/>
  <c r="T30" i="22"/>
  <c r="S30" i="22"/>
  <c r="R30" i="22"/>
  <c r="Q30" i="22"/>
  <c r="P30" i="22"/>
  <c r="O30" i="22"/>
  <c r="N30" i="22"/>
  <c r="M30" i="22"/>
  <c r="U29" i="22"/>
  <c r="T29" i="22"/>
  <c r="S29" i="22"/>
  <c r="Q29" i="22"/>
  <c r="O29" i="22"/>
  <c r="N29" i="22"/>
  <c r="M29" i="22"/>
  <c r="V28" i="22"/>
  <c r="U28" i="22"/>
  <c r="T28" i="22"/>
  <c r="S28" i="22"/>
  <c r="R28" i="22"/>
  <c r="Q28" i="22"/>
  <c r="O28" i="22"/>
  <c r="N28" i="22"/>
  <c r="M28" i="22"/>
  <c r="P28" i="22" s="1"/>
  <c r="U27" i="22"/>
  <c r="T27" i="22"/>
  <c r="S27" i="22"/>
  <c r="Q27" i="22"/>
  <c r="N27" i="22"/>
  <c r="M27" i="22"/>
  <c r="V26" i="22"/>
  <c r="U26" i="22"/>
  <c r="T26" i="22"/>
  <c r="S26" i="22"/>
  <c r="R26" i="22"/>
  <c r="Q26" i="22"/>
  <c r="O26" i="22"/>
  <c r="N26" i="22"/>
  <c r="M26" i="22"/>
  <c r="P26" i="22" s="1"/>
  <c r="U25" i="22"/>
  <c r="T25" i="22"/>
  <c r="S25" i="22"/>
  <c r="Q25" i="22"/>
  <c r="N25" i="22"/>
  <c r="M25" i="22"/>
  <c r="R25" i="22" s="1"/>
  <c r="U24" i="22"/>
  <c r="T24" i="22"/>
  <c r="S24" i="22"/>
  <c r="Q24" i="22"/>
  <c r="N24" i="22"/>
  <c r="M24" i="22"/>
  <c r="R24" i="22" s="1"/>
  <c r="U23" i="22"/>
  <c r="T23" i="22"/>
  <c r="S23" i="22"/>
  <c r="Q23" i="22"/>
  <c r="N23" i="22"/>
  <c r="M23" i="22"/>
  <c r="V22" i="22"/>
  <c r="U22" i="22"/>
  <c r="T22" i="22"/>
  <c r="S22" i="22"/>
  <c r="R22" i="22"/>
  <c r="Q22" i="22"/>
  <c r="O22" i="22"/>
  <c r="N22" i="22"/>
  <c r="M22" i="22"/>
  <c r="P22" i="22" s="1"/>
  <c r="U21" i="22"/>
  <c r="T21" i="22"/>
  <c r="S21" i="22"/>
  <c r="Q21" i="22"/>
  <c r="N21" i="22"/>
  <c r="M21" i="22"/>
  <c r="O21" i="22" s="1"/>
  <c r="V20" i="22"/>
  <c r="U20" i="22"/>
  <c r="T20" i="22"/>
  <c r="S20" i="22"/>
  <c r="R20" i="22"/>
  <c r="Q20" i="22"/>
  <c r="O20" i="22"/>
  <c r="N20" i="22"/>
  <c r="M20" i="22"/>
  <c r="P20" i="22" s="1"/>
  <c r="U19" i="22"/>
  <c r="T19" i="22"/>
  <c r="S19" i="22"/>
  <c r="R19" i="22"/>
  <c r="Q19" i="22"/>
  <c r="N19" i="22"/>
  <c r="M19" i="22"/>
  <c r="V18" i="22"/>
  <c r="U18" i="22"/>
  <c r="T18" i="22"/>
  <c r="S18" i="22"/>
  <c r="R18" i="22"/>
  <c r="Q18" i="22"/>
  <c r="P18" i="22"/>
  <c r="O18" i="22"/>
  <c r="N18" i="22"/>
  <c r="M18" i="22"/>
  <c r="U17" i="22"/>
  <c r="T17" i="22"/>
  <c r="S17" i="22"/>
  <c r="Q17" i="22"/>
  <c r="N17" i="22"/>
  <c r="M17" i="22"/>
  <c r="V16" i="22"/>
  <c r="U16" i="22"/>
  <c r="T16" i="22"/>
  <c r="S16" i="22"/>
  <c r="R16" i="22"/>
  <c r="Q16" i="22"/>
  <c r="O16" i="22"/>
  <c r="N16" i="22"/>
  <c r="M16" i="22"/>
  <c r="P16" i="22" s="1"/>
  <c r="U15" i="22"/>
  <c r="T15" i="22"/>
  <c r="S15" i="22"/>
  <c r="Q15" i="22"/>
  <c r="N15" i="22"/>
  <c r="M15" i="22"/>
  <c r="V14" i="22"/>
  <c r="U14" i="22"/>
  <c r="T14" i="22"/>
  <c r="S14" i="22"/>
  <c r="R14" i="22"/>
  <c r="Q14" i="22"/>
  <c r="O14" i="22"/>
  <c r="N14" i="22"/>
  <c r="M14" i="22"/>
  <c r="P14" i="22" s="1"/>
  <c r="U13" i="22"/>
  <c r="T13" i="22"/>
  <c r="S13" i="22"/>
  <c r="R13" i="22"/>
  <c r="Q13" i="22"/>
  <c r="O13" i="22"/>
  <c r="N13" i="22"/>
  <c r="M13" i="22"/>
  <c r="U12" i="22"/>
  <c r="T12" i="22"/>
  <c r="S12" i="22"/>
  <c r="Q12" i="22"/>
  <c r="P12" i="22"/>
  <c r="O12" i="22"/>
  <c r="N12" i="22"/>
  <c r="M12" i="22"/>
  <c r="R12" i="22" s="1"/>
  <c r="U11" i="22"/>
  <c r="T11" i="22"/>
  <c r="S11" i="22"/>
  <c r="Q11" i="22"/>
  <c r="N11" i="22"/>
  <c r="M11" i="22"/>
  <c r="V10" i="22"/>
  <c r="U10" i="22"/>
  <c r="T10" i="22"/>
  <c r="S10" i="22"/>
  <c r="R10" i="22"/>
  <c r="Q10" i="22"/>
  <c r="O10" i="22"/>
  <c r="N10" i="22"/>
  <c r="M10" i="22"/>
  <c r="P10" i="22" s="1"/>
  <c r="V114" i="22" l="1"/>
  <c r="R114" i="22"/>
  <c r="V138" i="22"/>
  <c r="R138" i="22"/>
  <c r="V173" i="22"/>
  <c r="R173" i="22"/>
  <c r="P184" i="22"/>
  <c r="V184" i="22"/>
  <c r="V197" i="22"/>
  <c r="R197" i="22"/>
  <c r="P197" i="22"/>
  <c r="O197" i="22"/>
  <c r="R213" i="22"/>
  <c r="V213" i="22"/>
  <c r="O213" i="22"/>
  <c r="R215" i="22"/>
  <c r="P215" i="22"/>
  <c r="O215" i="22"/>
  <c r="P255" i="22"/>
  <c r="R255" i="22"/>
  <c r="O255" i="22"/>
  <c r="P319" i="22"/>
  <c r="V319" i="22"/>
  <c r="O319" i="22"/>
  <c r="P98" i="22"/>
  <c r="O98" i="22"/>
  <c r="R98" i="22"/>
  <c r="P100" i="22"/>
  <c r="V100" i="22"/>
  <c r="V210" i="22"/>
  <c r="R210" i="22"/>
  <c r="P223" i="22"/>
  <c r="V223" i="22"/>
  <c r="V246" i="22"/>
  <c r="P246" i="22"/>
  <c r="R141" i="22"/>
  <c r="P141" i="22"/>
  <c r="O141" i="22"/>
  <c r="O24" i="22"/>
  <c r="R27" i="22"/>
  <c r="P27" i="22"/>
  <c r="O27" i="22"/>
  <c r="V79" i="22"/>
  <c r="R79" i="22"/>
  <c r="P79" i="22"/>
  <c r="O79" i="22"/>
  <c r="R87" i="22"/>
  <c r="O87" i="22"/>
  <c r="P87" i="22"/>
  <c r="P92" i="22"/>
  <c r="O92" i="22"/>
  <c r="V92" i="22"/>
  <c r="O100" i="22"/>
  <c r="O114" i="22"/>
  <c r="P124" i="22"/>
  <c r="R124" i="22"/>
  <c r="V132" i="22"/>
  <c r="R132" i="22"/>
  <c r="R135" i="22"/>
  <c r="V135" i="22"/>
  <c r="O135" i="22"/>
  <c r="O138" i="22"/>
  <c r="P146" i="22"/>
  <c r="O146" i="22"/>
  <c r="V146" i="22"/>
  <c r="O173" i="22"/>
  <c r="O184" i="22"/>
  <c r="P202" i="22"/>
  <c r="V202" i="22"/>
  <c r="O202" i="22"/>
  <c r="P213" i="22"/>
  <c r="V226" i="22"/>
  <c r="R226" i="22"/>
  <c r="P226" i="22"/>
  <c r="P235" i="22"/>
  <c r="R235" i="22"/>
  <c r="O235" i="22"/>
  <c r="R299" i="22"/>
  <c r="P299" i="22"/>
  <c r="O299" i="22"/>
  <c r="P327" i="22"/>
  <c r="V327" i="22"/>
  <c r="R327" i="22"/>
  <c r="O327" i="22"/>
  <c r="V346" i="22"/>
  <c r="R346" i="22"/>
  <c r="P346" i="22"/>
  <c r="O346" i="22"/>
  <c r="V55" i="22"/>
  <c r="P55" i="22"/>
  <c r="O55" i="22"/>
  <c r="V67" i="22"/>
  <c r="P67" i="22"/>
  <c r="O67" i="22"/>
  <c r="R39" i="22"/>
  <c r="P39" i="22"/>
  <c r="O39" i="22"/>
  <c r="P84" i="22"/>
  <c r="V89" i="22"/>
  <c r="R89" i="22"/>
  <c r="V102" i="22"/>
  <c r="R102" i="22"/>
  <c r="P114" i="22"/>
  <c r="P138" i="22"/>
  <c r="P154" i="22"/>
  <c r="V154" i="22"/>
  <c r="V354" i="22"/>
  <c r="R354" i="22"/>
  <c r="P354" i="22"/>
  <c r="O354" i="22"/>
  <c r="V25" i="22"/>
  <c r="P25" i="22"/>
  <c r="V43" i="22"/>
  <c r="P43" i="22"/>
  <c r="O43" i="22"/>
  <c r="V61" i="22"/>
  <c r="P61" i="22"/>
  <c r="R15" i="22"/>
  <c r="P15" i="22"/>
  <c r="O15" i="22"/>
  <c r="O36" i="22"/>
  <c r="O223" i="22"/>
  <c r="V282" i="22"/>
  <c r="P282" i="22"/>
  <c r="R282" i="22"/>
  <c r="O282" i="22"/>
  <c r="P36" i="22"/>
  <c r="O124" i="22"/>
  <c r="O132" i="22"/>
  <c r="P24" i="22"/>
  <c r="R33" i="22"/>
  <c r="V33" i="22"/>
  <c r="P33" i="22"/>
  <c r="O246" i="22"/>
  <c r="O48" i="22"/>
  <c r="R100" i="22"/>
  <c r="R105" i="22"/>
  <c r="P105" i="22"/>
  <c r="O105" i="22"/>
  <c r="P135" i="22"/>
  <c r="R45" i="22"/>
  <c r="V45" i="22"/>
  <c r="P45" i="22"/>
  <c r="O33" i="22"/>
  <c r="P48" i="22"/>
  <c r="O60" i="22"/>
  <c r="R69" i="22"/>
  <c r="V69" i="22"/>
  <c r="P69" i="22"/>
  <c r="R81" i="22"/>
  <c r="V81" i="22"/>
  <c r="P81" i="22"/>
  <c r="R84" i="22"/>
  <c r="O89" i="22"/>
  <c r="R92" i="22"/>
  <c r="V98" i="22"/>
  <c r="O102" i="22"/>
  <c r="P110" i="22"/>
  <c r="O110" i="22"/>
  <c r="V110" i="22"/>
  <c r="P116" i="22"/>
  <c r="O116" i="22"/>
  <c r="R116" i="22"/>
  <c r="P118" i="22"/>
  <c r="V118" i="22"/>
  <c r="P132" i="22"/>
  <c r="R146" i="22"/>
  <c r="O154" i="22"/>
  <c r="P172" i="22"/>
  <c r="V172" i="22"/>
  <c r="O172" i="22"/>
  <c r="V180" i="22"/>
  <c r="R180" i="22"/>
  <c r="R183" i="22"/>
  <c r="V183" i="22"/>
  <c r="O183" i="22"/>
  <c r="V209" i="22"/>
  <c r="R209" i="22"/>
  <c r="R223" i="22"/>
  <c r="R246" i="22"/>
  <c r="V262" i="22"/>
  <c r="R262" i="22"/>
  <c r="P262" i="22"/>
  <c r="O262" i="22"/>
  <c r="R290" i="22"/>
  <c r="P290" i="22"/>
  <c r="V290" i="22"/>
  <c r="O290" i="22"/>
  <c r="V23" i="22"/>
  <c r="R23" i="22"/>
  <c r="P23" i="22"/>
  <c r="O23" i="22"/>
  <c r="V29" i="22"/>
  <c r="R29" i="22"/>
  <c r="P29" i="22"/>
  <c r="O45" i="22"/>
  <c r="P60" i="22"/>
  <c r="P72" i="22"/>
  <c r="P89" i="22"/>
  <c r="R99" i="22"/>
  <c r="V99" i="22"/>
  <c r="O99" i="22"/>
  <c r="P102" i="22"/>
  <c r="R198" i="22"/>
  <c r="O198" i="22"/>
  <c r="P212" i="22"/>
  <c r="O212" i="22"/>
  <c r="R212" i="22"/>
  <c r="V214" i="22"/>
  <c r="R214" i="22"/>
  <c r="P214" i="22"/>
  <c r="V215" i="22"/>
  <c r="V239" i="22"/>
  <c r="P239" i="22"/>
  <c r="R251" i="22"/>
  <c r="P251" i="22"/>
  <c r="O251" i="22"/>
  <c r="V255" i="22"/>
  <c r="P259" i="22"/>
  <c r="V259" i="22"/>
  <c r="R259" i="22"/>
  <c r="P152" i="22"/>
  <c r="O152" i="22"/>
  <c r="R152" i="22"/>
  <c r="P158" i="22"/>
  <c r="O158" i="22"/>
  <c r="V161" i="22"/>
  <c r="R161" i="22"/>
  <c r="P161" i="22"/>
  <c r="R21" i="22"/>
  <c r="V21" i="22"/>
  <c r="P21" i="22"/>
  <c r="V167" i="22"/>
  <c r="R167" i="22"/>
  <c r="P167" i="22"/>
  <c r="O167" i="22"/>
  <c r="P204" i="22"/>
  <c r="O204" i="22"/>
  <c r="P210" i="22"/>
  <c r="P307" i="22"/>
  <c r="V307" i="22"/>
  <c r="O307" i="22"/>
  <c r="V359" i="22"/>
  <c r="R359" i="22"/>
  <c r="P359" i="22"/>
  <c r="O359" i="22"/>
  <c r="V11" i="22"/>
  <c r="R11" i="22"/>
  <c r="P11" i="22"/>
  <c r="O11" i="22"/>
  <c r="V17" i="22"/>
  <c r="R17" i="22"/>
  <c r="P17" i="22"/>
  <c r="R75" i="22"/>
  <c r="P75" i="22"/>
  <c r="O75" i="22"/>
  <c r="V12" i="22"/>
  <c r="V15" i="22"/>
  <c r="O17" i="22"/>
  <c r="V35" i="22"/>
  <c r="R35" i="22"/>
  <c r="P35" i="22"/>
  <c r="O35" i="22"/>
  <c r="V41" i="22"/>
  <c r="R41" i="22"/>
  <c r="P41" i="22"/>
  <c r="O69" i="22"/>
  <c r="O81" i="22"/>
  <c r="V87" i="22"/>
  <c r="V96" i="22"/>
  <c r="R96" i="22"/>
  <c r="O118" i="22"/>
  <c r="R123" i="22"/>
  <c r="P123" i="22"/>
  <c r="O123" i="22"/>
  <c r="P134" i="22"/>
  <c r="O134" i="22"/>
  <c r="R134" i="22"/>
  <c r="V141" i="22"/>
  <c r="V152" i="22"/>
  <c r="R154" i="22"/>
  <c r="O180" i="22"/>
  <c r="P183" i="22"/>
  <c r="R201" i="22"/>
  <c r="P201" i="22"/>
  <c r="O201" i="22"/>
  <c r="R204" i="22"/>
  <c r="O209" i="22"/>
  <c r="P219" i="22"/>
  <c r="V219" i="22"/>
  <c r="R219" i="22"/>
  <c r="V222" i="22"/>
  <c r="P222" i="22"/>
  <c r="R222" i="22"/>
  <c r="O222" i="22"/>
  <c r="R275" i="22"/>
  <c r="P275" i="22"/>
  <c r="O275" i="22"/>
  <c r="R307" i="22"/>
  <c r="P331" i="22"/>
  <c r="V331" i="22"/>
  <c r="O331" i="22"/>
  <c r="V334" i="22"/>
  <c r="R334" i="22"/>
  <c r="P334" i="22"/>
  <c r="O334" i="22"/>
  <c r="V342" i="22"/>
  <c r="R342" i="22"/>
  <c r="P342" i="22"/>
  <c r="O342" i="22"/>
  <c r="P379" i="22"/>
  <c r="V379" i="22"/>
  <c r="R379" i="22"/>
  <c r="O379" i="22"/>
  <c r="V73" i="22"/>
  <c r="P73" i="22"/>
  <c r="O210" i="22"/>
  <c r="R51" i="22"/>
  <c r="P51" i="22"/>
  <c r="O51" i="22"/>
  <c r="R55" i="22"/>
  <c r="R61" i="22"/>
  <c r="R63" i="22"/>
  <c r="P63" i="22"/>
  <c r="O63" i="22"/>
  <c r="R67" i="22"/>
  <c r="R73" i="22"/>
  <c r="R158" i="22"/>
  <c r="R184" i="22"/>
  <c r="R57" i="22"/>
  <c r="V57" i="22"/>
  <c r="P57" i="22"/>
  <c r="O72" i="22"/>
  <c r="V13" i="22"/>
  <c r="P13" i="22"/>
  <c r="V24" i="22"/>
  <c r="V27" i="22"/>
  <c r="V47" i="22"/>
  <c r="R47" i="22"/>
  <c r="P47" i="22"/>
  <c r="O47" i="22"/>
  <c r="V53" i="22"/>
  <c r="R53" i="22"/>
  <c r="P53" i="22"/>
  <c r="V65" i="22"/>
  <c r="R65" i="22"/>
  <c r="P65" i="22"/>
  <c r="V83" i="22"/>
  <c r="R83" i="22"/>
  <c r="P83" i="22"/>
  <c r="O83" i="22"/>
  <c r="P88" i="22"/>
  <c r="V88" i="22"/>
  <c r="O88" i="22"/>
  <c r="R110" i="22"/>
  <c r="V120" i="22"/>
  <c r="R120" i="22"/>
  <c r="P128" i="22"/>
  <c r="O128" i="22"/>
  <c r="V128" i="22"/>
  <c r="P142" i="22"/>
  <c r="R142" i="22"/>
  <c r="V150" i="22"/>
  <c r="R150" i="22"/>
  <c r="R153" i="22"/>
  <c r="V153" i="22"/>
  <c r="O153" i="22"/>
  <c r="V158" i="22"/>
  <c r="R172" i="22"/>
  <c r="P180" i="22"/>
  <c r="P206" i="22"/>
  <c r="O206" i="22"/>
  <c r="V206" i="22"/>
  <c r="R206" i="22"/>
  <c r="P209" i="22"/>
  <c r="V235" i="22"/>
  <c r="O259" i="22"/>
  <c r="V299" i="22"/>
  <c r="P339" i="22"/>
  <c r="V339" i="22"/>
  <c r="R339" i="22"/>
  <c r="O339" i="22"/>
  <c r="V203" i="22"/>
  <c r="R203" i="22"/>
  <c r="R269" i="22"/>
  <c r="V269" i="22"/>
  <c r="P283" i="22"/>
  <c r="V283" i="22"/>
  <c r="O283" i="22"/>
  <c r="R374" i="22"/>
  <c r="P374" i="22"/>
  <c r="O374" i="22"/>
  <c r="V374" i="22"/>
  <c r="V71" i="22"/>
  <c r="R71" i="22"/>
  <c r="P71" i="22"/>
  <c r="O71" i="22"/>
  <c r="V77" i="22"/>
  <c r="R77" i="22"/>
  <c r="P77" i="22"/>
  <c r="V37" i="22"/>
  <c r="P37" i="22"/>
  <c r="V48" i="22"/>
  <c r="V51" i="22"/>
  <c r="V63" i="22"/>
  <c r="V105" i="22"/>
  <c r="R168" i="22"/>
  <c r="O168" i="22"/>
  <c r="R171" i="22"/>
  <c r="O171" i="22"/>
  <c r="P171" i="22"/>
  <c r="P182" i="22"/>
  <c r="O182" i="22"/>
  <c r="R182" i="22"/>
  <c r="P188" i="22"/>
  <c r="O188" i="22"/>
  <c r="V191" i="22"/>
  <c r="R191" i="22"/>
  <c r="P191" i="22"/>
  <c r="P208" i="22"/>
  <c r="R208" i="22"/>
  <c r="O208" i="22"/>
  <c r="R266" i="22"/>
  <c r="P266" i="22"/>
  <c r="V266" i="22"/>
  <c r="O266" i="22"/>
  <c r="V306" i="22"/>
  <c r="P306" i="22"/>
  <c r="O306" i="22"/>
  <c r="R306" i="22"/>
  <c r="V59" i="22"/>
  <c r="R59" i="22"/>
  <c r="P59" i="22"/>
  <c r="O59" i="22"/>
  <c r="V84" i="22"/>
  <c r="P136" i="22"/>
  <c r="V136" i="22"/>
  <c r="V19" i="22"/>
  <c r="P19" i="22"/>
  <c r="O19" i="22"/>
  <c r="O25" i="22"/>
  <c r="V31" i="22"/>
  <c r="P31" i="22"/>
  <c r="O31" i="22"/>
  <c r="V49" i="22"/>
  <c r="P49" i="22"/>
  <c r="V60" i="22"/>
  <c r="V72" i="22"/>
  <c r="V75" i="22"/>
  <c r="O77" i="22"/>
  <c r="P106" i="22"/>
  <c r="R106" i="22"/>
  <c r="R117" i="22"/>
  <c r="V117" i="22"/>
  <c r="O117" i="22"/>
  <c r="O136" i="22"/>
  <c r="P176" i="22"/>
  <c r="O176" i="22"/>
  <c r="V176" i="22"/>
  <c r="O203" i="22"/>
  <c r="V204" i="22"/>
  <c r="O269" i="22"/>
  <c r="V371" i="22"/>
  <c r="R371" i="22"/>
  <c r="P371" i="22"/>
  <c r="O371" i="22"/>
  <c r="V310" i="22"/>
  <c r="R310" i="22"/>
  <c r="P310" i="22"/>
  <c r="O310" i="22"/>
  <c r="V322" i="22"/>
  <c r="R322" i="22"/>
  <c r="P322" i="22"/>
  <c r="O322" i="22"/>
  <c r="P363" i="22"/>
  <c r="V363" i="22"/>
  <c r="V90" i="22"/>
  <c r="V95" i="22"/>
  <c r="R95" i="22"/>
  <c r="V108" i="22"/>
  <c r="V113" i="22"/>
  <c r="R113" i="22"/>
  <c r="V126" i="22"/>
  <c r="V131" i="22"/>
  <c r="R131" i="22"/>
  <c r="V144" i="22"/>
  <c r="V149" i="22"/>
  <c r="R149" i="22"/>
  <c r="P164" i="22"/>
  <c r="O164" i="22"/>
  <c r="V174" i="22"/>
  <c r="V179" i="22"/>
  <c r="R179" i="22"/>
  <c r="P194" i="22"/>
  <c r="O194" i="22"/>
  <c r="R242" i="22"/>
  <c r="P242" i="22"/>
  <c r="R263" i="22"/>
  <c r="V286" i="22"/>
  <c r="R286" i="22"/>
  <c r="P286" i="22"/>
  <c r="R287" i="22"/>
  <c r="P351" i="22"/>
  <c r="V351" i="22"/>
  <c r="V366" i="22"/>
  <c r="R366" i="22"/>
  <c r="P366" i="22"/>
  <c r="O366" i="22"/>
  <c r="V238" i="22"/>
  <c r="R238" i="22"/>
  <c r="P238" i="22"/>
  <c r="V243" i="22"/>
  <c r="V258" i="22"/>
  <c r="P258" i="22"/>
  <c r="P315" i="22"/>
  <c r="V315" i="22"/>
  <c r="V330" i="22"/>
  <c r="R330" i="22"/>
  <c r="P330" i="22"/>
  <c r="O330" i="22"/>
  <c r="V382" i="22"/>
  <c r="R382" i="22"/>
  <c r="P382" i="22"/>
  <c r="O382" i="22"/>
  <c r="V101" i="22"/>
  <c r="R101" i="22"/>
  <c r="V119" i="22"/>
  <c r="R119" i="22"/>
  <c r="V137" i="22"/>
  <c r="R137" i="22"/>
  <c r="V155" i="22"/>
  <c r="R155" i="22"/>
  <c r="V165" i="22"/>
  <c r="V185" i="22"/>
  <c r="R185" i="22"/>
  <c r="V195" i="22"/>
  <c r="R218" i="22"/>
  <c r="P218" i="22"/>
  <c r="V233" i="22"/>
  <c r="R278" i="22"/>
  <c r="P278" i="22"/>
  <c r="R302" i="22"/>
  <c r="P302" i="22"/>
  <c r="V318" i="22"/>
  <c r="R318" i="22"/>
  <c r="P318" i="22"/>
  <c r="O318" i="22"/>
  <c r="R362" i="22"/>
  <c r="P362" i="22"/>
  <c r="O362" i="22"/>
  <c r="P86" i="22"/>
  <c r="O86" i="22"/>
  <c r="O90" i="22"/>
  <c r="O94" i="22"/>
  <c r="O108" i="22"/>
  <c r="O112" i="22"/>
  <c r="O126" i="22"/>
  <c r="O130" i="22"/>
  <c r="O144" i="22"/>
  <c r="O148" i="22"/>
  <c r="O159" i="22"/>
  <c r="P170" i="22"/>
  <c r="O170" i="22"/>
  <c r="O174" i="22"/>
  <c r="O178" i="22"/>
  <c r="O189" i="22"/>
  <c r="P200" i="22"/>
  <c r="O200" i="22"/>
  <c r="O231" i="22"/>
  <c r="V234" i="22"/>
  <c r="P234" i="22"/>
  <c r="O238" i="22"/>
  <c r="R254" i="22"/>
  <c r="P254" i="22"/>
  <c r="O258" i="22"/>
  <c r="O315" i="22"/>
  <c r="O347" i="22"/>
  <c r="R350" i="22"/>
  <c r="P350" i="22"/>
  <c r="O350" i="22"/>
  <c r="P90" i="22"/>
  <c r="P104" i="22"/>
  <c r="O104" i="22"/>
  <c r="P108" i="22"/>
  <c r="P122" i="22"/>
  <c r="O122" i="22"/>
  <c r="P126" i="22"/>
  <c r="P140" i="22"/>
  <c r="O140" i="22"/>
  <c r="P144" i="22"/>
  <c r="P159" i="22"/>
  <c r="P174" i="22"/>
  <c r="P189" i="22"/>
  <c r="V242" i="22"/>
  <c r="O271" i="22"/>
  <c r="V274" i="22"/>
  <c r="R274" i="22"/>
  <c r="P274" i="22"/>
  <c r="O278" i="22"/>
  <c r="V298" i="22"/>
  <c r="R298" i="22"/>
  <c r="P298" i="22"/>
  <c r="O302" i="22"/>
  <c r="O335" i="22"/>
  <c r="R338" i="22"/>
  <c r="P338" i="22"/>
  <c r="O338" i="22"/>
  <c r="P347" i="22"/>
  <c r="P367" i="22"/>
  <c r="V367" i="22"/>
  <c r="V250" i="22"/>
  <c r="R250" i="22"/>
  <c r="P250" i="22"/>
  <c r="V293" i="22"/>
  <c r="R315" i="22"/>
  <c r="R326" i="22"/>
  <c r="P326" i="22"/>
  <c r="O326" i="22"/>
  <c r="P355" i="22"/>
  <c r="V355" i="22"/>
  <c r="V370" i="22"/>
  <c r="R370" i="22"/>
  <c r="P370" i="22"/>
  <c r="O370" i="22"/>
  <c r="O82" i="22"/>
  <c r="O93" i="22"/>
  <c r="V107" i="22"/>
  <c r="R107" i="22"/>
  <c r="V125" i="22"/>
  <c r="R125" i="22"/>
  <c r="V143" i="22"/>
  <c r="R143" i="22"/>
  <c r="R230" i="22"/>
  <c r="P230" i="22"/>
  <c r="V245" i="22"/>
  <c r="O257" i="22"/>
  <c r="V270" i="22"/>
  <c r="P270" i="22"/>
  <c r="R271" i="22"/>
  <c r="O274" i="22"/>
  <c r="V279" i="22"/>
  <c r="O291" i="22"/>
  <c r="V294" i="22"/>
  <c r="P294" i="22"/>
  <c r="R295" i="22"/>
  <c r="O298" i="22"/>
  <c r="V303" i="22"/>
  <c r="R314" i="22"/>
  <c r="P314" i="22"/>
  <c r="O314" i="22"/>
  <c r="P323" i="22"/>
  <c r="P343" i="22"/>
  <c r="V343" i="22"/>
  <c r="R347" i="22"/>
  <c r="V358" i="22"/>
  <c r="R358" i="22"/>
  <c r="P358" i="22"/>
  <c r="O358" i="22"/>
  <c r="O367" i="22"/>
  <c r="P375" i="22"/>
  <c r="V375" i="22"/>
  <c r="V378" i="22"/>
  <c r="R378" i="22"/>
  <c r="P378" i="22"/>
  <c r="O378" i="22"/>
  <c r="P377" i="22"/>
  <c r="V220" i="22"/>
  <c r="R220" i="22"/>
  <c r="V232" i="22"/>
  <c r="R232" i="22"/>
  <c r="V268" i="22"/>
  <c r="R268" i="22"/>
  <c r="V280" i="22"/>
  <c r="R280" i="22"/>
  <c r="V304" i="22"/>
  <c r="R304" i="22"/>
  <c r="V352" i="22"/>
  <c r="R352" i="22"/>
  <c r="V364" i="22"/>
  <c r="R364" i="22"/>
  <c r="V244" i="22"/>
  <c r="R244" i="22"/>
  <c r="V256" i="22"/>
  <c r="R256" i="22"/>
  <c r="V292" i="22"/>
  <c r="R292" i="22"/>
  <c r="V316" i="22"/>
  <c r="R316" i="22"/>
  <c r="V328" i="22"/>
  <c r="R328" i="22"/>
  <c r="V340" i="22"/>
  <c r="R340" i="22"/>
  <c r="V376" i="22"/>
  <c r="R376" i="22"/>
  <c r="R217" i="22"/>
  <c r="R225" i="22"/>
  <c r="R229" i="22"/>
  <c r="R237" i="22"/>
  <c r="R241" i="22"/>
  <c r="R249" i="22"/>
  <c r="R253" i="22"/>
  <c r="R261" i="22"/>
  <c r="R265" i="22"/>
  <c r="R273" i="22"/>
  <c r="R277" i="22"/>
  <c r="R285" i="22"/>
  <c r="R289" i="22"/>
  <c r="R297" i="22"/>
  <c r="R301" i="22"/>
  <c r="R309" i="22"/>
  <c r="R313" i="22"/>
  <c r="R321" i="22"/>
  <c r="R325" i="22"/>
  <c r="R333" i="22"/>
  <c r="R337" i="22"/>
  <c r="R345" i="22"/>
  <c r="R349" i="22"/>
  <c r="R357" i="22"/>
  <c r="R361" i="22"/>
  <c r="R369" i="22"/>
  <c r="R373" i="22"/>
  <c r="R381" i="22"/>
  <c r="T9" i="50"/>
  <c r="T10" i="50"/>
  <c r="U10" i="50" s="1"/>
  <c r="S10" i="50"/>
  <c r="Q10" i="50"/>
  <c r="N10" i="50"/>
  <c r="M10" i="50"/>
  <c r="V10" i="50" s="1"/>
  <c r="U9" i="50"/>
  <c r="S9" i="50"/>
  <c r="Q9" i="50"/>
  <c r="N9" i="50"/>
  <c r="M9" i="50"/>
  <c r="P9" i="50" s="1"/>
  <c r="L8" i="50"/>
  <c r="K8" i="50"/>
  <c r="J8" i="50"/>
  <c r="I8" i="50"/>
  <c r="H8" i="50"/>
  <c r="F8" i="50"/>
  <c r="E8" i="50"/>
  <c r="D8" i="50"/>
  <c r="C8" i="50"/>
  <c r="B8" i="50"/>
  <c r="A8" i="50"/>
  <c r="T10" i="49"/>
  <c r="U10" i="49" s="1"/>
  <c r="S10" i="49"/>
  <c r="Q10" i="49"/>
  <c r="P10" i="49"/>
  <c r="N10" i="49"/>
  <c r="M10" i="49"/>
  <c r="V10" i="49" s="1"/>
  <c r="U9" i="49"/>
  <c r="T9" i="49"/>
  <c r="S9" i="49"/>
  <c r="R9" i="49"/>
  <c r="Q9" i="49"/>
  <c r="N9" i="49"/>
  <c r="M9" i="49"/>
  <c r="P9" i="49" s="1"/>
  <c r="L8" i="49"/>
  <c r="K8" i="49"/>
  <c r="J8" i="49"/>
  <c r="I8" i="49"/>
  <c r="H8" i="49"/>
  <c r="F8" i="49"/>
  <c r="E8" i="49"/>
  <c r="D8" i="49"/>
  <c r="C8" i="49"/>
  <c r="B8" i="49"/>
  <c r="A8" i="49"/>
  <c r="T10" i="48"/>
  <c r="U10" i="48" s="1"/>
  <c r="S10" i="48"/>
  <c r="Q10" i="48"/>
  <c r="P10" i="48"/>
  <c r="O10" i="48"/>
  <c r="N10" i="48"/>
  <c r="M10" i="48"/>
  <c r="V10" i="48" s="1"/>
  <c r="U9" i="48"/>
  <c r="T9" i="48"/>
  <c r="S9" i="48"/>
  <c r="R9" i="48"/>
  <c r="Q9" i="48"/>
  <c r="N9" i="48"/>
  <c r="M9" i="48"/>
  <c r="P9" i="48" s="1"/>
  <c r="L8" i="48"/>
  <c r="K8" i="48"/>
  <c r="J8" i="48"/>
  <c r="I8" i="48"/>
  <c r="H8" i="48"/>
  <c r="F8" i="48"/>
  <c r="E8" i="48"/>
  <c r="D8" i="48"/>
  <c r="C8" i="48"/>
  <c r="B8" i="48"/>
  <c r="A8" i="48"/>
  <c r="T10" i="47"/>
  <c r="U10" i="47" s="1"/>
  <c r="S10" i="47"/>
  <c r="Q10" i="47"/>
  <c r="P10" i="47"/>
  <c r="O10" i="47"/>
  <c r="N10" i="47"/>
  <c r="M10" i="47"/>
  <c r="V10" i="47" s="1"/>
  <c r="U9" i="47"/>
  <c r="T9" i="47"/>
  <c r="S9" i="47"/>
  <c r="Q9" i="47"/>
  <c r="N9" i="47"/>
  <c r="M9" i="47"/>
  <c r="P9" i="47" s="1"/>
  <c r="L8" i="47"/>
  <c r="K8" i="47"/>
  <c r="J8" i="47"/>
  <c r="I8" i="47"/>
  <c r="H8" i="47"/>
  <c r="F8" i="47"/>
  <c r="E8" i="47"/>
  <c r="D8" i="47"/>
  <c r="C8" i="47"/>
  <c r="B8" i="47"/>
  <c r="A8" i="47"/>
  <c r="M9" i="22"/>
  <c r="R9" i="22" s="1"/>
  <c r="S9" i="22"/>
  <c r="N9" i="22"/>
  <c r="F2" i="50"/>
  <c r="F2" i="49"/>
  <c r="F2" i="48"/>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O9" i="22" l="1"/>
  <c r="O10" i="50"/>
  <c r="R9" i="50"/>
  <c r="P10" i="50"/>
  <c r="R10" i="50"/>
  <c r="V9" i="50"/>
  <c r="O9" i="50"/>
  <c r="O10" i="49"/>
  <c r="R10" i="49"/>
  <c r="O9" i="49"/>
  <c r="V9" i="49"/>
  <c r="R10" i="48"/>
  <c r="V9" i="48"/>
  <c r="O9" i="48"/>
  <c r="R10" i="47"/>
  <c r="R9" i="47"/>
  <c r="V9" i="47"/>
  <c r="O9" i="47"/>
  <c r="T9" i="22" l="1"/>
  <c r="T6" i="22" s="1"/>
  <c r="B5" i="22"/>
  <c r="E6" i="50"/>
  <c r="E6" i="49"/>
  <c r="E6" i="48"/>
  <c r="E6" i="47"/>
  <c r="H2" i="50" l="1"/>
  <c r="H2" i="49"/>
  <c r="H2" i="48"/>
  <c r="H2" i="47"/>
  <c r="H2" i="22"/>
  <c r="F2" i="22"/>
  <c r="V9" i="22"/>
  <c r="U6" i="50" l="1"/>
  <c r="T6" i="50"/>
  <c r="U6" i="49"/>
  <c r="T6" i="49"/>
  <c r="U6" i="48"/>
  <c r="T6" i="48"/>
  <c r="U6" i="47"/>
  <c r="T6" i="47"/>
  <c r="F4" i="50" l="1"/>
  <c r="E4" i="50"/>
  <c r="F4" i="49"/>
  <c r="E4" i="49"/>
  <c r="F4" i="48"/>
  <c r="E4" i="48"/>
  <c r="F4" i="47"/>
  <c r="E4" i="47"/>
  <c r="B2" i="5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B3" i="22" l="1"/>
  <c r="B2" i="22"/>
  <c r="B1" i="22"/>
  <c r="B4" i="5"/>
  <c r="B3" i="5"/>
  <c r="B2" i="5"/>
  <c r="B3" i="6" l="1"/>
  <c r="B2" i="6"/>
  <c r="B1" i="6"/>
  <c r="U9" i="22" l="1"/>
  <c r="Q9" i="22"/>
  <c r="U6" i="22" l="1"/>
  <c r="E4" i="22" s="1"/>
  <c r="P9" i="22"/>
  <c r="F4" i="22" l="1"/>
  <c r="A2" i="5"/>
</calcChain>
</file>

<file path=xl/sharedStrings.xml><?xml version="1.0" encoding="utf-8"?>
<sst xmlns="http://schemas.openxmlformats.org/spreadsheetml/2006/main" count="1310" uniqueCount="915">
  <si>
    <t>Soll / Muss</t>
  </si>
  <si>
    <t>Fehler:
bei Soll dann Punkte</t>
  </si>
  <si>
    <t>Fehler:
bei Muss keine ID</t>
  </si>
  <si>
    <t>Fehler:
bei Muss keine Punkte</t>
  </si>
  <si>
    <t>Anf-Nr.</t>
  </si>
  <si>
    <t>Option /
Alternative</t>
  </si>
  <si>
    <t>Anforderung</t>
  </si>
  <si>
    <t>Muss</t>
  </si>
  <si>
    <t>Gewichtung</t>
  </si>
  <si>
    <t>interne ID</t>
  </si>
  <si>
    <t>A</t>
  </si>
  <si>
    <t>B</t>
  </si>
  <si>
    <t>C</t>
  </si>
  <si>
    <t>D</t>
  </si>
  <si>
    <t>MUSS
verletzt</t>
  </si>
  <si>
    <t>Vorhaben:</t>
  </si>
  <si>
    <t>Dokument:</t>
  </si>
  <si>
    <t>Teil:</t>
  </si>
  <si>
    <t>Deckblatt</t>
  </si>
  <si>
    <t>Eingabe Grunddaten und Anzeige-Steuerung</t>
  </si>
  <si>
    <t>Erfüllung einer Anforderung gemäß Lastenheft</t>
  </si>
  <si>
    <t>Punkte
Vergabestelle</t>
  </si>
  <si>
    <t xml:space="preserve">Erklärung des Bieters </t>
  </si>
  <si>
    <t>Fehler:
bei Punkte dann Soll</t>
  </si>
  <si>
    <t>Konzept</t>
  </si>
  <si>
    <t>Prüfen:
MUSS-&gt; keine Angabe Bieter</t>
  </si>
  <si>
    <t>Punkte
Selbst-einschätzung</t>
  </si>
  <si>
    <t>Aus LH übertragen</t>
  </si>
  <si>
    <t>Angabe Bieter</t>
  </si>
  <si>
    <t>Automatische Prüfungs- Hilfe</t>
  </si>
  <si>
    <t>Kennzeichnung 
Erfüllungsgrad mit 
"A"bis "D"</t>
  </si>
  <si>
    <t>Anleitung</t>
  </si>
  <si>
    <t>NUR INTERN</t>
  </si>
  <si>
    <t>BLIC</t>
  </si>
  <si>
    <t xml:space="preserve">  &lt;-- LH unterhalb dieser Zeile einfügen und diese Zeile nicht löschen (wird ausgeblendet) --&gt;</t>
  </si>
  <si>
    <t>Fehler BLIC</t>
  </si>
  <si>
    <t>Fehler Bieter</t>
  </si>
  <si>
    <t>Hilfs-Spalte</t>
  </si>
  <si>
    <t>1.</t>
  </si>
  <si>
    <t>2.</t>
  </si>
  <si>
    <t>3.</t>
  </si>
  <si>
    <t>4.</t>
  </si>
  <si>
    <t>5.</t>
  </si>
  <si>
    <t>6.</t>
  </si>
  <si>
    <t>7.</t>
  </si>
  <si>
    <t>8.</t>
  </si>
  <si>
    <t>9.</t>
  </si>
  <si>
    <t>10.</t>
  </si>
  <si>
    <t>LH wird erstellt aus der bestehenden LH-Vorlage. D.h. mit den folgenden Spalten:</t>
  </si>
  <si>
    <t>Daraus wird über das bekannte Word-Makro in der BLIC-Menüleiste (die html- Methode) aus der Word-Tabelle eine Excel Tabelle erstellt. 
Diese enthält aber viele verbundene Zellen.</t>
  </si>
  <si>
    <t>Diese Tabelle OHNE DEN TABELLENKOPF markieren und ab Zeile 10 in die KL-Vorlage einfügen
Die Zeile 9 nicht editieren oder löschen; diese Zeile enthält Formeln und bedingte Formatierungen, die noch benötigt werden</t>
  </si>
  <si>
    <t>Zu allererst wendet man das Makro „LH-Tabelle korrigieren“ unter dem Ribbon-Reiter „KL-Tools“  -&gt; „LH zu KL“ an</t>
  </si>
  <si>
    <t>Alle verbundenen Zellen, welche über mehrere Zeilen gehen, werden korrigiert und in jeweils einer Zeile zusammengefasst</t>
  </si>
  <si>
    <t>Man wendet das Makro „Tabelle Vervollständigen“ an. Dadurch werden u.a. die Spalten rechts von den „LH-Spalten“ bis zur letzten Zeile der KL kopiert/ ergänzt</t>
  </si>
  <si>
    <t>Über Makro reduziert man die KL auf die Spalten, in die der Bieter einzutragen hat</t>
  </si>
  <si>
    <t>Bieter schickt ausgefüllte KL zurück</t>
  </si>
  <si>
    <t>Man blendet die Hilfs- und Anmerkungsspalten über Makro ein</t>
  </si>
  <si>
    <t xml:space="preserve">Man prüft, nicht zuletzt mithilfe der automatischen Prüfungs-Hilfespalten (M bis V), ob alles aufgeht und trägt evtl. abweichende Wertungen, etc. zu Kriterien ein. </t>
  </si>
  <si>
    <t>BLIC-Kriterienliste-2020</t>
  </si>
  <si>
    <t>Kriterien-Blatt</t>
  </si>
  <si>
    <t>Übersetzung Aktiv</t>
  </si>
  <si>
    <t>Deutsch</t>
  </si>
  <si>
    <t>Englisch</t>
  </si>
  <si>
    <t>Französisch</t>
  </si>
  <si>
    <t>Italienisch</t>
  </si>
  <si>
    <t>Polnisch</t>
  </si>
  <si>
    <t>Frei</t>
  </si>
  <si>
    <t>Auswahl</t>
  </si>
  <si>
    <t>X</t>
  </si>
  <si>
    <t>Kunde</t>
  </si>
  <si>
    <t>Customer</t>
  </si>
  <si>
    <t>Vorhaben</t>
  </si>
  <si>
    <t>Project</t>
  </si>
  <si>
    <t>Dokument</t>
  </si>
  <si>
    <t>Document</t>
  </si>
  <si>
    <t>Teil</t>
  </si>
  <si>
    <t>Part</t>
  </si>
  <si>
    <t>Front Page</t>
  </si>
  <si>
    <t>Name</t>
  </si>
  <si>
    <t>Bieter</t>
  </si>
  <si>
    <t>Bidder</t>
  </si>
  <si>
    <t>Firma</t>
  </si>
  <si>
    <t>Company</t>
  </si>
  <si>
    <t>Adresse</t>
  </si>
  <si>
    <t>Address</t>
  </si>
  <si>
    <t>Auftraggeber</t>
  </si>
  <si>
    <t>Contracting Authority</t>
  </si>
  <si>
    <t>Option</t>
  </si>
  <si>
    <t>Optional Item</t>
  </si>
  <si>
    <t>Optionen</t>
  </si>
  <si>
    <t>Optional Items</t>
  </si>
  <si>
    <t>Lastenheft</t>
  </si>
  <si>
    <t>Specification sheet</t>
  </si>
  <si>
    <t>Kapitel</t>
  </si>
  <si>
    <t>Chapter/ Section</t>
  </si>
  <si>
    <t>Kriterium</t>
  </si>
  <si>
    <t>Criteria</t>
  </si>
  <si>
    <t>Vergabestelle</t>
  </si>
  <si>
    <t>Awarding Office</t>
  </si>
  <si>
    <t>Remarks</t>
  </si>
  <si>
    <t>Kriterienliste</t>
  </si>
  <si>
    <t>List of Criteria</t>
  </si>
  <si>
    <t>Kriterien</t>
  </si>
  <si>
    <t>Alternative</t>
  </si>
  <si>
    <t>Nummer</t>
  </si>
  <si>
    <t>Wort</t>
  </si>
  <si>
    <t>Anforderungsnummer (Kürzel)</t>
  </si>
  <si>
    <t>Muss (Muss-Kriterium)</t>
  </si>
  <si>
    <t>Selbsteinschätzung</t>
  </si>
  <si>
    <t>Erklärung</t>
  </si>
  <si>
    <t>Erläuterung</t>
  </si>
  <si>
    <t>von</t>
  </si>
  <si>
    <t>Abweichungen</t>
  </si>
  <si>
    <t>Abweichung</t>
  </si>
  <si>
    <t>Wertung</t>
  </si>
  <si>
    <t>Anmerkungen</t>
  </si>
  <si>
    <t>Anf. - Nr.</t>
  </si>
  <si>
    <t>Muss (X)</t>
  </si>
  <si>
    <t>Requirement</t>
  </si>
  <si>
    <t>Number</t>
  </si>
  <si>
    <t>Req. - No.</t>
  </si>
  <si>
    <t>Mandatory (X)</t>
  </si>
  <si>
    <t>Weighting Factor</t>
  </si>
  <si>
    <t>Explanation</t>
  </si>
  <si>
    <t>Self-Assessment</t>
  </si>
  <si>
    <t>Clarification</t>
  </si>
  <si>
    <t>from</t>
  </si>
  <si>
    <t>Deviation</t>
  </si>
  <si>
    <t>Deviations</t>
  </si>
  <si>
    <t>Assessment</t>
  </si>
  <si>
    <t>Selbst-einschätzung</t>
  </si>
  <si>
    <t>BLIC-KL-Vorlage</t>
  </si>
  <si>
    <t>Liste de critères</t>
  </si>
  <si>
    <t>Client</t>
  </si>
  <si>
    <t>Projet</t>
  </si>
  <si>
    <t>Partie</t>
  </si>
  <si>
    <t>Page de garde</t>
  </si>
  <si>
    <t>Nom</t>
  </si>
  <si>
    <t>Soumissionnaire</t>
  </si>
  <si>
    <t>Entreprise</t>
  </si>
  <si>
    <t>Commanditaire</t>
  </si>
  <si>
    <t>Options</t>
  </si>
  <si>
    <t>Cahier des charges</t>
  </si>
  <si>
    <t>Section</t>
  </si>
  <si>
    <t>Critères</t>
  </si>
  <si>
    <t>Besoin</t>
  </si>
  <si>
    <t>Numéro</t>
  </si>
  <si>
    <t>Bes. - No.</t>
  </si>
  <si>
    <t>Obligatoire (X)</t>
  </si>
  <si>
    <t>Pondération</t>
  </si>
  <si>
    <t>Explication</t>
  </si>
  <si>
    <t>Clarification / Explication</t>
  </si>
  <si>
    <t>de</t>
  </si>
  <si>
    <t>Ecart</t>
  </si>
  <si>
    <t>Notation</t>
  </si>
  <si>
    <t>Pouvoir adjucateur</t>
  </si>
  <si>
    <t>Remarques</t>
  </si>
  <si>
    <t>Auto-évaluation</t>
  </si>
  <si>
    <t>Lista Kryteriów</t>
  </si>
  <si>
    <t>Klient</t>
  </si>
  <si>
    <t>Projekt</t>
  </si>
  <si>
    <t>Część</t>
  </si>
  <si>
    <t>Okładka</t>
  </si>
  <si>
    <t>Nazwisko</t>
  </si>
  <si>
    <t>Oferent</t>
  </si>
  <si>
    <t>Adres</t>
  </si>
  <si>
    <t>Zleceniodawca</t>
  </si>
  <si>
    <t>Opcja</t>
  </si>
  <si>
    <t>Opcje</t>
  </si>
  <si>
    <t>Specyfikacja</t>
  </si>
  <si>
    <t>Rozdział</t>
  </si>
  <si>
    <t>Kryterium</t>
  </si>
  <si>
    <t>Kryteria</t>
  </si>
  <si>
    <t>Wymaganie</t>
  </si>
  <si>
    <t>Numer</t>
  </si>
  <si>
    <t>Nr Wymagania</t>
  </si>
  <si>
    <t>Alternatywa</t>
  </si>
  <si>
    <t>Waga</t>
  </si>
  <si>
    <t>Objaśnienie</t>
  </si>
  <si>
    <t>Samoocena</t>
  </si>
  <si>
    <t>Wyjaśnienie</t>
  </si>
  <si>
    <t>Od</t>
  </si>
  <si>
    <t>Odchylenie</t>
  </si>
  <si>
    <t>Odchylenia</t>
  </si>
  <si>
    <t>Szacunek</t>
  </si>
  <si>
    <t>Organ Przyznający</t>
  </si>
  <si>
    <t xml:space="preserve">Adnotacja </t>
  </si>
  <si>
    <t>Wymagane (X)</t>
  </si>
  <si>
    <t>FREI_FEHLT_1</t>
  </si>
  <si>
    <t>FREI_FEHLT_2</t>
  </si>
  <si>
    <t>FREI_FEHLT_3</t>
  </si>
  <si>
    <t>FREI_FEHLT_4</t>
  </si>
  <si>
    <t>FREI_FEHLT_5</t>
  </si>
  <si>
    <t>FREI_FEHLT_6</t>
  </si>
  <si>
    <t>FREI_FEHLT_7</t>
  </si>
  <si>
    <t>FREI_FEHLT_8</t>
  </si>
  <si>
    <t>FREI_FEHLT_9</t>
  </si>
  <si>
    <t>FREI_FEHLT_10</t>
  </si>
  <si>
    <t>FREI_FEHLT_11</t>
  </si>
  <si>
    <t>FREI_FEHLT_12</t>
  </si>
  <si>
    <t>FREI_FEHLT_13</t>
  </si>
  <si>
    <t>FREI_FEHLT_14</t>
  </si>
  <si>
    <t>FREI_FEHLT_15</t>
  </si>
  <si>
    <t>FREI_FEHLT_16</t>
  </si>
  <si>
    <t>FREI_FEHLT_17</t>
  </si>
  <si>
    <t>FREI_FEHLT_18</t>
  </si>
  <si>
    <t>FREI_FEHLT_19</t>
  </si>
  <si>
    <t>FREI_FEHLT_20</t>
  </si>
  <si>
    <t>FREI_FEHLT_21</t>
  </si>
  <si>
    <t>FREI_FEHLT_22</t>
  </si>
  <si>
    <t>FREI_FEHLT_23</t>
  </si>
  <si>
    <t>FREI_FEHLT_24</t>
  </si>
  <si>
    <t>FREI_FEHLT_25</t>
  </si>
  <si>
    <t>FREI_FEHLT_26</t>
  </si>
  <si>
    <t>FREI_FEHLT_27</t>
  </si>
  <si>
    <t>FREI_FEHLT_28</t>
  </si>
  <si>
    <t>FREI_FEHLT_29</t>
  </si>
  <si>
    <t>FREI_FEHLT_30</t>
  </si>
  <si>
    <t>FREI_FEHLT_31</t>
  </si>
  <si>
    <t>FREI_FEHLT_32</t>
  </si>
  <si>
    <t>Elenco di conformità</t>
  </si>
  <si>
    <t>cliente</t>
  </si>
  <si>
    <t>Progetto</t>
  </si>
  <si>
    <t>Documento</t>
  </si>
  <si>
    <t>Parte</t>
  </si>
  <si>
    <t>Copertina</t>
  </si>
  <si>
    <t>Nome</t>
  </si>
  <si>
    <t>Offerente</t>
  </si>
  <si>
    <t>Azienda</t>
  </si>
  <si>
    <t>Indirizzo</t>
  </si>
  <si>
    <t>Cliente</t>
  </si>
  <si>
    <t>Opzione</t>
  </si>
  <si>
    <t>Opzioni</t>
  </si>
  <si>
    <t>Specifiche tecniche</t>
  </si>
  <si>
    <t>Capitolo</t>
  </si>
  <si>
    <t>Criterio</t>
  </si>
  <si>
    <t>Criteri</t>
  </si>
  <si>
    <t>Requisito</t>
  </si>
  <si>
    <t>Numero</t>
  </si>
  <si>
    <t>Req.-Nro.</t>
  </si>
  <si>
    <t>Alternativa</t>
  </si>
  <si>
    <t>Obligatorio(X)</t>
  </si>
  <si>
    <t>Ponderazione</t>
  </si>
  <si>
    <t>Spiegazione</t>
  </si>
  <si>
    <t>Autodichiarazione</t>
  </si>
  <si>
    <t>da</t>
  </si>
  <si>
    <t>Differenza</t>
  </si>
  <si>
    <t>Differenze</t>
  </si>
  <si>
    <t>Grado di conformità</t>
  </si>
  <si>
    <t>Stazione Appaltante</t>
  </si>
  <si>
    <t>Nota</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</si>
  <si>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</si>
  <si>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</si>
  <si>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</si>
  <si>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</si>
  <si>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Punkte</t>
  </si>
  <si>
    <t>Mindest-Erfüllungsgrad:</t>
  </si>
  <si>
    <t>Erreichter
Erfüllungsgrad:</t>
  </si>
  <si>
    <t>Anzahl Blätter</t>
  </si>
  <si>
    <t>Ein</t>
  </si>
  <si>
    <t>von maximal</t>
  </si>
  <si>
    <t>1</t>
  </si>
  <si>
    <r>
      <rPr>
        <sz val="12"/>
        <rFont val="Calibri"/>
        <family val="2"/>
      </rPr>
      <t>©</t>
    </r>
    <r>
      <rPr>
        <sz val="12"/>
        <rFont val="Arial"/>
        <family val="2"/>
      </rPr>
      <t xml:space="preserve"> Copyright 2024 BLIC GmbH</t>
    </r>
  </si>
  <si>
    <t>Stadtwerke Remscheid (SR)</t>
  </si>
  <si>
    <t>Los 2: Lade-/Lastmanagementsystem (LLMS)</t>
  </si>
  <si>
    <t>Der Umfang der durch den Auftragnehmer zu erbringenden Leistungen umfasst:</t>
  </si>
  <si>
    <t>Folgende Leistungen werden durch den AG erbracht:
·      Anpassungen der Schnittstellen auf Seiten der Bestandsysteme in Abstimmung mit den Lieferanten der Bestandsysteme und unterstützt durch den AN. Mit Ausnahme solcher Bestandsysteme, die durch den AN selbst geliefert wurden und für die ein aktueller Wartungsvertrag besteht
·      Beistellung von HW-Komponenten für die Bedien-/ Arbeitsplätze</t>
  </si>
  <si>
    <t>Das gesamte System mit allen seinen Komponenten hält alle für die gegenständliche Beschaffungsmaßnahme relevanten Gesetze, Verordnungen, Normen und Vorschriften ein, insbesondere
·      die ISO-, EN-, DIN-, und VDE-Normen, EMV-Richtlinien so wie die für die zu beschaffenden Komponenten und Systeme relevant sind, 
·      die Unfallverhütungsvorschriften sowie die anerkannten Regeln der Technik für alle in diesem Lastenheft beschriebenen Funktionen und Komponenten,
·      die einschlägigen Vorschriften und Empfehlungen des Öffentlichen Verkehrs wie BOKraft, VDV,
·      die DSGVO.</t>
  </si>
  <si>
    <t>Alle zur Erfüllung des Auftrages erforderlichen Nachweise, die für die Einhaltung der relevanten Gesetze, Verordnungen, Normen und Vorschriften zu erbringen sind, werden dem Angebot beigefügt. Bspw., wenn notwendige Zulassungen von Fahrzeugkomponenten erforderlich sind. </t>
  </si>
  <si>
    <t>Sämtliche erforderliche Genehmigungen, die zur Ausführung der beauftragten Leistung erforderlich sind, liegen rechtzeitig vor und werden auf Nachfrage dem AG zur Verfügung gestellt.</t>
  </si>
  <si>
    <t>Soweit für die Einhaltung relevanter Gesetze, Verordnungen, Normen und Vorschriften ein Nachweis zu erbringen ist, so ist dieser spätestens während der Abnahme vorzulegen.</t>
  </si>
  <si>
    <t>Info</t>
  </si>
  <si>
    <t>Alle weiteren speziellen Anforderungen zur Einhaltung von Richtlinien / Normen etc. können den weiteren Anforderungen dieses Lastenheftes entnommen werden.</t>
  </si>
  <si>
    <t>Das System ist so ausgelegt, dass alle Standorte der Ladeinfrastruktur gemäß Kapitel 4.2.3 (d.h. alle Depot- und Strecken-Ladepunkte) in das LLMS eingebunden sind.</t>
  </si>
  <si>
    <t>Das LLMS lässt die Überwachung und Steuerung der Prozesse auf allen Standorten der Ladeinfrastruktur gemäß Kapitel 4.2.3 (d.h. alle Depot- und Strecken-Ladepunkte) gleichzeitig zu.</t>
  </si>
  <si>
    <t>IP-Kommunikationsadressen sind mit IPv4-Adressen (zwischen Ladepunkt/-gerät und LLMS) sowie mit IPv6-Adressen (zwischen Ladepunkt/-gerät und Fahrzeuge) konfigurierbar.</t>
  </si>
  <si>
    <t>Das System kann 24/7/365 betrieben werden. Nähere Reglungen sind im Vertrag geregelt.</t>
  </si>
  <si>
    <t>Das LLMS arbeitet vollautomatisch. 
Manuelle Eingriffe in das System durch den Benutzer sind möglich, aber für den Betrieb nicht zwingend erforderlich.</t>
  </si>
  <si>
    <t>Das System ist modular aufgebaut, d.h. einzelne Funktionen des LLMS sind zu- bzw. abschaltbar und das System kann um einzelne Funktionen oder Funktionsgruppen erweitert werden.
Der Bieter beschreibt, welche Module ggf. unabhängig voneinander betrieben werden können und welche Abhängigkeiten zwischen den Modulen bestehen. </t>
  </si>
  <si>
    <t>Im Lieferumfang sind Lizenzen für alle zur Erfüllung der beschriebenen Anforderungen benötigten Komponenten des LLMS enthalten.</t>
  </si>
  <si>
    <t>E</t>
  </si>
  <si>
    <t>Das LLMS ist skalierbar und damit flexibel auf sich ändernde Anforderungen (wachsende Benutzerzahlen und/oder steigendes Datenvolumen und/oder zusätzliche Fahrzeuge, zusätzliche Ladeinfrastrukturen, neue Funktionen/Module) anpassbar.</t>
  </si>
  <si>
    <t>Das LLMS wird für 120 Fahrzeuge (herstellerunabhängig) ausgelegt.
·         die einzelnen E-Busse können sich hinsichtlich Ihrer für die Batterieladung relevanten Eigenschaften untereinander beliebig voneinander unterscheiden (z.B. unterschiedliche Batterietypen, unterschiedliche Batteriekapazitäten)
·         Größe und Zusammensetzung der Flotte kann sich über die Zeit beliebig ändern</t>
  </si>
  <si>
    <t>Das LLMS wird für 100 Ladestationen (herstellerunabhängig) ausgelegt.
·         die Ladestationen können sich hinsichtlich Ihrer für die Ladevorgänge relevanten Eigenschaften untereinander beliebig voneinander unterscheiden (z.B. unterschiedliche Ausstattung mit Ladepunkten, unterschiedliche maximale Ladeleistungen, unterschiedliche OCPP-Versionen)
·         Umfang und Zusammensetzung der Ladeinfrastruktur kann sich über die Zeit beliebig ändern
Hinweis: Beim AG verfügt jede Ladestation zunächst über nur einen Ladepunkt. Langfristig ist ggf. eine Hochskalierung angedacht, bei der ein weiterer Ladepunkt an die Ladestation (Summe dann zwei Ladepunkte pro Ladestation) vorgenommen wird.</t>
  </si>
  <si>
    <t>Im Lieferumfang sind Lizenzen für
·      30 aktive Benutzerarbeitsplätze / aktive Benutzer
·      6 Lizenzen für die Systemadministration,
für das zu liefernde LLMS inbegriffen.</t>
  </si>
  <si>
    <t>Der Bieter erläutert sein Lizenzmodell, auch hinsichtlich Benutzerrechtelizensierung und weist in seinem Angebot die Kosten jedes weitere Fahrzeug/jede weitere Ladestation (je nach Lizenzmodell des Bieters) aus, auf dessen Grundlage ein benötigtes Mengengerüst an Benutzern/Fahrzeugen/Ladeinfrastruktur beauftragt werden kann.</t>
  </si>
  <si>
    <t>Der AG erwirbt jegliche für den Betrieb der Software notwendige Software-Lizenzen. Auch die Software an sich ist als Investitionskosten anzusehen.
Als Investitionskosten sind außerdem die Initialkosten für den Aufbau der Software als Cloud-Dienst auf der Plattform sowie die Initialkosten für die Bereitstellung der Cloud-Infrastruktur-Plattform (inkl. notwendiger Lizenzen) anzusehen.
O.g. Kosten für den Kauf der Software, der notwendigen Lizenzen sowie die o.g. Initialkosten sind im Leistungsverzeichnis (Dokument 4040, Investitionskosten) durch den Bieter aufzuführen.</t>
  </si>
  <si>
    <t>Die Pflege/Wartung der Software wird zwischen AG und AN vertraglich mit einem EVB-IT-Systemvertrag vereinbart.
Die laufenden Betriebskosten für Pflege/Wartung sind im Leistungsverzeichnis (Dokument 4040, Betriebskosten) durch den Bieter aufzuführen.</t>
  </si>
  <si>
    <t>Leistungsgegenstand ist außerdem der Betrieb der Cloud in Form eines Plattform as a Service-Modells (PaaS) sowie das Hosting der Software auf der Plattform einschließlich der zentralen Serverdienste, der Datenhaltung und aller notwendigen Lizenzen. 
Der Betrieb und das Hosting erfolgen durch den AN und unterliegen den Vertragsbedingungen des EVB IT-Cloudvertrags (siehe Dokument 4021 EVB-IT-Cloudvertrag).
Diese laufenden Betriebskosten für den Betrieb/das Hosting sind im Leistungsverzeichnis (Dokument 4040, Betriebskosten) durch den Bieter aufzuführen.
Hinweis: Für die Hardware für den Betrieb der Software als Cloud-Dienst wird ein Mietmodell (Plattform as a Service) vorgesehen.</t>
  </si>
  <si>
    <t>Der AN stellt im Rahmen der Softwarepflege den stabilen und sicheren Betrieb sowie die vollumfängliche Lauffähigkeit der Software einschließlich aller Schnittstellen sicher.</t>
  </si>
  <si>
    <t>Das System samt aller während des Systembetrieb anfallenden Daten werden innerhalb der Bundesrepublik Deutschland in verschlüsselten Datenbanken gespeichert.</t>
  </si>
  <si>
    <t>Jegliche Kommunikation innerhalb des Systems und mit anzubindenden Drittsystemen erfolgt verschlüsselt nach dem jeweiligen Stand der Technik.</t>
  </si>
  <si>
    <t>Angebotsbestandteil ist eine sogenannte Managed-Server-Lösung. Der AN oder ein von ihm beauftragtes Hosting-Unternehmen kümmert sich um die Installation aller Updates und Sicherheitspatches die für einen sicheren Betrieb des/der Server sowie der benötigten systemnahen Software (beispielsweise Java, PDF-Reader, Antivirussoftware etc.) notwendig sind.</t>
  </si>
  <si>
    <t>Alle in der Hosting-Umgebung eingesetzten Server sind in einem privaten Netzwerkadressbereich hinter einer Firewall zu schützen. Es ist ein an die Erfordernisse angepasstes Statefull-Inspection-Firewall-System vorzusehen.</t>
  </si>
  <si>
    <t>Der Bieter bietet die Bereitstellung der Hardware, des Betriebssystems, der systemnahen Software, der Datenbank und den Betrieb des Gesamtsystems mit der LLMS-Software an. Seine Umsetzung umfasst die folgenden Anforderungen: 
·        Systemarchitektur und angebotene Module
·        Systemschaubild und Aufbau der genutzten Infrastruktur
·        Skalierbarkeit
·        Dienstleister und Standort der Server
·        Sicherstellung der Service Level / Verfügbarkeit
·        Datenhaltung und -sicherung 
·        Systemüberwachung (hinsichtlich Ausfälle)
·        Sicherstellung Ausfallsicherheit (Redundanzen, Notstromversorgung usw.)
·        IT-Angriffssicherheit
Der Bieter erläutert seine Umsetzung der benannten Anforderungen.</t>
  </si>
  <si>
    <t>Die betrieblich relevanten Daten des AG in der Cloud werden in regelmäßigen Abständen gesichert. 
Der Bieter erläutert seinen Prozess zur Datensicherung und Wiederherstellung von Daten. Der Bieter geht dabei auf den maximalen Datenverlust, welcher bei Störungen auftreten könnte, ein.</t>
  </si>
  <si>
    <t>Desktopanwendungen sind in einer browserbasierten Webanwendung (im Falle des AG insbesondere der Browser „Microsoft Edge“) lauffähig.</t>
  </si>
  <si>
    <t>Der Anbieter legt mit dem Angebot die geplante Roadmap zur Weiterentwicklung der Anwendung offen.</t>
  </si>
  <si>
    <t>Der Anbieter stellt dem Auftraggeber spätestens alle 12 Monate eine aktualisierte Roadmap zur Verfügung.</t>
  </si>
  <si>
    <t>Der Bieter verfügt über eine Cloud-Exit-Strategie und beschreibt seine Lösung möglichst detailliert. 
Dabei geht der Bieter gezielt auf folgende Punkte ein:
·      Ausgestaltung des Falles der vollständigen Migration der Software vom Cloud-Dienst des AN zu einem anderen Cloud-Anbieter nach Vertragsende
·      Aufgaben des AG und des AN im Falle dieser Migration
·      Technische Dokumentation der Lösung inkl. einer Beschreibung der Datenstrukturen
·      Exporte von Datenbanken, Nutzerdaten, Transaktionsdaten und weiteren erforderlichen Daten, die einen Weiterbetrieb der Software nach einem Wechsel zu einem anderen Cloud-Anbieter ermöglichen</t>
  </si>
  <si>
    <t>Das System hält alle relevanten Vorgaben aus dem deutschen- sowie EU-Recht ein, insbesondere jene der DSGVO.</t>
  </si>
  <si>
    <t>Die während der Konfiguration und im Betrieb des Systems anfallenden Protokollierungs- und Protokolldaten (u.a. Funktionslogs, Security-Logs) werden durch den AN erhoben und gespeichert, so dass sie für Systeme zur Angriffserkennung sicherheitsrelevanter Ereignisse verfügbar und auswertbar sind.
Die Speicherung der anfallenden Protokollierungs- und Protokolldaten erfolgt im System des AN.
Ist das System nicht in der Lage, auskömmliche Protokollierungs- und Protokolldaten bereitzustellen, wird die Protokollierungsinfrastruktur durch den AN angepasst und/oder durch zusätzliche Maßnahmen, Software oder Systeme ergänzt, dass die Detektion bzw. Reaktion sicherheitsrelevanter Ereignisse möglich wird.</t>
  </si>
  <si>
    <t>Der AN stellt durch ausreichende IT-Sicherheitsmaßnahmen sicher, dass das System gegenüber Angriffen von außen, z.B. DDoS Attacken, ausreichend geschützt ist und jederzeit die geforderten Verfügbarkeiten eingehalten werden. Die IT-Sicherheitsmaßnahmen werden insbesondere ergriffen, um Einschränkungen der Schutzziele für Informationen (Vertraulichkeit, Integrität, Authentizität, Verfügbarkeit) zu verhindern.</t>
  </si>
  <si>
    <t>Auf Seiten des Auftragnehmers existiert eine schriftliche / gelenkte / regelmäßig revisionierte IS-Dokumentation, welche in hinreichend detaillierten Anweisungen und Richtlinien klare Anforderungen und Schutzmaßnahmen bzgl. IS- (und für den o.a. Geltungsbereich) relevanter Prozesse und Assets definiert.</t>
  </si>
  <si>
    <t>Erkennt der AN im Rahmen von Entwicklung, Einführung und Betrieb des geplanten Systems IS-relevante Defizite (IS-Vorfälle, Schwachstellen, Risiken, unzureichende Schutzmaßnahmen, Non-Konformitäten etc.), so sind diese unverzüglich an den zentralen Ansprechpartner und den IS-Beauftragten des AG zu melden.</t>
  </si>
  <si>
    <t>Der Auftragnehmer stellt eine kontinuierliche Überwachung seiner Produkte und Leistungen bzgl. eventueller Schwachstellen und Sicherheitslücken sicher.
Erkannte Defizite, Schwachstellen, Nichtkonformitäten bzw. Risiken im Sinne der Informationssicherheit sind in Abstimmung mit dem AG schnellstmöglich und nach „best-efford“-Ansatz abzustellen. Der Abschluss derartiger Korrekturmaßnahmen ist dem AG unmittelbar zu melden.</t>
  </si>
  <si>
    <t>Der AG ist jederzeit berechtigt, die Einhaltung abgestimmter Anforderungen und Schutzmaßnahmen auf Seiten des AN zu überprüfen. Entsprechende Zutritts-, Zugangs- und Zugriffsrechte sind dem verantwortlichen Auditor des AG bei Bedarf zur Verfügung zu stellen.</t>
  </si>
  <si>
    <t>Die Umsetzung der festgelegten Maßnahmen erfolgt – soweit diese durch den Auftragnehmer umzusetzen sind – im zeitlichen und kommerziellen Rahmen des Projektes.</t>
  </si>
  <si>
    <t>Maßnahmen, die durch den Auftraggeber umzusetzen sind, werden durch den Auftragnehmer umfassend beschrieben.</t>
  </si>
  <si>
    <t>Der AN stellt sicher, dass das Einspielen von Sicherheitsupdates im Prozess der technischen Betriebsführung etabliert ist.
Erkannte Sicherheitslücken sind durch den AN umgehend zu schließen und der AG mitzuteilen. Kritische Sicherheitsupdates haben dabei Vorrang vor funktionalen Erweiterungen des Systems.</t>
  </si>
  <si>
    <t>Das LLMS protokolliert alle relevanten Ereignisse in einem System-Protokoll mit mindestens:
·         Systemstart und -beendigung
·         Störungen und Fehler mit allen relevanten Detail-Informationen 
·         Benutzeranmeldungen (erfolgreiche sowie nicht erfolgreiche) und Benutzerinteraktionen
Das System-Protokoll ist in der GUI durch berechtigte Benutzer einsehbar und exportierbar.</t>
  </si>
  <si>
    <t>Das LLMS überwacht sich auch kontinuierlich selbst.</t>
  </si>
  <si>
    <t>Nach einem Neustart stellt das System stets einen fehlerfreien, konsistenten und aktuellen System- und Betriebszustand her, auch wenn es zuvor unzulässig beendet wurde.</t>
  </si>
  <si>
    <t>Der Zugriff auf die GUI ist auf berechtigte Personen beschränkt. Es ist eine rollenbasiertes Berechtigungskonzept mit unterschiedlichen Berechtigungsgruppen implementiert, welches durch einen Systemadministrator (AG) zentral verwaltet wird. Die Benutzeroberfläche wird auf die jeweilige Rolle zugeschnitten.
Der Bieter beschreibt seine Möglichkeiten eines rollenbasierten Berechtigungskonzeptes.
Die Abstimmung über das umzusetzende Berechtigungskonzept erfolgt nach Auftragsvergabe zwischen AG und AN.</t>
  </si>
  <si>
    <t>Eine separate Benutzeranmeldung am LLMS ist nicht notwendig, da das System in die Single-Sign-On-Lösung (SSO) (über OAuth oder alternativ SAML) des AG eingebunden wird.</t>
  </si>
  <si>
    <t>Die Rechtevergabe kann sowohl für einzelne Benutzer als auch für Benutzergruppen bzw. Rollen erfolgen. Maßgeblich für das Rechtemanagement ist eine Integration in das Microsoft Active Directory.</t>
  </si>
  <si>
    <t>Folgende Rollen im Berechtigungskonzept sind verfügbar bzw. durch den AN oder den AG selbst konfigurierbar:
-  Hauptadministrator aus planerischer und operativer Sicht
-  Hauptadministrator für die IT-Betreuung (EWR)
-  Systembediener Werkstattpersonal
-  Systembediener Leitstelle
-  Weitere Systembediener</t>
  </si>
  <si>
    <t>Es können zu einer definierten Benutzerrolle weitere individuelle Rechte hinzugefügt werden.</t>
  </si>
  <si>
    <t>Benutzer können gleichzeitig Mitglieder mehrerer Rollen sein, wodurch sie alle Rechte der ihnen zugeordneten Rollen erhalten (additiv).</t>
  </si>
  <si>
    <t>Rechte für Funktionen zur Datenpflege beinhalten mehrere Berechtigungsstufen, mindestens: "Lesen", "Ändern", "Anlegen" und "Löschen".</t>
  </si>
  <si>
    <t>Der Zugriff auf die Funktionen des LLMS ist nur für angemeldete Benutzer möglich.</t>
  </si>
  <si>
    <t>Die Anmeldung am System erfolgt über Benutzername und Passwort.</t>
  </si>
  <si>
    <t>Das System verfügt über eine „Passwort zurücksetzen“-Funktion, die es einem Benutzer ermöglicht, sein Passwort über die im System hinterlegte und dem Benutzer zugeordnete E-Mail-Adresse zurückzusetzen.</t>
  </si>
  <si>
    <t>Das Systemverhalten ist durch die Pflege von Stammdaten sowie durch die System-Parametrierung an die betrieblichen Anforderungen des Auftraggebers anpassbar  
·      Stammdatenpflege: siehe Abschnitt Stammdatenpflege
·      Parametrierung: mind. die in den folgenden Kapiteln genannten Parameter</t>
  </si>
  <si>
    <t>Das Customizing kann auch - nach Schulung der entsprechenden Mitarbeiter - durch den Auftraggeber durchgeführt werden.</t>
  </si>
  <si>
    <t>Die kundenspezifischen Konfigurationen (Customizing) werden als Backup gesichert und können wiederhergestellt werden.</t>
  </si>
  <si>
    <t>Das System bietet für Benutzerinteraktionen und Systemadministration eine graphische Benutzeroberfläche (GUI) mit folgenden Eigenschaften:
·         lauffähig auf Windows-PC (Microsoft-Umgebung)
·         uneingeschränkte Mehrbenutzerfähigkeit
·         uneingeschränkte Mehrplatzfähigkeit
·         Anpassungsmöglichkeit durch den AG (Customizing)</t>
  </si>
  <si>
    <t>Die Benutzeroberfläche ist für den Abruf und die Nutzung des LLMS durch mobile Endgeräte optimiert.</t>
  </si>
  <si>
    <t>Die Graphische Benutzeroberfläche ermöglicht das Ausführen aller für den Betrieb und die Administration des LLMS notwendigen Funktionen, inkl. die Steuerung des Backends (z.B. Auslösen eines Neustarts der Backend-Prozesse).</t>
  </si>
  <si>
    <t>Die Graphische Benutzeroberfläche ist ergonomisch und anwenderfreundlich gestaltet. Sie ist konform mit internationalen Standards (wie z.B. den Grundsätzen der Dialoggestaltung gemäß ISO9241).</t>
  </si>
  <si>
    <t>Die Graphische Benutzeroberfläche ist weitestgehend barrierefrei. Sie ist konform mit internationalen Standards (wie z.B. die Leitlinie für die Zugänglichkeit von Software gemäß ISO9241).</t>
  </si>
  <si>
    <t>Für alle Darstellungen in der Graphische Benutzeroberfläche mit einer größeren Anzahl an Datenobjekten sind effiziente Filtermöglichkeiten vorhanden.</t>
  </si>
  <si>
    <t>Für alle Darstellungen in der Graphische Benutzeroberfläche mit einer größeren Anzahl an Datenobjekten können die dargestellten Datenobjekte durch den Benutzer in einem gängigen Datei-Format (Tabellenkalkulation) exportiert werden.</t>
  </si>
  <si>
    <t>Für alle Tabellendarstellungen in der Graphische Benutzeroberfläche sind effektive Sortiermöglichkeiten verfügbar.</t>
  </si>
  <si>
    <t>Das Hinterlegen, die Pflege und die Verwaltung aller für das LLMS notwendigen Stammdaten erfolgt im LLMS selbst.
Hinweis: Es werden keine Stammdaten aus SAP oder einem Fahr- und Dienstplanungssystem in das LLMS importiert.</t>
  </si>
  <si>
    <t>Die Administration und Pflege der Daten kann durch den AG eigenständig im LLMS erfolgen.</t>
  </si>
  <si>
    <t>Sowohl bei einer manuellen Pflege von Stammdaten (Benutzereingaben) als auch beim Import von Daten führt das LLMS automatisch eine Prüfung der Plausibilität und Vollständigkeit der Daten durch. Sind die eingepflegten resp. die importierten Daten nicht plausibel oder nicht vollständig, so wird dies vom LLMS als Fehler erkannt und entsprechend der zugeordneten Fehlerkategorie behandelt.</t>
  </si>
  <si>
    <t xml:space="preserve">Die eingepflegten Stammdaten können durch den Benutzer in einem gängigen Datei-Format (Tabellenkalkulation) exportiert werden. </t>
  </si>
  <si>
    <t xml:space="preserve">Die Stammdaten können durch den Benutzer in einem gängigen Datei-Format (Tabellenkalkulation) importiert werden. </t>
  </si>
  <si>
    <t>Es können Default-Stammdaten als Rückfallebene hinterlegt werden.</t>
  </si>
  <si>
    <t>Fahrzeuge (E-Busse) können in den Stammdaten gepflegt werden.</t>
  </si>
  <si>
    <t>Für die zu betrachtenden E-Busse (Flotte) werden im System u.a. folgende parametrierbare Eigenschaften und Attribute hinterlegt:</t>
  </si>
  <si>
    <t>Außerdem können Default-Ladekurven im LLMS hinterlegt werden.</t>
  </si>
  <si>
    <t>Die Stammdatenverwaltung ist erweiterbar, um zukünftig die weiteren speziellen Eigenschaften und Attribute von Elektrobussen zu erfassen.</t>
  </si>
  <si>
    <t>Die parametrierbaren Eigenschaften und Attribute aus diesem Kapitel können sowohl für Einzelfahrzeuge als auch für Fahrzeugtypen festgelegt werden.</t>
  </si>
  <si>
    <t>Aktuell bezieht der AG den Strom über einen Vertrag mit einem festen Bezugspreis.
Der Vertrag sieht eine Lastgrenze vor, bei deren Überschreitung ein höherer Preis zu zahlen ist. Daher ist diese Lastgrenze neben der elektrischen Obergrenze vom LLMS als Parameter zu berücksichtigen.</t>
  </si>
  <si>
    <t>Aus Gründen der Zukunftssicherheit ist das LLMS in Lage, auch mit einem Stromtarif umzugehen, der einen tageszeit- oder wochentagabhängigen Bezugspreis vorsieht.
Dabei werden die Ladevorgänge nach definierten Regeln in Zeiten mit günstigeren Preisen verschoben, ohne die Ladeziele der einzelnen Busse zu gefährden.</t>
  </si>
  <si>
    <t>Es können mehrere Tarife mit Gültigkeitszeiträumen („gültig ab“) hinterlegt werden, um den aktuellen Tarif berücksichtigen zu können und am Stichtag auf den neuen Tarif umschalten zu können.
Weiterhin kann ein „gültig bis“-Datum hinterlegt werden, um feststellen zu können, wann ein hinterlegter Tarif nicht mehr gültig ist.
Eine Abstimmung über das Konzept der hinterlegbaren Energiepreistarife, insb. für mehrere Netzbetreiber und Energielieferanten, ist zwischen AN und AG gemeinsam durchzuführen.</t>
  </si>
  <si>
    <t>In den Stammdaten des LLMS können auch leistungsabhängige Energiepreistarife hinterlegt werden.</t>
  </si>
  <si>
    <t>Es können Peak-Werte im LLMS zum Peak-Shaving (vgl. Kapitel 10.1) hinterlegt werden.</t>
  </si>
  <si>
    <t>Die für die Umsetzung der Vorkonditionierung benötigten Zertifikate werden vom AN bereitgestellt und regelmäßig (vor Ablauf der Gültigkeitsfrist) erneuert.</t>
  </si>
  <si>
    <t xml:space="preserve">LLMS und Ladeinfrastruktur werden automatisch (z. B. mittels Zertifikatsmanager) mit den Zertifikaten (nach ISO 15118) versorgt.
Der Bieter beschreibt sein Konzept des Zertifikatsaustausches. </t>
  </si>
  <si>
    <t>Hinweis: Da es keine feste Zuordnung zwischen Ladepunkten und Bussen gibt, muss bei der Erstellung der Ladepläne jedenfalls zunächst immer von der kleinsten maximal möglichen Leistungsabgabe ausgegangen werden.</t>
  </si>
  <si>
    <t>Das ITCS überwacht den Status der Elektrobusse auf ihrer Strecke, einschließlich Informationen über Verfrühungen oder Verspätungen im Zulauf auf die Haltestellen. An bestimmten Haltestellen sind Zwischenladungen mittels Pantographen vorgesehen, um die Betriebsfähigkeit der Fahrzeuge sicherzustellen.</t>
  </si>
  <si>
    <t>Die SR sehen für die Einsatzplanung und Ladeplanung ihrer E-Busse folgendes Konzept vor:
Das Fahr-, Umlauf- und Dienstplanungsprogramm plant Fahrpläne und Umläufe der E-Busse mit den jeweils notwendigen Ladevorgängen abhängig vom Betriebstag.
Das System zur Fahrzeugdisposition, -Ortung und Betriebshofmanagement (nachfolgend kurz System zur Fahrzeugdisposition) übernimmt die Umlaufdaten und plant tagesaktuell die Ladevorgänge für ein E-Bus (auch über mehrere Umläufe des jeweiligen E-Bus hinweg) in Verbindung mit der Fahrzeugdisposition und der Festlegung der Ladeanforderungen.
Das Erstellen der Ladeanforderungen beschreibt dabei den Prozess Systems zur Fahrzeugdisposition einem E-Bus tagesaktuell für den jeweiligen Betriebstag ein oder mehrere umlaufabhängige Ladeanforderungen zuzuweisen und diese Ladeanforderungen dem LLMS zur Ausführung dieser Aufträge weiterzugeben (via VDV463).
Eine Ladeanforderung umfasst dabei mindestens
·      den Zeitpunkt des Abschlusses des Ladevorgangs (ggf. Abfahrtszeit/Umlaufbeginn des Fahrzeugs),
·      und den Ziel-SoC, der bis zur geplanten Abfahrtszeit erreicht werden muss.
·      Auch erstellt das System zur Fahrzeugdisposition für das LLMS eine Anforderung für die Vorkonditionierung des Fahrzeugs, wenn eine Vorkonditionierung durchgeführt werden muss.
Das System zur Fahrzeugdisposition teilt dem LLMS die Ladeanforderungen für jeden E-Bus mit (via Schnittstelle VDV463).
Diese Übertragung der Ladeanforderungen vom System zur Fahrzeugdisposition an das LLMS erfolgt mindestens nach jedem Dispositionslauf des Systems zur Fahrzeugdisposition, nach manuellen Änderungen der Ladepläne oder anderen relevanten Vorgängen/Ereignissen.
Das LLMS übernimmt auf Grundlage der vom System zur Fahrzeugdisposition zur Verfügung gestellten Informationen (Ladeanforderungen je E-Bus) die Ladeplanung, und damit die – vereinfacht gesagt – Koordination und Steuerung der Ladevorgänge abhängig von weiteren Rahmenbedingungen (zur Verfügung stehende Ladeinfrastruktur, Netzleistung etc.).
Das System zur Fahrzeugdisposition setzt den beschriebenen Prozess in Zusammenspiel mit dem Fahr-, Umlauf- und Dienstplanungsprogramm (mittels Schnittstelle VDV452) und dem LLMS (mittels Schnittstelle VDV 463) um.</t>
  </si>
  <si>
    <t>Die Zuweisung, welches Fahrzeug an welchem Ladepunkt geladen werden soll, erfolgt durch das System zur Fahrzeugdisposition, -Ortung und Betriebshofmanagement.</t>
  </si>
  <si>
    <t>Die Ladepläne können durch den Benutzer eingesehen werden.</t>
  </si>
  <si>
    <t>Über die Schnittstelle VDV463 übernimmt das LLMS vom System zur Fahrzeugdisposition, -Ortung und Betriebshofmanagement die Ladeanforderungen für jeden E-Bus, für den ein Umlauf vorgesehen ist, und führt auf Grundlage dieser Ladeanforderungen die Ladeplanung durch.
Die Planungen von Ladezeiten und Ladeleistung(en) basieren auf den Informationen, die dem LLMS automatisiert vom ITCS bzw. System zur Fahrzeugdisposition, -Ortung und Betriebshofmanagement via VDV-463 zur Verfügung gestellt werden.</t>
  </si>
  <si>
    <t>Das LLMS erstellt Ladepläne für die zu ladenden E-Busse. Die Planungen beinhalten jeweils folgenden Informationen:
·      zu ladendes Fahrzeug (E-Bus)
·      geplanter Beginn des Ladevorgangs
·      geplante Ladeleistung
·      geplanter Batterie-Ladezustand zum Ende des Ladevorgangs (Ziel-SoC)
·      geplantes Ende des Ladevorgangs</t>
  </si>
  <si>
    <t>Zusätzlich werden bei den Planungen berücksichtigt: 
·      aktuelle Stromtarife (Stammdaten)
·      verfügbare Netzleistung (Stammdaten)</t>
  </si>
  <si>
    <t>Aktuell ist vorgesehen, die Busse an den Haltestellen unabhängig von ihrem SoC und ihrer Restumlauflänge nachzuladen. 
Das LLMS ist aber auch in der Lage, Ladeanforderungen vom ITCS über VDV 463 entgegenzunehmen und die Busse an den Haltestellen entsprechend den Vorgaben des ITCS bedarfsgerecht zu laden.
Der Bieter beschreibt sein Konzept.</t>
  </si>
  <si>
    <t>Für E-Busse, für die im System zur Fahrzeugdisposition, -Ortung und Betriebshofmanagement noch keine Umlaufzuweisung vorgenommen bzw. noch keine Ladeanforderung vorgegeben wurde, sind Default-Ladepläne im LLMS hinterlegbar.
Fehlende Ladepläne werden durch das LLMS automatisch durch Rückfall auf Default-Ladepläne kompensiert.
Sobald das System zur Fahrzeugdisposition, -Ortung und Betriebshofmanagement eine Umlaufzuweisung vorgenommen hat und eine Ladeanforderung definiert hat, ist diese maßgebend für den Ladeplan.</t>
  </si>
  <si>
    <t>Die Ladepläne stellen sicher, dass der Gesamtenergieverbrauch für das Aufladen der Batteriefahrzeuge zu keinem Zeitpunkt den maximal möglichen Wert (verfügbare Netzleistung) überschreitet.</t>
  </si>
  <si>
    <t>Weiterhin stellt die Ladeplanung durch peak-shaving sicher, dass die Überschreitung eines in der Parametrierung bzw. den Energietarifdaten hinterlegter Peak-Wert so weit wie möglich nicht überschritten wird.</t>
  </si>
  <si>
    <t>Die Ladepläne stellen sicher, dass die Busse während der Dauer ihres Aufenthaltes auf dem Betriebshof entsprechend der aktuellen Witterung vorkonditioniert werden können (Vortemperierung: Kühlen/Heizen).
Vorkonditionierung ist über die VDV 261 erforderlich (vgl. auch Kapitel 10.5).</t>
  </si>
  <si>
    <t>Die Ladepläne werden derart optimiert, dass die Kosten für den Betreiber minimiert werden. Hierbei werden berücksichtigt:</t>
  </si>
  <si>
    <t>Der Bieter beschreibt sein Konzept der kostenoptimierten Ladeplanung, insbesondere auch hinsichtlich der Berücksichtigung von Energiekosten (zeit- und leistungsabhängige Tarife) sowie der Werterhaltung der Batterien.</t>
  </si>
  <si>
    <t>Das LLMS steuert und überwacht die geplanten Ladevorgänge für die gesamte E-Bus-Flotte.</t>
  </si>
  <si>
    <t>Das LLMS steuert und überwacht die Ladevorgänge über die gesamte Ladeinfrastruktur hinweg, d.h. es berücksichtigt stets alle stattfindenden Ladevorgänge an allen Ladepunkten an allen Standorten (Depot- und Streckenladung).
Beispiel: Beim Peak-Shaving betrachtet das LLMS alle Ladepunkte, die in das LLMS eingebunden sind, und nicht nur einzelne Ladeinfrastruktur-Standorte.
Der Bieter beschreibt sein Konzept, wie das LLMS alle Ladeinfrastruktur-Standorte (Depot- und Streckenladepunkte) untereinander koordiniert steuert.</t>
  </si>
  <si>
    <t>Folgende Konfigurations- und Steuermöglichkeiten der Ladevorgänge sind manuell administrierbar:
·      Ladestrom begrenzen
·      Ziel-Ladezustand (Ziel-SoC) setzen
·      aktuellen Ladevorgang beenden
·      Ladeprofile erstellen und übertragen
·      Ladestation/-punkt resetten
·      Download von Log-Dateien</t>
  </si>
  <si>
    <t>Auf Anforderung ermöglicht das LLMS die sofortige Durchführung von Schnellladungen ausgewählter Fahrzeuge, sofern der zugeordnete Ladepunkt dafür ausgelegt ist.</t>
  </si>
  <si>
    <t>Eine manuelle Priorisierung von Ladevorgängen auf Ladepunkt- oder Fahrzeugbasis ist jederzeit im LLMS durch den Benutzer möglich.</t>
  </si>
  <si>
    <t>Der Benutzer kann Ladestopps, -starts und -neustarts remote auslösen, soweit dies nach OCPP zugelassen ist, insbesondere bei aufgetretenen Fehlern.</t>
  </si>
  <si>
    <t>Das LLMS ist in der Lage, die Dauer der Ladevorgangs genauer vorherzusagen auf Basis von im LLMS hinterlegten Ladekurven.</t>
  </si>
  <si>
    <t>Das LLMS ist in der Lage, bei entsprechender Bereitstellung der Ladeleistung, Ladekurven zu lernen und abzuspeichern.</t>
  </si>
  <si>
    <t>Das LLMS reduziert die Ladeleistung, wenn aufgrund geänderter Randbedingungen (z.B. Anschluss weiterer Elektrobusse mit höherer Ladepriorität) nicht die ursprünglich geplante Energiemenge zur Verfügung gestellt werden kann.</t>
  </si>
  <si>
    <t>Ist der Ziel-SoC des E-Busses erreicht und das Fahrzeug verlässt nicht den Ladepunkt, wird die Erhaltungsladung gewährleistet.</t>
  </si>
  <si>
    <t>Wird ein Fahrzeug, für welches (noch) keine Ladeplanungen/Ladeanforderungen vorliegen, an einen Ladepunkt angeschlossen, so nimmt das LLMS eine Ladung des Fahrzeugs mittels Default-Ladeplan vor.</t>
  </si>
  <si>
    <t xml:space="preserve">Entsprechend des kalkulierten Zeitbedarfs wird das Vorkonditionieren des Fahrzeugs vor dem geplanten Ausrückzeitpunkt gestartet.  </t>
  </si>
  <si>
    <t>Im LLMS ist eine IEC 61850/60870-Schnittstelle zur Mittelspannung-Schaltanlage des Netzanschlusses vorgesehen, um etwaige temporäre Störungen (Teilausfälle) detektieren und bei der Steuerung der Ladevorgänge berücksichtigen zu können.
Der Bieter beschreibt die Ausgestaltung und den Funktionsumfang der Schnittstelle.</t>
  </si>
  <si>
    <t>Die Authentifizierung der Fahrzeuge und Freigabe der Ladevorgänge erfolgt über den Abgleich der MAC-Adresse oder einer funktional ähnlichen ID-Systematik, die bei Koppelung mit dem Ladestation vom Fahrzeug übertragen wird. Die Administration der MAC-Adressen oder IDs erfolgt über die Oberfläche des LLMS (Erstellung einer Whitelist). Nach Zertifizierung der MAC-Adresse oder ID wird eine Klartext-ID angezeigt. Der Ladestart der Fahrzeuge darf nur nach Abgleich der MAC-Adresse/ID gewährt werden.</t>
  </si>
  <si>
    <t>Die Kommunikation zwischen LLMS und Fahrzeug über die Ladeinfrastruktur wird automatisch nach Kontaktierung des Fahrzeuges mit dem Ladepunkt gestartet. Die Kommunikation bleibt unabhängig vom Ladeprozess so lange aktiv, wie ein Fahrzeug mit dem Ladepunkt verbunden ist.</t>
  </si>
  <si>
    <t>Das LLMS kommuniziert mit der Ladeinfrastruktur auf der Strecke (Strecken-Lader) per Mobilfunk (GSM) sowie mit der Ladeinfrastruktur auf dem Betriebshof (Depot-Lader) per Netzwerkkabel.</t>
  </si>
  <si>
    <t>Die laut Ladeplanung geplante Ladeleistung und Ladedauer werden dabei an den tatsächlichen Ladezustand des Fahrzeugs angepasst, die die Ladeinfrastruktur dem LLMS bei Anschluss eines Fahrzeugs an einen Ladepunkt meldet.</t>
  </si>
  <si>
    <t>Des Weiteren kann das LLMS energetische Messinformationen (z.B. Spannung, Energieverbrauch, Leistung, Netzqualität) und Statusinformationen der Ladepunkte und Transformatoren entgegennehmen. Die Daten werden durch jeden Ladepunkt zur Verfügung gestellt und über einen Switch in der Niederspannungshauptverteilung (NSHV) gebündelt und in der NSHV zur Verfügung gestellt. 
Das LLMS ist in der Lage diese Daten entgegenzunehmen, zu verarbeiten und dem Bediener anzuzeigen.
Der Bieter beschreibt seine Umsetzung.</t>
  </si>
  <si>
    <t>Das LLMS überträgt Software-/Firmwareupdates für die Ladestationen an die Ladestationen und überwacht das Update, sofern diese Funktion vom Hersteller der Ladestation bzw. von der Ladestation unterstützt wird.</t>
  </si>
  <si>
    <t>Das LLMS ist in der Lage, die Konfiguration der Ladestationen zu bearbeiten sofern diese Funktion vom Hersteller der Ladestation bzw. von der Ladestation unterstützt wird.</t>
  </si>
  <si>
    <t>Die Planung der Vorkonditionierung (Heizen/Klimatisieren des Fahrgastraumes) vor Umlaufbeginn übernimmt das System zur Fahrzeugdisposition, -Ortung und Betriebshofmanagement. Das System zur Fahrzeugdisposition, -Ortung und Betriebshofmanagement gibt Anforderungen für die Vorkonditionierung über die VDV463 an das LLMS weiter.</t>
  </si>
  <si>
    <t>Das LLMS steuert und überwacht über die Ladeinfrastruktur nach VDV261 die zeitrichtige Vorkonditionierung im Fahrzeug gemäß der Vorgaben aus dem System zur Fahrzeugdisposition, -Ortung und Betriebshofmanagement.</t>
  </si>
  <si>
    <t>Neben spezifischen Detail-Ansichten bietet die Graphische Benutzeroberfläche mindestens ein zentrales Dashboard, in dem alle relevanten Informationen zusammengefasst werden.</t>
  </si>
  <si>
    <t>Das Dashboard zeigt folgende Daten:</t>
  </si>
  <si>
    <t>Das LLMS verfügt über ein Betriebsbild als schematische Darstellung der Ladeinfrastruktur auf dem Betriebshof und deren aktuellem Status, wobei mindestens folgende Informationen je Ladepunkt angezeigt werden:
·      Ladepunkt (mit ID)
·      Am Ladepunkt angeschlossenes Fahrzeug mit Fahrzeugnummer/ID
·      Fahrzeugstatus (z.B. Laden, Vorkonditionieren, Verbunden ohne Ladevorgang, Störung)
·      Status des Ladepunktes/der Ladestation und Konnektoren (z.B. außer Betrieb, verfügbar)
·      Verbundene Fahrzeuge mit aktuellem SoC (in Prozent)
·      aktueller Ladestrom pro Ladepunkt (sofern Fzg. zum Laden angeschlossen)</t>
  </si>
  <si>
    <t>Außerdem bietet das Betriebsbild folgende Informationen:</t>
  </si>
  <si>
    <t>Das Betriebsbild als schematische Darstellung der Ladeinfrastruktur ist nicht nur für den Betriebshof verfügbar, sondern auch für die Standorte der Streckenladung.</t>
  </si>
  <si>
    <t>Einzelne und ausgewählte (nicht alle) der oben genannten Informationen des Betriebsbilds können in einem Kontextmenü angezeigt werden, um das Betriebsbild visuell zu vereinfachen.</t>
  </si>
  <si>
    <t>Das LLMS kann die Visualisierungen der Ladepunkte mit ihren Stati an das System zur Fahrzeugdisposition, -Ortung und Betriebshofmanagement übermitteln, damit diese innerhalb der Bedienoberfläche dieses Systems angezeigt werden können.
Der Bieter beschreibt seine Möglichkeiten.</t>
  </si>
  <si>
    <t>Das LLMS protokolliert die stattgefundenen Ladevorgänge für die gesamte E-Bus-Flotte, inkl. aller relevanten Ereignisse.</t>
  </si>
  <si>
    <t>Die Daten zu den aktuell stattfindenden Ladevorgängen können durch den Benutzer in einem gängigen Datei-Format (Tabellenkalkulation) exportiert werden.</t>
  </si>
  <si>
    <t>Ladevorgänge, die innerhalb der letzten 31 Tage abgeschlossen wurden, können durch den Benutzer mit allen relevanten Daten eingesehen werden.</t>
  </si>
  <si>
    <t>Die Daten zu den Ladevorgängen, die innerhalb der letzten 31 Tage abgeschlossen wurden, können durch den Benutzer in einem gängigen Datei-Format (Tabellenkalkulation) exportiert werden.</t>
  </si>
  <si>
    <t>Das LLMS protokolliert den Energieverbrauch je Ladevorgang.</t>
  </si>
  <si>
    <t>Das LLMS protokolliert den Gesamtenergieverbrauch je Ladeinfrastruktur-Standort (z.B. alle einzelnen Streckenlader-Standorte sowie die Depot-Lader).</t>
  </si>
  <si>
    <t>Die Historie des Gesamtenergieverbrauchs (über die gesamte Ladeinfrastruktur hinweg) kann für den Zeitraum der jeweils letzten 31 Tage eingesehen werden.</t>
  </si>
  <si>
    <t>Die Historie des Gesamtenergieverbrauch (über die gesamte Ladeinfrastruktur hinweg) kann für den Zeitraum der jeweils letzten 31 Tage in einem gängigen Datei-Format (Tabellenkalkulation) exportiert werden.</t>
  </si>
  <si>
    <t>Das LLMS überwacht – unabhängig von etwaigen stattfindenden Ladevorgängen – durchgehend den Zustand der Ladeinfrastruktur (aller Ladestationen/aller Ladepunkte).</t>
  </si>
  <si>
    <t>Meldet die Ladeinfrastruktur dem LLMS den Ausfall eines Ladepunktes, so wird dies vom LLMS als Fehler erkannt und entsprechend der zugeordneten Fehlerkategorie behandelt.</t>
  </si>
  <si>
    <t>Das LLMS überträgt Default-Ladepläne an die Ladestation, die von der Ladestation genutzt werden können, wenn die Verbindung zwischen LLMS und Ladestation ausfällt, sofern diese Funktion von der Ladestation unterstützt wird.</t>
  </si>
  <si>
    <t>Das LLMS überträgt Softwareupdates für die Ladestationen an die Ladestationen und überwacht das Update, sofern diese Funktion vom Hersteller der Ladestation bzw. von der Ladestation unterstützt wird.</t>
  </si>
  <si>
    <t>Der aktuelle Status der Ladeinfrastruktur (Ladepunkte/Ladestationen) kann durch den Benutzer in einem gängigen Datei-Format (Tabellenkalkulation) exportiert werden (Daten wie oben).</t>
  </si>
  <si>
    <t>Die Historie der Ladeinfrastruktur (angeschlossen Fahrzeuge, durchgeführte Ladungen, etwaige Fehlerzustände) kann durch den Disponenten für den Zeitraum der jeweils letzten 31 Tage eingesehen werden.</t>
  </si>
  <si>
    <t>Die Historie der Ladeinfrastruktur (angeschlossen Fahrzeuge, durchgeführte Ladungen, etwaige Fehlerzustände) kann durch den Disponenten für den Zeitraum der jeweils letzten 31 Tage in einem gängigen Datei-Format (Tabellenkalkulation) exportiert werden.</t>
  </si>
  <si>
    <t>Das LLMS berechnet auf Grundlage der Ladepläne einen prognostizierten Gesamtenergieverbrauch und visualisiert diesen graphisch oder in einer Tabelle. Der prognostizierte Gesamtenergieverbrauch bezieht sich auf den aktuellen oder nachfolgenden Betriebstag, sofern hierfür die nötigen Daten zur Verfügung stehen.</t>
  </si>
  <si>
    <t>Das LLMS zeigt die Echtzeittemperatur der Konnektoren an (Kabeltemperatur-Überwachung; nur bei Ladepunkten mit Steckerladung). Bei erhöhter Temperatur erfolgt eine Warnmeldung.
Der Bieter beschreibt seine Herangehensweise.</t>
  </si>
  <si>
    <t>Etwaige Störungen und Fehler sind verschiedenen Fehlerkategorien zugeordnet. Die Fehlerkategorien können dabei nach Schweregrad (z. B. fataler Fehler, kritischer Fehler, Fehler, Hinweis) und verursachender Systemkomponente unterschieden werden.
Die Zuordnung kann durch einen Systemadministrator angepasst werden.
Der Bieter beschreibt sein Konzept.</t>
  </si>
  <si>
    <t>Auftretende Störungen und Fehler werden entsprechend Ihrer Fehlerkategorie unverzüglich in Abhängigkeit der Parametrierung automatisch akustisch und/oder visuell signalisiert: 
·         Darstellung in Dashboard/Betriebsbild und Detailansichten in graphischer Benutzeroberfläche
·         Übermittlung an das System zur Fahrzeugdisposition, -Ortung und Betriebshofmanagement bzw. ITCS gemäß VDV 463-Standard</t>
  </si>
  <si>
    <t>Weiterhin findet parametrierbar eine Alarmierung per E-Mail und SMS statt.
Der Bieter beschreibt seine Möglichkeiten.</t>
  </si>
  <si>
    <t>Die auftretenden Störungen werden im LLMS protokolliert.</t>
  </si>
  <si>
    <t>Fehlende Parametrierungen (z.B. fehlende Ladekurven) werden ebenso wie fehlende Ladevorgaben durch das LLMS als Fehler erkannt.
Dabei ist parametrierbar, ab welchem Zeitpunkt nicht vorliegende Ladevorgaben des LLMS als Fehler eingestuft werden.</t>
  </si>
  <si>
    <t>Fehlende Stromtarife werden (soweit das Laden basierend auf Stromtarifen aktiviert ist) als Fehler eingestuft.
Ist in den Stammdaten des LLMS kein gültiger Stromtarif verfügbar, so wird für die Erstellung der Ladepläne ein Default- Stromtarif angewendet.</t>
  </si>
  <si>
    <t>Weitere Fehler, die das LLMS erfasst oder erkennt und so weit wie möglich behandelt, sind</t>
  </si>
  <si>
    <t>Sofern das LLMS erkennen kann, dass ein bestehender Fehler nicht mehr vorhanden ist, erfolgt parametrierbar eine Information über die gleichen Kanäle, über die der Fehler gemeldet wurde.</t>
  </si>
  <si>
    <t>Das LLMS bietet umfangreiche Statistikmöglichkeiten, die durch das Bedienpersonal strukturiert ausgewählt werden können.</t>
  </si>
  <si>
    <t>Die Daten stehen in auswählbaren Zeiträumen (z.B. täglich, wöchentlich, monatlich, jährlich) zur Verfügung.</t>
  </si>
  <si>
    <t>Die Daten im LLMS können gefiltert und entsprechend ausgeben werden.</t>
  </si>
  <si>
    <t>Die aus den Daten erzeugbaren Reports sind ausgeb- (z.B. als weiter zu verarbeitender Excel-Export), anzeig- und ausdruckbar.</t>
  </si>
  <si>
    <t>Für Reports kann das LLMS einerseits eigene Standardauswertungen anbieten, andererseits können diese durch den Nutzer jederzeit individuell angepasst werden.
Der Bieter beschreibt kurz seine Standardauswertungen.</t>
  </si>
  <si>
    <t>Die Gestaltung der Reports, insbesondere der Druckausgaben, die z.B. als Arbeitsmaterial für das Personal dienen können, ist eigenständig möglich (z.B. Reportgenerator).</t>
  </si>
  <si>
    <t>Das LLMS sammelt historische Energie-Verbrauchsdaten der einzelnen E-Busse.</t>
  </si>
  <si>
    <t>Die gesammelten historischen Verbrauchsdaten der E-Busse können als CSV-Datei exportiert werden.
Ziel ist ein Import in das System zur Fahrzeugdisposition, -Ortung und Betriebshofmanagement sowie in das Fahr-, Umlauf- und Dienstplanungssystem, um die Verbrauchsdaten zur Reichweitenprognose nutzen zu können.</t>
  </si>
  <si>
    <t>Das durch den Bieter zu liefernde LLMS soll in die vorhandene Systemlandschaft des AG integriert werden.</t>
  </si>
  <si>
    <t>Anlage L1 zeigt ohne Anspruch auf abschließende Vollständigkeit ein Zielbild der Systemlandschaft des AG nach Integration des LLMS. Ersichtlich sind die für das LLMS relevanten Umsysteme und Schnittstellen.
Ziel des AG ist es, das LLMS in die Systemlandschaft zu integrieren, wie in Anlage L1 angegeben. Angegebene Schnittstellen und Umsysteme sind als Mindestausstattung zu verstehen.</t>
  </si>
  <si>
    <t>Für alle beschriebenen Schnittstellen (Kapitel 11.2) gilt:</t>
  </si>
  <si>
    <t>·      Die Schnittstellen werden so dokumentiert, dass sich ein Dritter ohne weitere Abstimmungen an die Schnittstelle adaptieren kann.
Hierzu gehört insbesondere neben der Beschreibung der Daten (Feldgrößen, Wertebereiche, etc.) die funktionale Beschreibung der Schnittstelle. Dies umfasst auch eine Beschreibung der Funktion/Bedeutung der Parameter/Werte/Datensätze sowie eine Beschreibung des Reaktionsverhaltens (wann/wodurch wird eine Informationsübertragung ausgelöst, welche Antwort/Reaktion wird erwartet, etc.).</t>
  </si>
  <si>
    <t>·      Der AN ist verantwortlich für die Detailklärung der Schnittstellen zu den vorhandenen Umsystemen.
Sämtliche Leistungen, inklusive der Klärung mit dem Lieferanten der Umsysteme, Tests (soweit erforderlich auch beim Lieferanten des Umsystems) und bis zur vollständigen Implementierung, sind Lieferbestandteil.</t>
  </si>
  <si>
    <t>Folgende Schnittstellen sind zwischen dem LLMS und dessen relevanten Umsystemen vorzusehen:</t>
  </si>
  <si>
    <t>O</t>
  </si>
  <si>
    <t>Die Erstdatenversorgung und -parametrisierung erfolgt gem. Kapitel 12.10 „Systemparametrierung und Datenerstversorgung“.</t>
  </si>
  <si>
    <t>Der Bieter beschreibt die Umsetzungsphasen in einem Migrationskonzept einschließlich eines Projektzeitplanes.</t>
  </si>
  <si>
    <t>Bezugnehmend auf Nr. 8 „Termin- und Leistungsplan“ und Nr. 16.1 „Verzug bei Erstellung des Gesamtsystems“ EVB-IT-Systemvertrag wird festgelegt:</t>
  </si>
  <si>
    <t>Folgende Fertigstellungstermine gelten ab Beauftragung durch den Auftraggeber:
·      Freigabe des Pflichtenheftes gemäß Kapitel 12.4 „Pflichtenhefterstellung“ bis 3 Monate nach Beauftragung
·      Inbetriebnahme Testbetrieb gemäß Kapitel 12.11.3.2 „Testbetrieb und Probebetrieb“ bis 3 Monate nach Freigabe Pflichtenheft
·      erfolgreicher Testbetrieb gemäß Kapitel 12.11.3.2 „Testbetrieb und Probebetrieb“ bis 3 Monate nach Inbetriebnahme Testbetrieb
·      Start des Probebetriebs gemäß Kapitel 12.11.3.2 „Testbetrieb und Probebetrieb“ bis 1 Monat nach Abschluss Testbetrieb
·      Erfolgreiche Abnahme gemäß Kapitel 12.11.3.3 „Abnahme“
bis 1 Monat nach Start Probetrieb</t>
  </si>
  <si>
    <t>Der Bieter legt dem Angebot einen detaillierten Zeitplan bei, aus dem die kürzest möglichen Liefer-, Installations- und Inbetriebnahme-Termine hervorgehen.
Dabei sind für die Pflichtenheftphase 3 Monate und für den Testbetrieb und den Probebetrieb die Fristen gemäß Kapitel 12.11.3.2 „Testbetrieb und Probebetrieb“ einzukalkulieren.</t>
  </si>
  <si>
    <t>Der Auftragnehmer führt bis zur Abnahme einen Projektzeitplan und stimmt diesen in regelmäßigen Abständen mit dem AG ab.</t>
  </si>
  <si>
    <t>Der Projektzeitplan beinhaltet auch alle Leistungen, die seitens des AG zur Fertigstellung des Projektes erforderlich sind (Beistellungen und Eigenleistungen wie z.B. Datenversorgung, Hardware, etc.). Hierfür sind ausreichende Zeiträume vorzusehen.</t>
  </si>
  <si>
    <t>Der neue Projektzeitplan wird gültig nach schriftlicher Freigabe durch den Auftraggeber.</t>
  </si>
  <si>
    <t>Im Rahmen der Pflichtenhefterstellung wird die systemunspezifische Beschreibung der Leistungsbeschreibung durch den Auftragnehmer in eine systemspezifische Beschreibung des Gesamtsystems überführt.</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</si>
  <si>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</si>
  <si>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Nach Vorlage des vollständigen Pflichtenheftes durch den AN erfolgt die Prüfung durch die AG. Für die erste Prüfung sind vier Wochen zu veranschlagen.</t>
  </si>
  <si>
    <t>Danach teilt der AG das Ergebnis der Prüfung schriftlich in Form von Review-Listen mit. Der AN kommentiert die Review-Listen und nimmt berechtige Änderungswünsche in das Pflichtenheft auf. Die Abstimmung hierüber findet vor Ort beim Auftraggeber statt.
Nach Vorlage des aktualisierten Pflichtenheftes sind drei Wochen für die erneute Prüfung und Mitteilung des Prüfergebnisses durch die AG zu kalkulieren.
Der AN kommentiert die Review-Listen erneut und nimmt berechtige Änderungswünsche in das Pflichtenheft auf. Die Abstimmung hierüber findet erneut vor Ort beim Auftraggeber statt.
Ziel ist, dass der AN nach dieser zweiten Abstimmung ein freigabefähiges Pflichtenheft vorlegt.</t>
  </si>
  <si>
    <t>Um zu prüfen, ob alle Themen aus der Leistungsbeschreibung und ggf.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</si>
  <si>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t>Der Auftragnehmer benennt einen Projektleiter, der mit der Abwicklung dieses Auftrages betraut und mit den entsprechenden Vollmachten auszustatten ist. Der Projektleiter ist für die Ausführung der Leistungen verantwortlich. Darüber hinaus benennt der Auftragnehmer einen Stellvertreter des Projektleiters, der den Projektleiter im Krankheitsfall oder bei Urlaub vollumfänglich vertritt. Der Projektleiter und sein Stellvertreter sind bei Auftragserteilung / Zuschlagserteilung dem Auftraggeber zu benennen.</t>
  </si>
  <si>
    <t>Für alle Besprechungen zwischen Auftragnehmer und Auftraggeber während der Abwicklung des Projekts sind vom Auftragnehmer Protokolle zu erstellen. Eventuelle Festlegungen in diesen Protokollen erhalten mit der Gegenzeichnung des Projektleiters des Auftraggebers Verbindlichkeit. Mündliche Vereinbarungen sind nicht verbindlich.</t>
  </si>
  <si>
    <t>Während der Einführungsphase wird die kurzfristige telefonische Erreichbarkeit des Projektverantwortlichen (bzw. seines Stellvertreters) während der üblichen Bürozeiten binnen 3 Stunden gewährleistet.</t>
  </si>
  <si>
    <t>Ergänzend zu Ziffern 2.5, 5.3 und 7.1 der EVB-IT System-AGB gilt:</t>
  </si>
  <si>
    <t>Alle Produkte werden in deutscher Sprache ausgeliefert. Dies betrifft insbesondere:
·      Bedienoberflächen aller Applikationen / GUI / User-Interface für User und Administratoren
·      Online-Hilfe innerhalb der Applikationen
·      Protokolle, Statistiken
·      Bedienungsanleitungen
·      Sollten bestimmte Log-Dateien nur in englischer Sprache zur Verfügung stehen, wird dies im Angebot angegeben.
·      Die Projektdokumentation.
Sollte für einzelne Zuliefergeräte die Dokumentation nur in englischer Sprache zur Verfügung stehen, wird dies im Angebot angegeben.</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</si>
  <si>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</si>
  <si>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In einer ausführlichen Beschreibung in deutscher Sprache werden folgende Unterlagen geliefert:
·      Dokumentation der installierten Geräte mit Ausrüstungszustand und Konfiguration,
·      Gerätespezifische Nachweise,
·      Dokumentation der installierten Software (Programmfunktionen etc.),
·      die Schulungsunterlagen zu den durchgeführten Schulungen,
·      Bedienhandbücher für alle Nutzergruppen
Der Auftraggeber wird mit Hilfe der Dokumentation in die Lage versetzt, das System selbständig zu betreiben.</t>
  </si>
  <si>
    <t>Alle nachträglichen Veränderungen ab Beginn des Probebetriebes am System (Hard- und Software) werden dokumentiert und dem Auftraggeber unaufgefordert innerhalb kürzester Zeit übermittelt.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</si>
  <si>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</si>
  <si>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t>Im Rahmen der Systemrealisierung wird der Auftraggeber in angemessener Weise in deutscher Sprache geschult und in alle Bedienhandlungen eingewiesen.</t>
  </si>
  <si>
    <t>Es werden getrennte Schulungen für die verschiedenen Benutzergruppen mit unterschiedlicher Teilnehmerzahl durchgeführt.
Die Schulung erfolgt durch Personal,
·      welches in der Durchführung von Schulungen erfahren ist,
·      über tiefgreifendes spezifisches Wissen über das zu schulende System verfügt und
über das Gesamtprojekt bzw. den Kontext, in dem das zu schulende System steht, informiert ist.</t>
  </si>
  <si>
    <t>Die Schulungen finden beim AG statt. 
Schulungsunterlagen und Bedienhandbücher werden vom Auftragnehmer vier Wochen vor Beginn der Schulung zur Verfügung gestellt.
Schulungstermine werden rechtzeitig angekündigt bzw. mit dem AG abgestimmt. Je Schulungstermin werden die Inhalte mitgeteilt bzw. eine Agenda erstellt.</t>
  </si>
  <si>
    <t>Folgende Schulungen werden im Angebot für folgende Fachgruppen berücksichtigt:
·      Basisschulung für alle Systembediener mit ggf. teilnehmerspezifischer Vertiefungen in einzelne Aufgabenbereiche: mind. 10 Teilnehmer
·      Vertiefung Datenpflege: mind. 2 Teilnehmer
·      Vertiefung betriebliche Statistik: mind. 2 Teilnehmer
·      Vertiefung für Energieabteilung EWR: mind. 2 Teilnehmer
·      Systembetreuer/Administratoren: mind. 5 Teilnehmer</t>
  </si>
  <si>
    <t>Die Schulungen finden rechtzeitig zum Start des Probebetriebs mit Daten der SR statt.</t>
  </si>
  <si>
    <t>Die Erstparametrierung und technische Datenerstversorgung aller Komponenten inkl. der Arbeitsplätze ist Bestandteil der Leistung.
Durch Updates erforderlich gewordene Änderungen der Parametrierung werden bis zur Gesamtabnahme vom AN ausgeführt.</t>
  </si>
  <si>
    <t>Um den AG mit dem System und der vorgenommenen Parametrierung vertraut zu machen, aber auch um die betriebliche Erfahrung des AG mit in die Parametrierung einfließen zu lassen, wird der AG in die Erstparametrierung mit einbezogen.</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</si>
  <si>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
Im Leistungsverzeichnis wird der Stundenlohn für das Personal des AN angegeben. Der AG entscheidet im Rahmen der Systemeinführung über den gewünschten Umfang der Unterstützung.</t>
  </si>
  <si>
    <t>Sämtliche Installationsarbeiten beim AG werden vorher rechtzeitig mit dem AG abgestimmt. Die Arbeiten werden im Regelfall während der beim AG üblichen Arbeitszeit durchgeführt. In einigen Fällen sind jedoch Arbeiten nur in Randzeiten oder außerhalb der normalen Betriebsstunden möglich. In anderen Bereichen liegen abweichende Arbeitszeiten darin begründet, dass der Betriebsablauf nicht oder möglichst wenig gestört wird.</t>
  </si>
  <si>
    <t>Weiterhin werden Arbeiten beim AG immer im Voraus angekündigt und die Zeiten werden mit dem AG abgestimmt. Es wird nur Personal eingesetzt, welches vertrauenswürdig ist und dem AG bekannt ist.</t>
  </si>
  <si>
    <t>Als Kriterium,
·      für den Funktionstest, den Probebetrieb und die Abnahme (siehe Kapitel 12.11.3 „Funktionstest, Testbetrieb, Probebetrieb, Abnahme“),
·      für die Reaktionszeiten bei Störungen nach der Inbetriebnahme (vergl. Nummer 14.4.1 des EVB-Systemvertrag)
und
·      die Überprüfung der Verfügbarkeit (siehe Kapitel 12.12 „Verfügbarkeit“)
werden Mängelklassen definiert.</t>
  </si>
  <si>
    <t>Es werden folgende Mängelklassen definiert:
Mängelklasse 1: das Lade-/Lastmanagementsystem (LLMS) fällt aus oder Funktionen, die für eine auf das LLMS angewiesene Nutzergruppe (Verkehrsmeister, Leitstelle, Werkstattpersonal/Disponenten u.ä.) von essenzieller Bedeutung für die Nutzung des Systems sind, stehen nicht mehr zur Verfügung oder sind extrem eingeschränkt. Hierzu gehören z.B. solche Fehler:
·      die Verwendung des LLMS ist nicht mehr gegeben oder extrem eingeschränkt
·      der Datenexport zu ITCS, System zur Fahrzeugdisposition,
-Ortung und Betriebshofmanagement oder Fahrzeugen ist nicht mehr möglich oder extrem eingeschränkt
Mängelklasse 2: Haupt-Funktionalitäten des LLMS sind stark beeinträchtigt.
Hierzu gehören insbesondere solche Fehler:
·      die Verwendung des LLMS ist stark beeinträchtigt
·      der Datenexport zu ITCS, System zur Fahrzeugdisposition,
-Ortung und Betriebshofmanagement und Fahrzeugen ist stark eingeschränkt
Weiterhin gehören hierzu Mängel, welche die routinemäßigen Arbeiten mit dem System stark behindern.
Mängelklasse 3: Weniger kritische Funktionalitäten sind nicht verfügbar oder stark beeinträchtigt.
Hierzu gehören auch Fehler, welche die routinemäßige Arbeit mit dem System spürbar behindern.
Mängelklasse 4: Funktionalitäten, welche für die routinemäßige Arbeit mit dem System von geringer Bedeutung sind, sind nicht verfügbar oder beeinträchtigt.</t>
  </si>
  <si>
    <t>Dabei gilt:
Es ist nicht maßgeblich, ob die Einschränkung durch einen einzelnen Fehler hervorgerufen wird. Eine z.B. starke Beeinträchtigung (Mängelklasse 2) kann auch vorliegen, wenn mehrere Fehler in Summe zu einer starken Beeinträchtigung führen.
Für die Berechnung der Verfügbarkeit (siehe Kapitel 12.12 „Verfügbarkeit“) sind die Zeiten maßgeblich, in denen die Auswirkungen des Fehlers vorhanden sind. Für die Ermittlung von Reaktionszeiten und für die Abnahmekriterien ist maßgeblich, ob die Fehlerursache vorhanden ist, nicht ob die Fehlerauswirkungen aktuell spürbar sind. Stürzt z.B. das System in unregelmäßigen Abständen ab (Mängelklasse 1), bleibt der Fehler in der Fehlerliste aktiv, solange die Fehlerursache nicht gefunden und beseitigt ist und somit davon ausgegangen werden muss, dass jederzeit ein erneuter System-Absturz auftreten kann.</t>
  </si>
  <si>
    <t>Es erfolgt eine stufenweise Abnahme. Die Funktionsprüfung und die Abnahme gemäß Ziffer 12 EVB-IT System AGB gliedern sich in folgende Schritte:
·      Funktionstest
·      Testbetrieb
·      Probebetrieb
·      Gesamtabnahme</t>
  </si>
  <si>
    <t>Nach Abschluss der Installation und Parametrierung der Software des gelieferten Systems wird das System vor Start des Testbetriebs einem Funktionstest unterzogen.
Basis für den Funktionstest bildet das Pflichtenheft und der zwischen beiden Parteien vereinbarte Testplan.
Daten und Testplan werden vom Auftragnehmer rechtzeitig vor der Durchführung des Funktionstests vorgeschlagen, vom Auftraggeber geprüft und nach Berücksichtigung der Änderungswünsche des Auftraggebers zwischen Auftraggeber und Auftragnehmer vereinbart.
Die Durchführung und das Ergebnis des Funktionstests sind zu protokollieren. Das Protokoll enthält gegebenenfalls auch eine Liste der festgestellten Mängel und der vorgesehenen Frist für ihre Behebung.
Sofern bei dem Funktionstest Mängel festgestellt werden und dadurch die Funktionsfähigkeit des Gesamtsystems oder einer Teileinheit mehr als nur unwesentlich beeinträchtigt wird, ist der Funktionstest nach der Mängelbeseitigung für das Gesamtsystem bzw. die betroffene Teileinheit zu wiederholen.</t>
  </si>
  <si>
    <t>Kriterium für das Bestehen des Funktionstests ist, dass keine Fehler/Mängel der Mängelklassen 1 bis 3 vorliegen.
Wird das System in Teilsysteme gegliedert, ist die Zahl der zulässigen Fehler einvernehmlich auf die Teilsysteme aufzuteilen.</t>
  </si>
  <si>
    <t>Ergänzend zu Ziffer 12 EVB-IT System-AGB gilt:</t>
  </si>
  <si>
    <t>Nach erfolgreichem Funktionstest erfolgt ein Testbetrieb.
Beim Testbetrieb („technischen Probebetrieb“) werden die gelieferten Komponenten über einen Zeitraum von mehreren Wochen einem Praxistest unterzogen. Obwohl für den Testbetrieb kein Wirkbetrieb gegeben ist, muss der Testbetrieb so praxisnah wie möglich durchgeführt werden, um das Risiko von Fehlern im anschließenden Wirkbetrieb zu verringern.</t>
  </si>
  <si>
    <t xml:space="preserve">Der sich dem Testbetrieb anschließende Probebetrieb („betrieblicher Probebetrieb“) unterscheidet sich vom Testbetrieb dadurch, dass er auf dem Produktivsystem und damit im Wirkbetrieb stattfindet. </t>
  </si>
  <si>
    <t>Während des Probebetriebes werden keine Arbeiten am System vorgenommen. Ausgenommen sind Arbeiten zur Beseitigung von Störungen.</t>
  </si>
  <si>
    <t xml:space="preserve">Für den Testbetrieb und den Probebetrieb werden vom Auftragnehmer Checklisten erstellt, in denen die zu erprobenden Komponenten und Funktionen aufgelistet sind. Die Listen werden mit dem AG abgestimmt. Hierbei werden vom Auftragnehmer auch die die vorgesehenen Prüfverfahren und Werkzeuge beschrieben. </t>
  </si>
  <si>
    <t>Treten während des Test- bzw. Probebetriebes Fehler/Mängel der Mängelklassen 1 bis 3 auf, verlängert sich der Test- bzw. Probebetrieb mindestens um die Dauer der Einschränkung. Treten diese Fehler/Mängel in der zweiten Hälfte des Test- bzw. Probebetriebes auf, wird die Zeit des Test- bzw. Probebetriebes darüber hinaus so weit verlängert, dass noch ausreichend Zeit bleibt, die fehlerbereinigte Lösung ausgiebig zu testen.</t>
  </si>
  <si>
    <t>Der AN steht während des gesamten Testbetriebes und Probebetriebes als kompetenter Ansprechpartner bei Problemen und Fragen zur Verfügung. Im Fall von auftretenden Fehlern oder Mängeln sorgt er umgehend für Nachbesserung, um die Zeit des Testbetriebes und Probebetriebes möglichst kurz zu halten.</t>
  </si>
  <si>
    <t>Hinweis: Aufgrund der Komplexität erfolgen der Test- und Probebetrieb nur mit einer ausgewählten Anzahl an Ladepunkten. Das Onboarding der verschiedenen Ladepunkten erfolgt schrittweise in verschiedenen Phasen. Die Ausgestaltung des Test- und Probebetriebs erfolgt in Abstimmung zwischen dem AG und AN zu einem gegebenen Zeitpunkt.</t>
  </si>
  <si>
    <t>Die Abnahme erfolgt durch eine Erklärung des Auftraggebers in Form eines durch den Auftragnehmer zu erstellenden Protokolls.</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</si>
  <si>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</si>
  <si>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t>Die Systemverfügbarkeit berechnet sich zu:
V = (T_Jahr – T_Störung) / T_Jahr) [%]
mit
V = Systemverfügbarkeit in %
T_Jahr = Dauer eines Jahres
T_Störung = aufsummierte Störzeit im betrachteten Jahr.
Die Störzeit ist die Zeit vom Auftreten eines Fehlers bis zu dem Zeitpunkt, an dem das System wieder vom Fehler befreit in Betrieb ist.
Servicezeiten, in denen das System z.B. wegen Wartung oder dem Einspielen von Updates nicht zur Verfügung steht, gelten ebenfalls als Stör-/Ausfallzeiten.</t>
  </si>
  <si>
    <t>Das System gilt als verfügbar, wenn es nach der Abnahme seine bestimmungsgemäße Aufgabe erfüllt. Ein Unterbruch der Verfügbarkeit liegt vor, wenn ein Fehler der Mängelklasse 1 oder 2 vorliegt (siehe Kapitel 12.11.2 „Mängelklassen“). 
Ausgehend von dieser Definition wird eine Systemverfügbarkeit von 99 % sichergestellt.</t>
  </si>
  <si>
    <t>Fehler in der Projektierung, die nicht durch den Auftragnehmer zu verantworten sind, Hardwarefehler oder andere Fehler, die nicht durch den Auftragnehmer zu verantworten sind, werden bei der Berechnung der Verfügbarkeit nicht berücksichtigt.</t>
  </si>
  <si>
    <t>Bezugnehmend auf Nr. 5.2 des EVB-IT Systemvertrages wird festgelegt:
Mit den Systemserviceleistungen wird nach der Inbetriebnahme des Systems begonnen.</t>
  </si>
  <si>
    <t>Die Beauftragung der Systemservice-Leistungen nach Ablauf der Gewährleistungsfrist erfolgt spätestens drei Monate vor Ablauf der Gewährleistungsfrist.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</si>
  <si>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 
Zu jedem Software-Update werden Dokumente über die Änderungen in der Software mitgeliefert (Changelog und Release Notes).</t>
  </si>
  <si>
    <t>Die Installation von Updates ist mit dem Auftraggeber abzustimmen.</t>
  </si>
  <si>
    <t>Nach der Installation eines Updates ist ein Funktionstest durchzuführen.</t>
  </si>
  <si>
    <t>Treten gravierende Fehler auf, ist ein Zurückschalten auf die vorherige Softwareversion möglich.
Der Bieter beschreibt sein Konzept.</t>
  </si>
  <si>
    <t>Für die Softwarepflege gelten die Servicezeiten:
Mo-Fr: 08:00 – 17:00 Uhr     
(mit Ausnahme der gesetzlichen Feiertage am Erfüllungsort)</t>
  </si>
  <si>
    <t>Die Hotline ist zu den Servicezeiten verfügbar.</t>
  </si>
  <si>
    <t>Für die Softwarepflege gelten die Reaktions- und Wiederherstellungszeiten:
·      Mängelklasse 1:
-      Reaktionszeit in Stunden: 1
-      Wiederherstellungszeit in Stunden: 1
·      Mängelklasse 2:
-      Reaktionszeit in Stunden: 4
-      Wiederherstellungszeit in Stunden: 27
·      Mängelklasse 3:
-      Reaktionszeit in Stunden: 18
-      Wiederherstellungszeit in Stunden: 90
·      Mängelklasse 4:
-      Reaktionszeit in Stunden: 45
-      Wiederherstellungszeit: Nächstes Release bzw. weniger als 6 Monate</t>
  </si>
  <si>
    <t>Als erste Anlaufstelle (First-Level-Support) bei Fragen und Problemen im Umgang mit der Software steht beim Auftraggeber ein entsprechend geschulter Mitarbeiter (Super-User) zur Verfügung.
Für Fragen und Probleme, die vom Super-User nicht gelöst werden können, stellt der Auftragnehmer eine Hotline zur Verfügung, die als Service- und Supporthotline Unterstützung bei Problemen im Umgang mit der Software bereitstellt.
Die Hotline ist während der vereinbarten Servicezeiten (siehe Kapitel 13.4 „Servicezeiten“) ohne längere Wartezeiten erreichbar.
Probleme, die durch die Hotline nicht gelöst werden können, werden von dieser an den Second-Level-Support des AN weitergegeben. Dabei wird ein für den Auftraggeber nachverfolgbares Ticket eingestellt.</t>
  </si>
  <si>
    <t>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t>
  </si>
  <si>
    <t>Bezugnehmend auf Nr. 5.1.1.1 (Störungsmeldung) und Nr. 14.3.1 (Meldung von Mängeln) des EVB-IT-Systemvertrag wird vereinbart:
Der Auftragnehmer betreibt ein webbasiertes Ticket-System. Der Zugriff erfolgt Rollen- und Rechtebasiert.
Im Ticketsystem kann jedwede Form von inhaltbasierten Incidents abgelegt werden. Es erfolgt eine Klassifizierung nach z.B. Fragen, Mängel, Fehler, Feature Requests etc. Für Mängel erfolgt eine Kategorisierung nach Kapitel 13.5 „Reaktions- und Wiederherstellungszeiten“ und Kapitel 12.11.2 „Mängelklassen“. 
Jeder Eintrag erhält eine eindeutige ID. Jeglicher Eintrag wird mit Datum und Autor protokolliert. Eine Änderungshistorie ist einsehbar.
Das System steht mit Beginn der Funktionstests zur Verfügung stehen, so dass bereits beim Testing Incidents erfasst werden können.</t>
  </si>
  <si>
    <t xml:space="preserve">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 </t>
  </si>
  <si>
    <t>Der Auftragnehmer sichert eine Aufrechterhaltung der Betriebsbereitschaft einschließlich vorbeugender Maßnahmen gemäß EVB-IT-Systemvertrag Nr. 5.1.2 über einen Zeitraum von 10 Jahren ab Gesamtabnahme zu.</t>
  </si>
  <si>
    <r>
      <t>6</t>
    </r>
    <r>
      <rPr>
        <b/>
        <sz val="7"/>
        <color theme="1"/>
        <rFont val="Arial"/>
        <family val="2"/>
      </rPr>
      <t xml:space="preserve">               </t>
    </r>
    <r>
      <rPr>
        <b/>
        <sz val="14"/>
        <color theme="1"/>
        <rFont val="Arial"/>
        <family val="2"/>
      </rPr>
      <t>Leistungsumfang</t>
    </r>
  </si>
  <si>
    <r>
      <t>6.1</t>
    </r>
    <r>
      <rPr>
        <b/>
        <sz val="7"/>
        <color theme="1"/>
        <rFont val="Arial"/>
        <family val="2"/>
      </rPr>
      <t xml:space="preserve">             </t>
    </r>
    <r>
      <rPr>
        <b/>
        <sz val="13"/>
        <color theme="1"/>
        <rFont val="Arial"/>
        <family val="2"/>
      </rPr>
      <t>Leistung Lieferant</t>
    </r>
  </si>
  <si>
    <r>
      <t>·</t>
    </r>
    <r>
      <rPr>
        <sz val="7"/>
        <color theme="1"/>
        <rFont val="Arial"/>
        <family val="2"/>
      </rPr>
      <t xml:space="preserve">      </t>
    </r>
    <r>
      <rPr>
        <sz val="11"/>
        <color theme="1"/>
        <rFont val="Arial"/>
        <family val="2"/>
      </rPr>
      <t>die Lieferung,</t>
    </r>
  </si>
  <si>
    <r>
      <t>·</t>
    </r>
    <r>
      <rPr>
        <sz val="7"/>
        <color theme="1"/>
        <rFont val="Arial"/>
        <family val="2"/>
      </rPr>
      <t xml:space="preserve">      </t>
    </r>
    <r>
      <rPr>
        <sz val="11"/>
        <color theme="1"/>
        <rFont val="Arial"/>
        <family val="2"/>
      </rPr>
      <t>die Installation,</t>
    </r>
  </si>
  <si>
    <r>
      <t>·</t>
    </r>
    <r>
      <rPr>
        <sz val="7"/>
        <color theme="1"/>
        <rFont val="Arial"/>
        <family val="2"/>
      </rPr>
      <t xml:space="preserve">      </t>
    </r>
    <r>
      <rPr>
        <sz val="11"/>
        <color theme="1"/>
        <rFont val="Arial"/>
        <family val="2"/>
      </rPr>
      <t>die Migration,</t>
    </r>
  </si>
  <si>
    <r>
      <t>·</t>
    </r>
    <r>
      <rPr>
        <sz val="7"/>
        <color theme="1"/>
        <rFont val="Arial"/>
        <family val="2"/>
      </rPr>
      <t xml:space="preserve">      </t>
    </r>
    <r>
      <rPr>
        <sz val="11"/>
        <color theme="1"/>
        <rFont val="Arial"/>
        <family val="2"/>
      </rPr>
      <t>Schnittstellenabstimmung mit den Anbietern der Umsysteme,</t>
    </r>
  </si>
  <si>
    <r>
      <t>·</t>
    </r>
    <r>
      <rPr>
        <sz val="7"/>
        <color theme="1"/>
        <rFont val="Arial"/>
        <family val="2"/>
      </rPr>
      <t xml:space="preserve">      </t>
    </r>
    <r>
      <rPr>
        <sz val="11"/>
        <color theme="1"/>
        <rFont val="Arial"/>
        <family val="2"/>
      </rPr>
      <t>die Inbetriebnahme,</t>
    </r>
  </si>
  <si>
    <r>
      <t>·</t>
    </r>
    <r>
      <rPr>
        <sz val="7"/>
        <color theme="1"/>
        <rFont val="Arial"/>
        <family val="2"/>
      </rPr>
      <t xml:space="preserve">      </t>
    </r>
    <r>
      <rPr>
        <sz val="11"/>
        <color theme="1"/>
        <rFont val="Arial"/>
        <family val="2"/>
      </rPr>
      <t>die Schulung,</t>
    </r>
  </si>
  <si>
    <r>
      <t>·</t>
    </r>
    <r>
      <rPr>
        <sz val="7"/>
        <color theme="1"/>
        <rFont val="Arial"/>
        <family val="2"/>
      </rPr>
      <t xml:space="preserve">      </t>
    </r>
    <r>
      <rPr>
        <sz val="11"/>
        <color theme="1"/>
        <rFont val="Arial"/>
        <family val="2"/>
      </rPr>
      <t>die Dokumentation,</t>
    </r>
  </si>
  <si>
    <r>
      <t>·</t>
    </r>
    <r>
      <rPr>
        <sz val="7"/>
        <color theme="1"/>
        <rFont val="Arial"/>
        <family val="2"/>
      </rPr>
      <t xml:space="preserve">      </t>
    </r>
    <r>
      <rPr>
        <sz val="11"/>
        <color theme="1"/>
        <rFont val="Arial"/>
        <family val="2"/>
      </rPr>
      <t>den technischen Betrieb des Systems,</t>
    </r>
  </si>
  <si>
    <r>
      <t>·</t>
    </r>
    <r>
      <rPr>
        <sz val="7"/>
        <color theme="1"/>
        <rFont val="Arial"/>
        <family val="2"/>
      </rPr>
      <t xml:space="preserve">      </t>
    </r>
    <r>
      <rPr>
        <sz val="11"/>
        <color theme="1"/>
        <rFont val="Arial"/>
        <family val="2"/>
      </rPr>
      <t>die Wartung / Pflege / den Support sämtlicher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r>
  </si>
  <si>
    <r>
      <t>6.2</t>
    </r>
    <r>
      <rPr>
        <b/>
        <sz val="7"/>
        <color theme="1"/>
        <rFont val="Arial"/>
        <family val="2"/>
      </rPr>
      <t xml:space="preserve">             </t>
    </r>
    <r>
      <rPr>
        <b/>
        <sz val="13"/>
        <color theme="1"/>
        <rFont val="Arial"/>
        <family val="2"/>
      </rPr>
      <t>Beistellungen (Leistungen, die durch den AG erbracht werden)</t>
    </r>
  </si>
  <si>
    <r>
      <t>7</t>
    </r>
    <r>
      <rPr>
        <b/>
        <sz val="7"/>
        <color theme="1"/>
        <rFont val="Arial"/>
        <family val="2"/>
      </rPr>
      <t xml:space="preserve">               </t>
    </r>
    <r>
      <rPr>
        <b/>
        <sz val="14"/>
        <color theme="1"/>
        <rFont val="Arial"/>
        <family val="2"/>
      </rPr>
      <t>Normative Anforderungen</t>
    </r>
  </si>
  <si>
    <r>
      <t xml:space="preserve">Die </t>
    </r>
    <r>
      <rPr>
        <b/>
        <sz val="11"/>
        <color theme="1"/>
        <rFont val="Arial"/>
        <family val="2"/>
      </rPr>
      <t>CE-Kennzeichnung</t>
    </r>
    <r>
      <rPr>
        <sz val="11"/>
        <color theme="1"/>
        <rFont val="Arial"/>
        <family val="2"/>
      </rPr>
      <t xml:space="preserve"> nach EU-Richtlinie 2014/35/EU hat zu erfolgen.</t>
    </r>
  </si>
  <si>
    <r>
      <t>8</t>
    </r>
    <r>
      <rPr>
        <b/>
        <sz val="7"/>
        <color theme="1"/>
        <rFont val="Arial"/>
        <family val="2"/>
      </rPr>
      <t xml:space="preserve">               </t>
    </r>
    <r>
      <rPr>
        <b/>
        <sz val="14"/>
        <color theme="1"/>
        <rFont val="Arial"/>
        <family val="2"/>
      </rPr>
      <t>Nicht funktionale Anforderungen</t>
    </r>
  </si>
  <si>
    <r>
      <t>8.1</t>
    </r>
    <r>
      <rPr>
        <b/>
        <sz val="7"/>
        <color theme="1"/>
        <rFont val="Arial"/>
        <family val="2"/>
      </rPr>
      <t xml:space="preserve">             </t>
    </r>
    <r>
      <rPr>
        <b/>
        <sz val="13"/>
        <color theme="1"/>
        <rFont val="Arial"/>
        <family val="2"/>
      </rPr>
      <t>Softwareseitige Anforderungen</t>
    </r>
  </si>
  <si>
    <r>
      <t>8.2</t>
    </r>
    <r>
      <rPr>
        <b/>
        <sz val="7"/>
        <color theme="1"/>
        <rFont val="Arial"/>
        <family val="2"/>
      </rPr>
      <t xml:space="preserve">             </t>
    </r>
    <r>
      <rPr>
        <b/>
        <sz val="13"/>
        <color theme="1"/>
        <rFont val="Arial"/>
        <family val="2"/>
      </rPr>
      <t>Lizenzierung und Mengengerüst</t>
    </r>
  </si>
  <si>
    <r>
      <t xml:space="preserve">Das LLMS wird für mindestens </t>
    </r>
    <r>
      <rPr>
        <b/>
        <sz val="11"/>
        <color theme="1"/>
        <rFont val="Arial"/>
        <family val="2"/>
      </rPr>
      <t xml:space="preserve">10 pflegbare Energiepreis-Tarife </t>
    </r>
    <r>
      <rPr>
        <sz val="11"/>
        <color theme="1"/>
        <rFont val="Arial"/>
        <family val="2"/>
      </rPr>
      <t>ausgelegt.</t>
    </r>
  </si>
  <si>
    <r>
      <t>8.3</t>
    </r>
    <r>
      <rPr>
        <b/>
        <sz val="7"/>
        <color theme="1"/>
        <rFont val="Arial"/>
        <family val="2"/>
      </rPr>
      <t xml:space="preserve">             </t>
    </r>
    <r>
      <rPr>
        <b/>
        <sz val="13"/>
        <color theme="1"/>
        <rFont val="Arial"/>
        <family val="2"/>
      </rPr>
      <t>Softwarebereitstellung (als Cloud-Lösung)</t>
    </r>
  </si>
  <si>
    <r>
      <t>8.4</t>
    </r>
    <r>
      <rPr>
        <b/>
        <sz val="7"/>
        <color theme="1"/>
        <rFont val="Arial"/>
        <family val="2"/>
      </rPr>
      <t xml:space="preserve">             </t>
    </r>
    <r>
      <rPr>
        <b/>
        <sz val="13"/>
        <color theme="1"/>
        <rFont val="Arial"/>
        <family val="2"/>
      </rPr>
      <t>Datenhaltung</t>
    </r>
  </si>
  <si>
    <r>
      <t>8.5</t>
    </r>
    <r>
      <rPr>
        <b/>
        <sz val="7"/>
        <color theme="1"/>
        <rFont val="Arial"/>
        <family val="2"/>
      </rPr>
      <t xml:space="preserve">             </t>
    </r>
    <r>
      <rPr>
        <b/>
        <sz val="13"/>
        <color theme="1"/>
        <rFont val="Arial"/>
        <family val="2"/>
      </rPr>
      <t>IT-Security</t>
    </r>
  </si>
  <si>
    <r>
      <t>8.6</t>
    </r>
    <r>
      <rPr>
        <b/>
        <sz val="7"/>
        <color theme="1"/>
        <rFont val="Arial"/>
        <family val="2"/>
      </rPr>
      <t xml:space="preserve">             </t>
    </r>
    <r>
      <rPr>
        <b/>
        <sz val="13"/>
        <color theme="1"/>
        <rFont val="Arial"/>
        <family val="2"/>
      </rPr>
      <t>Überwachung des LLMS</t>
    </r>
  </si>
  <si>
    <r>
      <t>8.7</t>
    </r>
    <r>
      <rPr>
        <b/>
        <sz val="7"/>
        <color theme="1"/>
        <rFont val="Arial"/>
        <family val="2"/>
      </rPr>
      <t xml:space="preserve">             </t>
    </r>
    <r>
      <rPr>
        <b/>
        <sz val="13"/>
        <color theme="1"/>
        <rFont val="Arial"/>
        <family val="2"/>
      </rPr>
      <t>Benutzerrollen/Berechtigungskonzept</t>
    </r>
  </si>
  <si>
    <r>
      <t>8.8</t>
    </r>
    <r>
      <rPr>
        <b/>
        <sz val="7"/>
        <color theme="1"/>
        <rFont val="Arial"/>
        <family val="2"/>
      </rPr>
      <t xml:space="preserve">             </t>
    </r>
    <r>
      <rPr>
        <b/>
        <sz val="13"/>
        <color theme="1"/>
        <rFont val="Arial"/>
        <family val="2"/>
      </rPr>
      <t>Customizing</t>
    </r>
  </si>
  <si>
    <r>
      <t>8.9</t>
    </r>
    <r>
      <rPr>
        <b/>
        <sz val="7"/>
        <color theme="1"/>
        <rFont val="Arial"/>
        <family val="2"/>
      </rPr>
      <t xml:space="preserve">             </t>
    </r>
    <r>
      <rPr>
        <b/>
        <sz val="13"/>
        <color theme="1"/>
        <rFont val="Arial"/>
        <family val="2"/>
      </rPr>
      <t>Graphische Benutzeroberfläche</t>
    </r>
  </si>
  <si>
    <r>
      <t>9</t>
    </r>
    <r>
      <rPr>
        <b/>
        <sz val="7"/>
        <color theme="1"/>
        <rFont val="Arial"/>
        <family val="2"/>
      </rPr>
      <t xml:space="preserve">               </t>
    </r>
    <r>
      <rPr>
        <b/>
        <sz val="14"/>
        <color theme="1"/>
        <rFont val="Arial"/>
        <family val="2"/>
      </rPr>
      <t>Stammdaten</t>
    </r>
  </si>
  <si>
    <r>
      <t>9.1</t>
    </r>
    <r>
      <rPr>
        <b/>
        <sz val="7"/>
        <color theme="1"/>
        <rFont val="Arial"/>
        <family val="2"/>
      </rPr>
      <t xml:space="preserve">             </t>
    </r>
    <r>
      <rPr>
        <b/>
        <sz val="13"/>
        <color theme="1"/>
        <rFont val="Arial"/>
        <family val="2"/>
      </rPr>
      <t>Fahrzeuge (E-Busse)</t>
    </r>
  </si>
  <si>
    <r>
      <t>·</t>
    </r>
    <r>
      <rPr>
        <sz val="7"/>
        <color theme="1"/>
        <rFont val="Arial"/>
        <family val="2"/>
      </rPr>
      <t xml:space="preserve">      </t>
    </r>
    <r>
      <rPr>
        <sz val="11"/>
        <color theme="1"/>
        <rFont val="Arial"/>
        <family val="2"/>
      </rPr>
      <t>Fahrzeugnummer/Kennzeichen</t>
    </r>
  </si>
  <si>
    <r>
      <t>·</t>
    </r>
    <r>
      <rPr>
        <sz val="7"/>
        <color theme="1"/>
        <rFont val="Arial"/>
        <family val="2"/>
      </rPr>
      <t xml:space="preserve">      </t>
    </r>
    <r>
      <rPr>
        <sz val="11"/>
        <color theme="1"/>
        <rFont val="Arial"/>
        <family val="2"/>
      </rPr>
      <t>Fahrzeugtyp</t>
    </r>
  </si>
  <si>
    <r>
      <t>·</t>
    </r>
    <r>
      <rPr>
        <sz val="7"/>
        <color theme="1"/>
        <rFont val="Arial"/>
        <family val="2"/>
      </rPr>
      <t xml:space="preserve">      </t>
    </r>
    <r>
      <rPr>
        <sz val="11"/>
        <color theme="1"/>
        <rFont val="Arial"/>
        <family val="2"/>
      </rPr>
      <t>Nutzbare Kapazität (Netto-Werte) der verbauten Batterie</t>
    </r>
  </si>
  <si>
    <r>
      <t>·</t>
    </r>
    <r>
      <rPr>
        <sz val="7"/>
        <color theme="1"/>
        <rFont val="Arial"/>
        <family val="2"/>
      </rPr>
      <t xml:space="preserve">      </t>
    </r>
    <r>
      <rPr>
        <sz val="11"/>
        <color theme="1"/>
        <rFont val="Arial"/>
        <family val="2"/>
      </rPr>
      <t>Langname</t>
    </r>
  </si>
  <si>
    <r>
      <t>·</t>
    </r>
    <r>
      <rPr>
        <sz val="7"/>
        <color theme="1"/>
        <rFont val="Arial"/>
        <family val="2"/>
      </rPr>
      <t xml:space="preserve">      </t>
    </r>
    <r>
      <rPr>
        <sz val="11"/>
        <color theme="1"/>
        <rFont val="Arial"/>
        <family val="2"/>
      </rPr>
      <t>Batterietyp</t>
    </r>
  </si>
  <si>
    <r>
      <t>·</t>
    </r>
    <r>
      <rPr>
        <sz val="7"/>
        <color theme="1"/>
        <rFont val="Arial"/>
        <family val="2"/>
      </rPr>
      <t xml:space="preserve">      </t>
    </r>
    <r>
      <rPr>
        <sz val="11"/>
        <color theme="1"/>
        <rFont val="Arial"/>
        <family val="2"/>
      </rPr>
      <t>Ladetechnik (Ausstattung für Pantografen- und/oder Steckerladung)</t>
    </r>
  </si>
  <si>
    <r>
      <t>·</t>
    </r>
    <r>
      <rPr>
        <sz val="7"/>
        <color theme="1"/>
        <rFont val="Arial"/>
        <family val="2"/>
      </rPr>
      <t xml:space="preserve">      </t>
    </r>
    <r>
      <rPr>
        <sz val="11"/>
        <color theme="1"/>
        <rFont val="Arial"/>
        <family val="2"/>
      </rPr>
      <t>Maximale Ladeleistung</t>
    </r>
  </si>
  <si>
    <r>
      <t>·</t>
    </r>
    <r>
      <rPr>
        <sz val="7"/>
        <color theme="1"/>
        <rFont val="Arial"/>
        <family val="2"/>
      </rPr>
      <t xml:space="preserve">      </t>
    </r>
    <r>
      <rPr>
        <sz val="11"/>
        <color theme="1"/>
        <rFont val="Arial"/>
        <family val="2"/>
      </rPr>
      <t>Ladekurven</t>
    </r>
  </si>
  <si>
    <r>
      <t>9.2</t>
    </r>
    <r>
      <rPr>
        <b/>
        <sz val="7"/>
        <color theme="1"/>
        <rFont val="Arial"/>
        <family val="2"/>
      </rPr>
      <t xml:space="preserve">             </t>
    </r>
    <r>
      <rPr>
        <b/>
        <sz val="13"/>
        <color theme="1"/>
        <rFont val="Arial"/>
        <family val="2"/>
      </rPr>
      <t>Ladeinfrastruktur</t>
    </r>
  </si>
  <si>
    <r>
      <t>Die angeschlossene</t>
    </r>
    <r>
      <rPr>
        <b/>
        <sz val="11"/>
        <color theme="1"/>
        <rFont val="Arial"/>
        <family val="2"/>
      </rPr>
      <t xml:space="preserve"> </t>
    </r>
    <r>
      <rPr>
        <sz val="11"/>
        <color theme="1"/>
        <rFont val="Arial"/>
        <family val="2"/>
      </rPr>
      <t>Ladeinfrastruktur (Ladestationen/Ladepunkte) wird im System mit den relevanten Daten für die Ladevorgänge hinterlegt, mit:</t>
    </r>
  </si>
  <si>
    <r>
      <t>·</t>
    </r>
    <r>
      <rPr>
        <sz val="7"/>
        <color theme="1"/>
        <rFont val="Arial"/>
        <family val="2"/>
      </rPr>
      <t xml:space="preserve">      </t>
    </r>
    <r>
      <rPr>
        <sz val="11"/>
        <color theme="1"/>
        <rFont val="Arial"/>
        <family val="2"/>
      </rPr>
      <t>Zuordnung zu Standort</t>
    </r>
  </si>
  <si>
    <r>
      <t>·</t>
    </r>
    <r>
      <rPr>
        <sz val="7"/>
        <color theme="1"/>
        <rFont val="Arial"/>
        <family val="2"/>
      </rPr>
      <t xml:space="preserve">      </t>
    </r>
    <r>
      <rPr>
        <sz val="11"/>
        <color theme="1"/>
        <rFont val="Arial"/>
        <family val="2"/>
      </rPr>
      <t>Nummer/ID</t>
    </r>
  </si>
  <si>
    <r>
      <t>·</t>
    </r>
    <r>
      <rPr>
        <sz val="7"/>
        <color theme="1"/>
        <rFont val="Arial"/>
        <family val="2"/>
      </rPr>
      <t xml:space="preserve">      </t>
    </r>
    <r>
      <rPr>
        <sz val="11"/>
        <color theme="1"/>
        <rFont val="Arial"/>
        <family val="2"/>
      </rPr>
      <t>Kurzname</t>
    </r>
  </si>
  <si>
    <r>
      <t>·</t>
    </r>
    <r>
      <rPr>
        <sz val="7"/>
        <color theme="1"/>
        <rFont val="Arial"/>
        <family val="2"/>
      </rPr>
      <t xml:space="preserve">      </t>
    </r>
    <r>
      <rPr>
        <sz val="11"/>
        <color theme="1"/>
        <rFont val="Arial"/>
        <family val="2"/>
      </rPr>
      <t>Beschreibung/Kommentar</t>
    </r>
  </si>
  <si>
    <r>
      <t>·</t>
    </r>
    <r>
      <rPr>
        <sz val="7"/>
        <color theme="1"/>
        <rFont val="Arial"/>
        <family val="2"/>
      </rPr>
      <t xml:space="preserve">      </t>
    </r>
    <r>
      <rPr>
        <sz val="11"/>
        <color theme="1"/>
        <rFont val="Arial"/>
        <family val="2"/>
      </rPr>
      <t>maximale gleichzeitige Energieverfügbarkeit (kWh pro Zeiteinheit) je Ladepunkt und/oder Ladestation</t>
    </r>
  </si>
  <si>
    <r>
      <t>·</t>
    </r>
    <r>
      <rPr>
        <sz val="7"/>
        <color theme="1"/>
        <rFont val="Arial"/>
        <family val="2"/>
      </rPr>
      <t xml:space="preserve">      </t>
    </r>
    <r>
      <rPr>
        <sz val="11"/>
        <color theme="1"/>
        <rFont val="Arial"/>
        <family val="2"/>
      </rPr>
      <t>maximale Energieverfügbarkeit (in kWh) pro Tag je Ladepunkt und/oder Ladestation und/oder Ladeinfrastruktur-Standort</t>
    </r>
  </si>
  <si>
    <r>
      <t>·</t>
    </r>
    <r>
      <rPr>
        <sz val="7"/>
        <color theme="1"/>
        <rFont val="Arial"/>
        <family val="2"/>
      </rPr>
      <t xml:space="preserve">      </t>
    </r>
    <r>
      <rPr>
        <sz val="11"/>
        <color theme="1"/>
        <rFont val="Arial"/>
        <family val="2"/>
      </rPr>
      <t>Status (z.B. defekt/in Betrieb)</t>
    </r>
  </si>
  <si>
    <r>
      <t>·</t>
    </r>
    <r>
      <rPr>
        <sz val="7"/>
        <color theme="1"/>
        <rFont val="Arial"/>
        <family val="2"/>
      </rPr>
      <t xml:space="preserve">      </t>
    </r>
    <r>
      <rPr>
        <sz val="11"/>
        <color theme="1"/>
        <rFont val="Arial"/>
        <family val="2"/>
      </rPr>
      <t>Kommunikationsadresse</t>
    </r>
  </si>
  <si>
    <r>
      <t>·</t>
    </r>
    <r>
      <rPr>
        <sz val="7"/>
        <color theme="1"/>
        <rFont val="Arial"/>
        <family val="2"/>
      </rPr>
      <t xml:space="preserve">      </t>
    </r>
    <r>
      <rPr>
        <sz val="11"/>
        <color theme="1"/>
        <rFont val="Arial"/>
        <family val="2"/>
      </rPr>
      <t>Version OCPP-Schnittstelle</t>
    </r>
  </si>
  <si>
    <r>
      <t>·</t>
    </r>
    <r>
      <rPr>
        <sz val="7"/>
        <color theme="1"/>
        <rFont val="Arial"/>
        <family val="2"/>
      </rPr>
      <t xml:space="preserve">      </t>
    </r>
    <r>
      <rPr>
        <sz val="11"/>
        <color theme="1"/>
        <rFont val="Arial"/>
        <family val="2"/>
      </rPr>
      <t>maximale Spitzenleistung (in kWh) an jedem Ladepunkt</t>
    </r>
  </si>
  <si>
    <r>
      <t xml:space="preserve">Die verfügbare maximale </t>
    </r>
    <r>
      <rPr>
        <b/>
        <sz val="11"/>
        <color theme="1"/>
        <rFont val="Arial"/>
        <family val="2"/>
      </rPr>
      <t>Netzleistung</t>
    </r>
    <r>
      <rPr>
        <sz val="11"/>
        <color theme="1"/>
        <rFont val="Arial"/>
        <family val="2"/>
      </rPr>
      <t xml:space="preserve"> für die Ladeinfrastruktur </t>
    </r>
    <r>
      <rPr>
        <b/>
        <sz val="11"/>
        <color theme="1"/>
        <rFont val="Arial"/>
        <family val="2"/>
      </rPr>
      <t>(alle Ladepunkte je Standort)</t>
    </r>
    <r>
      <rPr>
        <sz val="11"/>
        <color theme="1"/>
        <rFont val="Arial"/>
        <family val="2"/>
      </rPr>
      <t xml:space="preserve"> wird im LLMS hinterlegt. </t>
    </r>
  </si>
  <si>
    <r>
      <t xml:space="preserve">Die verfügbare maximale </t>
    </r>
    <r>
      <rPr>
        <b/>
        <sz val="11"/>
        <color theme="1"/>
        <rFont val="Arial"/>
        <family val="2"/>
      </rPr>
      <t>Netzleistung</t>
    </r>
    <r>
      <rPr>
        <sz val="11"/>
        <color theme="1"/>
        <rFont val="Arial"/>
        <family val="2"/>
      </rPr>
      <t xml:space="preserve"> für jeden einzelnen Trafo wird im LLMS hinterlegt.</t>
    </r>
  </si>
  <si>
    <r>
      <t xml:space="preserve">Die verfügbare maximale Netzleistung lässt sich für jeden Standort mit Ladeinfrastruktur einzeln </t>
    </r>
    <r>
      <rPr>
        <u/>
        <sz val="11"/>
        <color theme="1"/>
        <rFont val="Arial"/>
        <family val="2"/>
      </rPr>
      <t>und</t>
    </r>
    <r>
      <rPr>
        <sz val="11"/>
        <color theme="1"/>
        <rFont val="Arial"/>
        <family val="2"/>
      </rPr>
      <t xml:space="preserve"> für mehrere Standorte übergeordnet hinterlegen.</t>
    </r>
  </si>
  <si>
    <r>
      <t>9.3</t>
    </r>
    <r>
      <rPr>
        <b/>
        <sz val="7"/>
        <color theme="1"/>
        <rFont val="Arial"/>
        <family val="2"/>
      </rPr>
      <t xml:space="preserve">             </t>
    </r>
    <r>
      <rPr>
        <b/>
        <sz val="13"/>
        <color theme="1"/>
        <rFont val="Arial"/>
        <family val="2"/>
      </rPr>
      <t>Energiepreistarife</t>
    </r>
  </si>
  <si>
    <r>
      <t xml:space="preserve">Im LLMS werden </t>
    </r>
    <r>
      <rPr>
        <b/>
        <sz val="11"/>
        <color theme="1"/>
        <rFont val="Arial"/>
        <family val="2"/>
      </rPr>
      <t>Energiepreistarife</t>
    </r>
    <r>
      <rPr>
        <sz val="11"/>
        <color theme="1"/>
        <rFont val="Arial"/>
        <family val="2"/>
      </rPr>
      <t xml:space="preserve"> (Stromtarife inkl. Netzgebühren) hinterlegt.</t>
    </r>
  </si>
  <si>
    <r>
      <t xml:space="preserve">Im LLMS werden </t>
    </r>
    <r>
      <rPr>
        <u/>
        <sz val="11"/>
        <color theme="1"/>
        <rFont val="Arial"/>
        <family val="2"/>
      </rPr>
      <t>dynamische</t>
    </r>
    <r>
      <rPr>
        <sz val="11"/>
        <color theme="1"/>
        <rFont val="Arial"/>
        <family val="2"/>
      </rPr>
      <t xml:space="preserve"> Netzentgelte und Stromtarife berücksichtigt.</t>
    </r>
  </si>
  <si>
    <r>
      <t>9.4</t>
    </r>
    <r>
      <rPr>
        <b/>
        <sz val="7"/>
        <color theme="1"/>
        <rFont val="Arial"/>
        <family val="2"/>
      </rPr>
      <t xml:space="preserve">             </t>
    </r>
    <r>
      <rPr>
        <b/>
        <sz val="13"/>
        <color theme="1"/>
        <rFont val="Arial"/>
        <family val="2"/>
      </rPr>
      <t>Zertifikate</t>
    </r>
  </si>
  <si>
    <r>
      <t>10</t>
    </r>
    <r>
      <rPr>
        <b/>
        <sz val="7"/>
        <color theme="1"/>
        <rFont val="Arial"/>
        <family val="2"/>
      </rPr>
      <t xml:space="preserve">          </t>
    </r>
    <r>
      <rPr>
        <b/>
        <sz val="14"/>
        <color theme="1"/>
        <rFont val="Arial"/>
        <family val="2"/>
      </rPr>
      <t>Funktionale Anforderungen</t>
    </r>
  </si>
  <si>
    <r>
      <t>10.1</t>
    </r>
    <r>
      <rPr>
        <b/>
        <sz val="7"/>
        <color theme="1"/>
        <rFont val="Arial"/>
        <family val="2"/>
      </rPr>
      <t xml:space="preserve">        </t>
    </r>
    <r>
      <rPr>
        <b/>
        <sz val="13"/>
        <color theme="1"/>
        <rFont val="Arial"/>
        <family val="2"/>
      </rPr>
      <t>Ladeplanung</t>
    </r>
  </si>
  <si>
    <r>
      <t>10.1.1</t>
    </r>
    <r>
      <rPr>
        <b/>
        <sz val="7"/>
        <color theme="1"/>
        <rFont val="Arial"/>
        <family val="2"/>
      </rPr>
      <t xml:space="preserve">        </t>
    </r>
    <r>
      <rPr>
        <b/>
        <sz val="12"/>
        <color theme="1"/>
        <rFont val="Arial"/>
        <family val="2"/>
      </rPr>
      <t>Planungsvorgang</t>
    </r>
  </si>
  <si>
    <r>
      <t>Hinweis: Wenn das Ladeziel unter den vorgegebenen Parametern im LLMS für einen Bus nicht erreicht werden kann und das LLMS dies dem</t>
    </r>
    <r>
      <rPr>
        <sz val="11"/>
        <color theme="1"/>
        <rFont val="Arial"/>
        <family val="2"/>
      </rPr>
      <t xml:space="preserve"> System zur Fahrzeugdisposition, -Ortung und Betriebshofmanagement </t>
    </r>
    <r>
      <rPr>
        <i/>
        <sz val="11"/>
        <color theme="1"/>
        <rFont val="Arial"/>
        <family val="2"/>
      </rPr>
      <t xml:space="preserve">mitgeteilt hat, ist es Aufgabe des </t>
    </r>
    <r>
      <rPr>
        <sz val="11"/>
        <color theme="1"/>
        <rFont val="Arial"/>
        <family val="2"/>
      </rPr>
      <t>System zur Fahrzeugdisposition, -Ortung und Betriebshofmanagement</t>
    </r>
    <r>
      <rPr>
        <i/>
        <sz val="11"/>
        <color theme="1"/>
        <rFont val="Arial"/>
        <family val="2"/>
      </rPr>
      <t>, die Busse neu zu disponieren oder den Betriebshofdisponenten zu alarmieren.</t>
    </r>
  </si>
  <si>
    <r>
      <t>10.1.2</t>
    </r>
    <r>
      <rPr>
        <b/>
        <sz val="7"/>
        <color theme="1"/>
        <rFont val="Arial"/>
        <family val="2"/>
      </rPr>
      <t xml:space="preserve">        </t>
    </r>
    <r>
      <rPr>
        <b/>
        <sz val="12"/>
        <color theme="1"/>
        <rFont val="Arial"/>
        <family val="2"/>
      </rPr>
      <t>Planungsziele</t>
    </r>
  </si>
  <si>
    <r>
      <t>·</t>
    </r>
    <r>
      <rPr>
        <sz val="7"/>
        <color theme="1"/>
        <rFont val="Arial"/>
        <family val="2"/>
      </rPr>
      <t xml:space="preserve">      </t>
    </r>
    <r>
      <rPr>
        <sz val="11"/>
        <color theme="1"/>
        <rFont val="Arial"/>
        <family val="2"/>
      </rPr>
      <t>Energiekosten entsprechend der hinterlegten Tarife</t>
    </r>
  </si>
  <si>
    <r>
      <t>·</t>
    </r>
    <r>
      <rPr>
        <sz val="7"/>
        <color theme="1"/>
        <rFont val="Arial"/>
        <family val="2"/>
      </rPr>
      <t xml:space="preserve">      </t>
    </r>
    <r>
      <rPr>
        <sz val="11"/>
        <color theme="1"/>
        <rFont val="Arial"/>
        <family val="2"/>
      </rPr>
      <t>Werterhaltung der Batterien durch batterieschonendes Laden</t>
    </r>
  </si>
  <si>
    <r>
      <t>10.2</t>
    </r>
    <r>
      <rPr>
        <b/>
        <sz val="7"/>
        <color theme="1"/>
        <rFont val="Arial"/>
        <family val="2"/>
      </rPr>
      <t xml:space="preserve">        </t>
    </r>
    <r>
      <rPr>
        <b/>
        <sz val="13"/>
        <color theme="1"/>
        <rFont val="Arial"/>
        <family val="2"/>
      </rPr>
      <t>Steuerung und Überwachung der Ladevorgänge</t>
    </r>
  </si>
  <si>
    <r>
      <t>10.3</t>
    </r>
    <r>
      <rPr>
        <b/>
        <sz val="7"/>
        <color theme="1"/>
        <rFont val="Arial"/>
        <family val="2"/>
      </rPr>
      <t xml:space="preserve">        </t>
    </r>
    <r>
      <rPr>
        <b/>
        <sz val="13"/>
        <color theme="1"/>
        <rFont val="Arial"/>
        <family val="2"/>
      </rPr>
      <t>Kommunikation mit dem Netzanschluss</t>
    </r>
  </si>
  <si>
    <r>
      <t>10.4</t>
    </r>
    <r>
      <rPr>
        <b/>
        <sz val="7"/>
        <color theme="1"/>
        <rFont val="Arial"/>
        <family val="2"/>
      </rPr>
      <t xml:space="preserve">        </t>
    </r>
    <r>
      <rPr>
        <b/>
        <sz val="13"/>
        <color theme="1"/>
        <rFont val="Arial"/>
        <family val="2"/>
      </rPr>
      <t>Kommunikation mit der Ladeinfrastruktur und mit den Fahrzeugen</t>
    </r>
  </si>
  <si>
    <r>
      <t xml:space="preserve">Das LLMS nimmt über die </t>
    </r>
    <r>
      <rPr>
        <b/>
        <sz val="11"/>
        <color theme="1"/>
        <rFont val="Arial"/>
        <family val="2"/>
      </rPr>
      <t>OCPP</t>
    </r>
    <r>
      <rPr>
        <sz val="11"/>
        <color theme="1"/>
        <rFont val="Arial"/>
        <family val="2"/>
      </rPr>
      <t>-Schnittstelle Informationen von der Ladeinfrastruktur entgegen (insbesondere zur Funktionsfähigkeit der einzelnen Ladestationen/Ladepunkte sowie Informationen zu den angeschlossenen Fahrzeugen inkl. Batterie-Ladezustand), vergleicht diese Informationen mit den vorliegenden Ladeplanungen und übermittelt der Ladeinfrastruktur Steueranweisungen zum Ladevorgang (Ladeleistung) entsprechend der vorliegenden Planung.</t>
    </r>
  </si>
  <si>
    <r>
      <t>10.5</t>
    </r>
    <r>
      <rPr>
        <b/>
        <sz val="7"/>
        <color theme="1"/>
        <rFont val="Arial"/>
        <family val="2"/>
      </rPr>
      <t xml:space="preserve">        </t>
    </r>
    <r>
      <rPr>
        <b/>
        <sz val="13"/>
        <color theme="1"/>
        <rFont val="Arial"/>
        <family val="2"/>
      </rPr>
      <t>Vorkonditionierung</t>
    </r>
  </si>
  <si>
    <r>
      <t>10.6</t>
    </r>
    <r>
      <rPr>
        <b/>
        <sz val="7"/>
        <color theme="1"/>
        <rFont val="Arial"/>
        <family val="2"/>
      </rPr>
      <t xml:space="preserve">        </t>
    </r>
    <r>
      <rPr>
        <b/>
        <sz val="13"/>
        <color theme="1"/>
        <rFont val="Arial"/>
        <family val="2"/>
      </rPr>
      <t>Monitoring</t>
    </r>
  </si>
  <si>
    <r>
      <t>10.6.1</t>
    </r>
    <r>
      <rPr>
        <b/>
        <sz val="7"/>
        <color theme="1"/>
        <rFont val="Arial"/>
        <family val="2"/>
      </rPr>
      <t xml:space="preserve">        </t>
    </r>
    <r>
      <rPr>
        <b/>
        <sz val="12"/>
        <color theme="1"/>
        <rFont val="Arial"/>
        <family val="2"/>
      </rPr>
      <t>Dashboard</t>
    </r>
  </si>
  <si>
    <r>
      <t>·</t>
    </r>
    <r>
      <rPr>
        <sz val="7"/>
        <color theme="1"/>
        <rFont val="Arial"/>
        <family val="2"/>
      </rPr>
      <t xml:space="preserve">      </t>
    </r>
    <r>
      <rPr>
        <sz val="11"/>
        <color theme="1"/>
        <rFont val="Arial"/>
        <family val="2"/>
      </rPr>
      <t>Aktueller Stromverbrauch</t>
    </r>
  </si>
  <si>
    <r>
      <t>·</t>
    </r>
    <r>
      <rPr>
        <sz val="7"/>
        <color theme="1"/>
        <rFont val="Arial"/>
        <family val="2"/>
      </rPr>
      <t xml:space="preserve">      </t>
    </r>
    <r>
      <rPr>
        <sz val="11"/>
        <color theme="1"/>
        <rFont val="Arial"/>
        <family val="2"/>
      </rPr>
      <t>Jahresübersicht Stromverbrauch</t>
    </r>
  </si>
  <si>
    <r>
      <t>·</t>
    </r>
    <r>
      <rPr>
        <sz val="7"/>
        <color theme="1"/>
        <rFont val="Arial"/>
        <family val="2"/>
      </rPr>
      <t xml:space="preserve">      </t>
    </r>
    <r>
      <rPr>
        <sz val="11"/>
        <color theme="1"/>
        <rFont val="Arial"/>
        <family val="2"/>
      </rPr>
      <t>Übersicht über den Status der E-Busse</t>
    </r>
  </si>
  <si>
    <r>
      <t>·</t>
    </r>
    <r>
      <rPr>
        <sz val="7"/>
        <color theme="1"/>
        <rFont val="Arial"/>
        <family val="2"/>
      </rPr>
      <t xml:space="preserve">      </t>
    </r>
    <r>
      <rPr>
        <sz val="11"/>
        <color theme="1"/>
        <rFont val="Arial"/>
        <family val="2"/>
      </rPr>
      <t>Übersicht über den Status der Ladeinfrastruktur</t>
    </r>
  </si>
  <si>
    <r>
      <t>10.6.2</t>
    </r>
    <r>
      <rPr>
        <b/>
        <sz val="7"/>
        <color theme="1"/>
        <rFont val="Arial"/>
        <family val="2"/>
      </rPr>
      <t xml:space="preserve">        </t>
    </r>
    <r>
      <rPr>
        <b/>
        <sz val="12"/>
        <color theme="1"/>
        <rFont val="Arial"/>
        <family val="2"/>
      </rPr>
      <t>Betriebsbild</t>
    </r>
  </si>
  <si>
    <r>
      <t>·</t>
    </r>
    <r>
      <rPr>
        <sz val="7"/>
        <color theme="1"/>
        <rFont val="Arial"/>
        <family val="2"/>
      </rPr>
      <t xml:space="preserve">      </t>
    </r>
    <r>
      <rPr>
        <sz val="11"/>
        <color theme="1"/>
        <rFont val="Arial"/>
        <family val="2"/>
      </rPr>
      <t>Kopplungsdauer mit Zeitstempel</t>
    </r>
  </si>
  <si>
    <r>
      <t>·</t>
    </r>
    <r>
      <rPr>
        <sz val="7"/>
        <color theme="1"/>
        <rFont val="Arial"/>
        <family val="2"/>
      </rPr>
      <t xml:space="preserve">      </t>
    </r>
    <r>
      <rPr>
        <sz val="11"/>
        <color theme="1"/>
        <rFont val="Arial"/>
        <family val="2"/>
      </rPr>
      <t>Voraussichtliche Ladedauer bis zum Ladeziel (Ziel-SoC)</t>
    </r>
  </si>
  <si>
    <r>
      <t>·</t>
    </r>
    <r>
      <rPr>
        <sz val="7"/>
        <color theme="1"/>
        <rFont val="Arial"/>
        <family val="2"/>
      </rPr>
      <t xml:space="preserve">      </t>
    </r>
    <r>
      <rPr>
        <sz val="11"/>
        <color theme="1"/>
        <rFont val="Arial"/>
        <family val="2"/>
      </rPr>
      <t>Geplante Abfahrtszeit des Fahrzeugs</t>
    </r>
  </si>
  <si>
    <r>
      <t>·</t>
    </r>
    <r>
      <rPr>
        <sz val="7"/>
        <color theme="1"/>
        <rFont val="Arial"/>
        <family val="2"/>
      </rPr>
      <t xml:space="preserve">      </t>
    </r>
    <r>
      <rPr>
        <sz val="11"/>
        <color theme="1"/>
        <rFont val="Arial"/>
        <family val="2"/>
      </rPr>
      <t>Aktueller SoC geladen in kWh</t>
    </r>
  </si>
  <si>
    <r>
      <t>·</t>
    </r>
    <r>
      <rPr>
        <sz val="7"/>
        <color theme="1"/>
        <rFont val="Arial"/>
        <family val="2"/>
      </rPr>
      <t xml:space="preserve">      </t>
    </r>
    <r>
      <rPr>
        <sz val="11"/>
        <color theme="1"/>
        <rFont val="Arial"/>
        <family val="2"/>
      </rPr>
      <t>Fahrzeugbatteriekapazität in kWh</t>
    </r>
  </si>
  <si>
    <r>
      <t>·</t>
    </r>
    <r>
      <rPr>
        <sz val="7"/>
        <color theme="1"/>
        <rFont val="Arial"/>
        <family val="2"/>
      </rPr>
      <t xml:space="preserve">      </t>
    </r>
    <r>
      <rPr>
        <sz val="11"/>
        <color theme="1"/>
        <rFont val="Arial"/>
        <family val="2"/>
      </rPr>
      <t>Notwendiger SoC bei Abfahrt des Fahrzeugs (notwendiges Ladeziel (Ziel-SoC))</t>
    </r>
  </si>
  <si>
    <r>
      <t>·</t>
    </r>
    <r>
      <rPr>
        <sz val="7"/>
        <color theme="1"/>
        <rFont val="Arial"/>
        <family val="2"/>
      </rPr>
      <t xml:space="preserve">      </t>
    </r>
    <r>
      <rPr>
        <sz val="11"/>
        <color theme="1"/>
        <rFont val="Arial"/>
        <family val="2"/>
      </rPr>
      <t>durchschnittliche Ladegeschwindigkeit</t>
    </r>
  </si>
  <si>
    <r>
      <t>·</t>
    </r>
    <r>
      <rPr>
        <sz val="7"/>
        <color theme="1"/>
        <rFont val="Arial"/>
        <family val="2"/>
      </rPr>
      <t xml:space="preserve">      </t>
    </r>
    <r>
      <rPr>
        <sz val="11"/>
        <color theme="1"/>
        <rFont val="Arial"/>
        <family val="2"/>
      </rPr>
      <t>Status der Ladung (störungsfrei oder Fehler)</t>
    </r>
  </si>
  <si>
    <r>
      <t>10.6.3</t>
    </r>
    <r>
      <rPr>
        <b/>
        <sz val="7"/>
        <color theme="1"/>
        <rFont val="Arial"/>
        <family val="2"/>
      </rPr>
      <t xml:space="preserve">        </t>
    </r>
    <r>
      <rPr>
        <b/>
        <sz val="12"/>
        <color theme="1"/>
        <rFont val="Arial"/>
        <family val="2"/>
      </rPr>
      <t>Betriebsbild im System zur Fahrzeugdisposition, -Ortung und Betriebshofmanagement</t>
    </r>
  </si>
  <si>
    <r>
      <t>10.6.4</t>
    </r>
    <r>
      <rPr>
        <b/>
        <sz val="7"/>
        <color theme="1"/>
        <rFont val="Arial"/>
        <family val="2"/>
      </rPr>
      <t xml:space="preserve">        </t>
    </r>
    <r>
      <rPr>
        <b/>
        <sz val="12"/>
        <color theme="1"/>
        <rFont val="Arial"/>
        <family val="2"/>
      </rPr>
      <t>Monitoring der Ladevorgänge</t>
    </r>
  </si>
  <si>
    <r>
      <t>10.6.5</t>
    </r>
    <r>
      <rPr>
        <b/>
        <sz val="7"/>
        <color theme="1"/>
        <rFont val="Arial"/>
        <family val="2"/>
      </rPr>
      <t xml:space="preserve">        </t>
    </r>
    <r>
      <rPr>
        <b/>
        <sz val="12"/>
        <color theme="1"/>
        <rFont val="Arial"/>
        <family val="2"/>
      </rPr>
      <t>Monitoring des Energieverbrauchs</t>
    </r>
  </si>
  <si>
    <r>
      <t>10.6.6</t>
    </r>
    <r>
      <rPr>
        <b/>
        <sz val="7"/>
        <color theme="1"/>
        <rFont val="Arial"/>
        <family val="2"/>
      </rPr>
      <t xml:space="preserve">        </t>
    </r>
    <r>
      <rPr>
        <b/>
        <sz val="12"/>
        <color theme="1"/>
        <rFont val="Arial"/>
        <family val="2"/>
      </rPr>
      <t>Monitoring der Ladeinfrastruktur</t>
    </r>
  </si>
  <si>
    <r>
      <t>10.6.7</t>
    </r>
    <r>
      <rPr>
        <b/>
        <sz val="7"/>
        <color theme="1"/>
        <rFont val="Arial"/>
        <family val="2"/>
      </rPr>
      <t xml:space="preserve">        </t>
    </r>
    <r>
      <rPr>
        <b/>
        <sz val="12"/>
        <color theme="1"/>
        <rFont val="Arial"/>
        <family val="2"/>
      </rPr>
      <t>Sonstiges</t>
    </r>
  </si>
  <si>
    <r>
      <t>10.7</t>
    </r>
    <r>
      <rPr>
        <b/>
        <sz val="7"/>
        <color theme="1"/>
        <rFont val="Arial"/>
        <family val="2"/>
      </rPr>
      <t xml:space="preserve">        </t>
    </r>
    <r>
      <rPr>
        <b/>
        <sz val="13"/>
        <color theme="1"/>
        <rFont val="Arial"/>
        <family val="2"/>
      </rPr>
      <t>Störungen und Fehler</t>
    </r>
  </si>
  <si>
    <r>
      <t>·</t>
    </r>
    <r>
      <rPr>
        <sz val="7"/>
        <color theme="1"/>
        <rFont val="Arial"/>
        <family val="2"/>
      </rPr>
      <t xml:space="preserve">      </t>
    </r>
    <r>
      <rPr>
        <sz val="11"/>
        <color theme="1"/>
        <rFont val="Arial"/>
        <family val="2"/>
      </rPr>
      <t>über OCPP gemeldete oder erkannte Fehler der Ladestationen,</t>
    </r>
  </si>
  <si>
    <r>
      <t>·</t>
    </r>
    <r>
      <rPr>
        <sz val="7"/>
        <color theme="1"/>
        <rFont val="Arial"/>
        <family val="2"/>
      </rPr>
      <t xml:space="preserve">      </t>
    </r>
    <r>
      <rPr>
        <sz val="11"/>
        <color theme="1"/>
        <rFont val="Arial"/>
        <family val="2"/>
      </rPr>
      <t>deutliche Abweichungen zwischen dem Ladefortschritt und der hinterlegten Ladekurve,</t>
    </r>
  </si>
  <si>
    <r>
      <t>·</t>
    </r>
    <r>
      <rPr>
        <sz val="7"/>
        <color theme="1"/>
        <rFont val="Arial"/>
        <family val="2"/>
      </rPr>
      <t xml:space="preserve">      </t>
    </r>
    <r>
      <rPr>
        <sz val="11"/>
        <color theme="1"/>
        <rFont val="Arial"/>
        <family val="2"/>
      </rPr>
      <t>ein Abbruch vor dem geplanten Abschluss des Ladevorgangs, soweit dieser nicht absichtlich manuell durch den LLMS-Bediener ausgelöst wurde.</t>
    </r>
  </si>
  <si>
    <r>
      <t>10.8</t>
    </r>
    <r>
      <rPr>
        <b/>
        <sz val="7"/>
        <color theme="1"/>
        <rFont val="Arial"/>
        <family val="2"/>
      </rPr>
      <t xml:space="preserve">        </t>
    </r>
    <r>
      <rPr>
        <b/>
        <sz val="13"/>
        <color theme="1"/>
        <rFont val="Arial"/>
        <family val="2"/>
      </rPr>
      <t>Reports und Statistiken</t>
    </r>
  </si>
  <si>
    <r>
      <t>10.8.1</t>
    </r>
    <r>
      <rPr>
        <b/>
        <sz val="7"/>
        <color theme="1"/>
        <rFont val="Arial"/>
        <family val="2"/>
      </rPr>
      <t xml:space="preserve">        </t>
    </r>
    <r>
      <rPr>
        <b/>
        <sz val="12"/>
        <color theme="1"/>
        <rFont val="Arial"/>
        <family val="2"/>
      </rPr>
      <t>Statistikmöglichkeiten</t>
    </r>
  </si>
  <si>
    <r>
      <t>10.8.2</t>
    </r>
    <r>
      <rPr>
        <b/>
        <sz val="7"/>
        <color theme="1"/>
        <rFont val="Arial"/>
        <family val="2"/>
      </rPr>
      <t xml:space="preserve">        </t>
    </r>
    <r>
      <rPr>
        <b/>
        <sz val="12"/>
        <color theme="1"/>
        <rFont val="Arial"/>
        <family val="2"/>
      </rPr>
      <t>Erfassung von Verbrauchsdaten</t>
    </r>
  </si>
  <si>
    <r>
      <t>11</t>
    </r>
    <r>
      <rPr>
        <b/>
        <sz val="7"/>
        <color theme="1"/>
        <rFont val="Arial"/>
        <family val="2"/>
      </rPr>
      <t xml:space="preserve">         </t>
    </r>
    <r>
      <rPr>
        <b/>
        <sz val="14"/>
        <color theme="1"/>
        <rFont val="Arial"/>
        <family val="2"/>
      </rPr>
      <t>Schnittstellen</t>
    </r>
  </si>
  <si>
    <r>
      <t>11.1</t>
    </r>
    <r>
      <rPr>
        <b/>
        <sz val="7"/>
        <color theme="1"/>
        <rFont val="Arial"/>
        <family val="2"/>
      </rPr>
      <t xml:space="preserve">        </t>
    </r>
    <r>
      <rPr>
        <b/>
        <sz val="13"/>
        <color theme="1"/>
        <rFont val="Arial"/>
        <family val="2"/>
      </rPr>
      <t>Allgemeine Anforderungen</t>
    </r>
  </si>
  <si>
    <r>
      <t>·</t>
    </r>
    <r>
      <rPr>
        <sz val="7"/>
        <color theme="1"/>
        <rFont val="Arial"/>
        <family val="2"/>
      </rPr>
      <t xml:space="preserve">      </t>
    </r>
    <r>
      <rPr>
        <sz val="11"/>
        <color theme="1"/>
        <rFont val="Arial"/>
        <family val="2"/>
      </rPr>
      <t>Alle beschriebenen Schnittstellen sind durch den Bieter LLMS-seitig einzukalkulieren.</t>
    </r>
  </si>
  <si>
    <r>
      <t>·</t>
    </r>
    <r>
      <rPr>
        <sz val="7"/>
        <color theme="1"/>
        <rFont val="Arial"/>
        <family val="2"/>
      </rPr>
      <t xml:space="preserve">      </t>
    </r>
    <r>
      <rPr>
        <sz val="11"/>
        <color theme="1"/>
        <rFont val="Arial"/>
        <family val="2"/>
      </rPr>
      <t>Alle Schnittstellen werden im Rahmen der Systemrealisierung gegenüber dem AG offengelegt.</t>
    </r>
  </si>
  <si>
    <r>
      <t>·</t>
    </r>
    <r>
      <rPr>
        <sz val="7"/>
        <color theme="1"/>
        <rFont val="Arial"/>
        <family val="2"/>
      </rPr>
      <t xml:space="preserve">      </t>
    </r>
    <r>
      <rPr>
        <sz val="11"/>
        <color theme="1"/>
        <rFont val="Arial"/>
        <family val="2"/>
      </rPr>
      <t>Neben der Offenlegung hat der AG das Recht, die Schnittstelle gegenüber Dritten, die diese Schnittstelle in seinem Auftrag für ein Umsystem realisieren sollen, offenzulegen.</t>
    </r>
  </si>
  <si>
    <r>
      <t>·</t>
    </r>
    <r>
      <rPr>
        <sz val="7"/>
        <color theme="1"/>
        <rFont val="Arial"/>
        <family val="2"/>
      </rPr>
      <t xml:space="preserve">      </t>
    </r>
    <r>
      <rPr>
        <sz val="11"/>
        <color theme="1"/>
        <rFont val="Arial"/>
        <family val="2"/>
      </rPr>
      <t>Der Dritte darf diese Schnittstellendefinition ohne zusätzliche Lizenzkosten nutzen.</t>
    </r>
  </si>
  <si>
    <r>
      <t>·</t>
    </r>
    <r>
      <rPr>
        <sz val="7"/>
        <color theme="1"/>
        <rFont val="Arial"/>
        <family val="2"/>
      </rPr>
      <t xml:space="preserve">      </t>
    </r>
    <r>
      <rPr>
        <sz val="11"/>
        <color theme="1"/>
        <rFont val="Arial"/>
        <family val="2"/>
      </rPr>
      <t>Bei Updates wird die Schnittstellendokumentation aktualisiert.</t>
    </r>
  </si>
  <si>
    <r>
      <t>·</t>
    </r>
    <r>
      <rPr>
        <sz val="7"/>
        <color theme="1"/>
        <rFont val="Arial"/>
        <family val="2"/>
      </rPr>
      <t xml:space="preserve">      </t>
    </r>
    <r>
      <rPr>
        <sz val="11"/>
        <color theme="1"/>
        <rFont val="Arial"/>
        <family val="2"/>
      </rPr>
      <t>Die Datenübergabe/ -übernahme von und zu Umsystemen über Schnittstellen erfolgt vollautomatisch (wenn nicht anders gefordert).</t>
    </r>
  </si>
  <si>
    <r>
      <t>·</t>
    </r>
    <r>
      <rPr>
        <sz val="7"/>
        <color theme="1"/>
        <rFont val="Arial"/>
        <family val="2"/>
      </rPr>
      <t xml:space="preserve">      </t>
    </r>
    <r>
      <rPr>
        <sz val="11"/>
        <color theme="1"/>
        <rFont val="Arial"/>
        <family val="2"/>
      </rPr>
      <t>Die Datenübergabe / -übernahme von und zu Umsystemen über Schnittstellen kann bei Bedarf manuell initiiert werden.</t>
    </r>
  </si>
  <si>
    <r>
      <t>11.2</t>
    </r>
    <r>
      <rPr>
        <b/>
        <sz val="7"/>
        <color theme="1"/>
        <rFont val="Arial"/>
        <family val="2"/>
      </rPr>
      <t xml:space="preserve">        </t>
    </r>
    <r>
      <rPr>
        <b/>
        <sz val="13"/>
        <color theme="1"/>
        <rFont val="Arial"/>
        <family val="2"/>
      </rPr>
      <t>Zu berücksichtigende Schnittstellen und Umsysteme</t>
    </r>
  </si>
  <si>
    <r>
      <t>·</t>
    </r>
    <r>
      <rPr>
        <sz val="7"/>
        <color theme="1"/>
        <rFont val="Arial"/>
        <family val="2"/>
      </rPr>
      <t xml:space="preserve">      </t>
    </r>
    <r>
      <rPr>
        <sz val="11"/>
        <color theme="1"/>
        <rFont val="Arial"/>
        <family val="2"/>
      </rPr>
      <t>VDV 463 in der Version 1.1.0 (12/2024) bidirektional zwischen LLMS und dem System zur Fahrzeugdisposition, -Ortung und Betriebshofmanagement (</t>
    </r>
    <r>
      <rPr>
        <i/>
        <sz val="11"/>
        <color theme="1"/>
        <rFont val="Arial"/>
        <family val="2"/>
      </rPr>
      <t>neu zu beschaffen, Hersteller unbekannt</t>
    </r>
    <r>
      <rPr>
        <sz val="11"/>
        <color theme="1"/>
        <rFont val="Arial"/>
        <family val="2"/>
      </rPr>
      <t>)</t>
    </r>
  </si>
  <si>
    <r>
      <t>·</t>
    </r>
    <r>
      <rPr>
        <sz val="7"/>
        <color theme="1"/>
        <rFont val="Arial"/>
        <family val="2"/>
      </rPr>
      <t xml:space="preserve">      </t>
    </r>
    <r>
      <rPr>
        <sz val="11"/>
        <color theme="1"/>
        <rFont val="Arial"/>
        <family val="2"/>
      </rPr>
      <t>VDV 463 bidirektional zwischen LLMS und ITCS (</t>
    </r>
    <r>
      <rPr>
        <i/>
        <sz val="11"/>
        <color theme="1"/>
        <rFont val="Arial"/>
        <family val="2"/>
      </rPr>
      <t>neu zu beschaffen, Hersteller unbekannt</t>
    </r>
    <r>
      <rPr>
        <sz val="11"/>
        <color theme="1"/>
        <rFont val="Arial"/>
        <family val="2"/>
      </rPr>
      <t>)</t>
    </r>
  </si>
  <si>
    <r>
      <t>·</t>
    </r>
    <r>
      <rPr>
        <sz val="7"/>
        <color theme="1"/>
        <rFont val="Arial"/>
        <family val="2"/>
      </rPr>
      <t xml:space="preserve">      </t>
    </r>
    <r>
      <rPr>
        <sz val="11"/>
        <color theme="1"/>
        <rFont val="Arial"/>
        <family val="2"/>
      </rPr>
      <t>OCPP-1.6 oder höher bidirektional zwischen LLMS und Ladeinfrastruktur (</t>
    </r>
    <r>
      <rPr>
        <i/>
        <sz val="11"/>
        <color theme="1"/>
        <rFont val="Arial"/>
        <family val="2"/>
      </rPr>
      <t>Hersteller SBRS Schaltbau</t>
    </r>
    <r>
      <rPr>
        <sz val="11"/>
        <color theme="1"/>
        <rFont val="Arial"/>
        <family val="2"/>
      </rPr>
      <t>)</t>
    </r>
  </si>
  <si>
    <r>
      <t>·</t>
    </r>
    <r>
      <rPr>
        <sz val="7"/>
        <color theme="1"/>
        <rFont val="Arial"/>
        <family val="2"/>
      </rPr>
      <t xml:space="preserve">      </t>
    </r>
    <r>
      <rPr>
        <sz val="11"/>
        <color theme="1"/>
        <rFont val="Arial"/>
        <family val="2"/>
      </rPr>
      <t>VDV 261 bidirektional über die Ladeinfrastruktur (</t>
    </r>
    <r>
      <rPr>
        <i/>
        <sz val="11"/>
        <color theme="1"/>
        <rFont val="Arial"/>
        <family val="2"/>
      </rPr>
      <t>Hersteller Firma Schaltbau</t>
    </r>
    <r>
      <rPr>
        <sz val="11"/>
        <color theme="1"/>
        <rFont val="Arial"/>
        <family val="2"/>
      </rPr>
      <t>) zu den E-Bussen (</t>
    </r>
    <r>
      <rPr>
        <i/>
        <sz val="11"/>
        <color theme="1"/>
        <rFont val="Arial"/>
        <family val="2"/>
      </rPr>
      <t>Mercedes Benz, Typ eCitaro; weitere werden neu beschafft, Hersteller unbekannt</t>
    </r>
    <r>
      <rPr>
        <sz val="11"/>
        <color theme="1"/>
        <rFont val="Arial"/>
        <family val="2"/>
      </rPr>
      <t>)</t>
    </r>
  </si>
  <si>
    <r>
      <t>·</t>
    </r>
    <r>
      <rPr>
        <sz val="7"/>
        <color theme="1"/>
        <rFont val="Arial"/>
        <family val="2"/>
      </rPr>
      <t xml:space="preserve">      </t>
    </r>
    <r>
      <rPr>
        <sz val="11"/>
        <color theme="1"/>
        <rFont val="Arial"/>
        <family val="2"/>
      </rPr>
      <t>Anbindung Komponenten Netzanschluss (Mittelspannungs-Schaltanlage) über eine IEC 61850/60870-Schnittstelle je Trafo</t>
    </r>
  </si>
  <si>
    <r>
      <t>12</t>
    </r>
    <r>
      <rPr>
        <b/>
        <sz val="7"/>
        <color theme="1"/>
        <rFont val="Arial"/>
        <family val="2"/>
      </rPr>
      <t xml:space="preserve">          </t>
    </r>
    <r>
      <rPr>
        <b/>
        <sz val="14"/>
        <color theme="1"/>
        <rFont val="Arial"/>
        <family val="2"/>
      </rPr>
      <t>Herbeiführung der Betriebsbereitschaft</t>
    </r>
  </si>
  <si>
    <r>
      <t>12.1</t>
    </r>
    <r>
      <rPr>
        <b/>
        <sz val="7"/>
        <color theme="1"/>
        <rFont val="Arial"/>
        <family val="2"/>
      </rPr>
      <t xml:space="preserve">        </t>
    </r>
    <r>
      <rPr>
        <b/>
        <sz val="13"/>
        <color theme="1"/>
        <rFont val="Arial"/>
        <family val="2"/>
      </rPr>
      <t>Migration</t>
    </r>
  </si>
  <si>
    <r>
      <t>12.2</t>
    </r>
    <r>
      <rPr>
        <b/>
        <sz val="7"/>
        <color theme="1"/>
        <rFont val="Arial"/>
        <family val="2"/>
      </rPr>
      <t xml:space="preserve">        </t>
    </r>
    <r>
      <rPr>
        <b/>
        <sz val="13"/>
        <color theme="1"/>
        <rFont val="Arial"/>
        <family val="2"/>
      </rPr>
      <t>Termine</t>
    </r>
  </si>
  <si>
    <r>
      <t>12.3</t>
    </r>
    <r>
      <rPr>
        <b/>
        <sz val="7"/>
        <color theme="1"/>
        <rFont val="Arial"/>
        <family val="2"/>
      </rPr>
      <t xml:space="preserve">        </t>
    </r>
    <r>
      <rPr>
        <b/>
        <sz val="13"/>
        <color theme="1"/>
        <rFont val="Arial"/>
        <family val="2"/>
      </rPr>
      <t>Erstellen und Pflege eines Projektzeitplan</t>
    </r>
  </si>
  <si>
    <r>
      <t>12.4</t>
    </r>
    <r>
      <rPr>
        <b/>
        <sz val="7"/>
        <color theme="1"/>
        <rFont val="Arial"/>
        <family val="2"/>
      </rPr>
      <t xml:space="preserve">        </t>
    </r>
    <r>
      <rPr>
        <b/>
        <sz val="13"/>
        <color theme="1"/>
        <rFont val="Arial"/>
        <family val="2"/>
      </rPr>
      <t>Pflichtenhefterstellung</t>
    </r>
  </si>
  <si>
    <r>
      <t>12.5</t>
    </r>
    <r>
      <rPr>
        <b/>
        <sz val="7"/>
        <color theme="1"/>
        <rFont val="Arial"/>
        <family val="2"/>
      </rPr>
      <t xml:space="preserve">        </t>
    </r>
    <r>
      <rPr>
        <b/>
        <sz val="13"/>
        <color theme="1"/>
        <rFont val="Arial"/>
        <family val="2"/>
      </rPr>
      <t>Projektleitung</t>
    </r>
  </si>
  <si>
    <r>
      <t>12.6</t>
    </r>
    <r>
      <rPr>
        <b/>
        <sz val="7"/>
        <color theme="1"/>
        <rFont val="Arial"/>
        <family val="2"/>
      </rPr>
      <t xml:space="preserve">        </t>
    </r>
    <r>
      <rPr>
        <b/>
        <sz val="13"/>
        <color theme="1"/>
        <rFont val="Arial"/>
        <family val="2"/>
      </rPr>
      <t>Sprache</t>
    </r>
  </si>
  <si>
    <r>
      <t>12.7</t>
    </r>
    <r>
      <rPr>
        <b/>
        <sz val="7"/>
        <color theme="1"/>
        <rFont val="Arial"/>
        <family val="2"/>
      </rPr>
      <t xml:space="preserve">        </t>
    </r>
    <r>
      <rPr>
        <b/>
        <sz val="13"/>
        <color theme="1"/>
        <rFont val="Arial"/>
        <family val="2"/>
      </rPr>
      <t>Systemdokumentation</t>
    </r>
  </si>
  <si>
    <r>
      <t>12.8</t>
    </r>
    <r>
      <rPr>
        <b/>
        <sz val="7"/>
        <color theme="1"/>
        <rFont val="Arial"/>
        <family val="2"/>
      </rPr>
      <t xml:space="preserve">        </t>
    </r>
    <r>
      <rPr>
        <b/>
        <sz val="13"/>
        <color theme="1"/>
        <rFont val="Arial"/>
        <family val="2"/>
      </rPr>
      <t>Softwareauslieferung</t>
    </r>
  </si>
  <si>
    <r>
      <t>12.9</t>
    </r>
    <r>
      <rPr>
        <b/>
        <sz val="7"/>
        <color theme="1"/>
        <rFont val="Arial"/>
        <family val="2"/>
      </rPr>
      <t xml:space="preserve">        </t>
    </r>
    <r>
      <rPr>
        <b/>
        <sz val="13"/>
        <color theme="1"/>
        <rFont val="Arial"/>
        <family val="2"/>
      </rPr>
      <t>Schulung, Einweisung</t>
    </r>
  </si>
  <si>
    <r>
      <t>12.10</t>
    </r>
    <r>
      <rPr>
        <b/>
        <sz val="7"/>
        <color theme="1"/>
        <rFont val="Arial"/>
        <family val="2"/>
      </rPr>
      <t xml:space="preserve">    </t>
    </r>
    <r>
      <rPr>
        <b/>
        <sz val="13"/>
        <color theme="1"/>
        <rFont val="Arial"/>
        <family val="2"/>
      </rPr>
      <t>Systemparametrierung und Datenerstversorgung</t>
    </r>
  </si>
  <si>
    <r>
      <t>12.10.1</t>
    </r>
    <r>
      <rPr>
        <b/>
        <sz val="7"/>
        <color theme="1"/>
        <rFont val="Arial"/>
        <family val="2"/>
      </rPr>
      <t xml:space="preserve">    </t>
    </r>
    <r>
      <rPr>
        <b/>
        <sz val="12"/>
        <color theme="1"/>
        <rFont val="Arial"/>
        <family val="2"/>
      </rPr>
      <t>Systemparametrierung</t>
    </r>
  </si>
  <si>
    <r>
      <t>12.10.2</t>
    </r>
    <r>
      <rPr>
        <b/>
        <sz val="7"/>
        <color theme="1"/>
        <rFont val="Arial"/>
        <family val="2"/>
      </rPr>
      <t xml:space="preserve">    </t>
    </r>
    <r>
      <rPr>
        <b/>
        <sz val="12"/>
        <color theme="1"/>
        <rFont val="Arial"/>
        <family val="2"/>
      </rPr>
      <t>Datenerstversorgung</t>
    </r>
  </si>
  <si>
    <r>
      <t>12.11</t>
    </r>
    <r>
      <rPr>
        <b/>
        <sz val="7"/>
        <color theme="1"/>
        <rFont val="Arial"/>
        <family val="2"/>
      </rPr>
      <t xml:space="preserve">    </t>
    </r>
    <r>
      <rPr>
        <b/>
        <sz val="13"/>
        <color theme="1"/>
        <rFont val="Arial"/>
        <family val="2"/>
      </rPr>
      <t>Systemeinführung</t>
    </r>
  </si>
  <si>
    <r>
      <t>12.11.1</t>
    </r>
    <r>
      <rPr>
        <b/>
        <sz val="7"/>
        <color theme="1"/>
        <rFont val="Arial"/>
        <family val="2"/>
      </rPr>
      <t xml:space="preserve">    </t>
    </r>
    <r>
      <rPr>
        <b/>
        <sz val="12"/>
        <color theme="1"/>
        <rFont val="Arial"/>
        <family val="2"/>
      </rPr>
      <t>Systemaufbau, Inbetriebnahme</t>
    </r>
  </si>
  <si>
    <r>
      <t>12.11.2</t>
    </r>
    <r>
      <rPr>
        <b/>
        <sz val="7"/>
        <color theme="1"/>
        <rFont val="Arial"/>
        <family val="2"/>
      </rPr>
      <t xml:space="preserve">    </t>
    </r>
    <r>
      <rPr>
        <b/>
        <sz val="12"/>
        <color theme="1"/>
        <rFont val="Arial"/>
        <family val="2"/>
      </rPr>
      <t>Mängelklassen</t>
    </r>
  </si>
  <si>
    <r>
      <t>12.11.3</t>
    </r>
    <r>
      <rPr>
        <b/>
        <sz val="7"/>
        <color theme="1"/>
        <rFont val="Arial"/>
        <family val="2"/>
      </rPr>
      <t xml:space="preserve">    </t>
    </r>
    <r>
      <rPr>
        <b/>
        <sz val="12"/>
        <color theme="1"/>
        <rFont val="Arial"/>
        <family val="2"/>
      </rPr>
      <t>Funktionstest, Testbetrieb, Probebetrieb, Abnahme</t>
    </r>
  </si>
  <si>
    <r>
      <t>12.11.3.1</t>
    </r>
    <r>
      <rPr>
        <b/>
        <sz val="7"/>
        <color theme="1"/>
        <rFont val="Arial"/>
        <family val="2"/>
      </rPr>
      <t xml:space="preserve">       </t>
    </r>
    <r>
      <rPr>
        <b/>
        <sz val="12"/>
        <color theme="1"/>
        <rFont val="Arial"/>
        <family val="2"/>
      </rPr>
      <t>Funktionstest</t>
    </r>
  </si>
  <si>
    <r>
      <t>12.11.3.2</t>
    </r>
    <r>
      <rPr>
        <b/>
        <sz val="7"/>
        <color theme="1"/>
        <rFont val="Arial"/>
        <family val="2"/>
      </rPr>
      <t xml:space="preserve">       </t>
    </r>
    <r>
      <rPr>
        <b/>
        <sz val="12"/>
        <color theme="1"/>
        <rFont val="Arial"/>
        <family val="2"/>
      </rPr>
      <t>Testbetrieb und Probebetrieb</t>
    </r>
  </si>
  <si>
    <r>
      <t>12.11.3.3</t>
    </r>
    <r>
      <rPr>
        <b/>
        <sz val="7"/>
        <color theme="1"/>
        <rFont val="Arial"/>
        <family val="2"/>
      </rPr>
      <t xml:space="preserve">     </t>
    </r>
    <r>
      <rPr>
        <b/>
        <sz val="12"/>
        <color theme="1"/>
        <rFont val="Arial"/>
        <family val="2"/>
      </rPr>
      <t>Abnahme</t>
    </r>
  </si>
  <si>
    <r>
      <t>12.12</t>
    </r>
    <r>
      <rPr>
        <b/>
        <sz val="7"/>
        <color theme="1"/>
        <rFont val="Arial"/>
        <family val="2"/>
      </rPr>
      <t xml:space="preserve">   </t>
    </r>
    <r>
      <rPr>
        <b/>
        <sz val="13"/>
        <color theme="1"/>
        <rFont val="Arial"/>
        <family val="2"/>
      </rPr>
      <t>Verfügbarkeit</t>
    </r>
  </si>
  <si>
    <r>
      <t>13</t>
    </r>
    <r>
      <rPr>
        <b/>
        <sz val="7"/>
        <color theme="1"/>
        <rFont val="Arial"/>
        <family val="2"/>
      </rPr>
      <t xml:space="preserve">         </t>
    </r>
    <r>
      <rPr>
        <b/>
        <sz val="14"/>
        <color theme="1"/>
        <rFont val="Arial"/>
        <family val="2"/>
      </rPr>
      <t>Systemservice</t>
    </r>
  </si>
  <si>
    <r>
      <t>13.1</t>
    </r>
    <r>
      <rPr>
        <b/>
        <sz val="7"/>
        <color theme="1"/>
        <rFont val="Arial"/>
        <family val="2"/>
      </rPr>
      <t xml:space="preserve">       </t>
    </r>
    <r>
      <rPr>
        <b/>
        <sz val="13"/>
        <color theme="1"/>
        <rFont val="Arial"/>
        <family val="2"/>
      </rPr>
      <t>Beginn der Systemserviceleistungen</t>
    </r>
  </si>
  <si>
    <r>
      <t>13.2</t>
    </r>
    <r>
      <rPr>
        <b/>
        <sz val="7"/>
        <color theme="1"/>
        <rFont val="Arial"/>
        <family val="2"/>
      </rPr>
      <t xml:space="preserve">       </t>
    </r>
    <r>
      <rPr>
        <b/>
        <sz val="13"/>
        <color theme="1"/>
        <rFont val="Arial"/>
        <family val="2"/>
      </rPr>
      <t>Systemservice nach Ablauf der Gewährleistungsfrist</t>
    </r>
  </si>
  <si>
    <r>
      <t>13.3</t>
    </r>
    <r>
      <rPr>
        <b/>
        <sz val="7"/>
        <color theme="1"/>
        <rFont val="Arial"/>
        <family val="2"/>
      </rPr>
      <t xml:space="preserve">       </t>
    </r>
    <r>
      <rPr>
        <b/>
        <sz val="13"/>
        <color theme="1"/>
        <rFont val="Arial"/>
        <family val="2"/>
      </rPr>
      <t>Einspielen von Updates</t>
    </r>
  </si>
  <si>
    <r>
      <t>13.4</t>
    </r>
    <r>
      <rPr>
        <b/>
        <sz val="7"/>
        <color theme="1"/>
        <rFont val="Arial"/>
        <family val="2"/>
      </rPr>
      <t xml:space="preserve">        </t>
    </r>
    <r>
      <rPr>
        <b/>
        <sz val="13"/>
        <color theme="1"/>
        <rFont val="Arial"/>
        <family val="2"/>
      </rPr>
      <t>Servicezeiten</t>
    </r>
  </si>
  <si>
    <r>
      <t>13.5</t>
    </r>
    <r>
      <rPr>
        <b/>
        <sz val="7"/>
        <color theme="1"/>
        <rFont val="Arial"/>
        <family val="2"/>
      </rPr>
      <t xml:space="preserve">        </t>
    </r>
    <r>
      <rPr>
        <b/>
        <sz val="13"/>
        <color theme="1"/>
        <rFont val="Arial"/>
        <family val="2"/>
      </rPr>
      <t>Reaktions- und Wiederherstellungszeiten</t>
    </r>
  </si>
  <si>
    <r>
      <t>13.6</t>
    </r>
    <r>
      <rPr>
        <b/>
        <sz val="7"/>
        <color theme="1"/>
        <rFont val="Arial"/>
        <family val="2"/>
      </rPr>
      <t xml:space="preserve">        </t>
    </r>
    <r>
      <rPr>
        <b/>
        <sz val="13"/>
        <color theme="1"/>
        <rFont val="Arial"/>
        <family val="2"/>
      </rPr>
      <t>Hotline</t>
    </r>
  </si>
  <si>
    <r>
      <t>13.7</t>
    </r>
    <r>
      <rPr>
        <b/>
        <sz val="7"/>
        <color theme="1"/>
        <rFont val="Arial"/>
        <family val="2"/>
      </rPr>
      <t xml:space="preserve">       </t>
    </r>
    <r>
      <rPr>
        <b/>
        <sz val="13"/>
        <color theme="1"/>
        <rFont val="Arial"/>
        <family val="2"/>
      </rPr>
      <t>Störungsmeldung / Meldung von Mängeln</t>
    </r>
  </si>
  <si>
    <r>
      <t>13.8</t>
    </r>
    <r>
      <rPr>
        <b/>
        <sz val="7"/>
        <color theme="1"/>
        <rFont val="Arial"/>
        <family val="2"/>
      </rPr>
      <t xml:space="preserve">       </t>
    </r>
    <r>
      <rPr>
        <b/>
        <sz val="13"/>
        <color theme="1"/>
        <rFont val="Arial"/>
        <family val="2"/>
      </rPr>
      <t>Softwareverfügbarkeit</t>
    </r>
  </si>
  <si>
    <t>(101)                       </t>
  </si>
  <si>
    <t>(102)                       </t>
  </si>
  <si>
    <t>(103)                       </t>
  </si>
  <si>
    <t>(104)                       </t>
  </si>
  <si>
    <t>(105)                       </t>
  </si>
  <si>
    <t>(106)                       </t>
  </si>
  <si>
    <t>(107)                       </t>
  </si>
  <si>
    <t>(108)                       </t>
  </si>
  <si>
    <t>(109)                       </t>
  </si>
  <si>
    <t>(110)                       </t>
  </si>
  <si>
    <t>(111)                       </t>
  </si>
  <si>
    <t>(112)                       </t>
  </si>
  <si>
    <t>(113)                       </t>
  </si>
  <si>
    <t>(114)                       </t>
  </si>
  <si>
    <t>(115)                       </t>
  </si>
  <si>
    <t>(116)                       </t>
  </si>
  <si>
    <t>(117)                       </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</si>
  <si>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</si>
  <si>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</si>
  <si>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</si>
  <si>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</si>
  <si>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</si>
  <si>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</si>
  <si>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</si>
  <si>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</si>
  <si>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</si>
  <si>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</si>
  <si>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</si>
  <si>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</si>
  <si>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</si>
  <si>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</si>
  <si>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</si>
  <si>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</si>
  <si>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</si>
  <si>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</si>
  <si>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</si>
  <si>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</si>
  <si>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</si>
  <si>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</si>
  <si>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</si>
  <si>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</si>
  <si>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</si>
  <si>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</si>
  <si>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</si>
  <si>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</si>
  <si>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</si>
  <si>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</si>
  <si>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</si>
  <si>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</si>
  <si>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</si>
  <si>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</si>
  <si>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</si>
  <si>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</si>
  <si>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</si>
  <si>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</si>
  <si>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</si>
  <si>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(157)                       </t>
  </si>
  <si>
    <t>(158)                       </t>
  </si>
  <si>
    <t>(159)                       </t>
  </si>
  <si>
    <t>(160)                       </t>
  </si>
  <si>
    <t>(161)                       </t>
  </si>
  <si>
    <t>(162)                       </t>
  </si>
  <si>
    <t>(163)                       </t>
  </si>
  <si>
    <t>(164)                       </t>
  </si>
  <si>
    <t>(165)                       </t>
  </si>
  <si>
    <t>(166)                       </t>
  </si>
  <si>
    <t>(167)                       </t>
  </si>
  <si>
    <t>(168)                       </t>
  </si>
  <si>
    <t>(169)                       </t>
  </si>
  <si>
    <t>(170)                       </t>
  </si>
  <si>
    <t>(171)                       </t>
  </si>
  <si>
    <t>(172)                       </t>
  </si>
  <si>
    <t>(173)                       </t>
  </si>
  <si>
    <t>(174)                       </t>
  </si>
  <si>
    <t>(175)                       </t>
  </si>
  <si>
    <t>(176)                       </t>
  </si>
  <si>
    <t>(177)                       </t>
  </si>
  <si>
    <t>(178)                       </t>
  </si>
  <si>
    <t>(179)                       </t>
  </si>
  <si>
    <t>(180)                       </t>
  </si>
  <si>
    <t>(181)                       </t>
  </si>
  <si>
    <t>(182)                       </t>
  </si>
  <si>
    <t>(183)                       </t>
  </si>
  <si>
    <t>(184)                       </t>
  </si>
  <si>
    <t>(185)                       </t>
  </si>
  <si>
    <t>(186)                       </t>
  </si>
  <si>
    <t>(187)                       </t>
  </si>
  <si>
    <t>(188)                       </t>
  </si>
  <si>
    <t>(189)                       </t>
  </si>
  <si>
    <t>(190)                       </t>
  </si>
  <si>
    <t>(191)                       </t>
  </si>
  <si>
    <t>(192)                       </t>
  </si>
  <si>
    <t>(193)                       </t>
  </si>
  <si>
    <t>(194)                       </t>
  </si>
  <si>
    <t>(195)                       </t>
  </si>
  <si>
    <t>(196)                       </t>
  </si>
  <si>
    <t>(197)                       </t>
  </si>
  <si>
    <t>(198)                       </t>
  </si>
  <si>
    <t>(199)                       </t>
  </si>
  <si>
    <t>(200)                       </t>
  </si>
  <si>
    <t>(201)                       </t>
  </si>
  <si>
    <t>(202)                       </t>
  </si>
  <si>
    <t>(203)                       </t>
  </si>
  <si>
    <t>(204)                       </t>
  </si>
  <si>
    <t>(205)                       </t>
  </si>
  <si>
    <t>(206)                       </t>
  </si>
  <si>
    <t>(207)                       </t>
  </si>
  <si>
    <t>(208)                       </t>
  </si>
  <si>
    <t>(209)                       </t>
  </si>
  <si>
    <t>(210)                       </t>
  </si>
  <si>
    <t>(211)                       </t>
  </si>
  <si>
    <t>(212)                       </t>
  </si>
  <si>
    <t>(213)                       </t>
  </si>
  <si>
    <t>(214)                       </t>
  </si>
  <si>
    <t>(215)                       </t>
  </si>
  <si>
    <t>(216)                       </t>
  </si>
  <si>
    <t>(217)                       </t>
  </si>
  <si>
    <t>(218)                       </t>
  </si>
  <si>
    <t>(219)                       </t>
  </si>
  <si>
    <t>(220)                       </t>
  </si>
  <si>
    <t>(221)                       </t>
  </si>
  <si>
    <t>(222)                       </t>
  </si>
  <si>
    <t>(223)                       </t>
  </si>
  <si>
    <t>(224)                       </t>
  </si>
  <si>
    <t>(225)                       </t>
  </si>
  <si>
    <t>(226)                       </t>
  </si>
  <si>
    <t>(227)                       </t>
  </si>
  <si>
    <t>(228)                       </t>
  </si>
  <si>
    <t>(229)                       </t>
  </si>
  <si>
    <t>(230)                       </t>
  </si>
  <si>
    <t>(231)                       </t>
  </si>
  <si>
    <t>(232)                       </t>
  </si>
  <si>
    <t>(233)                       </t>
  </si>
  <si>
    <t>(234)                       </t>
  </si>
  <si>
    <t>(235)                       </t>
  </si>
  <si>
    <t>(236)                       </t>
  </si>
  <si>
    <t>(237)                       </t>
  </si>
  <si>
    <t>(238)                       </t>
  </si>
  <si>
    <t>(239)                       </t>
  </si>
  <si>
    <t>(240)                       </t>
  </si>
  <si>
    <t>(241)                       </t>
  </si>
  <si>
    <t>(242)                       </t>
  </si>
  <si>
    <t>(243)                       </t>
  </si>
  <si>
    <t>(244)                       </t>
  </si>
  <si>
    <t>(245)                       </t>
  </si>
  <si>
    <t>(246)                       </t>
  </si>
  <si>
    <t>(247)                       </t>
  </si>
  <si>
    <t>(248)                       </t>
  </si>
  <si>
    <t>(249)                       </t>
  </si>
  <si>
    <t>(250)                       </t>
  </si>
  <si>
    <t>(251)                       </t>
  </si>
  <si>
    <t>(252)                       </t>
  </si>
  <si>
    <t>(253)                       </t>
  </si>
  <si>
    <t>(254)                       </t>
  </si>
  <si>
    <t>(255)                       </t>
  </si>
  <si>
    <t>(256)                       </t>
  </si>
  <si>
    <t>(257)                       </t>
  </si>
  <si>
    <t>(258)                       </t>
  </si>
  <si>
    <t>(259)                       </t>
  </si>
  <si>
    <t>(260)                       </t>
  </si>
  <si>
    <t>(261)                       </t>
  </si>
  <si>
    <t>(262)                       </t>
  </si>
  <si>
    <t>(263)                       </t>
  </si>
  <si>
    <t>(264)                       </t>
  </si>
  <si>
    <t>(265)                       </t>
  </si>
  <si>
    <t>(266)                       </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</si>
  <si>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</si>
  <si>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</si>
  <si>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</si>
  <si>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</si>
  <si>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</si>
  <si>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</si>
  <si>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</si>
  <si>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</si>
  <si>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</si>
  <si>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</si>
  <si>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</si>
  <si>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</si>
  <si>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</si>
  <si>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</si>
  <si>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</si>
  <si>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</si>
  <si>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</si>
  <si>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</si>
  <si>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</si>
  <si>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</si>
  <si>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</si>
  <si>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</si>
  <si>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</si>
  <si>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</si>
  <si>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</si>
  <si>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</si>
  <si>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</si>
  <si>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</si>
  <si>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(295)                       </t>
  </si>
  <si>
    <t>(296)                       </t>
  </si>
  <si>
    <t>(297)                       </t>
  </si>
  <si>
    <t>(298)                       </t>
  </si>
  <si>
    <t>(299)                       </t>
  </si>
  <si>
    <t>(300)                       </t>
  </si>
  <si>
    <t>(301)                       </t>
  </si>
  <si>
    <t>(302)                       </t>
  </si>
  <si>
    <t>(303)                       </t>
  </si>
  <si>
    <t>(304)                       </t>
  </si>
  <si>
    <t>(305)                       </t>
  </si>
  <si>
    <t>(306)                       </t>
  </si>
  <si>
    <t>(307)                       </t>
  </si>
  <si>
    <t>(308)                       </t>
  </si>
  <si>
    <t>(309)                       </t>
  </si>
  <si>
    <t>(310)                       </t>
  </si>
  <si>
    <t>(311)                       </t>
  </si>
  <si>
    <t>(312)                       </t>
  </si>
  <si>
    <t>(313)                       </t>
  </si>
  <si>
    <t>(314)                       </t>
  </si>
  <si>
    <t>(315)                       </t>
  </si>
  <si>
    <t>(316)                       </t>
  </si>
  <si>
    <t>(317)                       </t>
  </si>
  <si>
    <t>(318)                       </t>
  </si>
  <si>
    <t>(319)                       </t>
  </si>
  <si>
    <t>(320)                       </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</si>
  <si>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</si>
  <si>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</si>
  <si>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</si>
  <si>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</si>
  <si>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</si>
  <si>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</si>
  <si>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</si>
  <si>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</si>
  <si>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</si>
  <si>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</si>
  <si>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</si>
  <si>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</si>
  <si>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</si>
  <si>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</si>
  <si>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</si>
  <si>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</si>
  <si>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</si>
  <si>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</si>
  <si>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</si>
  <si>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</si>
  <si>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</si>
  <si>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</si>
  <si>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</si>
  <si>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</si>
  <si>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</si>
  <si>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</si>
  <si>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</si>
  <si>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</si>
  <si>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</si>
  <si>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</si>
  <si>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</si>
  <si>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</si>
  <si>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</si>
  <si>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</si>
  <si>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</si>
  <si>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</si>
  <si>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</si>
  <si>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</si>
  <si>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</si>
  <si>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</si>
  <si>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</si>
  <si>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</si>
  <si>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</si>
  <si>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</si>
  <si>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</si>
  <si>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</si>
  <si>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t>(367)                       </t>
  </si>
  <si>
    <t>(368)                       </t>
  </si>
  <si>
    <t>(369)                       </t>
  </si>
  <si>
    <t>(370)                       </t>
  </si>
  <si>
    <t>(371)                       </t>
  </si>
  <si>
    <t>(372)                       </t>
  </si>
  <si>
    <t>(373)                       </t>
  </si>
  <si>
    <t>(374)                       </t>
  </si>
  <si>
    <t>(375)                       </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</si>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</sst>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b/>
      <sz val="13"/>
      <color theme="1"/>
      <name val="Arial"/>
      <family val="2"/>
    </font>
    <font>
      <sz val="7"/>
      <color theme="1"/>
      <name val="Arial"/>
      <family val="2"/>
    </font>
    <font>
      <u/>
      <sz val="11"/>
      <color theme="1"/>
      <name val="Arial"/>
      <family val="2"/>
    </font>
    <font>
      <i/>
      <sz val="11"/>
      <color theme="1"/>
      <name val="Arial"/>
      <family val="2"/>
    </font>
    <font>
      <sz val="11"/>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7">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0" fontId="23" fillId="0" borderId="10" xfId="45" applyBorder="1" applyAlignment="1" applyProtection="1">
      <alignment vertical="center"/>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2" fontId="23" fillId="0" borderId="0" xfId="45" applyNumberFormat="1" applyAlignment="1" applyProtection="1">
      <alignment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57" xfId="0" applyFont="1" applyBorder="1" applyAlignment="1" applyProtection="1">
      <alignment horizontal="left" vertical="top" wrapText="1"/>
    </xf>
    <xf numFmtId="0" fontId="20" fillId="0" borderId="57" xfId="0" applyFont="1" applyBorder="1" applyAlignment="1" applyProtection="1">
      <alignment horizontal="center" vertical="top" wrapText="1"/>
    </xf>
    <xf numFmtId="0" fontId="39" fillId="0" borderId="57" xfId="0" applyFont="1" applyBorder="1" applyAlignment="1" applyProtection="1">
      <alignment horizontal="left" vertical="top" wrapText="1"/>
    </xf>
    <xf numFmtId="2" fontId="21" fillId="0" borderId="57" xfId="0" applyNumberFormat="1" applyFont="1" applyBorder="1" applyAlignment="1" applyProtection="1">
      <alignment horizontal="center" vertical="top" wrapText="1"/>
    </xf>
    <xf numFmtId="0" fontId="41" fillId="0" borderId="57" xfId="0" applyFont="1" applyBorder="1" applyAlignment="1" applyProtection="1">
      <alignment horizontal="left" vertical="top" wrapText="1"/>
    </xf>
    <xf numFmtId="2" fontId="21" fillId="0" borderId="57" xfId="0" applyNumberFormat="1" applyFont="1" applyBorder="1" applyProtection="1"/>
    <xf numFmtId="0" fontId="44" fillId="0" borderId="57" xfId="0" applyFont="1" applyBorder="1" applyAlignment="1" applyProtection="1">
      <alignment horizontal="left" vertical="top" wrapText="1"/>
    </xf>
    <xf numFmtId="0" fontId="38" fillId="0" borderId="57" xfId="0" applyFont="1" applyBorder="1" applyAlignment="1" applyProtection="1">
      <alignment horizontal="left" vertical="top" wrapText="1"/>
    </xf>
    <xf numFmtId="0" fontId="45" fillId="0" borderId="57" xfId="0" applyFont="1" applyBorder="1" applyAlignment="1" applyProtection="1">
      <alignment horizontal="left" vertical="top" wrapText="1"/>
    </xf>
    <xf numFmtId="0" fontId="34" fillId="0" borderId="57" xfId="0" applyFont="1" applyBorder="1" applyAlignment="1" applyProtection="1">
      <alignment horizontal="left"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election activeCell="G17" sqref="G17"/>
    </sheetView>
  </sheetViews>
  <sheetFormatPr baseColWidth="10" defaultColWidth="11.42578125" defaultRowHeight="15" x14ac:dyDescent="0.25"/>
  <cols>
    <col min="1" max="1" width="30.7109375" customWidth="1"/>
  </cols>
  <sheetData>
    <row r="1" spans="1:1" x14ac:dyDescent="0.25">
      <c r="A1" t="s">
        <v>58</v>
      </c>
    </row>
    <row r="2" spans="1:1" x14ac:dyDescent="0.25">
      <c r="A2" t="s">
        <v>131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8" t="str">
        <f>Deckblatt!B1</f>
        <v>Stadtwerke Remscheid (SR)</v>
      </c>
      <c r="C1" s="118"/>
      <c r="D1" s="118"/>
      <c r="E1" s="118"/>
      <c r="F1" s="118"/>
      <c r="G1" s="118"/>
      <c r="H1" s="118"/>
    </row>
    <row r="2" spans="1:8" ht="20.100000000000001" customHeight="1" x14ac:dyDescent="0.2">
      <c r="A2" s="34" t="str">
        <f>Deckblatt!A2</f>
        <v>Vorhaben:</v>
      </c>
      <c r="B2" s="118" t="str">
        <f>Deckblatt!B2</f>
        <v>Los 2: Lade-/Lastmanagementsystem (LLMS)</v>
      </c>
      <c r="C2" s="118"/>
      <c r="D2" s="118"/>
      <c r="E2" s="118"/>
      <c r="F2" s="118"/>
      <c r="G2" s="118"/>
      <c r="H2" s="118"/>
    </row>
    <row r="3" spans="1:8" ht="20.100000000000001" customHeight="1" x14ac:dyDescent="0.2">
      <c r="A3" s="34" t="str">
        <f>Deckblatt!A3</f>
        <v>Dokument:</v>
      </c>
      <c r="B3" s="118" t="str">
        <f>Deckblatt!B3</f>
        <v>Kriterienliste</v>
      </c>
      <c r="C3" s="118"/>
      <c r="D3" s="118"/>
      <c r="E3" s="118"/>
      <c r="F3" s="118"/>
      <c r="G3" s="118"/>
      <c r="H3" s="118"/>
    </row>
    <row r="4" spans="1:8" ht="20.100000000000001" customHeight="1" x14ac:dyDescent="0.2">
      <c r="A4" s="34" t="str">
        <f>Deckblatt!A4</f>
        <v>Teil:</v>
      </c>
      <c r="B4" s="118" t="s">
        <v>31</v>
      </c>
      <c r="C4" s="118"/>
      <c r="D4" s="118"/>
      <c r="E4" s="118"/>
      <c r="F4" s="118"/>
      <c r="G4" s="118"/>
      <c r="H4" s="118"/>
    </row>
    <row r="5" spans="1:8" ht="20.100000000000001" customHeight="1" thickBot="1" x14ac:dyDescent="0.25">
      <c r="B5" s="117"/>
      <c r="C5" s="117"/>
      <c r="D5" s="117"/>
      <c r="E5" s="117"/>
      <c r="F5" s="117"/>
      <c r="G5" s="117"/>
      <c r="H5" s="117"/>
    </row>
    <row r="6" spans="1:8" s="36" customFormat="1" ht="20.100000000000001" customHeight="1" thickBot="1" x14ac:dyDescent="0.25">
      <c r="A6" s="115" t="s">
        <v>38</v>
      </c>
      <c r="B6" s="112" t="s">
        <v>48</v>
      </c>
      <c r="C6" s="112"/>
      <c r="D6" s="112"/>
      <c r="E6" s="112"/>
      <c r="F6" s="112"/>
      <c r="G6" s="112"/>
      <c r="H6" s="113"/>
    </row>
    <row r="7" spans="1:8" s="36" customFormat="1" ht="35.1" customHeight="1" thickBot="1" x14ac:dyDescent="0.25">
      <c r="A7" s="116"/>
      <c r="B7" s="40" t="s">
        <v>4</v>
      </c>
      <c r="C7" s="38" t="s">
        <v>5</v>
      </c>
      <c r="D7" s="38" t="s">
        <v>6</v>
      </c>
      <c r="E7" s="37" t="s">
        <v>7</v>
      </c>
      <c r="F7" s="37" t="s">
        <v>8</v>
      </c>
      <c r="G7" s="37" t="s">
        <v>22</v>
      </c>
      <c r="H7" s="37" t="s">
        <v>9</v>
      </c>
    </row>
    <row r="8" spans="1:8" s="36" customFormat="1" ht="60" customHeight="1" thickBot="1" x14ac:dyDescent="0.25">
      <c r="A8" s="39" t="s">
        <v>39</v>
      </c>
      <c r="B8" s="114" t="s">
        <v>49</v>
      </c>
      <c r="C8" s="114"/>
      <c r="D8" s="114"/>
      <c r="E8" s="114"/>
      <c r="F8" s="114"/>
      <c r="G8" s="114"/>
      <c r="H8" s="114"/>
    </row>
    <row r="9" spans="1:8" s="36" customFormat="1" ht="35.1" customHeight="1" thickBot="1" x14ac:dyDescent="0.25">
      <c r="A9" s="39" t="s">
        <v>40</v>
      </c>
      <c r="B9" s="114" t="s">
        <v>50</v>
      </c>
      <c r="C9" s="114"/>
      <c r="D9" s="114"/>
      <c r="E9" s="114"/>
      <c r="F9" s="114"/>
      <c r="G9" s="114"/>
      <c r="H9" s="114"/>
    </row>
    <row r="10" spans="1:8" s="36" customFormat="1" ht="20.100000000000001" customHeight="1" thickBot="1" x14ac:dyDescent="0.25">
      <c r="A10" s="39" t="s">
        <v>41</v>
      </c>
      <c r="B10" s="114" t="s">
        <v>51</v>
      </c>
      <c r="C10" s="114"/>
      <c r="D10" s="114"/>
      <c r="E10" s="114"/>
      <c r="F10" s="114"/>
      <c r="G10" s="114"/>
      <c r="H10" s="114"/>
    </row>
    <row r="11" spans="1:8" s="36" customFormat="1" ht="20.100000000000001" customHeight="1" thickBot="1" x14ac:dyDescent="0.25">
      <c r="A11" s="39" t="s">
        <v>42</v>
      </c>
      <c r="B11" s="114" t="s">
        <v>52</v>
      </c>
      <c r="C11" s="114"/>
      <c r="D11" s="114"/>
      <c r="E11" s="114"/>
      <c r="F11" s="114"/>
      <c r="G11" s="114"/>
      <c r="H11" s="114"/>
    </row>
    <row r="12" spans="1:8" s="36" customFormat="1" ht="35.1" customHeight="1" thickBot="1" x14ac:dyDescent="0.25">
      <c r="A12" s="39" t="s">
        <v>43</v>
      </c>
      <c r="B12" s="114" t="s">
        <v>53</v>
      </c>
      <c r="C12" s="114"/>
      <c r="D12" s="114"/>
      <c r="E12" s="114"/>
      <c r="F12" s="114"/>
      <c r="G12" s="114"/>
      <c r="H12" s="114"/>
    </row>
    <row r="13" spans="1:8" s="36" customFormat="1" ht="20.100000000000001" customHeight="1" thickBot="1" x14ac:dyDescent="0.25">
      <c r="A13" s="39" t="s">
        <v>44</v>
      </c>
      <c r="B13" s="114" t="s">
        <v>54</v>
      </c>
      <c r="C13" s="114"/>
      <c r="D13" s="114"/>
      <c r="E13" s="114"/>
      <c r="F13" s="114"/>
      <c r="G13" s="114"/>
      <c r="H13" s="114"/>
    </row>
    <row r="14" spans="1:8" s="36" customFormat="1" ht="20.100000000000001" customHeight="1" thickBot="1" x14ac:dyDescent="0.25">
      <c r="A14" s="39" t="s">
        <v>45</v>
      </c>
      <c r="B14" s="114" t="s">
        <v>55</v>
      </c>
      <c r="C14" s="114"/>
      <c r="D14" s="114"/>
      <c r="E14" s="114"/>
      <c r="F14" s="114"/>
      <c r="G14" s="114"/>
      <c r="H14" s="114"/>
    </row>
    <row r="15" spans="1:8" s="36" customFormat="1" ht="20.100000000000001" customHeight="1" thickBot="1" x14ac:dyDescent="0.25">
      <c r="A15" s="39" t="s">
        <v>46</v>
      </c>
      <c r="B15" s="114" t="s">
        <v>56</v>
      </c>
      <c r="C15" s="114"/>
      <c r="D15" s="114"/>
      <c r="E15" s="114"/>
      <c r="F15" s="114"/>
      <c r="G15" s="114"/>
      <c r="H15" s="114"/>
    </row>
    <row r="16" spans="1:8" s="36" customFormat="1" ht="35.1" customHeight="1" thickBot="1" x14ac:dyDescent="0.25">
      <c r="A16" s="39" t="s">
        <v>47</v>
      </c>
      <c r="B16" s="114" t="s">
        <v>57</v>
      </c>
      <c r="C16" s="114"/>
      <c r="D16" s="114"/>
      <c r="E16" s="114"/>
      <c r="F16" s="114"/>
      <c r="G16" s="114"/>
      <c r="H16" s="114"/>
    </row>
    <row r="18" spans="2:7" ht="60" customHeight="1" x14ac:dyDescent="0.2">
      <c r="B18" s="111" t="s">
        <v>251</v>
      </c>
      <c r="C18" s="111"/>
      <c r="D18" s="111"/>
      <c r="E18" s="111"/>
      <c r="F18" s="111"/>
      <c r="G18" s="111"/>
    </row>
  </sheetData>
  <sheetProtection algorithmName="SHA-512" hashValue="bwQ5aHKDyZdggNhNoAYjfNmuZlFezZHLd/+pgh3WoZfVdLA7Hg1JtiCILzPmOclZfWa6w+/c2Jh87NTBIiik6A==" saltValue="+rk+dUDRAcZR19na3PaLOg==" spinCount="100000" sheet="1" objects="1" scenarios="1" formatCells="0" formatRows="0" selectLockedCells="1" autoFilter="0"/>
  <mergeCells count="17">
    <mergeCell ref="A6:A7"/>
    <mergeCell ref="B5:H5"/>
    <mergeCell ref="B1:H1"/>
    <mergeCell ref="B2:H2"/>
    <mergeCell ref="B3:H3"/>
    <mergeCell ref="B4:H4"/>
    <mergeCell ref="B18:G18"/>
    <mergeCell ref="B6:H6"/>
    <mergeCell ref="B8:H8"/>
    <mergeCell ref="B9:H9"/>
    <mergeCell ref="B15:H15"/>
    <mergeCell ref="B16:H16"/>
    <mergeCell ref="B10:H10"/>
    <mergeCell ref="B11:H11"/>
    <mergeCell ref="B12:H12"/>
    <mergeCell ref="B13:H13"/>
    <mergeCell ref="B14:H1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382"/>
  <sheetViews>
    <sheetView tabSelected="1" zoomScale="85" zoomScaleNormal="85" workbookViewId="0">
      <pane xSplit="1" ySplit="8" topLeftCell="B374" activePane="bottomRight" state="frozen"/>
      <selection activeCell="A11" sqref="A11"/>
      <selection pane="topRight" activeCell="A11" sqref="A11"/>
      <selection pane="bottomLeft" activeCell="A11" sqref="A11"/>
      <selection pane="bottomRight" activeCell="I17" sqref="I17"/>
    </sheetView>
  </sheetViews>
  <sheetFormatPr baseColWidth="10" defaultColWidth="11.42578125" defaultRowHeight="12.75" x14ac:dyDescent="0.2"/>
  <cols>
    <col min="1" max="1" width="16.7109375" style="232" customWidth="1"/>
    <col min="2" max="2" width="12.7109375" style="221" customWidth="1"/>
    <col min="3" max="3" width="86.7109375" style="233" customWidth="1"/>
    <col min="4" max="6" width="14.7109375" style="221" customWidth="1"/>
    <col min="7" max="7" width="14.7109375" style="221" hidden="1" customWidth="1"/>
    <col min="8" max="8" width="14.7109375" style="234" customWidth="1"/>
    <col min="9" max="10" width="40.7109375" style="235" customWidth="1"/>
    <col min="11" max="11" width="14.7109375" style="221" hidden="1" customWidth="1"/>
    <col min="12" max="12" width="40.7109375" style="235" hidden="1" customWidth="1"/>
    <col min="13" max="19" width="16.7109375" style="221" hidden="1" customWidth="1"/>
    <col min="20" max="20" width="16.7109375" style="236" customWidth="1"/>
    <col min="21" max="21" width="16.7109375" style="236" hidden="1" customWidth="1"/>
    <col min="22" max="22" width="16.7109375" style="221" hidden="1" customWidth="1"/>
    <col min="23" max="16384" width="11.42578125" style="221"/>
  </cols>
  <sheetData>
    <row r="1" spans="1:22" s="169" customFormat="1" ht="20.100000000000001" customHeight="1" thickBot="1" x14ac:dyDescent="0.3">
      <c r="A1" s="143" t="str">
        <f>Deckblatt!A1</f>
        <v>Kunde:</v>
      </c>
      <c r="B1" s="160" t="str">
        <f>Deckblatt!B1</f>
        <v>Stadtwerke Remscheid (SR)</v>
      </c>
      <c r="C1" s="161"/>
      <c r="D1" s="162"/>
      <c r="E1" s="163" t="s">
        <v>252</v>
      </c>
      <c r="F1" s="164" t="s">
        <v>255</v>
      </c>
      <c r="G1" s="162"/>
      <c r="H1" s="165" t="s">
        <v>260</v>
      </c>
      <c r="I1" s="166">
        <v>9</v>
      </c>
      <c r="J1" s="166">
        <v>10</v>
      </c>
      <c r="K1" s="167">
        <v>11</v>
      </c>
      <c r="L1" s="167">
        <v>12</v>
      </c>
      <c r="M1" s="167">
        <v>13</v>
      </c>
      <c r="N1" s="167">
        <v>14</v>
      </c>
      <c r="O1" s="167">
        <v>15</v>
      </c>
      <c r="P1" s="167">
        <v>16</v>
      </c>
      <c r="Q1" s="167">
        <v>17</v>
      </c>
      <c r="R1" s="167">
        <v>18</v>
      </c>
      <c r="S1" s="167">
        <v>19</v>
      </c>
      <c r="T1" s="167">
        <v>20</v>
      </c>
      <c r="U1" s="167">
        <v>21</v>
      </c>
      <c r="V1" s="168">
        <v>22</v>
      </c>
    </row>
    <row r="2" spans="1:22" s="169" customFormat="1" ht="20.100000000000001" customHeight="1" x14ac:dyDescent="0.25">
      <c r="A2" s="143" t="str">
        <f>Deckblatt!A2</f>
        <v>Vorhaben:</v>
      </c>
      <c r="B2" s="160" t="str">
        <f>Deckblatt!B2</f>
        <v>Los 2: Lade-/Lastmanagementsystem (LLMS)</v>
      </c>
      <c r="C2" s="170"/>
      <c r="D2" s="171" t="s">
        <v>256</v>
      </c>
      <c r="E2" s="172">
        <v>0.8</v>
      </c>
      <c r="F2" s="173">
        <f>IF(E2&lt;&gt;"",E2*Krit_1_Punkte_Max,"")</f>
        <v>6640</v>
      </c>
      <c r="G2" s="174"/>
      <c r="H2" s="175">
        <f>Krit_1_Punkte_Max</f>
        <v>8300</v>
      </c>
      <c r="I2" s="166">
        <v>9</v>
      </c>
      <c r="J2" s="166">
        <v>10</v>
      </c>
      <c r="K2" s="167">
        <v>11</v>
      </c>
      <c r="L2" s="167">
        <v>12</v>
      </c>
      <c r="M2" s="167">
        <v>13</v>
      </c>
      <c r="N2" s="167">
        <v>14</v>
      </c>
      <c r="O2" s="167">
        <v>15</v>
      </c>
      <c r="P2" s="167">
        <v>16</v>
      </c>
      <c r="Q2" s="167">
        <v>17</v>
      </c>
      <c r="R2" s="167">
        <v>18</v>
      </c>
      <c r="S2" s="167">
        <v>19</v>
      </c>
      <c r="T2" s="167">
        <v>20</v>
      </c>
      <c r="U2" s="167">
        <v>21</v>
      </c>
      <c r="V2" s="168">
        <v>22</v>
      </c>
    </row>
    <row r="3" spans="1:22" s="169" customFormat="1" ht="20.100000000000001" customHeight="1" thickBot="1" x14ac:dyDescent="0.3">
      <c r="A3" s="143" t="str">
        <f>Deckblatt!A3</f>
        <v>Dokument:</v>
      </c>
      <c r="B3" s="160" t="str">
        <f>Deckblatt!B3</f>
        <v>Kriterienliste</v>
      </c>
      <c r="C3" s="170"/>
      <c r="D3" s="176"/>
      <c r="E3" s="177"/>
      <c r="F3" s="178"/>
      <c r="G3" s="174"/>
      <c r="H3" s="179"/>
      <c r="I3" s="166">
        <v>9</v>
      </c>
      <c r="J3" s="166">
        <v>10</v>
      </c>
      <c r="K3" s="167">
        <v>11</v>
      </c>
      <c r="L3" s="167">
        <v>12</v>
      </c>
      <c r="M3" s="167">
        <v>13</v>
      </c>
      <c r="N3" s="167">
        <v>14</v>
      </c>
      <c r="O3" s="167">
        <v>15</v>
      </c>
      <c r="P3" s="167">
        <v>16</v>
      </c>
      <c r="Q3" s="167">
        <v>17</v>
      </c>
      <c r="R3" s="167">
        <v>18</v>
      </c>
      <c r="S3" s="167">
        <v>19</v>
      </c>
      <c r="T3" s="167">
        <v>20</v>
      </c>
      <c r="U3" s="167">
        <v>21</v>
      </c>
      <c r="V3" s="168">
        <v>22</v>
      </c>
    </row>
    <row r="4" spans="1:22" s="169" customFormat="1" ht="20.100000000000001" customHeight="1" x14ac:dyDescent="0.25">
      <c r="A4" s="143" t="str">
        <f>Deckblatt!A4</f>
        <v>Teil:</v>
      </c>
      <c r="B4" s="160" t="str">
        <f>CONCATENATE(Sprache!B22," ",B6)</f>
        <v>Kriterien 1</v>
      </c>
      <c r="C4" s="170"/>
      <c r="D4" s="180" t="s">
        <v>257</v>
      </c>
      <c r="E4" s="181">
        <f>IF(Krit_1_Punkte_Max&lt;&gt;0,Krit_1_Punkte_BLIC/Krit_1_Punkte_Max,"")</f>
        <v>0</v>
      </c>
      <c r="F4" s="182">
        <f>Krit_1_Punkte_BLIC</f>
        <v>0</v>
      </c>
      <c r="G4" s="183"/>
      <c r="H4" s="179"/>
      <c r="I4" s="166">
        <v>9</v>
      </c>
      <c r="J4" s="166">
        <v>10</v>
      </c>
      <c r="K4" s="167">
        <v>11</v>
      </c>
      <c r="L4" s="167">
        <v>12</v>
      </c>
      <c r="M4" s="167">
        <v>13</v>
      </c>
      <c r="N4" s="167">
        <v>14</v>
      </c>
      <c r="O4" s="167">
        <v>15</v>
      </c>
      <c r="P4" s="167">
        <v>16</v>
      </c>
      <c r="Q4" s="167">
        <v>17</v>
      </c>
      <c r="R4" s="167">
        <v>18</v>
      </c>
      <c r="S4" s="167">
        <v>19</v>
      </c>
      <c r="T4" s="167">
        <v>20</v>
      </c>
      <c r="U4" s="167">
        <v>21</v>
      </c>
      <c r="V4" s="168">
        <v>22</v>
      </c>
    </row>
    <row r="5" spans="1:22" s="169" customFormat="1" ht="20.100000000000001" customHeight="1" thickBot="1" x14ac:dyDescent="0.3">
      <c r="A5" s="143" t="str">
        <f>Deckblatt!A5</f>
        <v>Bieter (Name)</v>
      </c>
      <c r="B5" s="160" t="str">
        <f>IF(Deckblatt!B5&lt;&gt;"",Deckblatt!B5,"Eingabe fehlt")</f>
        <v>Eingabe fehlt</v>
      </c>
      <c r="C5" s="170"/>
      <c r="D5" s="184"/>
      <c r="E5" s="185"/>
      <c r="F5" s="186"/>
      <c r="G5" s="183"/>
      <c r="H5" s="187"/>
      <c r="I5" s="166">
        <v>9</v>
      </c>
      <c r="J5" s="166">
        <v>10</v>
      </c>
      <c r="K5" s="167">
        <v>11</v>
      </c>
      <c r="L5" s="167">
        <v>12</v>
      </c>
      <c r="M5" s="167">
        <v>13</v>
      </c>
      <c r="N5" s="167">
        <v>14</v>
      </c>
      <c r="O5" s="167">
        <v>15</v>
      </c>
      <c r="P5" s="167">
        <v>16</v>
      </c>
      <c r="Q5" s="167">
        <v>17</v>
      </c>
      <c r="R5" s="167">
        <v>18</v>
      </c>
      <c r="S5" s="167">
        <v>19</v>
      </c>
      <c r="T5" s="167">
        <v>20</v>
      </c>
      <c r="U5" s="167">
        <v>21</v>
      </c>
      <c r="V5" s="168">
        <v>22</v>
      </c>
    </row>
    <row r="6" spans="1:22" s="169" customFormat="1" ht="20.100000000000001" hidden="1" customHeight="1" x14ac:dyDescent="0.25">
      <c r="A6" s="188" t="s">
        <v>59</v>
      </c>
      <c r="B6" s="189">
        <v>1</v>
      </c>
      <c r="C6" s="162"/>
      <c r="D6" s="162"/>
      <c r="E6" s="190">
        <f>SUM(E9:E382)</f>
        <v>8300</v>
      </c>
      <c r="F6" s="162"/>
      <c r="G6" s="191"/>
      <c r="H6" s="192"/>
      <c r="I6" s="193"/>
      <c r="J6" s="194"/>
      <c r="K6" s="195"/>
      <c r="L6" s="196"/>
      <c r="M6" s="195" t="s">
        <v>37</v>
      </c>
      <c r="N6" s="197" t="s">
        <v>35</v>
      </c>
      <c r="O6" s="197" t="s">
        <v>35</v>
      </c>
      <c r="P6" s="197" t="s">
        <v>35</v>
      </c>
      <c r="Q6" s="197" t="s">
        <v>35</v>
      </c>
      <c r="R6" s="197" t="s">
        <v>35</v>
      </c>
      <c r="S6" s="197" t="s">
        <v>35</v>
      </c>
      <c r="T6" s="190">
        <f>SUM(T9:T382)</f>
        <v>0</v>
      </c>
      <c r="U6" s="190">
        <f>SUM(U9:U382)</f>
        <v>0</v>
      </c>
      <c r="V6" s="198" t="s">
        <v>36</v>
      </c>
    </row>
    <row r="7" spans="1:22" s="169" customFormat="1" ht="20.100000000000001" hidden="1" customHeight="1" thickBot="1" x14ac:dyDescent="0.3">
      <c r="A7" s="199" t="s">
        <v>27</v>
      </c>
      <c r="B7" s="200"/>
      <c r="C7" s="200"/>
      <c r="D7" s="200"/>
      <c r="E7" s="200"/>
      <c r="F7" s="200"/>
      <c r="G7" s="201"/>
      <c r="H7" s="202" t="s">
        <v>28</v>
      </c>
      <c r="I7" s="203" t="s">
        <v>28</v>
      </c>
      <c r="J7" s="203" t="s">
        <v>28</v>
      </c>
      <c r="K7" s="204" t="s">
        <v>33</v>
      </c>
      <c r="L7" s="204" t="s">
        <v>33</v>
      </c>
      <c r="M7" s="205" t="s">
        <v>29</v>
      </c>
      <c r="N7" s="206"/>
      <c r="O7" s="206"/>
      <c r="P7" s="206"/>
      <c r="Q7" s="206"/>
      <c r="R7" s="206"/>
      <c r="S7" s="206"/>
      <c r="T7" s="206"/>
      <c r="U7" s="206"/>
      <c r="V7" s="207"/>
    </row>
    <row r="8" spans="1:22" s="211" customFormat="1" ht="39" thickBot="1" x14ac:dyDescent="0.3">
      <c r="A8" s="208" t="str">
        <f>Sprache!B25</f>
        <v>Anf. - Nr.</v>
      </c>
      <c r="B8" s="209" t="str">
        <f>CONCATENATE(Sprache!B17," / ",Sprache!B26)</f>
        <v>Option / Alternative</v>
      </c>
      <c r="C8" s="209" t="str">
        <f>Sprache!B23</f>
        <v>Anforderung</v>
      </c>
      <c r="D8" s="210" t="str">
        <f>Sprache!B27</f>
        <v>Muss (X)</v>
      </c>
      <c r="E8" s="210" t="str">
        <f>Sprache!B28</f>
        <v>Gewichtung</v>
      </c>
      <c r="F8" s="210" t="str">
        <f>CONCATENATE(Sprache!B29," ",Sprache!B13)</f>
        <v>Erklärung Bieter</v>
      </c>
      <c r="G8" s="210" t="s">
        <v>9</v>
      </c>
      <c r="H8" s="210" t="str">
        <f>CONCATENATE(Sprache!B30," ",Sprache!B13)</f>
        <v>Selbst-einschätzung Bieter</v>
      </c>
      <c r="I8" s="208" t="str">
        <f>CONCATENATE(Sprache!B29," ",Sprache!B13," (",Sprache!B34," &gt;B&lt; ,&gt;C&lt;)")</f>
        <v>Erklärung Bieter (Abweichungen &gt;B&lt; ,&gt;C&lt;)</v>
      </c>
      <c r="J8" s="208" t="str">
        <f>CONCATENATE(Sprache!B29," ",Sprache!B13," (&gt;E&lt;)")</f>
        <v>Erklärung Bieter (&gt;E&lt;)</v>
      </c>
      <c r="K8" s="210" t="str">
        <f>CONCATENATE(Sprache!B33," ",Sprache!B35," (",Sprache!B36,")")</f>
        <v>Abweichung Wertung (Vergabestelle)</v>
      </c>
      <c r="L8" s="208" t="str">
        <f>CONCATENATE(Sprache!B37," (",Sprache!B36,")")</f>
        <v>Anmerkungen (Vergabestelle)</v>
      </c>
      <c r="M8" s="210" t="s">
        <v>0</v>
      </c>
      <c r="N8" s="210" t="s">
        <v>25</v>
      </c>
      <c r="O8" s="210" t="s">
        <v>1</v>
      </c>
      <c r="P8" s="210" t="s">
        <v>23</v>
      </c>
      <c r="Q8" s="210" t="s">
        <v>2</v>
      </c>
      <c r="R8" s="210" t="s">
        <v>3</v>
      </c>
      <c r="S8" s="210" t="s">
        <v>24</v>
      </c>
      <c r="T8" s="210" t="s">
        <v>26</v>
      </c>
      <c r="U8" s="210" t="s">
        <v>21</v>
      </c>
      <c r="V8" s="210" t="s">
        <v>14</v>
      </c>
    </row>
    <row r="9" spans="1:22" ht="26.25" hidden="1" thickBot="1" x14ac:dyDescent="0.25">
      <c r="A9" s="212"/>
      <c r="B9" s="213"/>
      <c r="C9" s="214" t="s">
        <v>34</v>
      </c>
      <c r="D9" s="213"/>
      <c r="E9" s="213"/>
      <c r="F9" s="213"/>
      <c r="G9" s="213"/>
      <c r="H9" s="213"/>
      <c r="I9" s="215"/>
      <c r="J9" s="215"/>
      <c r="K9" s="213"/>
      <c r="L9" s="215"/>
      <c r="M9" s="216" t="str">
        <f>IF(ISERR(VALUE(SUBSTITUTE(A9,CHAR(160),""))),"",(IF(ISERROR(SEARCH("X",D9)),"Soll","Muss")))</f>
        <v/>
      </c>
      <c r="N9" s="217" t="str">
        <f>IF(AND(D9="x",F9&lt;&gt;""), "Fehler", "")</f>
        <v/>
      </c>
      <c r="O9" s="217" t="str">
        <f>IF(M9="","",
      IF(M9="Soll",
           IF(NOT(ISNUMBER(E9)),"Fehler in Punktespalte",
                IF(NOT(E9&gt;0),"Fehler: Negative Punktzahl","")
               ),""
          )
     )</f>
        <v/>
      </c>
      <c r="P9" s="218" t="str">
        <f>IF( AND(E9&gt;0,M9&lt;&gt;"soll"), "Fehler", "")</f>
        <v/>
      </c>
      <c r="Q9" s="217" t="str">
        <f>IF( AND(A9="",D9="x"), "Fehler", "")</f>
        <v/>
      </c>
      <c r="R9" s="217" t="str">
        <f>IF(AND(M9="Muss",NOT(E9="")),"Fehler","")</f>
        <v/>
      </c>
      <c r="S9" s="219"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220" t="str">
        <f t="shared" ref="T9:T72" si="0" xml:space="preserve"> IF(AND($E9&gt;0,H9&lt;&gt;""),IF( H9="A", $E9, IF( H9="B", $E9 * Prozent_B, IF( H9="C", $E9 *Prozent_C, IF( H9="D", 0, "Fehler" ) ) ) ), "")</f>
        <v/>
      </c>
      <c r="U9" s="220" t="str">
        <f t="shared" ref="U9:U72" si="1" xml:space="preserve"> IF( $E9&gt;0,IF(K9&gt;0, IF( K9="A", $E9, IF( K9="B", $E9 * Prozent_B, IF( K9="C", $E9 *Prozent_C, IF( K9="D", 0, "Fehler" ) ) ) ),T9), "")</f>
        <v/>
      </c>
      <c r="V9" s="213" t="str">
        <f xml:space="preserve"> IF( $M9 ="muss", IF(H9&lt;&gt;"",IF(IF(K9&gt;0, K9,H9)&lt;&gt;"A", "Fehler", ""), ""),"")</f>
        <v/>
      </c>
    </row>
    <row r="10" spans="1:22" ht="18.75" thickBot="1" x14ac:dyDescent="0.25">
      <c r="A10" s="222"/>
      <c r="B10" s="223"/>
      <c r="C10" s="224" t="s">
        <v>501</v>
      </c>
      <c r="D10" s="223"/>
      <c r="E10" s="223"/>
      <c r="F10" s="223"/>
      <c r="G10" s="225"/>
      <c r="H10" s="43"/>
      <c r="I10" s="42"/>
      <c r="J10" s="42"/>
      <c r="K10" s="213"/>
      <c r="L10" s="215"/>
      <c r="M10" s="216" t="str">
        <f t="shared" ref="M10:M73" si="2">IF(ISERR(VALUE(SUBSTITUTE(A10,CHAR(160),""))),"",(IF(ISERROR(SEARCH("X",D10)),"Soll","Muss")))</f>
        <v/>
      </c>
      <c r="N10" s="217" t="str">
        <f t="shared" ref="N10:N73" si="3">IF(AND(D10="x",F10&lt;&gt;""), "Fehler", "")</f>
        <v/>
      </c>
      <c r="O10" s="217" t="str">
        <f t="shared" ref="O10:O73" si="4">IF(M10="","",
      IF(M10="Soll",
           IF(NOT(ISNUMBER(E10)),"Fehler in Punktespalte",
                IF(NOT(E10&gt;0),"Fehler: Negative Punktzahl","")
               ),""
          )
     )</f>
        <v/>
      </c>
      <c r="P10" s="218" t="str">
        <f t="shared" ref="P10:P73" si="5">IF( AND(E10&gt;0,M10&lt;&gt;"soll"), "Fehler", "")</f>
        <v/>
      </c>
      <c r="Q10" s="217" t="str">
        <f t="shared" ref="Q10:Q73" si="6">IF( AND(A10="",D10="x"), "Fehler", "")</f>
        <v/>
      </c>
      <c r="R10" s="217" t="str">
        <f t="shared" ref="R10:R73" si="7">IF(AND(M10="Muss",NOT(E10="")),"Fehler","")</f>
        <v/>
      </c>
      <c r="S10" s="219" t="str">
        <f t="shared" ref="S10:S73" si="8">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220" t="str">
        <f t="shared" si="0"/>
        <v/>
      </c>
      <c r="U10" s="220" t="str">
        <f t="shared" si="1"/>
        <v/>
      </c>
      <c r="V10" s="213" t="str">
        <f t="shared" ref="V10:V73" si="9" xml:space="preserve"> IF( $M10 ="muss", IF(H10&lt;&gt;"",IF(IF(K10&gt;0, K10,H10)&lt;&gt;"A", "Fehler", ""), ""),"")</f>
        <v/>
      </c>
    </row>
    <row r="11" spans="1:22" ht="17.25" thickBot="1" x14ac:dyDescent="0.25">
      <c r="A11" s="222"/>
      <c r="B11" s="223"/>
      <c r="C11" s="226" t="s">
        <v>502</v>
      </c>
      <c r="D11" s="223"/>
      <c r="E11" s="223"/>
      <c r="F11" s="223"/>
      <c r="G11" s="227"/>
      <c r="H11" s="43"/>
      <c r="I11" s="42"/>
      <c r="J11" s="42"/>
      <c r="K11" s="213"/>
      <c r="L11" s="215"/>
      <c r="M11" s="216" t="str">
        <f t="shared" si="2"/>
        <v/>
      </c>
      <c r="N11" s="217" t="str">
        <f t="shared" si="3"/>
        <v/>
      </c>
      <c r="O11" s="217" t="str">
        <f t="shared" si="4"/>
        <v/>
      </c>
      <c r="P11" s="218" t="str">
        <f t="shared" si="5"/>
        <v/>
      </c>
      <c r="Q11" s="217" t="str">
        <f t="shared" si="6"/>
        <v/>
      </c>
      <c r="R11" s="217" t="str">
        <f t="shared" si="7"/>
        <v/>
      </c>
      <c r="S11" s="219" t="str">
        <f t="shared" si="8"/>
        <v/>
      </c>
      <c r="T11" s="220" t="str">
        <f t="shared" si="0"/>
        <v/>
      </c>
      <c r="U11" s="220" t="str">
        <f t="shared" si="1"/>
        <v/>
      </c>
      <c r="V11" s="213" t="str">
        <f t="shared" si="9"/>
        <v/>
      </c>
    </row>
    <row r="12" spans="1:22" ht="15" thickBot="1" x14ac:dyDescent="0.25">
      <c r="A12" s="222"/>
      <c r="B12" s="223"/>
      <c r="C12" s="222" t="s">
        <v>265</v>
      </c>
      <c r="D12" s="223"/>
      <c r="E12" s="223"/>
      <c r="F12" s="223"/>
      <c r="G12" s="227"/>
      <c r="H12" s="43"/>
      <c r="I12" s="42"/>
      <c r="J12" s="42"/>
      <c r="K12" s="213"/>
      <c r="L12" s="215"/>
      <c r="M12" s="216" t="str">
        <f t="shared" si="2"/>
        <v/>
      </c>
      <c r="N12" s="217" t="str">
        <f t="shared" si="3"/>
        <v/>
      </c>
      <c r="O12" s="217" t="str">
        <f t="shared" si="4"/>
        <v/>
      </c>
      <c r="P12" s="218" t="str">
        <f t="shared" si="5"/>
        <v/>
      </c>
      <c r="Q12" s="217" t="str">
        <f t="shared" si="6"/>
        <v/>
      </c>
      <c r="R12" s="217" t="str">
        <f t="shared" si="7"/>
        <v/>
      </c>
      <c r="S12" s="219" t="str">
        <f t="shared" si="8"/>
        <v/>
      </c>
      <c r="T12" s="220" t="str">
        <f t="shared" si="0"/>
        <v/>
      </c>
      <c r="U12" s="220" t="str">
        <f t="shared" si="1"/>
        <v/>
      </c>
      <c r="V12" s="213" t="str">
        <f t="shared" si="9"/>
        <v/>
      </c>
    </row>
    <row r="13" spans="1:22" ht="29.25" thickBot="1" x14ac:dyDescent="0.25">
      <c r="A13" s="222" t="s">
        <v>639</v>
      </c>
      <c r="B13" s="223"/>
      <c r="C13" s="222" t="s">
        <v>503</v>
      </c>
      <c r="D13" s="223" t="s">
        <v>68</v>
      </c>
      <c r="E13" s="223"/>
      <c r="F13" s="223"/>
      <c r="G13" s="227"/>
      <c r="H13" s="43"/>
      <c r="I13" s="42"/>
      <c r="J13" s="42"/>
      <c r="K13" s="213"/>
      <c r="L13" s="215"/>
      <c r="M13" s="216" t="str">
        <f t="shared" si="2"/>
        <v>Muss</v>
      </c>
      <c r="N13" s="217" t="str">
        <f t="shared" si="3"/>
        <v/>
      </c>
      <c r="O13" s="217" t="str">
        <f t="shared" si="4"/>
        <v/>
      </c>
      <c r="P13" s="218" t="str">
        <f t="shared" si="5"/>
        <v/>
      </c>
      <c r="Q13" s="217" t="str">
        <f t="shared" si="6"/>
        <v/>
      </c>
      <c r="R13" s="217" t="str">
        <f t="shared" si="7"/>
        <v/>
      </c>
      <c r="S13" s="219" t="str">
        <f t="shared" si="8"/>
        <v/>
      </c>
      <c r="T13" s="220" t="str">
        <f t="shared" si="0"/>
        <v/>
      </c>
      <c r="U13" s="220" t="str">
        <f t="shared" si="1"/>
        <v/>
      </c>
      <c r="V13" s="213" t="str">
        <f t="shared" si="9"/>
        <v/>
      </c>
    </row>
    <row r="14" spans="1:22" ht="29.25" thickBot="1" x14ac:dyDescent="0.25">
      <c r="A14" s="222" t="s">
        <v>640</v>
      </c>
      <c r="B14" s="223"/>
      <c r="C14" s="222" t="s">
        <v>504</v>
      </c>
      <c r="D14" s="223" t="s">
        <v>68</v>
      </c>
      <c r="E14" s="223"/>
      <c r="F14" s="223"/>
      <c r="G14" s="227"/>
      <c r="H14" s="43"/>
      <c r="I14" s="42"/>
      <c r="J14" s="42"/>
      <c r="K14" s="213"/>
      <c r="L14" s="215"/>
      <c r="M14" s="216" t="str">
        <f t="shared" si="2"/>
        <v>Muss</v>
      </c>
      <c r="N14" s="217" t="str">
        <f t="shared" si="3"/>
        <v/>
      </c>
      <c r="O14" s="217" t="str">
        <f t="shared" si="4"/>
        <v/>
      </c>
      <c r="P14" s="218" t="str">
        <f t="shared" si="5"/>
        <v/>
      </c>
      <c r="Q14" s="217" t="str">
        <f t="shared" si="6"/>
        <v/>
      </c>
      <c r="R14" s="217" t="str">
        <f t="shared" si="7"/>
        <v/>
      </c>
      <c r="S14" s="219" t="str">
        <f t="shared" si="8"/>
        <v/>
      </c>
      <c r="T14" s="220" t="str">
        <f t="shared" si="0"/>
        <v/>
      </c>
      <c r="U14" s="220" t="str">
        <f t="shared" si="1"/>
        <v/>
      </c>
      <c r="V14" s="213" t="str">
        <f t="shared" si="9"/>
        <v/>
      </c>
    </row>
    <row r="15" spans="1:22" ht="29.25" thickBot="1" x14ac:dyDescent="0.25">
      <c r="A15" s="222" t="s">
        <v>641</v>
      </c>
      <c r="B15" s="223"/>
      <c r="C15" s="222" t="s">
        <v>505</v>
      </c>
      <c r="D15" s="223" t="s">
        <v>68</v>
      </c>
      <c r="E15" s="223"/>
      <c r="F15" s="223"/>
      <c r="G15" s="227"/>
      <c r="H15" s="43"/>
      <c r="I15" s="42"/>
      <c r="J15" s="42"/>
      <c r="K15" s="213"/>
      <c r="L15" s="215"/>
      <c r="M15" s="216" t="str">
        <f t="shared" si="2"/>
        <v>Muss</v>
      </c>
      <c r="N15" s="217" t="str">
        <f t="shared" si="3"/>
        <v/>
      </c>
      <c r="O15" s="217" t="str">
        <f t="shared" si="4"/>
        <v/>
      </c>
      <c r="P15" s="218" t="str">
        <f t="shared" si="5"/>
        <v/>
      </c>
      <c r="Q15" s="217" t="str">
        <f t="shared" si="6"/>
        <v/>
      </c>
      <c r="R15" s="217" t="str">
        <f t="shared" si="7"/>
        <v/>
      </c>
      <c r="S15" s="219" t="str">
        <f t="shared" si="8"/>
        <v/>
      </c>
      <c r="T15" s="220" t="str">
        <f t="shared" si="0"/>
        <v/>
      </c>
      <c r="U15" s="220" t="str">
        <f t="shared" si="1"/>
        <v/>
      </c>
      <c r="V15" s="213" t="str">
        <f t="shared" si="9"/>
        <v/>
      </c>
    </row>
    <row r="16" spans="1:22" ht="29.25" thickBot="1" x14ac:dyDescent="0.25">
      <c r="A16" s="222" t="s">
        <v>642</v>
      </c>
      <c r="B16" s="223"/>
      <c r="C16" s="222" t="s">
        <v>506</v>
      </c>
      <c r="D16" s="223" t="s">
        <v>68</v>
      </c>
      <c r="E16" s="223"/>
      <c r="F16" s="223"/>
      <c r="G16" s="227"/>
      <c r="H16" s="43"/>
      <c r="I16" s="42"/>
      <c r="J16" s="42"/>
      <c r="K16" s="213"/>
      <c r="L16" s="215"/>
      <c r="M16" s="216" t="str">
        <f t="shared" si="2"/>
        <v>Muss</v>
      </c>
      <c r="N16" s="217" t="str">
        <f t="shared" si="3"/>
        <v/>
      </c>
      <c r="O16" s="217" t="str">
        <f t="shared" si="4"/>
        <v/>
      </c>
      <c r="P16" s="218" t="str">
        <f t="shared" si="5"/>
        <v/>
      </c>
      <c r="Q16" s="217" t="str">
        <f t="shared" si="6"/>
        <v/>
      </c>
      <c r="R16" s="217" t="str">
        <f t="shared" si="7"/>
        <v/>
      </c>
      <c r="S16" s="219" t="str">
        <f t="shared" si="8"/>
        <v/>
      </c>
      <c r="T16" s="220" t="str">
        <f t="shared" si="0"/>
        <v/>
      </c>
      <c r="U16" s="220" t="str">
        <f t="shared" si="1"/>
        <v/>
      </c>
      <c r="V16" s="213" t="str">
        <f t="shared" si="9"/>
        <v/>
      </c>
    </row>
    <row r="17" spans="1:22" ht="29.25" thickBot="1" x14ac:dyDescent="0.25">
      <c r="A17" s="222" t="s">
        <v>643</v>
      </c>
      <c r="B17" s="223"/>
      <c r="C17" s="222" t="s">
        <v>507</v>
      </c>
      <c r="D17" s="223" t="s">
        <v>68</v>
      </c>
      <c r="E17" s="223"/>
      <c r="F17" s="223"/>
      <c r="G17" s="227"/>
      <c r="H17" s="43"/>
      <c r="I17" s="42"/>
      <c r="J17" s="42"/>
      <c r="K17" s="213"/>
      <c r="L17" s="215"/>
      <c r="M17" s="216" t="str">
        <f t="shared" si="2"/>
        <v>Muss</v>
      </c>
      <c r="N17" s="217" t="str">
        <f t="shared" si="3"/>
        <v/>
      </c>
      <c r="O17" s="217" t="str">
        <f t="shared" si="4"/>
        <v/>
      </c>
      <c r="P17" s="218" t="str">
        <f t="shared" si="5"/>
        <v/>
      </c>
      <c r="Q17" s="217" t="str">
        <f t="shared" si="6"/>
        <v/>
      </c>
      <c r="R17" s="217" t="str">
        <f t="shared" si="7"/>
        <v/>
      </c>
      <c r="S17" s="219" t="str">
        <f t="shared" si="8"/>
        <v/>
      </c>
      <c r="T17" s="220" t="str">
        <f t="shared" si="0"/>
        <v/>
      </c>
      <c r="U17" s="220" t="str">
        <f t="shared" si="1"/>
        <v/>
      </c>
      <c r="V17" s="213" t="str">
        <f t="shared" si="9"/>
        <v/>
      </c>
    </row>
    <row r="18" spans="1:22" ht="29.25" thickBot="1" x14ac:dyDescent="0.25">
      <c r="A18" s="222" t="s">
        <v>644</v>
      </c>
      <c r="B18" s="223"/>
      <c r="C18" s="222" t="s">
        <v>508</v>
      </c>
      <c r="D18" s="223" t="s">
        <v>68</v>
      </c>
      <c r="E18" s="223"/>
      <c r="F18" s="223"/>
      <c r="G18" s="227"/>
      <c r="H18" s="43"/>
      <c r="I18" s="42"/>
      <c r="J18" s="42"/>
      <c r="K18" s="213"/>
      <c r="L18" s="215"/>
      <c r="M18" s="216" t="str">
        <f t="shared" si="2"/>
        <v>Muss</v>
      </c>
      <c r="N18" s="217" t="str">
        <f t="shared" si="3"/>
        <v/>
      </c>
      <c r="O18" s="217" t="str">
        <f t="shared" si="4"/>
        <v/>
      </c>
      <c r="P18" s="218" t="str">
        <f t="shared" si="5"/>
        <v/>
      </c>
      <c r="Q18" s="217" t="str">
        <f t="shared" si="6"/>
        <v/>
      </c>
      <c r="R18" s="217" t="str">
        <f t="shared" si="7"/>
        <v/>
      </c>
      <c r="S18" s="219" t="str">
        <f t="shared" si="8"/>
        <v/>
      </c>
      <c r="T18" s="220" t="str">
        <f t="shared" si="0"/>
        <v/>
      </c>
      <c r="U18" s="220" t="str">
        <f t="shared" si="1"/>
        <v/>
      </c>
      <c r="V18" s="213" t="str">
        <f t="shared" si="9"/>
        <v/>
      </c>
    </row>
    <row r="19" spans="1:22" ht="29.25" thickBot="1" x14ac:dyDescent="0.25">
      <c r="A19" s="222" t="s">
        <v>645</v>
      </c>
      <c r="B19" s="223"/>
      <c r="C19" s="222" t="s">
        <v>509</v>
      </c>
      <c r="D19" s="223" t="s">
        <v>68</v>
      </c>
      <c r="E19" s="223"/>
      <c r="F19" s="223"/>
      <c r="G19" s="227"/>
      <c r="H19" s="43"/>
      <c r="I19" s="42"/>
      <c r="J19" s="42"/>
      <c r="K19" s="213"/>
      <c r="L19" s="215"/>
      <c r="M19" s="216" t="str">
        <f t="shared" si="2"/>
        <v>Muss</v>
      </c>
      <c r="N19" s="217" t="str">
        <f t="shared" si="3"/>
        <v/>
      </c>
      <c r="O19" s="217" t="str">
        <f t="shared" si="4"/>
        <v/>
      </c>
      <c r="P19" s="218" t="str">
        <f t="shared" si="5"/>
        <v/>
      </c>
      <c r="Q19" s="217" t="str">
        <f t="shared" si="6"/>
        <v/>
      </c>
      <c r="R19" s="217" t="str">
        <f t="shared" si="7"/>
        <v/>
      </c>
      <c r="S19" s="219" t="str">
        <f t="shared" si="8"/>
        <v/>
      </c>
      <c r="T19" s="220" t="str">
        <f t="shared" si="0"/>
        <v/>
      </c>
      <c r="U19" s="220" t="str">
        <f t="shared" si="1"/>
        <v/>
      </c>
      <c r="V19" s="213" t="str">
        <f t="shared" si="9"/>
        <v/>
      </c>
    </row>
    <row r="20" spans="1:22" ht="29.25" thickBot="1" x14ac:dyDescent="0.25">
      <c r="A20" s="222" t="s">
        <v>646</v>
      </c>
      <c r="B20" s="223"/>
      <c r="C20" s="222" t="s">
        <v>510</v>
      </c>
      <c r="D20" s="223" t="s">
        <v>68</v>
      </c>
      <c r="E20" s="223"/>
      <c r="F20" s="223"/>
      <c r="G20" s="227"/>
      <c r="H20" s="43"/>
      <c r="I20" s="42"/>
      <c r="J20" s="42"/>
      <c r="K20" s="213"/>
      <c r="L20" s="215"/>
      <c r="M20" s="216" t="str">
        <f t="shared" si="2"/>
        <v>Muss</v>
      </c>
      <c r="N20" s="217" t="str">
        <f t="shared" si="3"/>
        <v/>
      </c>
      <c r="O20" s="217" t="str">
        <f t="shared" si="4"/>
        <v/>
      </c>
      <c r="P20" s="218" t="str">
        <f t="shared" si="5"/>
        <v/>
      </c>
      <c r="Q20" s="217" t="str">
        <f t="shared" si="6"/>
        <v/>
      </c>
      <c r="R20" s="217" t="str">
        <f t="shared" si="7"/>
        <v/>
      </c>
      <c r="S20" s="219" t="str">
        <f t="shared" si="8"/>
        <v/>
      </c>
      <c r="T20" s="220" t="str">
        <f t="shared" si="0"/>
        <v/>
      </c>
      <c r="U20" s="220" t="str">
        <f t="shared" si="1"/>
        <v/>
      </c>
      <c r="V20" s="213" t="str">
        <f t="shared" si="9"/>
        <v/>
      </c>
    </row>
    <row r="21" spans="1:22" ht="86.25" thickBot="1" x14ac:dyDescent="0.25">
      <c r="A21" s="222" t="s">
        <v>647</v>
      </c>
      <c r="B21" s="223"/>
      <c r="C21" s="222" t="s">
        <v>511</v>
      </c>
      <c r="D21" s="223" t="s">
        <v>68</v>
      </c>
      <c r="E21" s="223"/>
      <c r="F21" s="223"/>
      <c r="G21" s="227"/>
      <c r="H21" s="43"/>
      <c r="I21" s="42"/>
      <c r="J21" s="42"/>
      <c r="K21" s="213"/>
      <c r="L21" s="215"/>
      <c r="M21" s="216" t="str">
        <f t="shared" si="2"/>
        <v>Muss</v>
      </c>
      <c r="N21" s="217" t="str">
        <f t="shared" si="3"/>
        <v/>
      </c>
      <c r="O21" s="217" t="str">
        <f t="shared" si="4"/>
        <v/>
      </c>
      <c r="P21" s="218" t="str">
        <f t="shared" si="5"/>
        <v/>
      </c>
      <c r="Q21" s="217" t="str">
        <f t="shared" si="6"/>
        <v/>
      </c>
      <c r="R21" s="217" t="str">
        <f t="shared" si="7"/>
        <v/>
      </c>
      <c r="S21" s="219" t="str">
        <f t="shared" si="8"/>
        <v/>
      </c>
      <c r="T21" s="220" t="str">
        <f t="shared" si="0"/>
        <v/>
      </c>
      <c r="U21" s="220" t="str">
        <f t="shared" si="1"/>
        <v/>
      </c>
      <c r="V21" s="213" t="str">
        <f t="shared" si="9"/>
        <v/>
      </c>
    </row>
    <row r="22" spans="1:22" ht="17.25" thickBot="1" x14ac:dyDescent="0.25">
      <c r="A22" s="222"/>
      <c r="B22" s="223"/>
      <c r="C22" s="226" t="s">
        <v>512</v>
      </c>
      <c r="D22" s="223"/>
      <c r="E22" s="223"/>
      <c r="F22" s="223"/>
      <c r="G22" s="227"/>
      <c r="H22" s="43"/>
      <c r="I22" s="42"/>
      <c r="J22" s="42"/>
      <c r="K22" s="213"/>
      <c r="L22" s="215"/>
      <c r="M22" s="216" t="str">
        <f t="shared" si="2"/>
        <v/>
      </c>
      <c r="N22" s="217" t="str">
        <f t="shared" si="3"/>
        <v/>
      </c>
      <c r="O22" s="217" t="str">
        <f t="shared" si="4"/>
        <v/>
      </c>
      <c r="P22" s="218" t="str">
        <f t="shared" si="5"/>
        <v/>
      </c>
      <c r="Q22" s="217" t="str">
        <f t="shared" si="6"/>
        <v/>
      </c>
      <c r="R22" s="217" t="str">
        <f t="shared" si="7"/>
        <v/>
      </c>
      <c r="S22" s="219" t="str">
        <f t="shared" si="8"/>
        <v/>
      </c>
      <c r="T22" s="220" t="str">
        <f t="shared" si="0"/>
        <v/>
      </c>
      <c r="U22" s="220" t="str">
        <f t="shared" si="1"/>
        <v/>
      </c>
      <c r="V22" s="213" t="str">
        <f t="shared" si="9"/>
        <v/>
      </c>
    </row>
    <row r="23" spans="1:22" ht="86.25" thickBot="1" x14ac:dyDescent="0.25">
      <c r="A23" s="222"/>
      <c r="B23" s="223" t="s">
        <v>271</v>
      </c>
      <c r="C23" s="222" t="s">
        <v>266</v>
      </c>
      <c r="D23" s="223"/>
      <c r="E23" s="223"/>
      <c r="F23" s="223"/>
      <c r="G23" s="227"/>
      <c r="H23" s="43"/>
      <c r="I23" s="42"/>
      <c r="J23" s="42"/>
      <c r="K23" s="213"/>
      <c r="L23" s="215"/>
      <c r="M23" s="216" t="str">
        <f t="shared" si="2"/>
        <v/>
      </c>
      <c r="N23" s="217" t="str">
        <f t="shared" si="3"/>
        <v/>
      </c>
      <c r="O23" s="217" t="str">
        <f t="shared" si="4"/>
        <v/>
      </c>
      <c r="P23" s="218" t="str">
        <f t="shared" si="5"/>
        <v/>
      </c>
      <c r="Q23" s="217" t="str">
        <f t="shared" si="6"/>
        <v/>
      </c>
      <c r="R23" s="217" t="str">
        <f t="shared" si="7"/>
        <v/>
      </c>
      <c r="S23" s="219" t="str">
        <f t="shared" si="8"/>
        <v/>
      </c>
      <c r="T23" s="220" t="str">
        <f t="shared" si="0"/>
        <v/>
      </c>
      <c r="U23" s="220" t="str">
        <f t="shared" si="1"/>
        <v/>
      </c>
      <c r="V23" s="213" t="str">
        <f t="shared" si="9"/>
        <v/>
      </c>
    </row>
    <row r="24" spans="1:22" ht="18.75" thickBot="1" x14ac:dyDescent="0.25">
      <c r="A24" s="222"/>
      <c r="B24" s="223"/>
      <c r="C24" s="224" t="s">
        <v>513</v>
      </c>
      <c r="D24" s="223"/>
      <c r="E24" s="223"/>
      <c r="F24" s="223"/>
      <c r="G24" s="227"/>
      <c r="H24" s="43"/>
      <c r="I24" s="42"/>
      <c r="J24" s="42"/>
      <c r="K24" s="213"/>
      <c r="L24" s="215"/>
      <c r="M24" s="216" t="str">
        <f t="shared" si="2"/>
        <v/>
      </c>
      <c r="N24" s="217" t="str">
        <f t="shared" si="3"/>
        <v/>
      </c>
      <c r="O24" s="217" t="str">
        <f t="shared" si="4"/>
        <v/>
      </c>
      <c r="P24" s="218" t="str">
        <f t="shared" si="5"/>
        <v/>
      </c>
      <c r="Q24" s="217" t="str">
        <f t="shared" si="6"/>
        <v/>
      </c>
      <c r="R24" s="217" t="str">
        <f t="shared" si="7"/>
        <v/>
      </c>
      <c r="S24" s="219" t="str">
        <f t="shared" si="8"/>
        <v/>
      </c>
      <c r="T24" s="220" t="str">
        <f t="shared" si="0"/>
        <v/>
      </c>
      <c r="U24" s="220" t="str">
        <f t="shared" si="1"/>
        <v/>
      </c>
      <c r="V24" s="213" t="str">
        <f t="shared" si="9"/>
        <v/>
      </c>
    </row>
    <row r="25" spans="1:22" ht="143.25" thickBot="1" x14ac:dyDescent="0.25">
      <c r="A25" s="222" t="s">
        <v>648</v>
      </c>
      <c r="B25" s="223"/>
      <c r="C25" s="222" t="s">
        <v>267</v>
      </c>
      <c r="D25" s="223" t="s">
        <v>68</v>
      </c>
      <c r="E25" s="223"/>
      <c r="F25" s="223"/>
      <c r="G25" s="227"/>
      <c r="H25" s="43"/>
      <c r="I25" s="42"/>
      <c r="J25" s="42"/>
      <c r="K25" s="213"/>
      <c r="L25" s="215"/>
      <c r="M25" s="216" t="str">
        <f t="shared" si="2"/>
        <v>Muss</v>
      </c>
      <c r="N25" s="217" t="str">
        <f t="shared" si="3"/>
        <v/>
      </c>
      <c r="O25" s="217" t="str">
        <f t="shared" si="4"/>
        <v/>
      </c>
      <c r="P25" s="218" t="str">
        <f t="shared" si="5"/>
        <v/>
      </c>
      <c r="Q25" s="217" t="str">
        <f t="shared" si="6"/>
        <v/>
      </c>
      <c r="R25" s="217" t="str">
        <f t="shared" si="7"/>
        <v/>
      </c>
      <c r="S25" s="219" t="str">
        <f t="shared" si="8"/>
        <v/>
      </c>
      <c r="T25" s="220" t="str">
        <f t="shared" si="0"/>
        <v/>
      </c>
      <c r="U25" s="220" t="str">
        <f t="shared" si="1"/>
        <v/>
      </c>
      <c r="V25" s="213" t="str">
        <f t="shared" si="9"/>
        <v/>
      </c>
    </row>
    <row r="26" spans="1:22" ht="57.75" thickBot="1" x14ac:dyDescent="0.25">
      <c r="A26" s="222" t="s">
        <v>649</v>
      </c>
      <c r="B26" s="223"/>
      <c r="C26" s="222" t="s">
        <v>268</v>
      </c>
      <c r="D26" s="223" t="s">
        <v>68</v>
      </c>
      <c r="E26" s="223"/>
      <c r="F26" s="223"/>
      <c r="G26" s="227"/>
      <c r="H26" s="43"/>
      <c r="I26" s="42"/>
      <c r="J26" s="42"/>
      <c r="K26" s="213"/>
      <c r="L26" s="215"/>
      <c r="M26" s="216" t="str">
        <f t="shared" si="2"/>
        <v>Muss</v>
      </c>
      <c r="N26" s="217" t="str">
        <f t="shared" si="3"/>
        <v/>
      </c>
      <c r="O26" s="217" t="str">
        <f t="shared" si="4"/>
        <v/>
      </c>
      <c r="P26" s="218" t="str">
        <f t="shared" si="5"/>
        <v/>
      </c>
      <c r="Q26" s="217" t="str">
        <f t="shared" si="6"/>
        <v/>
      </c>
      <c r="R26" s="217" t="str">
        <f t="shared" si="7"/>
        <v/>
      </c>
      <c r="S26" s="219" t="str">
        <f t="shared" si="8"/>
        <v/>
      </c>
      <c r="T26" s="220" t="str">
        <f t="shared" si="0"/>
        <v/>
      </c>
      <c r="U26" s="220" t="str">
        <f t="shared" si="1"/>
        <v/>
      </c>
      <c r="V26" s="213" t="str">
        <f t="shared" si="9"/>
        <v/>
      </c>
    </row>
    <row r="27" spans="1:22" ht="43.5" thickBot="1" x14ac:dyDescent="0.25">
      <c r="A27" s="222" t="s">
        <v>650</v>
      </c>
      <c r="B27" s="223"/>
      <c r="C27" s="222" t="s">
        <v>269</v>
      </c>
      <c r="D27" s="223" t="s">
        <v>68</v>
      </c>
      <c r="E27" s="223"/>
      <c r="F27" s="223"/>
      <c r="G27" s="227"/>
      <c r="H27" s="43"/>
      <c r="I27" s="42"/>
      <c r="J27" s="42"/>
      <c r="K27" s="213"/>
      <c r="L27" s="215"/>
      <c r="M27" s="216" t="str">
        <f t="shared" si="2"/>
        <v>Muss</v>
      </c>
      <c r="N27" s="217" t="str">
        <f t="shared" si="3"/>
        <v/>
      </c>
      <c r="O27" s="217" t="str">
        <f t="shared" si="4"/>
        <v/>
      </c>
      <c r="P27" s="218" t="str">
        <f t="shared" si="5"/>
        <v/>
      </c>
      <c r="Q27" s="217" t="str">
        <f t="shared" si="6"/>
        <v/>
      </c>
      <c r="R27" s="217" t="str">
        <f t="shared" si="7"/>
        <v/>
      </c>
      <c r="S27" s="219" t="str">
        <f t="shared" si="8"/>
        <v/>
      </c>
      <c r="T27" s="220" t="str">
        <f t="shared" si="0"/>
        <v/>
      </c>
      <c r="U27" s="220" t="str">
        <f t="shared" si="1"/>
        <v/>
      </c>
      <c r="V27" s="213" t="str">
        <f t="shared" si="9"/>
        <v/>
      </c>
    </row>
    <row r="28" spans="1:22" ht="29.25" thickBot="1" x14ac:dyDescent="0.25">
      <c r="A28" s="222" t="s">
        <v>651</v>
      </c>
      <c r="B28" s="223"/>
      <c r="C28" s="222" t="s">
        <v>514</v>
      </c>
      <c r="D28" s="223" t="s">
        <v>68</v>
      </c>
      <c r="E28" s="223"/>
      <c r="F28" s="223"/>
      <c r="G28" s="227"/>
      <c r="H28" s="43"/>
      <c r="I28" s="42"/>
      <c r="J28" s="42"/>
      <c r="K28" s="213"/>
      <c r="L28" s="215"/>
      <c r="M28" s="216" t="str">
        <f t="shared" si="2"/>
        <v>Muss</v>
      </c>
      <c r="N28" s="217" t="str">
        <f t="shared" si="3"/>
        <v/>
      </c>
      <c r="O28" s="217" t="str">
        <f t="shared" si="4"/>
        <v/>
      </c>
      <c r="P28" s="218" t="str">
        <f t="shared" si="5"/>
        <v/>
      </c>
      <c r="Q28" s="217" t="str">
        <f t="shared" si="6"/>
        <v/>
      </c>
      <c r="R28" s="217" t="str">
        <f t="shared" si="7"/>
        <v/>
      </c>
      <c r="S28" s="219" t="str">
        <f t="shared" si="8"/>
        <v/>
      </c>
      <c r="T28" s="220" t="str">
        <f t="shared" si="0"/>
        <v/>
      </c>
      <c r="U28" s="220" t="str">
        <f t="shared" si="1"/>
        <v/>
      </c>
      <c r="V28" s="213" t="str">
        <f t="shared" si="9"/>
        <v/>
      </c>
    </row>
    <row r="29" spans="1:22" ht="29.25" thickBot="1" x14ac:dyDescent="0.25">
      <c r="A29" s="222" t="s">
        <v>652</v>
      </c>
      <c r="B29" s="223"/>
      <c r="C29" s="222" t="s">
        <v>270</v>
      </c>
      <c r="D29" s="223" t="s">
        <v>68</v>
      </c>
      <c r="E29" s="223"/>
      <c r="F29" s="223"/>
      <c r="G29" s="227"/>
      <c r="H29" s="43"/>
      <c r="I29" s="42"/>
      <c r="J29" s="42"/>
      <c r="K29" s="213"/>
      <c r="L29" s="215"/>
      <c r="M29" s="216" t="str">
        <f t="shared" si="2"/>
        <v>Muss</v>
      </c>
      <c r="N29" s="217" t="str">
        <f t="shared" si="3"/>
        <v/>
      </c>
      <c r="O29" s="217" t="str">
        <f t="shared" si="4"/>
        <v/>
      </c>
      <c r="P29" s="218" t="str">
        <f t="shared" si="5"/>
        <v/>
      </c>
      <c r="Q29" s="217" t="str">
        <f t="shared" si="6"/>
        <v/>
      </c>
      <c r="R29" s="217" t="str">
        <f t="shared" si="7"/>
        <v/>
      </c>
      <c r="S29" s="219" t="str">
        <f t="shared" si="8"/>
        <v/>
      </c>
      <c r="T29" s="220" t="str">
        <f t="shared" si="0"/>
        <v/>
      </c>
      <c r="U29" s="220" t="str">
        <f t="shared" si="1"/>
        <v/>
      </c>
      <c r="V29" s="213" t="str">
        <f t="shared" si="9"/>
        <v/>
      </c>
    </row>
    <row r="30" spans="1:22" ht="29.25" thickBot="1" x14ac:dyDescent="0.25">
      <c r="A30" s="222"/>
      <c r="B30" s="223" t="s">
        <v>271</v>
      </c>
      <c r="C30" s="222" t="s">
        <v>272</v>
      </c>
      <c r="D30" s="223"/>
      <c r="E30" s="223"/>
      <c r="F30" s="223"/>
      <c r="G30" s="227"/>
      <c r="H30" s="43"/>
      <c r="I30" s="42"/>
      <c r="J30" s="42"/>
      <c r="K30" s="213"/>
      <c r="L30" s="215"/>
      <c r="M30" s="216" t="str">
        <f t="shared" si="2"/>
        <v/>
      </c>
      <c r="N30" s="217" t="str">
        <f t="shared" si="3"/>
        <v/>
      </c>
      <c r="O30" s="217" t="str">
        <f t="shared" si="4"/>
        <v/>
      </c>
      <c r="P30" s="218" t="str">
        <f t="shared" si="5"/>
        <v/>
      </c>
      <c r="Q30" s="217" t="str">
        <f t="shared" si="6"/>
        <v/>
      </c>
      <c r="R30" s="217" t="str">
        <f t="shared" si="7"/>
        <v/>
      </c>
      <c r="S30" s="219" t="str">
        <f t="shared" si="8"/>
        <v/>
      </c>
      <c r="T30" s="220" t="str">
        <f t="shared" si="0"/>
        <v/>
      </c>
      <c r="U30" s="220" t="str">
        <f t="shared" si="1"/>
        <v/>
      </c>
      <c r="V30" s="213" t="str">
        <f t="shared" si="9"/>
        <v/>
      </c>
    </row>
    <row r="31" spans="1:22" ht="18.75" thickBot="1" x14ac:dyDescent="0.25">
      <c r="A31" s="222"/>
      <c r="B31" s="223"/>
      <c r="C31" s="224" t="s">
        <v>515</v>
      </c>
      <c r="D31" s="223"/>
      <c r="E31" s="223"/>
      <c r="F31" s="223"/>
      <c r="G31" s="227"/>
      <c r="H31" s="43"/>
      <c r="I31" s="42"/>
      <c r="J31" s="42"/>
      <c r="K31" s="213"/>
      <c r="L31" s="215"/>
      <c r="M31" s="216" t="str">
        <f t="shared" si="2"/>
        <v/>
      </c>
      <c r="N31" s="217" t="str">
        <f t="shared" si="3"/>
        <v/>
      </c>
      <c r="O31" s="217" t="str">
        <f t="shared" si="4"/>
        <v/>
      </c>
      <c r="P31" s="218" t="str">
        <f t="shared" si="5"/>
        <v/>
      </c>
      <c r="Q31" s="217" t="str">
        <f t="shared" si="6"/>
        <v/>
      </c>
      <c r="R31" s="217" t="str">
        <f t="shared" si="7"/>
        <v/>
      </c>
      <c r="S31" s="219" t="str">
        <f t="shared" si="8"/>
        <v/>
      </c>
      <c r="T31" s="220" t="str">
        <f t="shared" si="0"/>
        <v/>
      </c>
      <c r="U31" s="220" t="str">
        <f t="shared" si="1"/>
        <v/>
      </c>
      <c r="V31" s="213" t="str">
        <f t="shared" si="9"/>
        <v/>
      </c>
    </row>
    <row r="32" spans="1:22" ht="17.25" thickBot="1" x14ac:dyDescent="0.25">
      <c r="A32" s="222"/>
      <c r="B32" s="223"/>
      <c r="C32" s="226" t="s">
        <v>516</v>
      </c>
      <c r="D32" s="223"/>
      <c r="E32" s="223"/>
      <c r="F32" s="223"/>
      <c r="G32" s="227"/>
      <c r="H32" s="43"/>
      <c r="I32" s="42"/>
      <c r="J32" s="42"/>
      <c r="K32" s="213"/>
      <c r="L32" s="215"/>
      <c r="M32" s="216" t="str">
        <f t="shared" si="2"/>
        <v/>
      </c>
      <c r="N32" s="217" t="str">
        <f t="shared" si="3"/>
        <v/>
      </c>
      <c r="O32" s="217" t="str">
        <f t="shared" si="4"/>
        <v/>
      </c>
      <c r="P32" s="218" t="str">
        <f t="shared" si="5"/>
        <v/>
      </c>
      <c r="Q32" s="217" t="str">
        <f t="shared" si="6"/>
        <v/>
      </c>
      <c r="R32" s="217" t="str">
        <f t="shared" si="7"/>
        <v/>
      </c>
      <c r="S32" s="219" t="str">
        <f t="shared" si="8"/>
        <v/>
      </c>
      <c r="T32" s="220" t="str">
        <f t="shared" si="0"/>
        <v/>
      </c>
      <c r="U32" s="220" t="str">
        <f t="shared" si="1"/>
        <v/>
      </c>
      <c r="V32" s="213" t="str">
        <f t="shared" si="9"/>
        <v/>
      </c>
    </row>
    <row r="33" spans="1:22" ht="29.25" thickBot="1" x14ac:dyDescent="0.25">
      <c r="A33" s="222" t="s">
        <v>653</v>
      </c>
      <c r="B33" s="223"/>
      <c r="C33" s="222" t="s">
        <v>273</v>
      </c>
      <c r="D33" s="223" t="s">
        <v>68</v>
      </c>
      <c r="E33" s="223"/>
      <c r="F33" s="223"/>
      <c r="G33" s="227"/>
      <c r="H33" s="43"/>
      <c r="I33" s="42"/>
      <c r="J33" s="42"/>
      <c r="K33" s="213"/>
      <c r="L33" s="215"/>
      <c r="M33" s="216" t="str">
        <f t="shared" si="2"/>
        <v>Muss</v>
      </c>
      <c r="N33" s="217" t="str">
        <f t="shared" si="3"/>
        <v/>
      </c>
      <c r="O33" s="217" t="str">
        <f t="shared" si="4"/>
        <v/>
      </c>
      <c r="P33" s="218" t="str">
        <f t="shared" si="5"/>
        <v/>
      </c>
      <c r="Q33" s="217" t="str">
        <f t="shared" si="6"/>
        <v/>
      </c>
      <c r="R33" s="217" t="str">
        <f t="shared" si="7"/>
        <v/>
      </c>
      <c r="S33" s="219" t="str">
        <f t="shared" si="8"/>
        <v/>
      </c>
      <c r="T33" s="220" t="str">
        <f t="shared" si="0"/>
        <v/>
      </c>
      <c r="U33" s="220" t="str">
        <f t="shared" si="1"/>
        <v/>
      </c>
      <c r="V33" s="213" t="str">
        <f t="shared" si="9"/>
        <v/>
      </c>
    </row>
    <row r="34" spans="1:22" ht="43.5" thickBot="1" x14ac:dyDescent="0.25">
      <c r="A34" s="222" t="s">
        <v>654</v>
      </c>
      <c r="B34" s="223"/>
      <c r="C34" s="222" t="s">
        <v>274</v>
      </c>
      <c r="D34" s="223" t="s">
        <v>68</v>
      </c>
      <c r="E34" s="223"/>
      <c r="F34" s="223"/>
      <c r="G34" s="227"/>
      <c r="H34" s="43"/>
      <c r="I34" s="42"/>
      <c r="J34" s="42"/>
      <c r="K34" s="213"/>
      <c r="L34" s="215"/>
      <c r="M34" s="216" t="str">
        <f t="shared" si="2"/>
        <v>Muss</v>
      </c>
      <c r="N34" s="217" t="str">
        <f t="shared" si="3"/>
        <v/>
      </c>
      <c r="O34" s="217" t="str">
        <f t="shared" si="4"/>
        <v/>
      </c>
      <c r="P34" s="218" t="str">
        <f t="shared" si="5"/>
        <v/>
      </c>
      <c r="Q34" s="217" t="str">
        <f t="shared" si="6"/>
        <v/>
      </c>
      <c r="R34" s="217" t="str">
        <f t="shared" si="7"/>
        <v/>
      </c>
      <c r="S34" s="219" t="str">
        <f t="shared" si="8"/>
        <v/>
      </c>
      <c r="T34" s="220" t="str">
        <f t="shared" si="0"/>
        <v/>
      </c>
      <c r="U34" s="220" t="str">
        <f t="shared" si="1"/>
        <v/>
      </c>
      <c r="V34" s="213" t="str">
        <f t="shared" si="9"/>
        <v/>
      </c>
    </row>
    <row r="35" spans="1:22" ht="43.5" thickBot="1" x14ac:dyDescent="0.25">
      <c r="A35" s="222" t="s">
        <v>655</v>
      </c>
      <c r="B35" s="223"/>
      <c r="C35" s="222" t="s">
        <v>275</v>
      </c>
      <c r="D35" s="223" t="s">
        <v>68</v>
      </c>
      <c r="E35" s="223"/>
      <c r="F35" s="223"/>
      <c r="G35" s="227"/>
      <c r="H35" s="43"/>
      <c r="I35" s="42"/>
      <c r="J35" s="42"/>
      <c r="K35" s="213"/>
      <c r="L35" s="215"/>
      <c r="M35" s="216" t="str">
        <f t="shared" si="2"/>
        <v>Muss</v>
      </c>
      <c r="N35" s="217" t="str">
        <f t="shared" si="3"/>
        <v/>
      </c>
      <c r="O35" s="217" t="str">
        <f t="shared" si="4"/>
        <v/>
      </c>
      <c r="P35" s="218" t="str">
        <f t="shared" si="5"/>
        <v/>
      </c>
      <c r="Q35" s="217" t="str">
        <f t="shared" si="6"/>
        <v/>
      </c>
      <c r="R35" s="217" t="str">
        <f t="shared" si="7"/>
        <v/>
      </c>
      <c r="S35" s="219" t="str">
        <f t="shared" si="8"/>
        <v/>
      </c>
      <c r="T35" s="220" t="str">
        <f t="shared" si="0"/>
        <v/>
      </c>
      <c r="U35" s="220" t="str">
        <f t="shared" si="1"/>
        <v/>
      </c>
      <c r="V35" s="213" t="str">
        <f t="shared" si="9"/>
        <v/>
      </c>
    </row>
    <row r="36" spans="1:22" ht="29.25" thickBot="1" x14ac:dyDescent="0.25">
      <c r="A36" s="222" t="s">
        <v>656</v>
      </c>
      <c r="B36" s="223"/>
      <c r="C36" s="222" t="s">
        <v>276</v>
      </c>
      <c r="D36" s="223" t="s">
        <v>68</v>
      </c>
      <c r="E36" s="223"/>
      <c r="F36" s="223"/>
      <c r="G36" s="227"/>
      <c r="H36" s="43"/>
      <c r="I36" s="42"/>
      <c r="J36" s="42"/>
      <c r="K36" s="213"/>
      <c r="L36" s="215"/>
      <c r="M36" s="216" t="str">
        <f t="shared" si="2"/>
        <v>Muss</v>
      </c>
      <c r="N36" s="217" t="str">
        <f t="shared" si="3"/>
        <v/>
      </c>
      <c r="O36" s="217" t="str">
        <f t="shared" si="4"/>
        <v/>
      </c>
      <c r="P36" s="218" t="str">
        <f t="shared" si="5"/>
        <v/>
      </c>
      <c r="Q36" s="217" t="str">
        <f t="shared" si="6"/>
        <v/>
      </c>
      <c r="R36" s="217" t="str">
        <f t="shared" si="7"/>
        <v/>
      </c>
      <c r="S36" s="219" t="str">
        <f t="shared" si="8"/>
        <v/>
      </c>
      <c r="T36" s="220" t="str">
        <f t="shared" si="0"/>
        <v/>
      </c>
      <c r="U36" s="220" t="str">
        <f t="shared" si="1"/>
        <v/>
      </c>
      <c r="V36" s="213" t="str">
        <f t="shared" si="9"/>
        <v/>
      </c>
    </row>
    <row r="37" spans="1:22" ht="43.5" thickBot="1" x14ac:dyDescent="0.25">
      <c r="A37" s="222" t="s">
        <v>657</v>
      </c>
      <c r="B37" s="223"/>
      <c r="C37" s="222" t="s">
        <v>277</v>
      </c>
      <c r="D37" s="223" t="s">
        <v>68</v>
      </c>
      <c r="E37" s="223"/>
      <c r="F37" s="223"/>
      <c r="G37" s="227"/>
      <c r="H37" s="43"/>
      <c r="I37" s="42"/>
      <c r="J37" s="42"/>
      <c r="K37" s="213"/>
      <c r="L37" s="215"/>
      <c r="M37" s="216" t="str">
        <f t="shared" si="2"/>
        <v>Muss</v>
      </c>
      <c r="N37" s="217" t="str">
        <f t="shared" si="3"/>
        <v/>
      </c>
      <c r="O37" s="217" t="str">
        <f t="shared" si="4"/>
        <v/>
      </c>
      <c r="P37" s="218" t="str">
        <f t="shared" si="5"/>
        <v/>
      </c>
      <c r="Q37" s="217" t="str">
        <f t="shared" si="6"/>
        <v/>
      </c>
      <c r="R37" s="217" t="str">
        <f t="shared" si="7"/>
        <v/>
      </c>
      <c r="S37" s="219" t="str">
        <f t="shared" si="8"/>
        <v/>
      </c>
      <c r="T37" s="220" t="str">
        <f t="shared" si="0"/>
        <v/>
      </c>
      <c r="U37" s="220" t="str">
        <f t="shared" si="1"/>
        <v/>
      </c>
      <c r="V37" s="213" t="str">
        <f t="shared" si="9"/>
        <v/>
      </c>
    </row>
    <row r="38" spans="1:22" ht="72" thickBot="1" x14ac:dyDescent="0.25">
      <c r="A38" s="222" t="s">
        <v>658</v>
      </c>
      <c r="B38" s="223"/>
      <c r="C38" s="222" t="s">
        <v>278</v>
      </c>
      <c r="D38" s="223" t="s">
        <v>68</v>
      </c>
      <c r="E38" s="223"/>
      <c r="F38" s="223" t="s">
        <v>280</v>
      </c>
      <c r="G38" s="227"/>
      <c r="H38" s="43"/>
      <c r="I38" s="42"/>
      <c r="J38" s="42"/>
      <c r="K38" s="213"/>
      <c r="L38" s="215"/>
      <c r="M38" s="216" t="str">
        <f t="shared" si="2"/>
        <v>Muss</v>
      </c>
      <c r="N38" s="217" t="str">
        <f t="shared" si="3"/>
        <v>Fehler</v>
      </c>
      <c r="O38" s="217" t="str">
        <f t="shared" si="4"/>
        <v/>
      </c>
      <c r="P38" s="218" t="str">
        <f t="shared" si="5"/>
        <v/>
      </c>
      <c r="Q38" s="217" t="str">
        <f t="shared" si="6"/>
        <v/>
      </c>
      <c r="R38" s="217" t="str">
        <f t="shared" si="7"/>
        <v/>
      </c>
      <c r="S38" s="219" t="str">
        <f t="shared" si="8"/>
        <v xml:space="preserve"> 'E' richtig?</v>
      </c>
      <c r="T38" s="220" t="str">
        <f t="shared" si="0"/>
        <v/>
      </c>
      <c r="U38" s="220" t="str">
        <f t="shared" si="1"/>
        <v/>
      </c>
      <c r="V38" s="213" t="str">
        <f t="shared" si="9"/>
        <v/>
      </c>
    </row>
    <row r="39" spans="1:22" ht="17.25" thickBot="1" x14ac:dyDescent="0.25">
      <c r="A39" s="222"/>
      <c r="B39" s="223"/>
      <c r="C39" s="226" t="s">
        <v>517</v>
      </c>
      <c r="D39" s="223"/>
      <c r="E39" s="223"/>
      <c r="F39" s="223"/>
      <c r="G39" s="227"/>
      <c r="H39" s="43"/>
      <c r="I39" s="42"/>
      <c r="J39" s="42"/>
      <c r="K39" s="213"/>
      <c r="L39" s="215"/>
      <c r="M39" s="216" t="str">
        <f t="shared" si="2"/>
        <v/>
      </c>
      <c r="N39" s="217" t="str">
        <f t="shared" si="3"/>
        <v/>
      </c>
      <c r="O39" s="217" t="str">
        <f t="shared" si="4"/>
        <v/>
      </c>
      <c r="P39" s="218" t="str">
        <f t="shared" si="5"/>
        <v/>
      </c>
      <c r="Q39" s="217" t="str">
        <f t="shared" si="6"/>
        <v/>
      </c>
      <c r="R39" s="217" t="str">
        <f t="shared" si="7"/>
        <v/>
      </c>
      <c r="S39" s="219" t="str">
        <f t="shared" si="8"/>
        <v/>
      </c>
      <c r="T39" s="220" t="str">
        <f t="shared" si="0"/>
        <v/>
      </c>
      <c r="U39" s="220" t="str">
        <f t="shared" si="1"/>
        <v/>
      </c>
      <c r="V39" s="213" t="str">
        <f t="shared" si="9"/>
        <v/>
      </c>
    </row>
    <row r="40" spans="1:22" ht="29.25" thickBot="1" x14ac:dyDescent="0.25">
      <c r="A40" s="222" t="s">
        <v>659</v>
      </c>
      <c r="B40" s="223"/>
      <c r="C40" s="222" t="s">
        <v>279</v>
      </c>
      <c r="D40" s="223" t="s">
        <v>68</v>
      </c>
      <c r="E40" s="223"/>
      <c r="F40" s="223" t="s">
        <v>280</v>
      </c>
      <c r="G40" s="227"/>
      <c r="H40" s="43"/>
      <c r="I40" s="42"/>
      <c r="J40" s="42"/>
      <c r="K40" s="213"/>
      <c r="L40" s="215"/>
      <c r="M40" s="216" t="str">
        <f t="shared" si="2"/>
        <v>Muss</v>
      </c>
      <c r="N40" s="217" t="str">
        <f t="shared" si="3"/>
        <v>Fehler</v>
      </c>
      <c r="O40" s="217" t="str">
        <f t="shared" si="4"/>
        <v/>
      </c>
      <c r="P40" s="218" t="str">
        <f t="shared" si="5"/>
        <v/>
      </c>
      <c r="Q40" s="217" t="str">
        <f t="shared" si="6"/>
        <v/>
      </c>
      <c r="R40" s="217" t="str">
        <f t="shared" si="7"/>
        <v/>
      </c>
      <c r="S40" s="219" t="str">
        <f t="shared" si="8"/>
        <v xml:space="preserve"> 'E' richtig?</v>
      </c>
      <c r="T40" s="220" t="str">
        <f t="shared" si="0"/>
        <v/>
      </c>
      <c r="U40" s="220" t="str">
        <f t="shared" si="1"/>
        <v/>
      </c>
      <c r="V40" s="213" t="str">
        <f t="shared" si="9"/>
        <v/>
      </c>
    </row>
    <row r="41" spans="1:22" ht="43.5" thickBot="1" x14ac:dyDescent="0.25">
      <c r="A41" s="222" t="s">
        <v>660</v>
      </c>
      <c r="B41" s="223"/>
      <c r="C41" s="222" t="s">
        <v>281</v>
      </c>
      <c r="D41" s="223" t="s">
        <v>68</v>
      </c>
      <c r="E41" s="223"/>
      <c r="F41" s="223"/>
      <c r="G41" s="227"/>
      <c r="H41" s="43"/>
      <c r="I41" s="42"/>
      <c r="J41" s="42"/>
      <c r="K41" s="213"/>
      <c r="L41" s="215"/>
      <c r="M41" s="216" t="str">
        <f t="shared" si="2"/>
        <v>Muss</v>
      </c>
      <c r="N41" s="217" t="str">
        <f t="shared" si="3"/>
        <v/>
      </c>
      <c r="O41" s="217" t="str">
        <f t="shared" si="4"/>
        <v/>
      </c>
      <c r="P41" s="218" t="str">
        <f t="shared" si="5"/>
        <v/>
      </c>
      <c r="Q41" s="217" t="str">
        <f t="shared" si="6"/>
        <v/>
      </c>
      <c r="R41" s="217" t="str">
        <f t="shared" si="7"/>
        <v/>
      </c>
      <c r="S41" s="219" t="str">
        <f t="shared" si="8"/>
        <v/>
      </c>
      <c r="T41" s="220" t="str">
        <f t="shared" si="0"/>
        <v/>
      </c>
      <c r="U41" s="220" t="str">
        <f t="shared" si="1"/>
        <v/>
      </c>
      <c r="V41" s="213" t="str">
        <f t="shared" si="9"/>
        <v/>
      </c>
    </row>
    <row r="42" spans="1:22" ht="72" thickBot="1" x14ac:dyDescent="0.25">
      <c r="A42" s="222" t="s">
        <v>661</v>
      </c>
      <c r="B42" s="223"/>
      <c r="C42" s="222" t="s">
        <v>282</v>
      </c>
      <c r="D42" s="223" t="s">
        <v>68</v>
      </c>
      <c r="E42" s="223"/>
      <c r="F42" s="223"/>
      <c r="G42" s="227"/>
      <c r="H42" s="43"/>
      <c r="I42" s="42"/>
      <c r="J42" s="42"/>
      <c r="K42" s="213"/>
      <c r="L42" s="215"/>
      <c r="M42" s="216" t="str">
        <f t="shared" si="2"/>
        <v>Muss</v>
      </c>
      <c r="N42" s="217" t="str">
        <f t="shared" si="3"/>
        <v/>
      </c>
      <c r="O42" s="217" t="str">
        <f t="shared" si="4"/>
        <v/>
      </c>
      <c r="P42" s="218" t="str">
        <f t="shared" si="5"/>
        <v/>
      </c>
      <c r="Q42" s="217" t="str">
        <f t="shared" si="6"/>
        <v/>
      </c>
      <c r="R42" s="217" t="str">
        <f t="shared" si="7"/>
        <v/>
      </c>
      <c r="S42" s="219" t="str">
        <f t="shared" si="8"/>
        <v/>
      </c>
      <c r="T42" s="220" t="str">
        <f t="shared" si="0"/>
        <v/>
      </c>
      <c r="U42" s="220" t="str">
        <f t="shared" si="1"/>
        <v/>
      </c>
      <c r="V42" s="213" t="str">
        <f t="shared" si="9"/>
        <v/>
      </c>
    </row>
    <row r="43" spans="1:22" ht="157.5" thickBot="1" x14ac:dyDescent="0.25">
      <c r="A43" s="222" t="s">
        <v>662</v>
      </c>
      <c r="B43" s="223"/>
      <c r="C43" s="222" t="s">
        <v>283</v>
      </c>
      <c r="D43" s="223" t="s">
        <v>68</v>
      </c>
      <c r="E43" s="223"/>
      <c r="F43" s="223"/>
      <c r="G43" s="227"/>
      <c r="H43" s="43"/>
      <c r="I43" s="42"/>
      <c r="J43" s="42"/>
      <c r="K43" s="213"/>
      <c r="L43" s="215"/>
      <c r="M43" s="216" t="str">
        <f t="shared" si="2"/>
        <v>Muss</v>
      </c>
      <c r="N43" s="217" t="str">
        <f t="shared" si="3"/>
        <v/>
      </c>
      <c r="O43" s="217" t="str">
        <f t="shared" si="4"/>
        <v/>
      </c>
      <c r="P43" s="218" t="str">
        <f t="shared" si="5"/>
        <v/>
      </c>
      <c r="Q43" s="217" t="str">
        <f t="shared" si="6"/>
        <v/>
      </c>
      <c r="R43" s="217" t="str">
        <f t="shared" si="7"/>
        <v/>
      </c>
      <c r="S43" s="219" t="str">
        <f t="shared" si="8"/>
        <v/>
      </c>
      <c r="T43" s="220" t="str">
        <f t="shared" si="0"/>
        <v/>
      </c>
      <c r="U43" s="220" t="str">
        <f t="shared" si="1"/>
        <v/>
      </c>
      <c r="V43" s="213" t="str">
        <f t="shared" si="9"/>
        <v/>
      </c>
    </row>
    <row r="44" spans="1:22" ht="29.25" thickBot="1" x14ac:dyDescent="0.25">
      <c r="A44" s="222" t="s">
        <v>663</v>
      </c>
      <c r="B44" s="223"/>
      <c r="C44" s="222" t="s">
        <v>518</v>
      </c>
      <c r="D44" s="223"/>
      <c r="E44" s="223">
        <v>200</v>
      </c>
      <c r="F44" s="223"/>
      <c r="G44" s="227"/>
      <c r="H44" s="43"/>
      <c r="I44" s="42"/>
      <c r="J44" s="42"/>
      <c r="K44" s="213"/>
      <c r="L44" s="215"/>
      <c r="M44" s="216" t="str">
        <f t="shared" si="2"/>
        <v>Soll</v>
      </c>
      <c r="N44" s="217" t="str">
        <f t="shared" si="3"/>
        <v/>
      </c>
      <c r="O44" s="217" t="str">
        <f t="shared" si="4"/>
        <v/>
      </c>
      <c r="P44" s="218" t="str">
        <f t="shared" si="5"/>
        <v/>
      </c>
      <c r="Q44" s="217" t="str">
        <f t="shared" si="6"/>
        <v/>
      </c>
      <c r="R44" s="217" t="str">
        <f t="shared" si="7"/>
        <v/>
      </c>
      <c r="S44" s="219" t="str">
        <f t="shared" si="8"/>
        <v/>
      </c>
      <c r="T44" s="220" t="str">
        <f t="shared" si="0"/>
        <v/>
      </c>
      <c r="U44" s="220" t="str">
        <f t="shared" si="1"/>
        <v/>
      </c>
      <c r="V44" s="213" t="str">
        <f t="shared" si="9"/>
        <v/>
      </c>
    </row>
    <row r="45" spans="1:22" ht="57.75" thickBot="1" x14ac:dyDescent="0.25">
      <c r="A45" s="222" t="s">
        <v>664</v>
      </c>
      <c r="B45" s="223"/>
      <c r="C45" s="222" t="s">
        <v>284</v>
      </c>
      <c r="D45" s="223" t="s">
        <v>68</v>
      </c>
      <c r="E45" s="223"/>
      <c r="F45" s="223"/>
      <c r="G45" s="227"/>
      <c r="H45" s="43"/>
      <c r="I45" s="42"/>
      <c r="J45" s="42"/>
      <c r="K45" s="213"/>
      <c r="L45" s="215"/>
      <c r="M45" s="216" t="str">
        <f t="shared" si="2"/>
        <v>Muss</v>
      </c>
      <c r="N45" s="217" t="str">
        <f t="shared" si="3"/>
        <v/>
      </c>
      <c r="O45" s="217" t="str">
        <f t="shared" si="4"/>
        <v/>
      </c>
      <c r="P45" s="218" t="str">
        <f t="shared" si="5"/>
        <v/>
      </c>
      <c r="Q45" s="217" t="str">
        <f t="shared" si="6"/>
        <v/>
      </c>
      <c r="R45" s="217" t="str">
        <f t="shared" si="7"/>
        <v/>
      </c>
      <c r="S45" s="219" t="str">
        <f t="shared" si="8"/>
        <v/>
      </c>
      <c r="T45" s="220" t="str">
        <f t="shared" si="0"/>
        <v/>
      </c>
      <c r="U45" s="220" t="str">
        <f t="shared" si="1"/>
        <v/>
      </c>
      <c r="V45" s="213" t="str">
        <f t="shared" si="9"/>
        <v/>
      </c>
    </row>
    <row r="46" spans="1:22" ht="57.75" thickBot="1" x14ac:dyDescent="0.25">
      <c r="A46" s="222" t="s">
        <v>665</v>
      </c>
      <c r="B46" s="223"/>
      <c r="C46" s="222" t="s">
        <v>285</v>
      </c>
      <c r="D46" s="223" t="s">
        <v>68</v>
      </c>
      <c r="E46" s="223"/>
      <c r="F46" s="223" t="s">
        <v>280</v>
      </c>
      <c r="G46" s="227"/>
      <c r="H46" s="43"/>
      <c r="I46" s="42"/>
      <c r="J46" s="42"/>
      <c r="K46" s="213"/>
      <c r="L46" s="215"/>
      <c r="M46" s="216" t="str">
        <f t="shared" si="2"/>
        <v>Muss</v>
      </c>
      <c r="N46" s="217" t="str">
        <f t="shared" si="3"/>
        <v>Fehler</v>
      </c>
      <c r="O46" s="217" t="str">
        <f t="shared" si="4"/>
        <v/>
      </c>
      <c r="P46" s="218" t="str">
        <f t="shared" si="5"/>
        <v/>
      </c>
      <c r="Q46" s="217" t="str">
        <f t="shared" si="6"/>
        <v/>
      </c>
      <c r="R46" s="217" t="str">
        <f t="shared" si="7"/>
        <v/>
      </c>
      <c r="S46" s="219" t="str">
        <f t="shared" si="8"/>
        <v xml:space="preserve"> 'E' richtig?</v>
      </c>
      <c r="T46" s="220" t="str">
        <f t="shared" si="0"/>
        <v/>
      </c>
      <c r="U46" s="220" t="str">
        <f t="shared" si="1"/>
        <v/>
      </c>
      <c r="V46" s="213" t="str">
        <f t="shared" si="9"/>
        <v/>
      </c>
    </row>
    <row r="47" spans="1:22" ht="17.25" thickBot="1" x14ac:dyDescent="0.25">
      <c r="A47" s="222"/>
      <c r="B47" s="223"/>
      <c r="C47" s="226" t="s">
        <v>519</v>
      </c>
      <c r="D47" s="223"/>
      <c r="E47" s="223"/>
      <c r="F47" s="223"/>
      <c r="G47" s="227"/>
      <c r="H47" s="43"/>
      <c r="I47" s="42"/>
      <c r="J47" s="42"/>
      <c r="K47" s="213"/>
      <c r="L47" s="215"/>
      <c r="M47" s="216" t="str">
        <f t="shared" si="2"/>
        <v/>
      </c>
      <c r="N47" s="217" t="str">
        <f t="shared" si="3"/>
        <v/>
      </c>
      <c r="O47" s="217" t="str">
        <f t="shared" si="4"/>
        <v/>
      </c>
      <c r="P47" s="218" t="str">
        <f t="shared" si="5"/>
        <v/>
      </c>
      <c r="Q47" s="217" t="str">
        <f t="shared" si="6"/>
        <v/>
      </c>
      <c r="R47" s="217" t="str">
        <f t="shared" si="7"/>
        <v/>
      </c>
      <c r="S47" s="219" t="str">
        <f t="shared" si="8"/>
        <v/>
      </c>
      <c r="T47" s="220" t="str">
        <f t="shared" si="0"/>
        <v/>
      </c>
      <c r="U47" s="220" t="str">
        <f t="shared" si="1"/>
        <v/>
      </c>
      <c r="V47" s="213" t="str">
        <f t="shared" si="9"/>
        <v/>
      </c>
    </row>
    <row r="48" spans="1:22" ht="114.75" thickBot="1" x14ac:dyDescent="0.25">
      <c r="A48" s="222" t="s">
        <v>666</v>
      </c>
      <c r="B48" s="223"/>
      <c r="C48" s="222" t="s">
        <v>286</v>
      </c>
      <c r="D48" s="223" t="s">
        <v>68</v>
      </c>
      <c r="E48" s="223"/>
      <c r="F48" s="223"/>
      <c r="G48" s="227"/>
      <c r="H48" s="43"/>
      <c r="I48" s="42"/>
      <c r="J48" s="42"/>
      <c r="K48" s="213"/>
      <c r="L48" s="215"/>
      <c r="M48" s="216" t="str">
        <f t="shared" si="2"/>
        <v>Muss</v>
      </c>
      <c r="N48" s="217" t="str">
        <f t="shared" si="3"/>
        <v/>
      </c>
      <c r="O48" s="217" t="str">
        <f t="shared" si="4"/>
        <v/>
      </c>
      <c r="P48" s="218" t="str">
        <f t="shared" si="5"/>
        <v/>
      </c>
      <c r="Q48" s="217" t="str">
        <f t="shared" si="6"/>
        <v/>
      </c>
      <c r="R48" s="217" t="str">
        <f t="shared" si="7"/>
        <v/>
      </c>
      <c r="S48" s="219" t="str">
        <f t="shared" si="8"/>
        <v/>
      </c>
      <c r="T48" s="220" t="str">
        <f t="shared" si="0"/>
        <v/>
      </c>
      <c r="U48" s="220" t="str">
        <f t="shared" si="1"/>
        <v/>
      </c>
      <c r="V48" s="213" t="str">
        <f t="shared" si="9"/>
        <v/>
      </c>
    </row>
    <row r="49" spans="1:22" ht="57.75" thickBot="1" x14ac:dyDescent="0.25">
      <c r="A49" s="222" t="s">
        <v>667</v>
      </c>
      <c r="B49" s="223"/>
      <c r="C49" s="222" t="s">
        <v>287</v>
      </c>
      <c r="D49" s="223" t="s">
        <v>68</v>
      </c>
      <c r="E49" s="223"/>
      <c r="F49" s="223"/>
      <c r="G49" s="227"/>
      <c r="H49" s="43"/>
      <c r="I49" s="42"/>
      <c r="J49" s="42"/>
      <c r="K49" s="213"/>
      <c r="L49" s="215"/>
      <c r="M49" s="216" t="str">
        <f t="shared" si="2"/>
        <v>Muss</v>
      </c>
      <c r="N49" s="217" t="str">
        <f t="shared" si="3"/>
        <v/>
      </c>
      <c r="O49" s="217" t="str">
        <f t="shared" si="4"/>
        <v/>
      </c>
      <c r="P49" s="218" t="str">
        <f t="shared" si="5"/>
        <v/>
      </c>
      <c r="Q49" s="217" t="str">
        <f t="shared" si="6"/>
        <v/>
      </c>
      <c r="R49" s="217" t="str">
        <f t="shared" si="7"/>
        <v/>
      </c>
      <c r="S49" s="219" t="str">
        <f t="shared" si="8"/>
        <v/>
      </c>
      <c r="T49" s="220" t="str">
        <f t="shared" si="0"/>
        <v/>
      </c>
      <c r="U49" s="220" t="str">
        <f t="shared" si="1"/>
        <v/>
      </c>
      <c r="V49" s="213" t="str">
        <f t="shared" si="9"/>
        <v/>
      </c>
    </row>
    <row r="50" spans="1:22" ht="143.25" thickBot="1" x14ac:dyDescent="0.25">
      <c r="A50" s="222" t="s">
        <v>668</v>
      </c>
      <c r="B50" s="223"/>
      <c r="C50" s="222" t="s">
        <v>288</v>
      </c>
      <c r="D50" s="223" t="s">
        <v>68</v>
      </c>
      <c r="E50" s="223"/>
      <c r="F50" s="223"/>
      <c r="G50" s="227"/>
      <c r="H50" s="43"/>
      <c r="I50" s="42"/>
      <c r="J50" s="42"/>
      <c r="K50" s="213"/>
      <c r="L50" s="215"/>
      <c r="M50" s="216" t="str">
        <f t="shared" si="2"/>
        <v>Muss</v>
      </c>
      <c r="N50" s="217" t="str">
        <f t="shared" si="3"/>
        <v/>
      </c>
      <c r="O50" s="217" t="str">
        <f t="shared" si="4"/>
        <v/>
      </c>
      <c r="P50" s="218" t="str">
        <f t="shared" si="5"/>
        <v/>
      </c>
      <c r="Q50" s="217" t="str">
        <f t="shared" si="6"/>
        <v/>
      </c>
      <c r="R50" s="217" t="str">
        <f t="shared" si="7"/>
        <v/>
      </c>
      <c r="S50" s="219" t="str">
        <f t="shared" si="8"/>
        <v/>
      </c>
      <c r="T50" s="220" t="str">
        <f t="shared" si="0"/>
        <v/>
      </c>
      <c r="U50" s="220" t="str">
        <f t="shared" si="1"/>
        <v/>
      </c>
      <c r="V50" s="213" t="str">
        <f t="shared" si="9"/>
        <v/>
      </c>
    </row>
    <row r="51" spans="1:22" ht="29.25" thickBot="1" x14ac:dyDescent="0.25">
      <c r="A51" s="222" t="s">
        <v>669</v>
      </c>
      <c r="B51" s="223"/>
      <c r="C51" s="222" t="s">
        <v>289</v>
      </c>
      <c r="D51" s="223" t="s">
        <v>68</v>
      </c>
      <c r="E51" s="223"/>
      <c r="F51" s="223"/>
      <c r="G51" s="227"/>
      <c r="H51" s="43"/>
      <c r="I51" s="42"/>
      <c r="J51" s="42"/>
      <c r="K51" s="213"/>
      <c r="L51" s="215"/>
      <c r="M51" s="216" t="str">
        <f t="shared" si="2"/>
        <v>Muss</v>
      </c>
      <c r="N51" s="217" t="str">
        <f t="shared" si="3"/>
        <v/>
      </c>
      <c r="O51" s="217" t="str">
        <f t="shared" si="4"/>
        <v/>
      </c>
      <c r="P51" s="218" t="str">
        <f t="shared" si="5"/>
        <v/>
      </c>
      <c r="Q51" s="217" t="str">
        <f t="shared" si="6"/>
        <v/>
      </c>
      <c r="R51" s="217" t="str">
        <f t="shared" si="7"/>
        <v/>
      </c>
      <c r="S51" s="219" t="str">
        <f t="shared" si="8"/>
        <v/>
      </c>
      <c r="T51" s="220" t="str">
        <f t="shared" si="0"/>
        <v/>
      </c>
      <c r="U51" s="220" t="str">
        <f t="shared" si="1"/>
        <v/>
      </c>
      <c r="V51" s="213" t="str">
        <f t="shared" si="9"/>
        <v/>
      </c>
    </row>
    <row r="52" spans="1:22" ht="29.25" thickBot="1" x14ac:dyDescent="0.25">
      <c r="A52" s="222" t="s">
        <v>670</v>
      </c>
      <c r="B52" s="223"/>
      <c r="C52" s="222" t="s">
        <v>290</v>
      </c>
      <c r="D52" s="223" t="s">
        <v>68</v>
      </c>
      <c r="E52" s="223"/>
      <c r="F52" s="223"/>
      <c r="G52" s="227"/>
      <c r="H52" s="43"/>
      <c r="I52" s="42"/>
      <c r="J52" s="42"/>
      <c r="K52" s="213"/>
      <c r="L52" s="215"/>
      <c r="M52" s="216" t="str">
        <f t="shared" si="2"/>
        <v>Muss</v>
      </c>
      <c r="N52" s="217" t="str">
        <f t="shared" si="3"/>
        <v/>
      </c>
      <c r="O52" s="217" t="str">
        <f t="shared" si="4"/>
        <v/>
      </c>
      <c r="P52" s="218" t="str">
        <f t="shared" si="5"/>
        <v/>
      </c>
      <c r="Q52" s="217" t="str">
        <f t="shared" si="6"/>
        <v/>
      </c>
      <c r="R52" s="217" t="str">
        <f t="shared" si="7"/>
        <v/>
      </c>
      <c r="S52" s="219" t="str">
        <f t="shared" si="8"/>
        <v/>
      </c>
      <c r="T52" s="220" t="str">
        <f t="shared" si="0"/>
        <v/>
      </c>
      <c r="U52" s="220" t="str">
        <f t="shared" si="1"/>
        <v/>
      </c>
      <c r="V52" s="213" t="str">
        <f t="shared" si="9"/>
        <v/>
      </c>
    </row>
    <row r="53" spans="1:22" ht="29.25" thickBot="1" x14ac:dyDescent="0.25">
      <c r="A53" s="222" t="s">
        <v>671</v>
      </c>
      <c r="B53" s="223"/>
      <c r="C53" s="222" t="s">
        <v>291</v>
      </c>
      <c r="D53" s="223" t="s">
        <v>68</v>
      </c>
      <c r="E53" s="223"/>
      <c r="F53" s="223"/>
      <c r="G53" s="227"/>
      <c r="H53" s="43"/>
      <c r="I53" s="42"/>
      <c r="J53" s="42"/>
      <c r="K53" s="213"/>
      <c r="L53" s="215"/>
      <c r="M53" s="216" t="str">
        <f t="shared" si="2"/>
        <v>Muss</v>
      </c>
      <c r="N53" s="217" t="str">
        <f t="shared" si="3"/>
        <v/>
      </c>
      <c r="O53" s="217" t="str">
        <f t="shared" si="4"/>
        <v/>
      </c>
      <c r="P53" s="218" t="str">
        <f t="shared" si="5"/>
        <v/>
      </c>
      <c r="Q53" s="217" t="str">
        <f t="shared" si="6"/>
        <v/>
      </c>
      <c r="R53" s="217" t="str">
        <f t="shared" si="7"/>
        <v/>
      </c>
      <c r="S53" s="219" t="str">
        <f t="shared" si="8"/>
        <v/>
      </c>
      <c r="T53" s="220" t="str">
        <f t="shared" si="0"/>
        <v/>
      </c>
      <c r="U53" s="220" t="str">
        <f t="shared" si="1"/>
        <v/>
      </c>
      <c r="V53" s="213" t="str">
        <f t="shared" si="9"/>
        <v/>
      </c>
    </row>
    <row r="54" spans="1:22" ht="72" thickBot="1" x14ac:dyDescent="0.25">
      <c r="A54" s="222" t="s">
        <v>672</v>
      </c>
      <c r="B54" s="223"/>
      <c r="C54" s="222" t="s">
        <v>292</v>
      </c>
      <c r="D54" s="223" t="s">
        <v>68</v>
      </c>
      <c r="E54" s="223"/>
      <c r="F54" s="223"/>
      <c r="G54" s="227"/>
      <c r="H54" s="43"/>
      <c r="I54" s="42"/>
      <c r="J54" s="42"/>
      <c r="K54" s="213"/>
      <c r="L54" s="215"/>
      <c r="M54" s="216" t="str">
        <f t="shared" si="2"/>
        <v>Muss</v>
      </c>
      <c r="N54" s="217" t="str">
        <f t="shared" si="3"/>
        <v/>
      </c>
      <c r="O54" s="217" t="str">
        <f t="shared" si="4"/>
        <v/>
      </c>
      <c r="P54" s="218" t="str">
        <f t="shared" si="5"/>
        <v/>
      </c>
      <c r="Q54" s="217" t="str">
        <f t="shared" si="6"/>
        <v/>
      </c>
      <c r="R54" s="217" t="str">
        <f t="shared" si="7"/>
        <v/>
      </c>
      <c r="S54" s="219" t="str">
        <f t="shared" si="8"/>
        <v/>
      </c>
      <c r="T54" s="220" t="str">
        <f t="shared" si="0"/>
        <v/>
      </c>
      <c r="U54" s="220" t="str">
        <f t="shared" si="1"/>
        <v/>
      </c>
      <c r="V54" s="213" t="str">
        <f t="shared" si="9"/>
        <v/>
      </c>
    </row>
    <row r="55" spans="1:22" ht="43.5" thickBot="1" x14ac:dyDescent="0.25">
      <c r="A55" s="222" t="s">
        <v>673</v>
      </c>
      <c r="B55" s="223"/>
      <c r="C55" s="222" t="s">
        <v>293</v>
      </c>
      <c r="D55" s="223" t="s">
        <v>68</v>
      </c>
      <c r="E55" s="223"/>
      <c r="F55" s="223"/>
      <c r="G55" s="227"/>
      <c r="H55" s="43"/>
      <c r="I55" s="42"/>
      <c r="J55" s="42"/>
      <c r="K55" s="213"/>
      <c r="L55" s="215"/>
      <c r="M55" s="216" t="str">
        <f t="shared" si="2"/>
        <v>Muss</v>
      </c>
      <c r="N55" s="217" t="str">
        <f t="shared" si="3"/>
        <v/>
      </c>
      <c r="O55" s="217" t="str">
        <f t="shared" si="4"/>
        <v/>
      </c>
      <c r="P55" s="218" t="str">
        <f t="shared" si="5"/>
        <v/>
      </c>
      <c r="Q55" s="217" t="str">
        <f t="shared" si="6"/>
        <v/>
      </c>
      <c r="R55" s="217" t="str">
        <f t="shared" si="7"/>
        <v/>
      </c>
      <c r="S55" s="219" t="str">
        <f t="shared" si="8"/>
        <v/>
      </c>
      <c r="T55" s="220" t="str">
        <f t="shared" si="0"/>
        <v/>
      </c>
      <c r="U55" s="220" t="str">
        <f t="shared" si="1"/>
        <v/>
      </c>
      <c r="V55" s="213" t="str">
        <f t="shared" si="9"/>
        <v/>
      </c>
    </row>
    <row r="56" spans="1:22" ht="186" thickBot="1" x14ac:dyDescent="0.25">
      <c r="A56" s="222" t="s">
        <v>674</v>
      </c>
      <c r="B56" s="223"/>
      <c r="C56" s="222" t="s">
        <v>294</v>
      </c>
      <c r="D56" s="223" t="s">
        <v>68</v>
      </c>
      <c r="E56" s="223"/>
      <c r="F56" s="223" t="s">
        <v>280</v>
      </c>
      <c r="G56" s="227"/>
      <c r="H56" s="43"/>
      <c r="I56" s="42"/>
      <c r="J56" s="42"/>
      <c r="K56" s="213"/>
      <c r="L56" s="215"/>
      <c r="M56" s="216" t="str">
        <f t="shared" si="2"/>
        <v>Muss</v>
      </c>
      <c r="N56" s="217" t="str">
        <f t="shared" si="3"/>
        <v>Fehler</v>
      </c>
      <c r="O56" s="217" t="str">
        <f t="shared" si="4"/>
        <v/>
      </c>
      <c r="P56" s="218" t="str">
        <f t="shared" si="5"/>
        <v/>
      </c>
      <c r="Q56" s="217" t="str">
        <f t="shared" si="6"/>
        <v/>
      </c>
      <c r="R56" s="217" t="str">
        <f t="shared" si="7"/>
        <v/>
      </c>
      <c r="S56" s="219" t="str">
        <f t="shared" si="8"/>
        <v xml:space="preserve"> 'E' richtig?</v>
      </c>
      <c r="T56" s="220" t="str">
        <f t="shared" si="0"/>
        <v/>
      </c>
      <c r="U56" s="220" t="str">
        <f t="shared" si="1"/>
        <v/>
      </c>
      <c r="V56" s="213" t="str">
        <f t="shared" si="9"/>
        <v/>
      </c>
    </row>
    <row r="57" spans="1:22" ht="72" thickBot="1" x14ac:dyDescent="0.25">
      <c r="A57" s="222" t="s">
        <v>675</v>
      </c>
      <c r="B57" s="223"/>
      <c r="C57" s="222" t="s">
        <v>295</v>
      </c>
      <c r="D57" s="223" t="s">
        <v>68</v>
      </c>
      <c r="E57" s="223"/>
      <c r="F57" s="223" t="s">
        <v>280</v>
      </c>
      <c r="G57" s="227"/>
      <c r="H57" s="43"/>
      <c r="I57" s="42"/>
      <c r="J57" s="42"/>
      <c r="K57" s="213"/>
      <c r="L57" s="215"/>
      <c r="M57" s="216" t="str">
        <f t="shared" si="2"/>
        <v>Muss</v>
      </c>
      <c r="N57" s="217" t="str">
        <f t="shared" si="3"/>
        <v>Fehler</v>
      </c>
      <c r="O57" s="217" t="str">
        <f t="shared" si="4"/>
        <v/>
      </c>
      <c r="P57" s="218" t="str">
        <f t="shared" si="5"/>
        <v/>
      </c>
      <c r="Q57" s="217" t="str">
        <f t="shared" si="6"/>
        <v/>
      </c>
      <c r="R57" s="217" t="str">
        <f t="shared" si="7"/>
        <v/>
      </c>
      <c r="S57" s="219" t="str">
        <f t="shared" si="8"/>
        <v xml:space="preserve"> 'E' richtig?</v>
      </c>
      <c r="T57" s="220" t="str">
        <f t="shared" si="0"/>
        <v/>
      </c>
      <c r="U57" s="220" t="str">
        <f t="shared" si="1"/>
        <v/>
      </c>
      <c r="V57" s="213" t="str">
        <f t="shared" si="9"/>
        <v/>
      </c>
    </row>
    <row r="58" spans="1:22" ht="29.25" thickBot="1" x14ac:dyDescent="0.25">
      <c r="A58" s="222" t="s">
        <v>676</v>
      </c>
      <c r="B58" s="223"/>
      <c r="C58" s="222" t="s">
        <v>296</v>
      </c>
      <c r="D58" s="223" t="s">
        <v>68</v>
      </c>
      <c r="E58" s="223"/>
      <c r="F58" s="223"/>
      <c r="G58" s="227"/>
      <c r="H58" s="43"/>
      <c r="I58" s="42"/>
      <c r="J58" s="42"/>
      <c r="K58" s="213"/>
      <c r="L58" s="215"/>
      <c r="M58" s="216" t="str">
        <f t="shared" si="2"/>
        <v>Muss</v>
      </c>
      <c r="N58" s="217" t="str">
        <f t="shared" si="3"/>
        <v/>
      </c>
      <c r="O58" s="217" t="str">
        <f t="shared" si="4"/>
        <v/>
      </c>
      <c r="P58" s="218" t="str">
        <f t="shared" si="5"/>
        <v/>
      </c>
      <c r="Q58" s="217" t="str">
        <f t="shared" si="6"/>
        <v/>
      </c>
      <c r="R58" s="217" t="str">
        <f t="shared" si="7"/>
        <v/>
      </c>
      <c r="S58" s="219" t="str">
        <f t="shared" si="8"/>
        <v/>
      </c>
      <c r="T58" s="220" t="str">
        <f t="shared" si="0"/>
        <v/>
      </c>
      <c r="U58" s="220" t="str">
        <f t="shared" si="1"/>
        <v/>
      </c>
      <c r="V58" s="213" t="str">
        <f t="shared" si="9"/>
        <v/>
      </c>
    </row>
    <row r="59" spans="1:22" ht="29.25" thickBot="1" x14ac:dyDescent="0.25">
      <c r="A59" s="222" t="s">
        <v>677</v>
      </c>
      <c r="B59" s="223"/>
      <c r="C59" s="222" t="s">
        <v>297</v>
      </c>
      <c r="D59" s="223"/>
      <c r="E59" s="223">
        <v>25</v>
      </c>
      <c r="F59" s="223" t="s">
        <v>280</v>
      </c>
      <c r="G59" s="227"/>
      <c r="H59" s="43"/>
      <c r="I59" s="42"/>
      <c r="J59" s="42"/>
      <c r="K59" s="213"/>
      <c r="L59" s="215"/>
      <c r="M59" s="216" t="str">
        <f t="shared" si="2"/>
        <v>Soll</v>
      </c>
      <c r="N59" s="217" t="str">
        <f t="shared" si="3"/>
        <v/>
      </c>
      <c r="O59" s="217" t="str">
        <f t="shared" si="4"/>
        <v/>
      </c>
      <c r="P59" s="218" t="str">
        <f t="shared" si="5"/>
        <v/>
      </c>
      <c r="Q59" s="217" t="str">
        <f t="shared" si="6"/>
        <v/>
      </c>
      <c r="R59" s="217" t="str">
        <f t="shared" si="7"/>
        <v/>
      </c>
      <c r="S59" s="219" t="str">
        <f t="shared" si="8"/>
        <v xml:space="preserve"> 'E' richtig?</v>
      </c>
      <c r="T59" s="220" t="str">
        <f t="shared" si="0"/>
        <v/>
      </c>
      <c r="U59" s="220" t="str">
        <f t="shared" si="1"/>
        <v/>
      </c>
      <c r="V59" s="213" t="str">
        <f t="shared" si="9"/>
        <v/>
      </c>
    </row>
    <row r="60" spans="1:22" ht="29.25" thickBot="1" x14ac:dyDescent="0.25">
      <c r="A60" s="222" t="s">
        <v>678</v>
      </c>
      <c r="B60" s="223"/>
      <c r="C60" s="222" t="s">
        <v>298</v>
      </c>
      <c r="D60" s="223"/>
      <c r="E60" s="223">
        <v>25</v>
      </c>
      <c r="F60" s="223"/>
      <c r="G60" s="227"/>
      <c r="H60" s="43"/>
      <c r="I60" s="42"/>
      <c r="J60" s="42"/>
      <c r="K60" s="213"/>
      <c r="L60" s="215"/>
      <c r="M60" s="216" t="str">
        <f t="shared" si="2"/>
        <v>Soll</v>
      </c>
      <c r="N60" s="217" t="str">
        <f t="shared" si="3"/>
        <v/>
      </c>
      <c r="O60" s="217" t="str">
        <f t="shared" si="4"/>
        <v/>
      </c>
      <c r="P60" s="218" t="str">
        <f t="shared" si="5"/>
        <v/>
      </c>
      <c r="Q60" s="217" t="str">
        <f t="shared" si="6"/>
        <v/>
      </c>
      <c r="R60" s="217" t="str">
        <f t="shared" si="7"/>
        <v/>
      </c>
      <c r="S60" s="219" t="str">
        <f t="shared" si="8"/>
        <v/>
      </c>
      <c r="T60" s="220" t="str">
        <f t="shared" si="0"/>
        <v/>
      </c>
      <c r="U60" s="220" t="str">
        <f t="shared" si="1"/>
        <v/>
      </c>
      <c r="V60" s="213" t="str">
        <f t="shared" si="9"/>
        <v/>
      </c>
    </row>
    <row r="61" spans="1:22" ht="143.25" thickBot="1" x14ac:dyDescent="0.25">
      <c r="A61" s="222" t="s">
        <v>679</v>
      </c>
      <c r="B61" s="223"/>
      <c r="C61" s="222" t="s">
        <v>299</v>
      </c>
      <c r="D61" s="223"/>
      <c r="E61" s="223">
        <v>100</v>
      </c>
      <c r="F61" s="223" t="s">
        <v>280</v>
      </c>
      <c r="G61" s="227"/>
      <c r="H61" s="43"/>
      <c r="I61" s="42"/>
      <c r="J61" s="42"/>
      <c r="K61" s="213"/>
      <c r="L61" s="215"/>
      <c r="M61" s="216" t="str">
        <f t="shared" si="2"/>
        <v>Soll</v>
      </c>
      <c r="N61" s="217" t="str">
        <f t="shared" si="3"/>
        <v/>
      </c>
      <c r="O61" s="217" t="str">
        <f t="shared" si="4"/>
        <v/>
      </c>
      <c r="P61" s="218" t="str">
        <f t="shared" si="5"/>
        <v/>
      </c>
      <c r="Q61" s="217" t="str">
        <f t="shared" si="6"/>
        <v/>
      </c>
      <c r="R61" s="217" t="str">
        <f t="shared" si="7"/>
        <v/>
      </c>
      <c r="S61" s="219" t="str">
        <f t="shared" si="8"/>
        <v xml:space="preserve"> 'E' richtig?</v>
      </c>
      <c r="T61" s="220" t="str">
        <f t="shared" si="0"/>
        <v/>
      </c>
      <c r="U61" s="220" t="str">
        <f t="shared" si="1"/>
        <v/>
      </c>
      <c r="V61" s="213" t="str">
        <f t="shared" si="9"/>
        <v/>
      </c>
    </row>
    <row r="62" spans="1:22" ht="17.25" thickBot="1" x14ac:dyDescent="0.25">
      <c r="A62" s="222"/>
      <c r="B62" s="223"/>
      <c r="C62" s="226" t="s">
        <v>520</v>
      </c>
      <c r="D62" s="223"/>
      <c r="E62" s="223"/>
      <c r="F62" s="223"/>
      <c r="G62" s="227"/>
      <c r="H62" s="43"/>
      <c r="I62" s="42"/>
      <c r="J62" s="42"/>
      <c r="K62" s="213"/>
      <c r="L62" s="215"/>
      <c r="M62" s="216" t="str">
        <f t="shared" si="2"/>
        <v/>
      </c>
      <c r="N62" s="217" t="str">
        <f t="shared" si="3"/>
        <v/>
      </c>
      <c r="O62" s="217" t="str">
        <f t="shared" si="4"/>
        <v/>
      </c>
      <c r="P62" s="218" t="str">
        <f t="shared" si="5"/>
        <v/>
      </c>
      <c r="Q62" s="217" t="str">
        <f t="shared" si="6"/>
        <v/>
      </c>
      <c r="R62" s="217" t="str">
        <f t="shared" si="7"/>
        <v/>
      </c>
      <c r="S62" s="219" t="str">
        <f t="shared" si="8"/>
        <v/>
      </c>
      <c r="T62" s="220" t="str">
        <f t="shared" si="0"/>
        <v/>
      </c>
      <c r="U62" s="220" t="str">
        <f t="shared" si="1"/>
        <v/>
      </c>
      <c r="V62" s="213" t="str">
        <f t="shared" si="9"/>
        <v/>
      </c>
    </row>
    <row r="63" spans="1:22" ht="29.25" thickBot="1" x14ac:dyDescent="0.25">
      <c r="A63" s="222" t="s">
        <v>680</v>
      </c>
      <c r="B63" s="223"/>
      <c r="C63" s="222" t="s">
        <v>300</v>
      </c>
      <c r="D63" s="223" t="s">
        <v>68</v>
      </c>
      <c r="E63" s="223"/>
      <c r="F63" s="223"/>
      <c r="G63" s="227"/>
      <c r="H63" s="43"/>
      <c r="I63" s="42"/>
      <c r="J63" s="42"/>
      <c r="K63" s="213"/>
      <c r="L63" s="215"/>
      <c r="M63" s="216" t="str">
        <f t="shared" si="2"/>
        <v>Muss</v>
      </c>
      <c r="N63" s="217" t="str">
        <f t="shared" si="3"/>
        <v/>
      </c>
      <c r="O63" s="217" t="str">
        <f t="shared" si="4"/>
        <v/>
      </c>
      <c r="P63" s="218" t="str">
        <f t="shared" si="5"/>
        <v/>
      </c>
      <c r="Q63" s="217" t="str">
        <f t="shared" si="6"/>
        <v/>
      </c>
      <c r="R63" s="217" t="str">
        <f t="shared" si="7"/>
        <v/>
      </c>
      <c r="S63" s="219" t="str">
        <f t="shared" si="8"/>
        <v/>
      </c>
      <c r="T63" s="220" t="str">
        <f t="shared" si="0"/>
        <v/>
      </c>
      <c r="U63" s="220" t="str">
        <f t="shared" si="1"/>
        <v/>
      </c>
      <c r="V63" s="213" t="str">
        <f t="shared" si="9"/>
        <v/>
      </c>
    </row>
    <row r="64" spans="1:22" ht="17.25" thickBot="1" x14ac:dyDescent="0.25">
      <c r="A64" s="222"/>
      <c r="B64" s="223"/>
      <c r="C64" s="226" t="s">
        <v>521</v>
      </c>
      <c r="D64" s="223"/>
      <c r="E64" s="223"/>
      <c r="F64" s="223"/>
      <c r="G64" s="227"/>
      <c r="H64" s="43"/>
      <c r="I64" s="42"/>
      <c r="J64" s="42"/>
      <c r="K64" s="213"/>
      <c r="L64" s="215"/>
      <c r="M64" s="216" t="str">
        <f t="shared" si="2"/>
        <v/>
      </c>
      <c r="N64" s="217" t="str">
        <f t="shared" si="3"/>
        <v/>
      </c>
      <c r="O64" s="217" t="str">
        <f t="shared" si="4"/>
        <v/>
      </c>
      <c r="P64" s="218" t="str">
        <f t="shared" si="5"/>
        <v/>
      </c>
      <c r="Q64" s="217" t="str">
        <f t="shared" si="6"/>
        <v/>
      </c>
      <c r="R64" s="217" t="str">
        <f t="shared" si="7"/>
        <v/>
      </c>
      <c r="S64" s="219" t="str">
        <f t="shared" si="8"/>
        <v/>
      </c>
      <c r="T64" s="220" t="str">
        <f t="shared" si="0"/>
        <v/>
      </c>
      <c r="U64" s="220" t="str">
        <f t="shared" si="1"/>
        <v/>
      </c>
      <c r="V64" s="213" t="str">
        <f t="shared" si="9"/>
        <v/>
      </c>
    </row>
    <row r="65" spans="1:22" ht="143.25" thickBot="1" x14ac:dyDescent="0.25">
      <c r="A65" s="222" t="s">
        <v>681</v>
      </c>
      <c r="B65" s="223"/>
      <c r="C65" s="222" t="s">
        <v>301</v>
      </c>
      <c r="D65" s="223" t="s">
        <v>68</v>
      </c>
      <c r="E65" s="223"/>
      <c r="F65" s="223" t="s">
        <v>280</v>
      </c>
      <c r="G65" s="227"/>
      <c r="H65" s="43"/>
      <c r="I65" s="42"/>
      <c r="J65" s="42"/>
      <c r="K65" s="213"/>
      <c r="L65" s="215"/>
      <c r="M65" s="216" t="str">
        <f t="shared" si="2"/>
        <v>Muss</v>
      </c>
      <c r="N65" s="217" t="str">
        <f t="shared" si="3"/>
        <v>Fehler</v>
      </c>
      <c r="O65" s="217" t="str">
        <f t="shared" si="4"/>
        <v/>
      </c>
      <c r="P65" s="218" t="str">
        <f t="shared" si="5"/>
        <v/>
      </c>
      <c r="Q65" s="217" t="str">
        <f t="shared" si="6"/>
        <v/>
      </c>
      <c r="R65" s="217" t="str">
        <f t="shared" si="7"/>
        <v/>
      </c>
      <c r="S65" s="219" t="str">
        <f t="shared" si="8"/>
        <v xml:space="preserve"> 'E' richtig?</v>
      </c>
      <c r="T65" s="220" t="str">
        <f t="shared" si="0"/>
        <v/>
      </c>
      <c r="U65" s="220" t="str">
        <f t="shared" si="1"/>
        <v/>
      </c>
      <c r="V65" s="213" t="str">
        <f t="shared" si="9"/>
        <v/>
      </c>
    </row>
    <row r="66" spans="1:22" ht="86.25" thickBot="1" x14ac:dyDescent="0.25">
      <c r="A66" s="222" t="s">
        <v>682</v>
      </c>
      <c r="B66" s="223"/>
      <c r="C66" s="222" t="s">
        <v>302</v>
      </c>
      <c r="D66" s="223" t="s">
        <v>68</v>
      </c>
      <c r="E66" s="223"/>
      <c r="F66" s="223"/>
      <c r="G66" s="227"/>
      <c r="H66" s="43"/>
      <c r="I66" s="42"/>
      <c r="J66" s="42"/>
      <c r="K66" s="213"/>
      <c r="L66" s="215"/>
      <c r="M66" s="216" t="str">
        <f t="shared" si="2"/>
        <v>Muss</v>
      </c>
      <c r="N66" s="217" t="str">
        <f t="shared" si="3"/>
        <v/>
      </c>
      <c r="O66" s="217" t="str">
        <f t="shared" si="4"/>
        <v/>
      </c>
      <c r="P66" s="218" t="str">
        <f t="shared" si="5"/>
        <v/>
      </c>
      <c r="Q66" s="217" t="str">
        <f t="shared" si="6"/>
        <v/>
      </c>
      <c r="R66" s="217" t="str">
        <f t="shared" si="7"/>
        <v/>
      </c>
      <c r="S66" s="219" t="str">
        <f t="shared" si="8"/>
        <v/>
      </c>
      <c r="T66" s="220" t="str">
        <f t="shared" si="0"/>
        <v/>
      </c>
      <c r="U66" s="220" t="str">
        <f t="shared" si="1"/>
        <v/>
      </c>
      <c r="V66" s="213" t="str">
        <f t="shared" si="9"/>
        <v/>
      </c>
    </row>
    <row r="67" spans="1:22" ht="57.75" thickBot="1" x14ac:dyDescent="0.25">
      <c r="A67" s="222" t="s">
        <v>683</v>
      </c>
      <c r="B67" s="223"/>
      <c r="C67" s="222" t="s">
        <v>303</v>
      </c>
      <c r="D67" s="223" t="s">
        <v>68</v>
      </c>
      <c r="E67" s="223"/>
      <c r="F67" s="223"/>
      <c r="G67" s="227"/>
      <c r="H67" s="43"/>
      <c r="I67" s="42"/>
      <c r="J67" s="42"/>
      <c r="K67" s="213"/>
      <c r="L67" s="215"/>
      <c r="M67" s="216" t="str">
        <f t="shared" si="2"/>
        <v>Muss</v>
      </c>
      <c r="N67" s="217" t="str">
        <f t="shared" si="3"/>
        <v/>
      </c>
      <c r="O67" s="217" t="str">
        <f t="shared" si="4"/>
        <v/>
      </c>
      <c r="P67" s="218" t="str">
        <f t="shared" si="5"/>
        <v/>
      </c>
      <c r="Q67" s="217" t="str">
        <f t="shared" si="6"/>
        <v/>
      </c>
      <c r="R67" s="217" t="str">
        <f t="shared" si="7"/>
        <v/>
      </c>
      <c r="S67" s="219" t="str">
        <f t="shared" si="8"/>
        <v/>
      </c>
      <c r="T67" s="220" t="str">
        <f t="shared" si="0"/>
        <v/>
      </c>
      <c r="U67" s="220" t="str">
        <f t="shared" si="1"/>
        <v/>
      </c>
      <c r="V67" s="213" t="str">
        <f t="shared" si="9"/>
        <v/>
      </c>
    </row>
    <row r="68" spans="1:22" ht="57.75" thickBot="1" x14ac:dyDescent="0.25">
      <c r="A68" s="222" t="s">
        <v>684</v>
      </c>
      <c r="B68" s="223"/>
      <c r="C68" s="222" t="s">
        <v>304</v>
      </c>
      <c r="D68" s="223" t="s">
        <v>68</v>
      </c>
      <c r="E68" s="223"/>
      <c r="F68" s="223"/>
      <c r="G68" s="227"/>
      <c r="H68" s="43"/>
      <c r="I68" s="42"/>
      <c r="J68" s="42"/>
      <c r="K68" s="213"/>
      <c r="L68" s="215"/>
      <c r="M68" s="216" t="str">
        <f t="shared" si="2"/>
        <v>Muss</v>
      </c>
      <c r="N68" s="217" t="str">
        <f t="shared" si="3"/>
        <v/>
      </c>
      <c r="O68" s="217" t="str">
        <f t="shared" si="4"/>
        <v/>
      </c>
      <c r="P68" s="218" t="str">
        <f t="shared" si="5"/>
        <v/>
      </c>
      <c r="Q68" s="217" t="str">
        <f t="shared" si="6"/>
        <v/>
      </c>
      <c r="R68" s="217" t="str">
        <f t="shared" si="7"/>
        <v/>
      </c>
      <c r="S68" s="219" t="str">
        <f t="shared" si="8"/>
        <v/>
      </c>
      <c r="T68" s="220" t="str">
        <f t="shared" si="0"/>
        <v/>
      </c>
      <c r="U68" s="220" t="str">
        <f t="shared" si="1"/>
        <v/>
      </c>
      <c r="V68" s="213" t="str">
        <f t="shared" si="9"/>
        <v/>
      </c>
    </row>
    <row r="69" spans="1:22" ht="86.25" thickBot="1" x14ac:dyDescent="0.25">
      <c r="A69" s="222" t="s">
        <v>685</v>
      </c>
      <c r="B69" s="223"/>
      <c r="C69" s="222" t="s">
        <v>305</v>
      </c>
      <c r="D69" s="223" t="s">
        <v>68</v>
      </c>
      <c r="E69" s="223"/>
      <c r="F69" s="223"/>
      <c r="G69" s="227"/>
      <c r="H69" s="43"/>
      <c r="I69" s="42"/>
      <c r="J69" s="42"/>
      <c r="K69" s="213"/>
      <c r="L69" s="215"/>
      <c r="M69" s="216" t="str">
        <f t="shared" si="2"/>
        <v>Muss</v>
      </c>
      <c r="N69" s="217" t="str">
        <f t="shared" si="3"/>
        <v/>
      </c>
      <c r="O69" s="217" t="str">
        <f t="shared" si="4"/>
        <v/>
      </c>
      <c r="P69" s="218" t="str">
        <f t="shared" si="5"/>
        <v/>
      </c>
      <c r="Q69" s="217" t="str">
        <f t="shared" si="6"/>
        <v/>
      </c>
      <c r="R69" s="217" t="str">
        <f t="shared" si="7"/>
        <v/>
      </c>
      <c r="S69" s="219" t="str">
        <f t="shared" si="8"/>
        <v/>
      </c>
      <c r="T69" s="220" t="str">
        <f t="shared" si="0"/>
        <v/>
      </c>
      <c r="U69" s="220" t="str">
        <f t="shared" si="1"/>
        <v/>
      </c>
      <c r="V69" s="213" t="str">
        <f t="shared" si="9"/>
        <v/>
      </c>
    </row>
    <row r="70" spans="1:22" ht="57.75" thickBot="1" x14ac:dyDescent="0.25">
      <c r="A70" s="222" t="s">
        <v>686</v>
      </c>
      <c r="B70" s="223"/>
      <c r="C70" s="222" t="s">
        <v>306</v>
      </c>
      <c r="D70" s="223" t="s">
        <v>68</v>
      </c>
      <c r="E70" s="223"/>
      <c r="F70" s="223"/>
      <c r="G70" s="227"/>
      <c r="H70" s="43"/>
      <c r="I70" s="42"/>
      <c r="J70" s="42"/>
      <c r="K70" s="213"/>
      <c r="L70" s="215"/>
      <c r="M70" s="216" t="str">
        <f t="shared" si="2"/>
        <v>Muss</v>
      </c>
      <c r="N70" s="217" t="str">
        <f t="shared" si="3"/>
        <v/>
      </c>
      <c r="O70" s="217" t="str">
        <f t="shared" si="4"/>
        <v/>
      </c>
      <c r="P70" s="218" t="str">
        <f t="shared" si="5"/>
        <v/>
      </c>
      <c r="Q70" s="217" t="str">
        <f t="shared" si="6"/>
        <v/>
      </c>
      <c r="R70" s="217" t="str">
        <f t="shared" si="7"/>
        <v/>
      </c>
      <c r="S70" s="219" t="str">
        <f t="shared" si="8"/>
        <v/>
      </c>
      <c r="T70" s="220" t="str">
        <f t="shared" si="0"/>
        <v/>
      </c>
      <c r="U70" s="220" t="str">
        <f t="shared" si="1"/>
        <v/>
      </c>
      <c r="V70" s="213" t="str">
        <f t="shared" si="9"/>
        <v/>
      </c>
    </row>
    <row r="71" spans="1:22" ht="43.5" thickBot="1" x14ac:dyDescent="0.25">
      <c r="A71" s="222" t="s">
        <v>687</v>
      </c>
      <c r="B71" s="223"/>
      <c r="C71" s="222" t="s">
        <v>307</v>
      </c>
      <c r="D71" s="223" t="s">
        <v>68</v>
      </c>
      <c r="E71" s="223"/>
      <c r="F71" s="223"/>
      <c r="G71" s="227"/>
      <c r="H71" s="43"/>
      <c r="I71" s="42"/>
      <c r="J71" s="42"/>
      <c r="K71" s="213"/>
      <c r="L71" s="215"/>
      <c r="M71" s="216" t="str">
        <f t="shared" si="2"/>
        <v>Muss</v>
      </c>
      <c r="N71" s="217" t="str">
        <f t="shared" si="3"/>
        <v/>
      </c>
      <c r="O71" s="217" t="str">
        <f t="shared" si="4"/>
        <v/>
      </c>
      <c r="P71" s="218" t="str">
        <f t="shared" si="5"/>
        <v/>
      </c>
      <c r="Q71" s="217" t="str">
        <f t="shared" si="6"/>
        <v/>
      </c>
      <c r="R71" s="217" t="str">
        <f t="shared" si="7"/>
        <v/>
      </c>
      <c r="S71" s="219" t="str">
        <f t="shared" si="8"/>
        <v/>
      </c>
      <c r="T71" s="220" t="str">
        <f t="shared" si="0"/>
        <v/>
      </c>
      <c r="U71" s="220" t="str">
        <f t="shared" si="1"/>
        <v/>
      </c>
      <c r="V71" s="213" t="str">
        <f t="shared" si="9"/>
        <v/>
      </c>
    </row>
    <row r="72" spans="1:22" ht="29.25" thickBot="1" x14ac:dyDescent="0.25">
      <c r="A72" s="222" t="s">
        <v>688</v>
      </c>
      <c r="B72" s="223"/>
      <c r="C72" s="222" t="s">
        <v>308</v>
      </c>
      <c r="D72" s="223" t="s">
        <v>68</v>
      </c>
      <c r="E72" s="223"/>
      <c r="F72" s="223" t="s">
        <v>280</v>
      </c>
      <c r="G72" s="227"/>
      <c r="H72" s="43"/>
      <c r="I72" s="42"/>
      <c r="J72" s="42"/>
      <c r="K72" s="213"/>
      <c r="L72" s="215"/>
      <c r="M72" s="216" t="str">
        <f t="shared" si="2"/>
        <v>Muss</v>
      </c>
      <c r="N72" s="217" t="str">
        <f t="shared" si="3"/>
        <v>Fehler</v>
      </c>
      <c r="O72" s="217" t="str">
        <f t="shared" si="4"/>
        <v/>
      </c>
      <c r="P72" s="218" t="str">
        <f t="shared" si="5"/>
        <v/>
      </c>
      <c r="Q72" s="217" t="str">
        <f t="shared" si="6"/>
        <v/>
      </c>
      <c r="R72" s="217" t="str">
        <f t="shared" si="7"/>
        <v/>
      </c>
      <c r="S72" s="219" t="str">
        <f t="shared" si="8"/>
        <v xml:space="preserve"> 'E' richtig?</v>
      </c>
      <c r="T72" s="220" t="str">
        <f t="shared" si="0"/>
        <v/>
      </c>
      <c r="U72" s="220" t="str">
        <f t="shared" si="1"/>
        <v/>
      </c>
      <c r="V72" s="213" t="str">
        <f t="shared" si="9"/>
        <v/>
      </c>
    </row>
    <row r="73" spans="1:22" ht="72" thickBot="1" x14ac:dyDescent="0.25">
      <c r="A73" s="222" t="s">
        <v>689</v>
      </c>
      <c r="B73" s="223"/>
      <c r="C73" s="222" t="s">
        <v>309</v>
      </c>
      <c r="D73" s="223" t="s">
        <v>68</v>
      </c>
      <c r="E73" s="223"/>
      <c r="F73" s="223"/>
      <c r="G73" s="227"/>
      <c r="H73" s="43"/>
      <c r="I73" s="42"/>
      <c r="J73" s="42"/>
      <c r="K73" s="213"/>
      <c r="L73" s="215"/>
      <c r="M73" s="216" t="str">
        <f t="shared" si="2"/>
        <v>Muss</v>
      </c>
      <c r="N73" s="217" t="str">
        <f t="shared" si="3"/>
        <v/>
      </c>
      <c r="O73" s="217" t="str">
        <f t="shared" si="4"/>
        <v/>
      </c>
      <c r="P73" s="218" t="str">
        <f t="shared" si="5"/>
        <v/>
      </c>
      <c r="Q73" s="217" t="str">
        <f t="shared" si="6"/>
        <v/>
      </c>
      <c r="R73" s="217" t="str">
        <f t="shared" si="7"/>
        <v/>
      </c>
      <c r="S73" s="219" t="str">
        <f t="shared" si="8"/>
        <v/>
      </c>
      <c r="T73" s="220" t="str">
        <f t="shared" ref="T73:T136" si="10" xml:space="preserve"> IF(AND($E73&gt;0,H73&lt;&gt;""),IF( H73="A", $E73, IF( H73="B", $E73 * Prozent_B, IF( H73="C", $E73 *Prozent_C, IF( H73="D", 0, "Fehler" ) ) ) ), "")</f>
        <v/>
      </c>
      <c r="U73" s="220" t="str">
        <f t="shared" ref="U73:U136" si="11" xml:space="preserve"> IF( $E73&gt;0,IF(K73&gt;0, IF( K73="A", $E73, IF( K73="B", $E73 * Prozent_B, IF( K73="C", $E73 *Prozent_C, IF( K73="D", 0, "Fehler" ) ) ) ),T73), "")</f>
        <v/>
      </c>
      <c r="V73" s="213" t="str">
        <f t="shared" si="9"/>
        <v/>
      </c>
    </row>
    <row r="74" spans="1:22" ht="17.25" thickBot="1" x14ac:dyDescent="0.25">
      <c r="A74" s="222"/>
      <c r="B74" s="223"/>
      <c r="C74" s="226" t="s">
        <v>522</v>
      </c>
      <c r="D74" s="223"/>
      <c r="E74" s="223"/>
      <c r="F74" s="223"/>
      <c r="G74" s="227"/>
      <c r="H74" s="43"/>
      <c r="I74" s="42"/>
      <c r="J74" s="42"/>
      <c r="K74" s="213"/>
      <c r="L74" s="215"/>
      <c r="M74" s="216" t="str">
        <f t="shared" ref="M74:M137" si="12">IF(ISERR(VALUE(SUBSTITUTE(A74,CHAR(160),""))),"",(IF(ISERROR(SEARCH("X",D74)),"Soll","Muss")))</f>
        <v/>
      </c>
      <c r="N74" s="217" t="str">
        <f t="shared" ref="N74:N137" si="13">IF(AND(D74="x",F74&lt;&gt;""), "Fehler", "")</f>
        <v/>
      </c>
      <c r="O74" s="217" t="str">
        <f t="shared" ref="O74:O137" si="14">IF(M74="","",
      IF(M74="Soll",
           IF(NOT(ISNUMBER(E74)),"Fehler in Punktespalte",
                IF(NOT(E74&gt;0),"Fehler: Negative Punktzahl","")
               ),""
          )
     )</f>
        <v/>
      </c>
      <c r="P74" s="218" t="str">
        <f t="shared" ref="P74:P137" si="15">IF( AND(E74&gt;0,M74&lt;&gt;"soll"), "Fehler", "")</f>
        <v/>
      </c>
      <c r="Q74" s="217" t="str">
        <f t="shared" ref="Q74:Q137" si="16">IF( AND(A74="",D74="x"), "Fehler", "")</f>
        <v/>
      </c>
      <c r="R74" s="217" t="str">
        <f t="shared" ref="R74:R137" si="17">IF(AND(M74="Muss",NOT(E74="")),"Fehler","")</f>
        <v/>
      </c>
      <c r="S74" s="219" t="str">
        <f t="shared" ref="S74:S137" si="18">IF(
AND(F74&lt;&gt;"",OR(
ISERROR(SEARCH("Konzept",C74)),
ISERROR(SEARCH("benannt",C74)),
ISERROR(SEARCH("benennt",C74)),
ISERROR(SEARCH("gibt an",C74)),
ISERROR(SEARCH("erklärt",C74)),
ISERROR(SEARCH("erläutert",C74)),
))," 'E' richtig?",
IF(
AND(F74="",OR(
ISNUMBER(SEARCH("Konzept",C74)),
ISNUMBER(SEARCH("benannt",C74)),
ISNUMBER(SEARCH("benennt",C74)),
ISNUMBER(SEARCH("gibt an",C74)),
ISNUMBER(SEARCH("erklärt",C74)),
ISNUMBER(SEARCH("erläutert",C74))
)),"Fehlt hier 'E' ?",""))</f>
        <v/>
      </c>
      <c r="T74" s="220" t="str">
        <f t="shared" si="10"/>
        <v/>
      </c>
      <c r="U74" s="220" t="str">
        <f t="shared" si="11"/>
        <v/>
      </c>
      <c r="V74" s="213" t="str">
        <f t="shared" ref="V74:V137" si="19" xml:space="preserve"> IF( $M74 ="muss", IF(H74&lt;&gt;"",IF(IF(K74&gt;0, K74,H74)&lt;&gt;"A", "Fehler", ""), ""),"")</f>
        <v/>
      </c>
    </row>
    <row r="75" spans="1:22" ht="114.75" thickBot="1" x14ac:dyDescent="0.25">
      <c r="A75" s="222" t="s">
        <v>690</v>
      </c>
      <c r="B75" s="223"/>
      <c r="C75" s="222" t="s">
        <v>310</v>
      </c>
      <c r="D75" s="223" t="s">
        <v>68</v>
      </c>
      <c r="E75" s="223"/>
      <c r="F75" s="223"/>
      <c r="G75" s="227"/>
      <c r="H75" s="43"/>
      <c r="I75" s="42"/>
      <c r="J75" s="42"/>
      <c r="K75" s="213"/>
      <c r="L75" s="215"/>
      <c r="M75" s="216" t="str">
        <f t="shared" si="12"/>
        <v>Muss</v>
      </c>
      <c r="N75" s="217" t="str">
        <f t="shared" si="13"/>
        <v/>
      </c>
      <c r="O75" s="217" t="str">
        <f t="shared" si="14"/>
        <v/>
      </c>
      <c r="P75" s="218" t="str">
        <f t="shared" si="15"/>
        <v/>
      </c>
      <c r="Q75" s="217" t="str">
        <f t="shared" si="16"/>
        <v/>
      </c>
      <c r="R75" s="217" t="str">
        <f t="shared" si="17"/>
        <v/>
      </c>
      <c r="S75" s="219" t="str">
        <f t="shared" si="18"/>
        <v/>
      </c>
      <c r="T75" s="220" t="str">
        <f t="shared" si="10"/>
        <v/>
      </c>
      <c r="U75" s="220" t="str">
        <f t="shared" si="11"/>
        <v/>
      </c>
      <c r="V75" s="213" t="str">
        <f t="shared" si="19"/>
        <v/>
      </c>
    </row>
    <row r="76" spans="1:22" ht="29.25" thickBot="1" x14ac:dyDescent="0.25">
      <c r="A76" s="222" t="s">
        <v>691</v>
      </c>
      <c r="B76" s="223"/>
      <c r="C76" s="222" t="s">
        <v>311</v>
      </c>
      <c r="D76" s="223" t="s">
        <v>68</v>
      </c>
      <c r="E76" s="223"/>
      <c r="F76" s="223"/>
      <c r="G76" s="227"/>
      <c r="H76" s="43"/>
      <c r="I76" s="42"/>
      <c r="J76" s="42"/>
      <c r="K76" s="213"/>
      <c r="L76" s="215"/>
      <c r="M76" s="216" t="str">
        <f t="shared" si="12"/>
        <v>Muss</v>
      </c>
      <c r="N76" s="217" t="str">
        <f t="shared" si="13"/>
        <v/>
      </c>
      <c r="O76" s="217" t="str">
        <f t="shared" si="14"/>
        <v/>
      </c>
      <c r="P76" s="218" t="str">
        <f t="shared" si="15"/>
        <v/>
      </c>
      <c r="Q76" s="217" t="str">
        <f t="shared" si="16"/>
        <v/>
      </c>
      <c r="R76" s="217" t="str">
        <f t="shared" si="17"/>
        <v/>
      </c>
      <c r="S76" s="219" t="str">
        <f t="shared" si="18"/>
        <v/>
      </c>
      <c r="T76" s="220" t="str">
        <f t="shared" si="10"/>
        <v/>
      </c>
      <c r="U76" s="220" t="str">
        <f t="shared" si="11"/>
        <v/>
      </c>
      <c r="V76" s="213" t="str">
        <f t="shared" si="19"/>
        <v/>
      </c>
    </row>
    <row r="77" spans="1:22" ht="43.5" thickBot="1" x14ac:dyDescent="0.25">
      <c r="A77" s="222" t="s">
        <v>692</v>
      </c>
      <c r="B77" s="223"/>
      <c r="C77" s="222" t="s">
        <v>312</v>
      </c>
      <c r="D77" s="223" t="s">
        <v>68</v>
      </c>
      <c r="E77" s="223"/>
      <c r="F77" s="223"/>
      <c r="G77" s="227"/>
      <c r="H77" s="43"/>
      <c r="I77" s="42"/>
      <c r="J77" s="42"/>
      <c r="K77" s="213"/>
      <c r="L77" s="215"/>
      <c r="M77" s="216" t="str">
        <f t="shared" si="12"/>
        <v>Muss</v>
      </c>
      <c r="N77" s="217" t="str">
        <f t="shared" si="13"/>
        <v/>
      </c>
      <c r="O77" s="217" t="str">
        <f t="shared" si="14"/>
        <v/>
      </c>
      <c r="P77" s="218" t="str">
        <f t="shared" si="15"/>
        <v/>
      </c>
      <c r="Q77" s="217" t="str">
        <f t="shared" si="16"/>
        <v/>
      </c>
      <c r="R77" s="217" t="str">
        <f t="shared" si="17"/>
        <v/>
      </c>
      <c r="S77" s="219" t="str">
        <f t="shared" si="18"/>
        <v/>
      </c>
      <c r="T77" s="220" t="str">
        <f t="shared" si="10"/>
        <v/>
      </c>
      <c r="U77" s="220" t="str">
        <f t="shared" si="11"/>
        <v/>
      </c>
      <c r="V77" s="213" t="str">
        <f t="shared" si="19"/>
        <v/>
      </c>
    </row>
    <row r="78" spans="1:22" ht="17.25" thickBot="1" x14ac:dyDescent="0.25">
      <c r="A78" s="222"/>
      <c r="B78" s="223"/>
      <c r="C78" s="226" t="s">
        <v>523</v>
      </c>
      <c r="D78" s="223"/>
      <c r="E78" s="223"/>
      <c r="F78" s="223"/>
      <c r="G78" s="227"/>
      <c r="H78" s="43"/>
      <c r="I78" s="42"/>
      <c r="J78" s="42"/>
      <c r="K78" s="213"/>
      <c r="L78" s="215"/>
      <c r="M78" s="216" t="str">
        <f t="shared" si="12"/>
        <v/>
      </c>
      <c r="N78" s="217" t="str">
        <f t="shared" si="13"/>
        <v/>
      </c>
      <c r="O78" s="217" t="str">
        <f t="shared" si="14"/>
        <v/>
      </c>
      <c r="P78" s="218" t="str">
        <f t="shared" si="15"/>
        <v/>
      </c>
      <c r="Q78" s="217" t="str">
        <f t="shared" si="16"/>
        <v/>
      </c>
      <c r="R78" s="217" t="str">
        <f t="shared" si="17"/>
        <v/>
      </c>
      <c r="S78" s="219" t="str">
        <f t="shared" si="18"/>
        <v>Fehlt hier 'E' ?</v>
      </c>
      <c r="T78" s="220" t="str">
        <f t="shared" si="10"/>
        <v/>
      </c>
      <c r="U78" s="220" t="str">
        <f t="shared" si="11"/>
        <v/>
      </c>
      <c r="V78" s="213" t="str">
        <f t="shared" si="19"/>
        <v/>
      </c>
    </row>
    <row r="79" spans="1:22" ht="100.5" thickBot="1" x14ac:dyDescent="0.25">
      <c r="A79" s="222" t="s">
        <v>693</v>
      </c>
      <c r="B79" s="223"/>
      <c r="C79" s="222" t="s">
        <v>313</v>
      </c>
      <c r="D79" s="223" t="s">
        <v>68</v>
      </c>
      <c r="E79" s="223"/>
      <c r="F79" s="223" t="s">
        <v>280</v>
      </c>
      <c r="G79" s="227"/>
      <c r="H79" s="43"/>
      <c r="I79" s="42"/>
      <c r="J79" s="42"/>
      <c r="K79" s="213"/>
      <c r="L79" s="215"/>
      <c r="M79" s="216" t="str">
        <f t="shared" si="12"/>
        <v>Muss</v>
      </c>
      <c r="N79" s="217" t="str">
        <f t="shared" si="13"/>
        <v>Fehler</v>
      </c>
      <c r="O79" s="217" t="str">
        <f t="shared" si="14"/>
        <v/>
      </c>
      <c r="P79" s="218" t="str">
        <f t="shared" si="15"/>
        <v/>
      </c>
      <c r="Q79" s="217" t="str">
        <f t="shared" si="16"/>
        <v/>
      </c>
      <c r="R79" s="217" t="str">
        <f t="shared" si="17"/>
        <v/>
      </c>
      <c r="S79" s="219" t="str">
        <f t="shared" si="18"/>
        <v xml:space="preserve"> 'E' richtig?</v>
      </c>
      <c r="T79" s="220" t="str">
        <f t="shared" si="10"/>
        <v/>
      </c>
      <c r="U79" s="220" t="str">
        <f t="shared" si="11"/>
        <v/>
      </c>
      <c r="V79" s="213" t="str">
        <f t="shared" si="19"/>
        <v/>
      </c>
    </row>
    <row r="80" spans="1:22" ht="43.5" thickBot="1" x14ac:dyDescent="0.25">
      <c r="A80" s="222" t="s">
        <v>694</v>
      </c>
      <c r="B80" s="223"/>
      <c r="C80" s="222" t="s">
        <v>314</v>
      </c>
      <c r="D80" s="223"/>
      <c r="E80" s="223">
        <v>50</v>
      </c>
      <c r="F80" s="223"/>
      <c r="G80" s="227"/>
      <c r="H80" s="43"/>
      <c r="I80" s="42"/>
      <c r="J80" s="42"/>
      <c r="K80" s="213"/>
      <c r="L80" s="215"/>
      <c r="M80" s="216" t="str">
        <f t="shared" si="12"/>
        <v>Soll</v>
      </c>
      <c r="N80" s="217" t="str">
        <f t="shared" si="13"/>
        <v/>
      </c>
      <c r="O80" s="217" t="str">
        <f t="shared" si="14"/>
        <v/>
      </c>
      <c r="P80" s="218" t="str">
        <f t="shared" si="15"/>
        <v/>
      </c>
      <c r="Q80" s="217" t="str">
        <f t="shared" si="16"/>
        <v/>
      </c>
      <c r="R80" s="217" t="str">
        <f t="shared" si="17"/>
        <v/>
      </c>
      <c r="S80" s="219" t="str">
        <f t="shared" si="18"/>
        <v/>
      </c>
      <c r="T80" s="220" t="str">
        <f t="shared" si="10"/>
        <v/>
      </c>
      <c r="U80" s="220" t="str">
        <f t="shared" si="11"/>
        <v/>
      </c>
      <c r="V80" s="213" t="str">
        <f t="shared" si="19"/>
        <v/>
      </c>
    </row>
    <row r="81" spans="1:22" ht="43.5" thickBot="1" x14ac:dyDescent="0.25">
      <c r="A81" s="222" t="s">
        <v>695</v>
      </c>
      <c r="B81" s="223"/>
      <c r="C81" s="222" t="s">
        <v>315</v>
      </c>
      <c r="D81" s="223" t="s">
        <v>68</v>
      </c>
      <c r="E81" s="223"/>
      <c r="F81" s="223"/>
      <c r="G81" s="227"/>
      <c r="H81" s="43"/>
      <c r="I81" s="42"/>
      <c r="J81" s="42"/>
      <c r="K81" s="213"/>
      <c r="L81" s="215"/>
      <c r="M81" s="216" t="str">
        <f t="shared" si="12"/>
        <v>Muss</v>
      </c>
      <c r="N81" s="217" t="str">
        <f t="shared" si="13"/>
        <v/>
      </c>
      <c r="O81" s="217" t="str">
        <f t="shared" si="14"/>
        <v/>
      </c>
      <c r="P81" s="218" t="str">
        <f t="shared" si="15"/>
        <v/>
      </c>
      <c r="Q81" s="217" t="str">
        <f t="shared" si="16"/>
        <v/>
      </c>
      <c r="R81" s="217" t="str">
        <f t="shared" si="17"/>
        <v/>
      </c>
      <c r="S81" s="219" t="str">
        <f t="shared" si="18"/>
        <v/>
      </c>
      <c r="T81" s="220" t="str">
        <f t="shared" si="10"/>
        <v/>
      </c>
      <c r="U81" s="220" t="str">
        <f t="shared" si="11"/>
        <v/>
      </c>
      <c r="V81" s="213" t="str">
        <f t="shared" si="19"/>
        <v/>
      </c>
    </row>
    <row r="82" spans="1:22" ht="100.5" thickBot="1" x14ac:dyDescent="0.25">
      <c r="A82" s="222" t="s">
        <v>696</v>
      </c>
      <c r="B82" s="223"/>
      <c r="C82" s="222" t="s">
        <v>316</v>
      </c>
      <c r="D82" s="223"/>
      <c r="E82" s="223">
        <v>200</v>
      </c>
      <c r="F82" s="223"/>
      <c r="G82" s="227"/>
      <c r="H82" s="43"/>
      <c r="I82" s="42"/>
      <c r="J82" s="42"/>
      <c r="K82" s="213"/>
      <c r="L82" s="215"/>
      <c r="M82" s="216" t="str">
        <f t="shared" si="12"/>
        <v>Soll</v>
      </c>
      <c r="N82" s="217" t="str">
        <f t="shared" si="13"/>
        <v/>
      </c>
      <c r="O82" s="217" t="str">
        <f t="shared" si="14"/>
        <v/>
      </c>
      <c r="P82" s="218" t="str">
        <f t="shared" si="15"/>
        <v/>
      </c>
      <c r="Q82" s="217" t="str">
        <f t="shared" si="16"/>
        <v/>
      </c>
      <c r="R82" s="217" t="str">
        <f t="shared" si="17"/>
        <v/>
      </c>
      <c r="S82" s="219" t="str">
        <f t="shared" si="18"/>
        <v>Fehlt hier 'E' ?</v>
      </c>
      <c r="T82" s="220" t="str">
        <f t="shared" si="10"/>
        <v/>
      </c>
      <c r="U82" s="220" t="str">
        <f t="shared" si="11"/>
        <v/>
      </c>
      <c r="V82" s="213" t="str">
        <f t="shared" si="19"/>
        <v/>
      </c>
    </row>
    <row r="83" spans="1:22" ht="29.25" thickBot="1" x14ac:dyDescent="0.25">
      <c r="A83" s="222" t="s">
        <v>697</v>
      </c>
      <c r="B83" s="223"/>
      <c r="C83" s="222" t="s">
        <v>317</v>
      </c>
      <c r="D83" s="223"/>
      <c r="E83" s="223">
        <v>50</v>
      </c>
      <c r="F83" s="223"/>
      <c r="G83" s="227"/>
      <c r="H83" s="43"/>
      <c r="I83" s="42"/>
      <c r="J83" s="42"/>
      <c r="K83" s="213"/>
      <c r="L83" s="215"/>
      <c r="M83" s="216" t="str">
        <f t="shared" si="12"/>
        <v>Soll</v>
      </c>
      <c r="N83" s="217" t="str">
        <f t="shared" si="13"/>
        <v/>
      </c>
      <c r="O83" s="217" t="str">
        <f t="shared" si="14"/>
        <v/>
      </c>
      <c r="P83" s="218" t="str">
        <f t="shared" si="15"/>
        <v/>
      </c>
      <c r="Q83" s="217" t="str">
        <f t="shared" si="16"/>
        <v/>
      </c>
      <c r="R83" s="217" t="str">
        <f t="shared" si="17"/>
        <v/>
      </c>
      <c r="S83" s="219" t="str">
        <f t="shared" si="18"/>
        <v/>
      </c>
      <c r="T83" s="220" t="str">
        <f t="shared" si="10"/>
        <v/>
      </c>
      <c r="U83" s="220" t="str">
        <f t="shared" si="11"/>
        <v/>
      </c>
      <c r="V83" s="213" t="str">
        <f t="shared" si="19"/>
        <v/>
      </c>
    </row>
    <row r="84" spans="1:22" ht="29.25" thickBot="1" x14ac:dyDescent="0.25">
      <c r="A84" s="222" t="s">
        <v>698</v>
      </c>
      <c r="B84" s="223"/>
      <c r="C84" s="222" t="s">
        <v>318</v>
      </c>
      <c r="D84" s="223"/>
      <c r="E84" s="223">
        <v>50</v>
      </c>
      <c r="F84" s="223"/>
      <c r="G84" s="227"/>
      <c r="H84" s="43"/>
      <c r="I84" s="42"/>
      <c r="J84" s="42"/>
      <c r="K84" s="213"/>
      <c r="L84" s="215"/>
      <c r="M84" s="216" t="str">
        <f t="shared" si="12"/>
        <v>Soll</v>
      </c>
      <c r="N84" s="217" t="str">
        <f t="shared" si="13"/>
        <v/>
      </c>
      <c r="O84" s="217" t="str">
        <f t="shared" si="14"/>
        <v/>
      </c>
      <c r="P84" s="218" t="str">
        <f t="shared" si="15"/>
        <v/>
      </c>
      <c r="Q84" s="217" t="str">
        <f t="shared" si="16"/>
        <v/>
      </c>
      <c r="R84" s="217" t="str">
        <f t="shared" si="17"/>
        <v/>
      </c>
      <c r="S84" s="219" t="str">
        <f t="shared" si="18"/>
        <v/>
      </c>
      <c r="T84" s="220" t="str">
        <f t="shared" si="10"/>
        <v/>
      </c>
      <c r="U84" s="220" t="str">
        <f t="shared" si="11"/>
        <v/>
      </c>
      <c r="V84" s="213" t="str">
        <f t="shared" si="19"/>
        <v/>
      </c>
    </row>
    <row r="85" spans="1:22" ht="29.25" thickBot="1" x14ac:dyDescent="0.25">
      <c r="A85" s="222" t="s">
        <v>699</v>
      </c>
      <c r="B85" s="223"/>
      <c r="C85" s="222" t="s">
        <v>319</v>
      </c>
      <c r="D85" s="223"/>
      <c r="E85" s="223">
        <v>50</v>
      </c>
      <c r="F85" s="223"/>
      <c r="G85" s="227"/>
      <c r="H85" s="43"/>
      <c r="I85" s="42"/>
      <c r="J85" s="42"/>
      <c r="K85" s="213"/>
      <c r="L85" s="215"/>
      <c r="M85" s="216" t="str">
        <f t="shared" si="12"/>
        <v>Soll</v>
      </c>
      <c r="N85" s="217" t="str">
        <f t="shared" si="13"/>
        <v/>
      </c>
      <c r="O85" s="217" t="str">
        <f t="shared" si="14"/>
        <v/>
      </c>
      <c r="P85" s="218" t="str">
        <f t="shared" si="15"/>
        <v/>
      </c>
      <c r="Q85" s="217" t="str">
        <f t="shared" si="16"/>
        <v/>
      </c>
      <c r="R85" s="217" t="str">
        <f t="shared" si="17"/>
        <v/>
      </c>
      <c r="S85" s="219" t="str">
        <f t="shared" si="18"/>
        <v/>
      </c>
      <c r="T85" s="220" t="str">
        <f t="shared" si="10"/>
        <v/>
      </c>
      <c r="U85" s="220" t="str">
        <f t="shared" si="11"/>
        <v/>
      </c>
      <c r="V85" s="213" t="str">
        <f t="shared" si="19"/>
        <v/>
      </c>
    </row>
    <row r="86" spans="1:22" ht="29.25" thickBot="1" x14ac:dyDescent="0.25">
      <c r="A86" s="222" t="s">
        <v>700</v>
      </c>
      <c r="B86" s="223"/>
      <c r="C86" s="222" t="s">
        <v>320</v>
      </c>
      <c r="D86" s="223"/>
      <c r="E86" s="223">
        <v>50</v>
      </c>
      <c r="F86" s="223"/>
      <c r="G86" s="227"/>
      <c r="H86" s="43"/>
      <c r="I86" s="42"/>
      <c r="J86" s="42"/>
      <c r="K86" s="213"/>
      <c r="L86" s="215"/>
      <c r="M86" s="216" t="str">
        <f t="shared" si="12"/>
        <v>Soll</v>
      </c>
      <c r="N86" s="217" t="str">
        <f t="shared" si="13"/>
        <v/>
      </c>
      <c r="O86" s="217" t="str">
        <f t="shared" si="14"/>
        <v/>
      </c>
      <c r="P86" s="218" t="str">
        <f t="shared" si="15"/>
        <v/>
      </c>
      <c r="Q86" s="217" t="str">
        <f t="shared" si="16"/>
        <v/>
      </c>
      <c r="R86" s="217" t="str">
        <f t="shared" si="17"/>
        <v/>
      </c>
      <c r="S86" s="219" t="str">
        <f t="shared" si="18"/>
        <v/>
      </c>
      <c r="T86" s="220" t="str">
        <f t="shared" si="10"/>
        <v/>
      </c>
      <c r="U86" s="220" t="str">
        <f t="shared" si="11"/>
        <v/>
      </c>
      <c r="V86" s="213" t="str">
        <f t="shared" si="19"/>
        <v/>
      </c>
    </row>
    <row r="87" spans="1:22" ht="29.25" thickBot="1" x14ac:dyDescent="0.25">
      <c r="A87" s="222" t="s">
        <v>701</v>
      </c>
      <c r="B87" s="223"/>
      <c r="C87" s="222" t="s">
        <v>321</v>
      </c>
      <c r="D87" s="223"/>
      <c r="E87" s="223">
        <v>50</v>
      </c>
      <c r="F87" s="223"/>
      <c r="G87" s="227"/>
      <c r="H87" s="43"/>
      <c r="I87" s="42"/>
      <c r="J87" s="42"/>
      <c r="K87" s="213"/>
      <c r="L87" s="215"/>
      <c r="M87" s="216" t="str">
        <f t="shared" si="12"/>
        <v>Soll</v>
      </c>
      <c r="N87" s="217" t="str">
        <f t="shared" si="13"/>
        <v/>
      </c>
      <c r="O87" s="217" t="str">
        <f t="shared" si="14"/>
        <v/>
      </c>
      <c r="P87" s="218" t="str">
        <f t="shared" si="15"/>
        <v/>
      </c>
      <c r="Q87" s="217" t="str">
        <f t="shared" si="16"/>
        <v/>
      </c>
      <c r="R87" s="217" t="str">
        <f t="shared" si="17"/>
        <v/>
      </c>
      <c r="S87" s="219" t="str">
        <f t="shared" si="18"/>
        <v/>
      </c>
      <c r="T87" s="220" t="str">
        <f t="shared" si="10"/>
        <v/>
      </c>
      <c r="U87" s="220" t="str">
        <f t="shared" si="11"/>
        <v/>
      </c>
      <c r="V87" s="213" t="str">
        <f t="shared" si="19"/>
        <v/>
      </c>
    </row>
    <row r="88" spans="1:22" ht="43.5" thickBot="1" x14ac:dyDescent="0.25">
      <c r="A88" s="222" t="s">
        <v>702</v>
      </c>
      <c r="B88" s="223"/>
      <c r="C88" s="222" t="s">
        <v>322</v>
      </c>
      <c r="D88" s="223"/>
      <c r="E88" s="223">
        <v>25</v>
      </c>
      <c r="F88" s="223"/>
      <c r="G88" s="227"/>
      <c r="H88" s="43"/>
      <c r="I88" s="42"/>
      <c r="J88" s="42"/>
      <c r="K88" s="213"/>
      <c r="L88" s="215"/>
      <c r="M88" s="216" t="str">
        <f t="shared" si="12"/>
        <v>Soll</v>
      </c>
      <c r="N88" s="217" t="str">
        <f t="shared" si="13"/>
        <v/>
      </c>
      <c r="O88" s="217" t="str">
        <f t="shared" si="14"/>
        <v/>
      </c>
      <c r="P88" s="218" t="str">
        <f t="shared" si="15"/>
        <v/>
      </c>
      <c r="Q88" s="217" t="str">
        <f t="shared" si="16"/>
        <v/>
      </c>
      <c r="R88" s="217" t="str">
        <f t="shared" si="17"/>
        <v/>
      </c>
      <c r="S88" s="219" t="str">
        <f t="shared" si="18"/>
        <v/>
      </c>
      <c r="T88" s="220" t="str">
        <f t="shared" si="10"/>
        <v/>
      </c>
      <c r="U88" s="220" t="str">
        <f t="shared" si="11"/>
        <v/>
      </c>
      <c r="V88" s="213" t="str">
        <f t="shared" si="19"/>
        <v/>
      </c>
    </row>
    <row r="89" spans="1:22" ht="17.25" thickBot="1" x14ac:dyDescent="0.25">
      <c r="A89" s="222"/>
      <c r="B89" s="223"/>
      <c r="C89" s="226" t="s">
        <v>524</v>
      </c>
      <c r="D89" s="223"/>
      <c r="E89" s="223"/>
      <c r="F89" s="223"/>
      <c r="G89" s="227"/>
      <c r="H89" s="43"/>
      <c r="I89" s="42"/>
      <c r="J89" s="42"/>
      <c r="K89" s="213"/>
      <c r="L89" s="215"/>
      <c r="M89" s="216" t="str">
        <f t="shared" si="12"/>
        <v/>
      </c>
      <c r="N89" s="217" t="str">
        <f t="shared" si="13"/>
        <v/>
      </c>
      <c r="O89" s="217" t="str">
        <f t="shared" si="14"/>
        <v/>
      </c>
      <c r="P89" s="218" t="str">
        <f t="shared" si="15"/>
        <v/>
      </c>
      <c r="Q89" s="217" t="str">
        <f t="shared" si="16"/>
        <v/>
      </c>
      <c r="R89" s="217" t="str">
        <f t="shared" si="17"/>
        <v/>
      </c>
      <c r="S89" s="219" t="str">
        <f t="shared" si="18"/>
        <v/>
      </c>
      <c r="T89" s="220" t="str">
        <f t="shared" si="10"/>
        <v/>
      </c>
      <c r="U89" s="220" t="str">
        <f t="shared" si="11"/>
        <v/>
      </c>
      <c r="V89" s="213" t="str">
        <f t="shared" si="19"/>
        <v/>
      </c>
    </row>
    <row r="90" spans="1:22" ht="57.75" thickBot="1" x14ac:dyDescent="0.25">
      <c r="A90" s="222" t="s">
        <v>703</v>
      </c>
      <c r="B90" s="223"/>
      <c r="C90" s="222" t="s">
        <v>323</v>
      </c>
      <c r="D90" s="223" t="s">
        <v>68</v>
      </c>
      <c r="E90" s="223"/>
      <c r="F90" s="223"/>
      <c r="G90" s="227"/>
      <c r="H90" s="43"/>
      <c r="I90" s="42"/>
      <c r="J90" s="42"/>
      <c r="K90" s="213"/>
      <c r="L90" s="215"/>
      <c r="M90" s="216" t="str">
        <f t="shared" si="12"/>
        <v>Muss</v>
      </c>
      <c r="N90" s="217" t="str">
        <f t="shared" si="13"/>
        <v/>
      </c>
      <c r="O90" s="217" t="str">
        <f t="shared" si="14"/>
        <v/>
      </c>
      <c r="P90" s="218" t="str">
        <f t="shared" si="15"/>
        <v/>
      </c>
      <c r="Q90" s="217" t="str">
        <f t="shared" si="16"/>
        <v/>
      </c>
      <c r="R90" s="217" t="str">
        <f t="shared" si="17"/>
        <v/>
      </c>
      <c r="S90" s="219" t="str">
        <f t="shared" si="18"/>
        <v/>
      </c>
      <c r="T90" s="220" t="str">
        <f t="shared" si="10"/>
        <v/>
      </c>
      <c r="U90" s="220" t="str">
        <f t="shared" si="11"/>
        <v/>
      </c>
      <c r="V90" s="213" t="str">
        <f t="shared" si="19"/>
        <v/>
      </c>
    </row>
    <row r="91" spans="1:22" ht="29.25" thickBot="1" x14ac:dyDescent="0.25">
      <c r="A91" s="222" t="s">
        <v>704</v>
      </c>
      <c r="B91" s="223"/>
      <c r="C91" s="222" t="s">
        <v>324</v>
      </c>
      <c r="D91" s="223"/>
      <c r="E91" s="223">
        <v>50</v>
      </c>
      <c r="F91" s="223"/>
      <c r="G91" s="227"/>
      <c r="H91" s="43"/>
      <c r="I91" s="42"/>
      <c r="J91" s="42"/>
      <c r="K91" s="213"/>
      <c r="L91" s="215"/>
      <c r="M91" s="216" t="str">
        <f t="shared" si="12"/>
        <v>Soll</v>
      </c>
      <c r="N91" s="217" t="str">
        <f t="shared" si="13"/>
        <v/>
      </c>
      <c r="O91" s="217" t="str">
        <f t="shared" si="14"/>
        <v/>
      </c>
      <c r="P91" s="218" t="str">
        <f t="shared" si="15"/>
        <v/>
      </c>
      <c r="Q91" s="217" t="str">
        <f t="shared" si="16"/>
        <v/>
      </c>
      <c r="R91" s="217" t="str">
        <f t="shared" si="17"/>
        <v/>
      </c>
      <c r="S91" s="219" t="str">
        <f t="shared" si="18"/>
        <v/>
      </c>
      <c r="T91" s="220" t="str">
        <f t="shared" si="10"/>
        <v/>
      </c>
      <c r="U91" s="220" t="str">
        <f t="shared" si="11"/>
        <v/>
      </c>
      <c r="V91" s="213" t="str">
        <f t="shared" si="19"/>
        <v/>
      </c>
    </row>
    <row r="92" spans="1:22" ht="29.25" thickBot="1" x14ac:dyDescent="0.25">
      <c r="A92" s="222" t="s">
        <v>705</v>
      </c>
      <c r="B92" s="223"/>
      <c r="C92" s="222" t="s">
        <v>325</v>
      </c>
      <c r="D92" s="223"/>
      <c r="E92" s="223">
        <v>50</v>
      </c>
      <c r="F92" s="223"/>
      <c r="G92" s="227"/>
      <c r="H92" s="43"/>
      <c r="I92" s="42"/>
      <c r="J92" s="42"/>
      <c r="K92" s="213"/>
      <c r="L92" s="215"/>
      <c r="M92" s="216" t="str">
        <f t="shared" si="12"/>
        <v>Soll</v>
      </c>
      <c r="N92" s="217" t="str">
        <f t="shared" si="13"/>
        <v/>
      </c>
      <c r="O92" s="217" t="str">
        <f t="shared" si="14"/>
        <v/>
      </c>
      <c r="P92" s="218" t="str">
        <f t="shared" si="15"/>
        <v/>
      </c>
      <c r="Q92" s="217" t="str">
        <f t="shared" si="16"/>
        <v/>
      </c>
      <c r="R92" s="217" t="str">
        <f t="shared" si="17"/>
        <v/>
      </c>
      <c r="S92" s="219" t="str">
        <f t="shared" si="18"/>
        <v/>
      </c>
      <c r="T92" s="220" t="str">
        <f t="shared" si="10"/>
        <v/>
      </c>
      <c r="U92" s="220" t="str">
        <f t="shared" si="11"/>
        <v/>
      </c>
      <c r="V92" s="213" t="str">
        <f t="shared" si="19"/>
        <v/>
      </c>
    </row>
    <row r="93" spans="1:22" ht="17.25" thickBot="1" x14ac:dyDescent="0.25">
      <c r="A93" s="222"/>
      <c r="B93" s="223"/>
      <c r="C93" s="226" t="s">
        <v>525</v>
      </c>
      <c r="D93" s="223"/>
      <c r="E93" s="223"/>
      <c r="F93" s="223"/>
      <c r="G93" s="227"/>
      <c r="H93" s="43"/>
      <c r="I93" s="42"/>
      <c r="J93" s="42"/>
      <c r="K93" s="213"/>
      <c r="L93" s="215"/>
      <c r="M93" s="216" t="str">
        <f t="shared" si="12"/>
        <v/>
      </c>
      <c r="N93" s="217" t="str">
        <f t="shared" si="13"/>
        <v/>
      </c>
      <c r="O93" s="217" t="str">
        <f t="shared" si="14"/>
        <v/>
      </c>
      <c r="P93" s="218" t="str">
        <f t="shared" si="15"/>
        <v/>
      </c>
      <c r="Q93" s="217" t="str">
        <f t="shared" si="16"/>
        <v/>
      </c>
      <c r="R93" s="217" t="str">
        <f t="shared" si="17"/>
        <v/>
      </c>
      <c r="S93" s="219" t="str">
        <f t="shared" si="18"/>
        <v/>
      </c>
      <c r="T93" s="220" t="str">
        <f t="shared" si="10"/>
        <v/>
      </c>
      <c r="U93" s="220" t="str">
        <f t="shared" si="11"/>
        <v/>
      </c>
      <c r="V93" s="213" t="str">
        <f t="shared" si="19"/>
        <v/>
      </c>
    </row>
    <row r="94" spans="1:22" ht="86.25" thickBot="1" x14ac:dyDescent="0.25">
      <c r="A94" s="222" t="s">
        <v>706</v>
      </c>
      <c r="B94" s="223"/>
      <c r="C94" s="222" t="s">
        <v>326</v>
      </c>
      <c r="D94" s="223" t="s">
        <v>68</v>
      </c>
      <c r="E94" s="223"/>
      <c r="F94" s="223"/>
      <c r="G94" s="227"/>
      <c r="H94" s="43"/>
      <c r="I94" s="42"/>
      <c r="J94" s="42"/>
      <c r="K94" s="213"/>
      <c r="L94" s="215"/>
      <c r="M94" s="216" t="str">
        <f t="shared" si="12"/>
        <v>Muss</v>
      </c>
      <c r="N94" s="217" t="str">
        <f t="shared" si="13"/>
        <v/>
      </c>
      <c r="O94" s="217" t="str">
        <f t="shared" si="14"/>
        <v/>
      </c>
      <c r="P94" s="218" t="str">
        <f t="shared" si="15"/>
        <v/>
      </c>
      <c r="Q94" s="217" t="str">
        <f t="shared" si="16"/>
        <v/>
      </c>
      <c r="R94" s="217" t="str">
        <f t="shared" si="17"/>
        <v/>
      </c>
      <c r="S94" s="219" t="str">
        <f t="shared" si="18"/>
        <v/>
      </c>
      <c r="T94" s="220" t="str">
        <f t="shared" si="10"/>
        <v/>
      </c>
      <c r="U94" s="220" t="str">
        <f t="shared" si="11"/>
        <v/>
      </c>
      <c r="V94" s="213" t="str">
        <f t="shared" si="19"/>
        <v/>
      </c>
    </row>
    <row r="95" spans="1:22" ht="29.25" thickBot="1" x14ac:dyDescent="0.25">
      <c r="A95" s="222" t="s">
        <v>707</v>
      </c>
      <c r="B95" s="223"/>
      <c r="C95" s="222" t="s">
        <v>327</v>
      </c>
      <c r="D95" s="223"/>
      <c r="E95" s="223">
        <v>100</v>
      </c>
      <c r="F95" s="223"/>
      <c r="G95" s="227"/>
      <c r="H95" s="43"/>
      <c r="I95" s="42"/>
      <c r="J95" s="42"/>
      <c r="K95" s="213"/>
      <c r="L95" s="215"/>
      <c r="M95" s="216" t="str">
        <f t="shared" si="12"/>
        <v>Soll</v>
      </c>
      <c r="N95" s="217" t="str">
        <f t="shared" si="13"/>
        <v/>
      </c>
      <c r="O95" s="217" t="str">
        <f t="shared" si="14"/>
        <v/>
      </c>
      <c r="P95" s="218" t="str">
        <f t="shared" si="15"/>
        <v/>
      </c>
      <c r="Q95" s="217" t="str">
        <f t="shared" si="16"/>
        <v/>
      </c>
      <c r="R95" s="217" t="str">
        <f t="shared" si="17"/>
        <v/>
      </c>
      <c r="S95" s="219" t="str">
        <f t="shared" si="18"/>
        <v/>
      </c>
      <c r="T95" s="220" t="str">
        <f t="shared" si="10"/>
        <v/>
      </c>
      <c r="U95" s="220" t="str">
        <f t="shared" si="11"/>
        <v/>
      </c>
      <c r="V95" s="213" t="str">
        <f t="shared" si="19"/>
        <v/>
      </c>
    </row>
    <row r="96" spans="1:22" ht="43.5" thickBot="1" x14ac:dyDescent="0.25">
      <c r="A96" s="222" t="s">
        <v>708</v>
      </c>
      <c r="B96" s="223"/>
      <c r="C96" s="222" t="s">
        <v>328</v>
      </c>
      <c r="D96" s="223"/>
      <c r="E96" s="223">
        <v>25</v>
      </c>
      <c r="F96" s="223"/>
      <c r="G96" s="227"/>
      <c r="H96" s="43"/>
      <c r="I96" s="42"/>
      <c r="J96" s="42"/>
      <c r="K96" s="213"/>
      <c r="L96" s="215"/>
      <c r="M96" s="216" t="str">
        <f t="shared" si="12"/>
        <v>Soll</v>
      </c>
      <c r="N96" s="217" t="str">
        <f t="shared" si="13"/>
        <v/>
      </c>
      <c r="O96" s="217" t="str">
        <f t="shared" si="14"/>
        <v/>
      </c>
      <c r="P96" s="218" t="str">
        <f t="shared" si="15"/>
        <v/>
      </c>
      <c r="Q96" s="217" t="str">
        <f t="shared" si="16"/>
        <v/>
      </c>
      <c r="R96" s="217" t="str">
        <f t="shared" si="17"/>
        <v/>
      </c>
      <c r="S96" s="219" t="str">
        <f t="shared" si="18"/>
        <v/>
      </c>
      <c r="T96" s="220" t="str">
        <f t="shared" si="10"/>
        <v/>
      </c>
      <c r="U96" s="220" t="str">
        <f t="shared" si="11"/>
        <v/>
      </c>
      <c r="V96" s="213" t="str">
        <f t="shared" si="19"/>
        <v/>
      </c>
    </row>
    <row r="97" spans="1:22" ht="43.5" thickBot="1" x14ac:dyDescent="0.25">
      <c r="A97" s="222" t="s">
        <v>709</v>
      </c>
      <c r="B97" s="223"/>
      <c r="C97" s="222" t="s">
        <v>329</v>
      </c>
      <c r="D97" s="223"/>
      <c r="E97" s="223">
        <v>100</v>
      </c>
      <c r="F97" s="223"/>
      <c r="G97" s="227"/>
      <c r="H97" s="43"/>
      <c r="I97" s="42"/>
      <c r="J97" s="42"/>
      <c r="K97" s="213"/>
      <c r="L97" s="215"/>
      <c r="M97" s="216" t="str">
        <f t="shared" si="12"/>
        <v>Soll</v>
      </c>
      <c r="N97" s="217" t="str">
        <f t="shared" si="13"/>
        <v/>
      </c>
      <c r="O97" s="217" t="str">
        <f t="shared" si="14"/>
        <v/>
      </c>
      <c r="P97" s="218" t="str">
        <f t="shared" si="15"/>
        <v/>
      </c>
      <c r="Q97" s="217" t="str">
        <f t="shared" si="16"/>
        <v/>
      </c>
      <c r="R97" s="217" t="str">
        <f t="shared" si="17"/>
        <v/>
      </c>
      <c r="S97" s="219" t="str">
        <f t="shared" si="18"/>
        <v/>
      </c>
      <c r="T97" s="220" t="str">
        <f t="shared" si="10"/>
        <v/>
      </c>
      <c r="U97" s="220" t="str">
        <f t="shared" si="11"/>
        <v/>
      </c>
      <c r="V97" s="213" t="str">
        <f t="shared" si="19"/>
        <v/>
      </c>
    </row>
    <row r="98" spans="1:22" ht="43.5" thickBot="1" x14ac:dyDescent="0.25">
      <c r="A98" s="222" t="s">
        <v>710</v>
      </c>
      <c r="B98" s="223"/>
      <c r="C98" s="222" t="s">
        <v>330</v>
      </c>
      <c r="D98" s="223"/>
      <c r="E98" s="223">
        <v>50</v>
      </c>
      <c r="F98" s="223"/>
      <c r="G98" s="227"/>
      <c r="H98" s="43"/>
      <c r="I98" s="42"/>
      <c r="J98" s="42"/>
      <c r="K98" s="213"/>
      <c r="L98" s="215"/>
      <c r="M98" s="216" t="str">
        <f t="shared" si="12"/>
        <v>Soll</v>
      </c>
      <c r="N98" s="217" t="str">
        <f t="shared" si="13"/>
        <v/>
      </c>
      <c r="O98" s="217" t="str">
        <f t="shared" si="14"/>
        <v/>
      </c>
      <c r="P98" s="218" t="str">
        <f t="shared" si="15"/>
        <v/>
      </c>
      <c r="Q98" s="217" t="str">
        <f t="shared" si="16"/>
        <v/>
      </c>
      <c r="R98" s="217" t="str">
        <f t="shared" si="17"/>
        <v/>
      </c>
      <c r="S98" s="219" t="str">
        <f t="shared" si="18"/>
        <v/>
      </c>
      <c r="T98" s="220" t="str">
        <f t="shared" si="10"/>
        <v/>
      </c>
      <c r="U98" s="220" t="str">
        <f t="shared" si="11"/>
        <v/>
      </c>
      <c r="V98" s="213" t="str">
        <f t="shared" si="19"/>
        <v/>
      </c>
    </row>
    <row r="99" spans="1:22" ht="29.25" thickBot="1" x14ac:dyDescent="0.25">
      <c r="A99" s="222" t="s">
        <v>711</v>
      </c>
      <c r="B99" s="223"/>
      <c r="C99" s="222" t="s">
        <v>331</v>
      </c>
      <c r="D99" s="223"/>
      <c r="E99" s="223">
        <v>100</v>
      </c>
      <c r="F99" s="223"/>
      <c r="G99" s="227"/>
      <c r="H99" s="43"/>
      <c r="I99" s="42"/>
      <c r="J99" s="42"/>
      <c r="K99" s="213"/>
      <c r="L99" s="215"/>
      <c r="M99" s="216" t="str">
        <f t="shared" si="12"/>
        <v>Soll</v>
      </c>
      <c r="N99" s="217" t="str">
        <f t="shared" si="13"/>
        <v/>
      </c>
      <c r="O99" s="217" t="str">
        <f t="shared" si="14"/>
        <v/>
      </c>
      <c r="P99" s="218" t="str">
        <f t="shared" si="15"/>
        <v/>
      </c>
      <c r="Q99" s="217" t="str">
        <f t="shared" si="16"/>
        <v/>
      </c>
      <c r="R99" s="217" t="str">
        <f t="shared" si="17"/>
        <v/>
      </c>
      <c r="S99" s="219" t="str">
        <f t="shared" si="18"/>
        <v/>
      </c>
      <c r="T99" s="220" t="str">
        <f t="shared" si="10"/>
        <v/>
      </c>
      <c r="U99" s="220" t="str">
        <f t="shared" si="11"/>
        <v/>
      </c>
      <c r="V99" s="213" t="str">
        <f t="shared" si="19"/>
        <v/>
      </c>
    </row>
    <row r="100" spans="1:22" ht="43.5" thickBot="1" x14ac:dyDescent="0.25">
      <c r="A100" s="222" t="s">
        <v>712</v>
      </c>
      <c r="B100" s="223"/>
      <c r="C100" s="222" t="s">
        <v>332</v>
      </c>
      <c r="D100" s="223"/>
      <c r="E100" s="223">
        <v>50</v>
      </c>
      <c r="F100" s="223"/>
      <c r="G100" s="227"/>
      <c r="H100" s="43"/>
      <c r="I100" s="42"/>
      <c r="J100" s="42"/>
      <c r="K100" s="213"/>
      <c r="L100" s="215"/>
      <c r="M100" s="216" t="str">
        <f t="shared" si="12"/>
        <v>Soll</v>
      </c>
      <c r="N100" s="217" t="str">
        <f t="shared" si="13"/>
        <v/>
      </c>
      <c r="O100" s="217" t="str">
        <f t="shared" si="14"/>
        <v/>
      </c>
      <c r="P100" s="218" t="str">
        <f t="shared" si="15"/>
        <v/>
      </c>
      <c r="Q100" s="217" t="str">
        <f t="shared" si="16"/>
        <v/>
      </c>
      <c r="R100" s="217" t="str">
        <f t="shared" si="17"/>
        <v/>
      </c>
      <c r="S100" s="219" t="str">
        <f t="shared" si="18"/>
        <v/>
      </c>
      <c r="T100" s="220" t="str">
        <f t="shared" si="10"/>
        <v/>
      </c>
      <c r="U100" s="220" t="str">
        <f t="shared" si="11"/>
        <v/>
      </c>
      <c r="V100" s="213" t="str">
        <f t="shared" si="19"/>
        <v/>
      </c>
    </row>
    <row r="101" spans="1:22" ht="29.25" thickBot="1" x14ac:dyDescent="0.25">
      <c r="A101" s="222" t="s">
        <v>713</v>
      </c>
      <c r="B101" s="223"/>
      <c r="C101" s="222" t="s">
        <v>333</v>
      </c>
      <c r="D101" s="223"/>
      <c r="E101" s="223">
        <v>50</v>
      </c>
      <c r="F101" s="223"/>
      <c r="G101" s="227"/>
      <c r="H101" s="43"/>
      <c r="I101" s="42"/>
      <c r="J101" s="42"/>
      <c r="K101" s="213"/>
      <c r="L101" s="215"/>
      <c r="M101" s="216" t="str">
        <f t="shared" si="12"/>
        <v>Soll</v>
      </c>
      <c r="N101" s="217" t="str">
        <f t="shared" si="13"/>
        <v/>
      </c>
      <c r="O101" s="217" t="str">
        <f t="shared" si="14"/>
        <v/>
      </c>
      <c r="P101" s="218" t="str">
        <f t="shared" si="15"/>
        <v/>
      </c>
      <c r="Q101" s="217" t="str">
        <f t="shared" si="16"/>
        <v/>
      </c>
      <c r="R101" s="217" t="str">
        <f t="shared" si="17"/>
        <v/>
      </c>
      <c r="S101" s="219" t="str">
        <f t="shared" si="18"/>
        <v/>
      </c>
      <c r="T101" s="220" t="str">
        <f t="shared" si="10"/>
        <v/>
      </c>
      <c r="U101" s="220" t="str">
        <f t="shared" si="11"/>
        <v/>
      </c>
      <c r="V101" s="213" t="str">
        <f t="shared" si="19"/>
        <v/>
      </c>
    </row>
    <row r="102" spans="1:22" ht="18.75" thickBot="1" x14ac:dyDescent="0.25">
      <c r="A102" s="222"/>
      <c r="B102" s="223"/>
      <c r="C102" s="224" t="s">
        <v>526</v>
      </c>
      <c r="D102" s="223"/>
      <c r="E102" s="223"/>
      <c r="F102" s="223"/>
      <c r="G102" s="227"/>
      <c r="H102" s="43"/>
      <c r="I102" s="42"/>
      <c r="J102" s="42"/>
      <c r="K102" s="213"/>
      <c r="L102" s="215"/>
      <c r="M102" s="216" t="str">
        <f t="shared" si="12"/>
        <v/>
      </c>
      <c r="N102" s="217" t="str">
        <f t="shared" si="13"/>
        <v/>
      </c>
      <c r="O102" s="217" t="str">
        <f t="shared" si="14"/>
        <v/>
      </c>
      <c r="P102" s="218" t="str">
        <f t="shared" si="15"/>
        <v/>
      </c>
      <c r="Q102" s="217" t="str">
        <f t="shared" si="16"/>
        <v/>
      </c>
      <c r="R102" s="217" t="str">
        <f t="shared" si="17"/>
        <v/>
      </c>
      <c r="S102" s="219" t="str">
        <f t="shared" si="18"/>
        <v/>
      </c>
      <c r="T102" s="220" t="str">
        <f t="shared" si="10"/>
        <v/>
      </c>
      <c r="U102" s="220" t="str">
        <f t="shared" si="11"/>
        <v/>
      </c>
      <c r="V102" s="213" t="str">
        <f t="shared" si="19"/>
        <v/>
      </c>
    </row>
    <row r="103" spans="1:22" ht="57.75" thickBot="1" x14ac:dyDescent="0.25">
      <c r="A103" s="222" t="s">
        <v>714</v>
      </c>
      <c r="B103" s="223"/>
      <c r="C103" s="222" t="s">
        <v>334</v>
      </c>
      <c r="D103" s="223" t="s">
        <v>68</v>
      </c>
      <c r="E103" s="223"/>
      <c r="F103" s="223"/>
      <c r="G103" s="227"/>
      <c r="H103" s="43"/>
      <c r="I103" s="42"/>
      <c r="J103" s="42"/>
      <c r="K103" s="213"/>
      <c r="L103" s="215"/>
      <c r="M103" s="216" t="str">
        <f t="shared" si="12"/>
        <v>Muss</v>
      </c>
      <c r="N103" s="217" t="str">
        <f t="shared" si="13"/>
        <v/>
      </c>
      <c r="O103" s="217" t="str">
        <f t="shared" si="14"/>
        <v/>
      </c>
      <c r="P103" s="218" t="str">
        <f t="shared" si="15"/>
        <v/>
      </c>
      <c r="Q103" s="217" t="str">
        <f t="shared" si="16"/>
        <v/>
      </c>
      <c r="R103" s="217" t="str">
        <f t="shared" si="17"/>
        <v/>
      </c>
      <c r="S103" s="219" t="str">
        <f t="shared" si="18"/>
        <v/>
      </c>
      <c r="T103" s="220" t="str">
        <f t="shared" si="10"/>
        <v/>
      </c>
      <c r="U103" s="220" t="str">
        <f t="shared" si="11"/>
        <v/>
      </c>
      <c r="V103" s="213" t="str">
        <f t="shared" si="19"/>
        <v/>
      </c>
    </row>
    <row r="104" spans="1:22" ht="29.25" thickBot="1" x14ac:dyDescent="0.25">
      <c r="A104" s="222" t="s">
        <v>715</v>
      </c>
      <c r="B104" s="223"/>
      <c r="C104" s="222" t="s">
        <v>335</v>
      </c>
      <c r="D104" s="223" t="s">
        <v>68</v>
      </c>
      <c r="E104" s="223"/>
      <c r="F104" s="223"/>
      <c r="G104" s="227"/>
      <c r="H104" s="43"/>
      <c r="I104" s="42"/>
      <c r="J104" s="42"/>
      <c r="K104" s="213"/>
      <c r="L104" s="215"/>
      <c r="M104" s="216" t="str">
        <f t="shared" si="12"/>
        <v>Muss</v>
      </c>
      <c r="N104" s="217" t="str">
        <f t="shared" si="13"/>
        <v/>
      </c>
      <c r="O104" s="217" t="str">
        <f t="shared" si="14"/>
        <v/>
      </c>
      <c r="P104" s="218" t="str">
        <f t="shared" si="15"/>
        <v/>
      </c>
      <c r="Q104" s="217" t="str">
        <f t="shared" si="16"/>
        <v/>
      </c>
      <c r="R104" s="217" t="str">
        <f t="shared" si="17"/>
        <v/>
      </c>
      <c r="S104" s="219" t="str">
        <f t="shared" si="18"/>
        <v/>
      </c>
      <c r="T104" s="220" t="str">
        <f t="shared" si="10"/>
        <v/>
      </c>
      <c r="U104" s="220" t="str">
        <f t="shared" si="11"/>
        <v/>
      </c>
      <c r="V104" s="213" t="str">
        <f t="shared" si="19"/>
        <v/>
      </c>
    </row>
    <row r="105" spans="1:22" ht="72" thickBot="1" x14ac:dyDescent="0.25">
      <c r="A105" s="222" t="s">
        <v>716</v>
      </c>
      <c r="B105" s="223"/>
      <c r="C105" s="222" t="s">
        <v>336</v>
      </c>
      <c r="D105" s="223"/>
      <c r="E105" s="223">
        <v>50</v>
      </c>
      <c r="F105" s="223"/>
      <c r="G105" s="227"/>
      <c r="H105" s="43"/>
      <c r="I105" s="42"/>
      <c r="J105" s="42"/>
      <c r="K105" s="213"/>
      <c r="L105" s="215"/>
      <c r="M105" s="216" t="str">
        <f t="shared" si="12"/>
        <v>Soll</v>
      </c>
      <c r="N105" s="217" t="str">
        <f t="shared" si="13"/>
        <v/>
      </c>
      <c r="O105" s="217" t="str">
        <f t="shared" si="14"/>
        <v/>
      </c>
      <c r="P105" s="218" t="str">
        <f t="shared" si="15"/>
        <v/>
      </c>
      <c r="Q105" s="217" t="str">
        <f t="shared" si="16"/>
        <v/>
      </c>
      <c r="R105" s="217" t="str">
        <f t="shared" si="17"/>
        <v/>
      </c>
      <c r="S105" s="219" t="str">
        <f t="shared" si="18"/>
        <v/>
      </c>
      <c r="T105" s="220" t="str">
        <f t="shared" si="10"/>
        <v/>
      </c>
      <c r="U105" s="220" t="str">
        <f t="shared" si="11"/>
        <v/>
      </c>
      <c r="V105" s="213" t="str">
        <f t="shared" si="19"/>
        <v/>
      </c>
    </row>
    <row r="106" spans="1:22" ht="29.25" thickBot="1" x14ac:dyDescent="0.25">
      <c r="A106" s="222" t="s">
        <v>717</v>
      </c>
      <c r="B106" s="223"/>
      <c r="C106" s="222" t="s">
        <v>337</v>
      </c>
      <c r="D106" s="223"/>
      <c r="E106" s="223">
        <v>25</v>
      </c>
      <c r="F106" s="223"/>
      <c r="G106" s="227"/>
      <c r="H106" s="43"/>
      <c r="I106" s="42"/>
      <c r="J106" s="42"/>
      <c r="K106" s="213"/>
      <c r="L106" s="215"/>
      <c r="M106" s="216" t="str">
        <f t="shared" si="12"/>
        <v>Soll</v>
      </c>
      <c r="N106" s="217" t="str">
        <f t="shared" si="13"/>
        <v/>
      </c>
      <c r="O106" s="217" t="str">
        <f t="shared" si="14"/>
        <v/>
      </c>
      <c r="P106" s="218" t="str">
        <f t="shared" si="15"/>
        <v/>
      </c>
      <c r="Q106" s="217" t="str">
        <f t="shared" si="16"/>
        <v/>
      </c>
      <c r="R106" s="217" t="str">
        <f t="shared" si="17"/>
        <v/>
      </c>
      <c r="S106" s="219" t="str">
        <f t="shared" si="18"/>
        <v/>
      </c>
      <c r="T106" s="220" t="str">
        <f t="shared" si="10"/>
        <v/>
      </c>
      <c r="U106" s="220" t="str">
        <f t="shared" si="11"/>
        <v/>
      </c>
      <c r="V106" s="213" t="str">
        <f t="shared" si="19"/>
        <v/>
      </c>
    </row>
    <row r="107" spans="1:22" ht="29.25" thickBot="1" x14ac:dyDescent="0.25">
      <c r="A107" s="222" t="s">
        <v>718</v>
      </c>
      <c r="B107" s="223"/>
      <c r="C107" s="222" t="s">
        <v>338</v>
      </c>
      <c r="D107" s="223"/>
      <c r="E107" s="223">
        <v>25</v>
      </c>
      <c r="F107" s="223"/>
      <c r="G107" s="227"/>
      <c r="H107" s="43"/>
      <c r="I107" s="42"/>
      <c r="J107" s="42"/>
      <c r="K107" s="213"/>
      <c r="L107" s="215"/>
      <c r="M107" s="216" t="str">
        <f t="shared" si="12"/>
        <v>Soll</v>
      </c>
      <c r="N107" s="217" t="str">
        <f t="shared" si="13"/>
        <v/>
      </c>
      <c r="O107" s="217" t="str">
        <f t="shared" si="14"/>
        <v/>
      </c>
      <c r="P107" s="218" t="str">
        <f t="shared" si="15"/>
        <v/>
      </c>
      <c r="Q107" s="217" t="str">
        <f t="shared" si="16"/>
        <v/>
      </c>
      <c r="R107" s="217" t="str">
        <f t="shared" si="17"/>
        <v/>
      </c>
      <c r="S107" s="219" t="str">
        <f t="shared" si="18"/>
        <v/>
      </c>
      <c r="T107" s="220" t="str">
        <f t="shared" si="10"/>
        <v/>
      </c>
      <c r="U107" s="220" t="str">
        <f t="shared" si="11"/>
        <v/>
      </c>
      <c r="V107" s="213" t="str">
        <f t="shared" si="19"/>
        <v/>
      </c>
    </row>
    <row r="108" spans="1:22" ht="29.25" thickBot="1" x14ac:dyDescent="0.25">
      <c r="A108" s="222" t="s">
        <v>719</v>
      </c>
      <c r="B108" s="223"/>
      <c r="C108" s="222" t="s">
        <v>339</v>
      </c>
      <c r="D108" s="223"/>
      <c r="E108" s="223">
        <v>25</v>
      </c>
      <c r="F108" s="223"/>
      <c r="G108" s="227"/>
      <c r="H108" s="43"/>
      <c r="I108" s="42"/>
      <c r="J108" s="42"/>
      <c r="K108" s="213"/>
      <c r="L108" s="215"/>
      <c r="M108" s="216" t="str">
        <f t="shared" si="12"/>
        <v>Soll</v>
      </c>
      <c r="N108" s="217" t="str">
        <f t="shared" si="13"/>
        <v/>
      </c>
      <c r="O108" s="217" t="str">
        <f t="shared" si="14"/>
        <v/>
      </c>
      <c r="P108" s="218" t="str">
        <f t="shared" si="15"/>
        <v/>
      </c>
      <c r="Q108" s="217" t="str">
        <f t="shared" si="16"/>
        <v/>
      </c>
      <c r="R108" s="217" t="str">
        <f t="shared" si="17"/>
        <v/>
      </c>
      <c r="S108" s="219" t="str">
        <f t="shared" si="18"/>
        <v/>
      </c>
      <c r="T108" s="220" t="str">
        <f t="shared" si="10"/>
        <v/>
      </c>
      <c r="U108" s="220" t="str">
        <f t="shared" si="11"/>
        <v/>
      </c>
      <c r="V108" s="213" t="str">
        <f t="shared" si="19"/>
        <v/>
      </c>
    </row>
    <row r="109" spans="1:22" ht="17.25" thickBot="1" x14ac:dyDescent="0.25">
      <c r="A109" s="222"/>
      <c r="B109" s="223"/>
      <c r="C109" s="226" t="s">
        <v>527</v>
      </c>
      <c r="D109" s="223"/>
      <c r="E109" s="223"/>
      <c r="F109" s="223"/>
      <c r="G109" s="227"/>
      <c r="H109" s="43"/>
      <c r="I109" s="42"/>
      <c r="J109" s="42"/>
      <c r="K109" s="213"/>
      <c r="L109" s="215"/>
      <c r="M109" s="216" t="str">
        <f t="shared" si="12"/>
        <v/>
      </c>
      <c r="N109" s="217" t="str">
        <f t="shared" si="13"/>
        <v/>
      </c>
      <c r="O109" s="217" t="str">
        <f t="shared" si="14"/>
        <v/>
      </c>
      <c r="P109" s="218" t="str">
        <f t="shared" si="15"/>
        <v/>
      </c>
      <c r="Q109" s="217" t="str">
        <f t="shared" si="16"/>
        <v/>
      </c>
      <c r="R109" s="217" t="str">
        <f t="shared" si="17"/>
        <v/>
      </c>
      <c r="S109" s="219" t="str">
        <f t="shared" si="18"/>
        <v/>
      </c>
      <c r="T109" s="220" t="str">
        <f t="shared" si="10"/>
        <v/>
      </c>
      <c r="U109" s="220" t="str">
        <f t="shared" si="11"/>
        <v/>
      </c>
      <c r="V109" s="213" t="str">
        <f t="shared" si="19"/>
        <v/>
      </c>
    </row>
    <row r="110" spans="1:22" ht="29.25" thickBot="1" x14ac:dyDescent="0.25">
      <c r="A110" s="222" t="s">
        <v>720</v>
      </c>
      <c r="B110" s="223"/>
      <c r="C110" s="222" t="s">
        <v>340</v>
      </c>
      <c r="D110" s="223" t="s">
        <v>68</v>
      </c>
      <c r="E110" s="223"/>
      <c r="F110" s="223"/>
      <c r="G110" s="227"/>
      <c r="H110" s="43"/>
      <c r="I110" s="42"/>
      <c r="J110" s="42"/>
      <c r="K110" s="213"/>
      <c r="L110" s="215"/>
      <c r="M110" s="216" t="str">
        <f t="shared" si="12"/>
        <v>Muss</v>
      </c>
      <c r="N110" s="217" t="str">
        <f t="shared" si="13"/>
        <v/>
      </c>
      <c r="O110" s="217" t="str">
        <f t="shared" si="14"/>
        <v/>
      </c>
      <c r="P110" s="218" t="str">
        <f t="shared" si="15"/>
        <v/>
      </c>
      <c r="Q110" s="217" t="str">
        <f t="shared" si="16"/>
        <v/>
      </c>
      <c r="R110" s="217" t="str">
        <f t="shared" si="17"/>
        <v/>
      </c>
      <c r="S110" s="219" t="str">
        <f t="shared" si="18"/>
        <v/>
      </c>
      <c r="T110" s="220" t="str">
        <f t="shared" si="10"/>
        <v/>
      </c>
      <c r="U110" s="220" t="str">
        <f t="shared" si="11"/>
        <v/>
      </c>
      <c r="V110" s="213" t="str">
        <f t="shared" si="19"/>
        <v/>
      </c>
    </row>
    <row r="111" spans="1:22" ht="29.25" thickBot="1" x14ac:dyDescent="0.25">
      <c r="A111" s="222"/>
      <c r="B111" s="223"/>
      <c r="C111" s="222" t="s">
        <v>341</v>
      </c>
      <c r="D111" s="223"/>
      <c r="E111" s="223"/>
      <c r="F111" s="223"/>
      <c r="G111" s="227"/>
      <c r="H111" s="43"/>
      <c r="I111" s="42"/>
      <c r="J111" s="42"/>
      <c r="K111" s="213"/>
      <c r="L111" s="215"/>
      <c r="M111" s="216" t="str">
        <f t="shared" si="12"/>
        <v/>
      </c>
      <c r="N111" s="217" t="str">
        <f t="shared" si="13"/>
        <v/>
      </c>
      <c r="O111" s="217" t="str">
        <f t="shared" si="14"/>
        <v/>
      </c>
      <c r="P111" s="218" t="str">
        <f t="shared" si="15"/>
        <v/>
      </c>
      <c r="Q111" s="217" t="str">
        <f t="shared" si="16"/>
        <v/>
      </c>
      <c r="R111" s="217" t="str">
        <f t="shared" si="17"/>
        <v/>
      </c>
      <c r="S111" s="219" t="str">
        <f t="shared" si="18"/>
        <v/>
      </c>
      <c r="T111" s="220" t="str">
        <f t="shared" si="10"/>
        <v/>
      </c>
      <c r="U111" s="220" t="str">
        <f t="shared" si="11"/>
        <v/>
      </c>
      <c r="V111" s="213" t="str">
        <f t="shared" si="19"/>
        <v/>
      </c>
    </row>
    <row r="112" spans="1:22" ht="29.25" thickBot="1" x14ac:dyDescent="0.25">
      <c r="A112" s="222" t="s">
        <v>721</v>
      </c>
      <c r="B112" s="223"/>
      <c r="C112" s="222" t="s">
        <v>528</v>
      </c>
      <c r="D112" s="223"/>
      <c r="E112" s="223">
        <v>50</v>
      </c>
      <c r="F112" s="223"/>
      <c r="G112" s="227"/>
      <c r="H112" s="43"/>
      <c r="I112" s="42"/>
      <c r="J112" s="42"/>
      <c r="K112" s="213"/>
      <c r="L112" s="215"/>
      <c r="M112" s="216" t="str">
        <f t="shared" si="12"/>
        <v>Soll</v>
      </c>
      <c r="N112" s="217" t="str">
        <f t="shared" si="13"/>
        <v/>
      </c>
      <c r="O112" s="217" t="str">
        <f t="shared" si="14"/>
        <v/>
      </c>
      <c r="P112" s="218" t="str">
        <f t="shared" si="15"/>
        <v/>
      </c>
      <c r="Q112" s="217" t="str">
        <f t="shared" si="16"/>
        <v/>
      </c>
      <c r="R112" s="217" t="str">
        <f t="shared" si="17"/>
        <v/>
      </c>
      <c r="S112" s="219" t="str">
        <f t="shared" si="18"/>
        <v/>
      </c>
      <c r="T112" s="220" t="str">
        <f t="shared" si="10"/>
        <v/>
      </c>
      <c r="U112" s="220" t="str">
        <f t="shared" si="11"/>
        <v/>
      </c>
      <c r="V112" s="213" t="str">
        <f t="shared" si="19"/>
        <v/>
      </c>
    </row>
    <row r="113" spans="1:22" ht="29.25" thickBot="1" x14ac:dyDescent="0.25">
      <c r="A113" s="222" t="s">
        <v>722</v>
      </c>
      <c r="B113" s="223"/>
      <c r="C113" s="222" t="s">
        <v>529</v>
      </c>
      <c r="D113" s="223"/>
      <c r="E113" s="223">
        <v>50</v>
      </c>
      <c r="F113" s="223"/>
      <c r="G113" s="227"/>
      <c r="H113" s="43"/>
      <c r="I113" s="42"/>
      <c r="J113" s="42"/>
      <c r="K113" s="213"/>
      <c r="L113" s="215"/>
      <c r="M113" s="216" t="str">
        <f t="shared" si="12"/>
        <v>Soll</v>
      </c>
      <c r="N113" s="217" t="str">
        <f t="shared" si="13"/>
        <v/>
      </c>
      <c r="O113" s="217" t="str">
        <f t="shared" si="14"/>
        <v/>
      </c>
      <c r="P113" s="218" t="str">
        <f t="shared" si="15"/>
        <v/>
      </c>
      <c r="Q113" s="217" t="str">
        <f t="shared" si="16"/>
        <v/>
      </c>
      <c r="R113" s="217" t="str">
        <f t="shared" si="17"/>
        <v/>
      </c>
      <c r="S113" s="219" t="str">
        <f t="shared" si="18"/>
        <v/>
      </c>
      <c r="T113" s="220" t="str">
        <f t="shared" si="10"/>
        <v/>
      </c>
      <c r="U113" s="220" t="str">
        <f t="shared" si="11"/>
        <v/>
      </c>
      <c r="V113" s="213" t="str">
        <f t="shared" si="19"/>
        <v/>
      </c>
    </row>
    <row r="114" spans="1:22" ht="29.25" thickBot="1" x14ac:dyDescent="0.25">
      <c r="A114" s="222" t="s">
        <v>723</v>
      </c>
      <c r="B114" s="223"/>
      <c r="C114" s="222" t="s">
        <v>530</v>
      </c>
      <c r="D114" s="223"/>
      <c r="E114" s="223">
        <v>50</v>
      </c>
      <c r="F114" s="223"/>
      <c r="G114" s="227"/>
      <c r="H114" s="43"/>
      <c r="I114" s="42"/>
      <c r="J114" s="42"/>
      <c r="K114" s="213"/>
      <c r="L114" s="215"/>
      <c r="M114" s="216" t="str">
        <f t="shared" si="12"/>
        <v>Soll</v>
      </c>
      <c r="N114" s="217" t="str">
        <f t="shared" si="13"/>
        <v/>
      </c>
      <c r="O114" s="217" t="str">
        <f t="shared" si="14"/>
        <v/>
      </c>
      <c r="P114" s="218" t="str">
        <f t="shared" si="15"/>
        <v/>
      </c>
      <c r="Q114" s="217" t="str">
        <f t="shared" si="16"/>
        <v/>
      </c>
      <c r="R114" s="217" t="str">
        <f t="shared" si="17"/>
        <v/>
      </c>
      <c r="S114" s="219" t="str">
        <f t="shared" si="18"/>
        <v/>
      </c>
      <c r="T114" s="220" t="str">
        <f t="shared" si="10"/>
        <v/>
      </c>
      <c r="U114" s="220" t="str">
        <f t="shared" si="11"/>
        <v/>
      </c>
      <c r="V114" s="213" t="str">
        <f t="shared" si="19"/>
        <v/>
      </c>
    </row>
    <row r="115" spans="1:22" ht="29.25" thickBot="1" x14ac:dyDescent="0.25">
      <c r="A115" s="222" t="s">
        <v>724</v>
      </c>
      <c r="B115" s="223"/>
      <c r="C115" s="222" t="s">
        <v>531</v>
      </c>
      <c r="D115" s="223"/>
      <c r="E115" s="223">
        <v>25</v>
      </c>
      <c r="F115" s="223"/>
      <c r="G115" s="227"/>
      <c r="H115" s="43"/>
      <c r="I115" s="42"/>
      <c r="J115" s="42"/>
      <c r="K115" s="213"/>
      <c r="L115" s="215"/>
      <c r="M115" s="216" t="str">
        <f t="shared" si="12"/>
        <v>Soll</v>
      </c>
      <c r="N115" s="217" t="str">
        <f t="shared" si="13"/>
        <v/>
      </c>
      <c r="O115" s="217" t="str">
        <f t="shared" si="14"/>
        <v/>
      </c>
      <c r="P115" s="218" t="str">
        <f t="shared" si="15"/>
        <v/>
      </c>
      <c r="Q115" s="217" t="str">
        <f t="shared" si="16"/>
        <v/>
      </c>
      <c r="R115" s="217" t="str">
        <f t="shared" si="17"/>
        <v/>
      </c>
      <c r="S115" s="219" t="str">
        <f t="shared" si="18"/>
        <v/>
      </c>
      <c r="T115" s="220" t="str">
        <f t="shared" si="10"/>
        <v/>
      </c>
      <c r="U115" s="220" t="str">
        <f t="shared" si="11"/>
        <v/>
      </c>
      <c r="V115" s="213" t="str">
        <f t="shared" si="19"/>
        <v/>
      </c>
    </row>
    <row r="116" spans="1:22" ht="29.25" thickBot="1" x14ac:dyDescent="0.25">
      <c r="A116" s="222" t="s">
        <v>725</v>
      </c>
      <c r="B116" s="223"/>
      <c r="C116" s="222" t="s">
        <v>532</v>
      </c>
      <c r="D116" s="223"/>
      <c r="E116" s="223">
        <v>25</v>
      </c>
      <c r="F116" s="223"/>
      <c r="G116" s="227"/>
      <c r="H116" s="43"/>
      <c r="I116" s="42"/>
      <c r="J116" s="42"/>
      <c r="K116" s="213"/>
      <c r="L116" s="215"/>
      <c r="M116" s="216" t="str">
        <f t="shared" si="12"/>
        <v>Soll</v>
      </c>
      <c r="N116" s="217" t="str">
        <f t="shared" si="13"/>
        <v/>
      </c>
      <c r="O116" s="217" t="str">
        <f t="shared" si="14"/>
        <v/>
      </c>
      <c r="P116" s="218" t="str">
        <f t="shared" si="15"/>
        <v/>
      </c>
      <c r="Q116" s="217" t="str">
        <f t="shared" si="16"/>
        <v/>
      </c>
      <c r="R116" s="217" t="str">
        <f t="shared" si="17"/>
        <v/>
      </c>
      <c r="S116" s="219" t="str">
        <f t="shared" si="18"/>
        <v/>
      </c>
      <c r="T116" s="220" t="str">
        <f t="shared" si="10"/>
        <v/>
      </c>
      <c r="U116" s="220" t="str">
        <f t="shared" si="11"/>
        <v/>
      </c>
      <c r="V116" s="213" t="str">
        <f t="shared" si="19"/>
        <v/>
      </c>
    </row>
    <row r="117" spans="1:22" ht="29.25" thickBot="1" x14ac:dyDescent="0.25">
      <c r="A117" s="222" t="s">
        <v>726</v>
      </c>
      <c r="B117" s="223"/>
      <c r="C117" s="222" t="s">
        <v>533</v>
      </c>
      <c r="D117" s="223"/>
      <c r="E117" s="223">
        <v>25</v>
      </c>
      <c r="F117" s="223"/>
      <c r="G117" s="227"/>
      <c r="H117" s="43"/>
      <c r="I117" s="42"/>
      <c r="J117" s="42"/>
      <c r="K117" s="213"/>
      <c r="L117" s="215"/>
      <c r="M117" s="216" t="str">
        <f t="shared" si="12"/>
        <v>Soll</v>
      </c>
      <c r="N117" s="217" t="str">
        <f t="shared" si="13"/>
        <v/>
      </c>
      <c r="O117" s="217" t="str">
        <f t="shared" si="14"/>
        <v/>
      </c>
      <c r="P117" s="218" t="str">
        <f t="shared" si="15"/>
        <v/>
      </c>
      <c r="Q117" s="217" t="str">
        <f t="shared" si="16"/>
        <v/>
      </c>
      <c r="R117" s="217" t="str">
        <f t="shared" si="17"/>
        <v/>
      </c>
      <c r="S117" s="219" t="str">
        <f t="shared" si="18"/>
        <v/>
      </c>
      <c r="T117" s="220" t="str">
        <f t="shared" si="10"/>
        <v/>
      </c>
      <c r="U117" s="220" t="str">
        <f t="shared" si="11"/>
        <v/>
      </c>
      <c r="V117" s="213" t="str">
        <f t="shared" si="19"/>
        <v/>
      </c>
    </row>
    <row r="118" spans="1:22" ht="29.25" thickBot="1" x14ac:dyDescent="0.25">
      <c r="A118" s="222" t="s">
        <v>727</v>
      </c>
      <c r="B118" s="223"/>
      <c r="C118" s="222" t="s">
        <v>534</v>
      </c>
      <c r="D118" s="223"/>
      <c r="E118" s="223">
        <v>25</v>
      </c>
      <c r="F118" s="223"/>
      <c r="G118" s="227"/>
      <c r="H118" s="43"/>
      <c r="I118" s="42"/>
      <c r="J118" s="42"/>
      <c r="K118" s="213"/>
      <c r="L118" s="215"/>
      <c r="M118" s="216" t="str">
        <f t="shared" si="12"/>
        <v>Soll</v>
      </c>
      <c r="N118" s="217" t="str">
        <f t="shared" si="13"/>
        <v/>
      </c>
      <c r="O118" s="217" t="str">
        <f t="shared" si="14"/>
        <v/>
      </c>
      <c r="P118" s="218" t="str">
        <f t="shared" si="15"/>
        <v/>
      </c>
      <c r="Q118" s="217" t="str">
        <f t="shared" si="16"/>
        <v/>
      </c>
      <c r="R118" s="217" t="str">
        <f t="shared" si="17"/>
        <v/>
      </c>
      <c r="S118" s="219" t="str">
        <f t="shared" si="18"/>
        <v/>
      </c>
      <c r="T118" s="220" t="str">
        <f t="shared" si="10"/>
        <v/>
      </c>
      <c r="U118" s="220" t="str">
        <f t="shared" si="11"/>
        <v/>
      </c>
      <c r="V118" s="213" t="str">
        <f t="shared" si="19"/>
        <v/>
      </c>
    </row>
    <row r="119" spans="1:22" ht="29.25" thickBot="1" x14ac:dyDescent="0.25">
      <c r="A119" s="222" t="s">
        <v>728</v>
      </c>
      <c r="B119" s="223"/>
      <c r="C119" s="222" t="s">
        <v>535</v>
      </c>
      <c r="D119" s="223"/>
      <c r="E119" s="223">
        <v>50</v>
      </c>
      <c r="F119" s="223"/>
      <c r="G119" s="227"/>
      <c r="H119" s="43"/>
      <c r="I119" s="42"/>
      <c r="J119" s="42"/>
      <c r="K119" s="213"/>
      <c r="L119" s="215"/>
      <c r="M119" s="216" t="str">
        <f t="shared" si="12"/>
        <v>Soll</v>
      </c>
      <c r="N119" s="217" t="str">
        <f t="shared" si="13"/>
        <v/>
      </c>
      <c r="O119" s="217" t="str">
        <f t="shared" si="14"/>
        <v/>
      </c>
      <c r="P119" s="218" t="str">
        <f t="shared" si="15"/>
        <v/>
      </c>
      <c r="Q119" s="217" t="str">
        <f t="shared" si="16"/>
        <v/>
      </c>
      <c r="R119" s="217" t="str">
        <f t="shared" si="17"/>
        <v/>
      </c>
      <c r="S119" s="219" t="str">
        <f t="shared" si="18"/>
        <v/>
      </c>
      <c r="T119" s="220" t="str">
        <f t="shared" si="10"/>
        <v/>
      </c>
      <c r="U119" s="220" t="str">
        <f t="shared" si="11"/>
        <v/>
      </c>
      <c r="V119" s="213" t="str">
        <f t="shared" si="19"/>
        <v/>
      </c>
    </row>
    <row r="120" spans="1:22" ht="29.25" thickBot="1" x14ac:dyDescent="0.25">
      <c r="A120" s="222" t="s">
        <v>729</v>
      </c>
      <c r="B120" s="223"/>
      <c r="C120" s="222" t="s">
        <v>342</v>
      </c>
      <c r="D120" s="223"/>
      <c r="E120" s="223">
        <v>50</v>
      </c>
      <c r="F120" s="223"/>
      <c r="G120" s="227"/>
      <c r="H120" s="43"/>
      <c r="I120" s="42"/>
      <c r="J120" s="42"/>
      <c r="K120" s="213"/>
      <c r="L120" s="215"/>
      <c r="M120" s="216" t="str">
        <f t="shared" si="12"/>
        <v>Soll</v>
      </c>
      <c r="N120" s="217" t="str">
        <f t="shared" si="13"/>
        <v/>
      </c>
      <c r="O120" s="217" t="str">
        <f t="shared" si="14"/>
        <v/>
      </c>
      <c r="P120" s="218" t="str">
        <f t="shared" si="15"/>
        <v/>
      </c>
      <c r="Q120" s="217" t="str">
        <f t="shared" si="16"/>
        <v/>
      </c>
      <c r="R120" s="217" t="str">
        <f t="shared" si="17"/>
        <v/>
      </c>
      <c r="S120" s="219" t="str">
        <f t="shared" si="18"/>
        <v/>
      </c>
      <c r="T120" s="220" t="str">
        <f t="shared" si="10"/>
        <v/>
      </c>
      <c r="U120" s="220" t="str">
        <f t="shared" si="11"/>
        <v/>
      </c>
      <c r="V120" s="213" t="str">
        <f t="shared" si="19"/>
        <v/>
      </c>
    </row>
    <row r="121" spans="1:22" ht="29.25" thickBot="1" x14ac:dyDescent="0.25">
      <c r="A121" s="222" t="s">
        <v>730</v>
      </c>
      <c r="B121" s="223"/>
      <c r="C121" s="222" t="s">
        <v>343</v>
      </c>
      <c r="D121" s="223"/>
      <c r="E121" s="223">
        <v>50</v>
      </c>
      <c r="F121" s="223"/>
      <c r="G121" s="227"/>
      <c r="H121" s="43"/>
      <c r="I121" s="42"/>
      <c r="J121" s="42"/>
      <c r="K121" s="213"/>
      <c r="L121" s="215"/>
      <c r="M121" s="216" t="str">
        <f t="shared" si="12"/>
        <v>Soll</v>
      </c>
      <c r="N121" s="217" t="str">
        <f t="shared" si="13"/>
        <v/>
      </c>
      <c r="O121" s="217" t="str">
        <f t="shared" si="14"/>
        <v/>
      </c>
      <c r="P121" s="218" t="str">
        <f t="shared" si="15"/>
        <v/>
      </c>
      <c r="Q121" s="217" t="str">
        <f t="shared" si="16"/>
        <v/>
      </c>
      <c r="R121" s="217" t="str">
        <f t="shared" si="17"/>
        <v/>
      </c>
      <c r="S121" s="219" t="str">
        <f t="shared" si="18"/>
        <v/>
      </c>
      <c r="T121" s="220" t="str">
        <f t="shared" si="10"/>
        <v/>
      </c>
      <c r="U121" s="220" t="str">
        <f t="shared" si="11"/>
        <v/>
      </c>
      <c r="V121" s="213" t="str">
        <f t="shared" si="19"/>
        <v/>
      </c>
    </row>
    <row r="122" spans="1:22" ht="29.25" thickBot="1" x14ac:dyDescent="0.25">
      <c r="A122" s="222" t="s">
        <v>731</v>
      </c>
      <c r="B122" s="223"/>
      <c r="C122" s="222" t="s">
        <v>344</v>
      </c>
      <c r="D122" s="223"/>
      <c r="E122" s="223">
        <v>50</v>
      </c>
      <c r="F122" s="223"/>
      <c r="G122" s="227"/>
      <c r="H122" s="43"/>
      <c r="I122" s="42"/>
      <c r="J122" s="42"/>
      <c r="K122" s="213"/>
      <c r="L122" s="215"/>
      <c r="M122" s="216" t="str">
        <f t="shared" si="12"/>
        <v>Soll</v>
      </c>
      <c r="N122" s="217" t="str">
        <f t="shared" si="13"/>
        <v/>
      </c>
      <c r="O122" s="217" t="str">
        <f t="shared" si="14"/>
        <v/>
      </c>
      <c r="P122" s="218" t="str">
        <f t="shared" si="15"/>
        <v/>
      </c>
      <c r="Q122" s="217" t="str">
        <f t="shared" si="16"/>
        <v/>
      </c>
      <c r="R122" s="217" t="str">
        <f t="shared" si="17"/>
        <v/>
      </c>
      <c r="S122" s="219" t="str">
        <f t="shared" si="18"/>
        <v/>
      </c>
      <c r="T122" s="220" t="str">
        <f t="shared" si="10"/>
        <v/>
      </c>
      <c r="U122" s="220" t="str">
        <f t="shared" si="11"/>
        <v/>
      </c>
      <c r="V122" s="213" t="str">
        <f t="shared" si="19"/>
        <v/>
      </c>
    </row>
    <row r="123" spans="1:22" ht="17.25" thickBot="1" x14ac:dyDescent="0.25">
      <c r="A123" s="222"/>
      <c r="B123" s="223"/>
      <c r="C123" s="226" t="s">
        <v>536</v>
      </c>
      <c r="D123" s="223"/>
      <c r="E123" s="223"/>
      <c r="F123" s="223"/>
      <c r="G123" s="227"/>
      <c r="H123" s="43"/>
      <c r="I123" s="42"/>
      <c r="J123" s="42"/>
      <c r="K123" s="213"/>
      <c r="L123" s="215"/>
      <c r="M123" s="216" t="str">
        <f t="shared" si="12"/>
        <v/>
      </c>
      <c r="N123" s="217" t="str">
        <f t="shared" si="13"/>
        <v/>
      </c>
      <c r="O123" s="217" t="str">
        <f t="shared" si="14"/>
        <v/>
      </c>
      <c r="P123" s="218" t="str">
        <f t="shared" si="15"/>
        <v/>
      </c>
      <c r="Q123" s="217" t="str">
        <f t="shared" si="16"/>
        <v/>
      </c>
      <c r="R123" s="217" t="str">
        <f t="shared" si="17"/>
        <v/>
      </c>
      <c r="S123" s="219" t="str">
        <f t="shared" si="18"/>
        <v/>
      </c>
      <c r="T123" s="220" t="str">
        <f t="shared" si="10"/>
        <v/>
      </c>
      <c r="U123" s="220" t="str">
        <f t="shared" si="11"/>
        <v/>
      </c>
      <c r="V123" s="213" t="str">
        <f t="shared" si="19"/>
        <v/>
      </c>
    </row>
    <row r="124" spans="1:22" ht="30" thickBot="1" x14ac:dyDescent="0.25">
      <c r="A124" s="222"/>
      <c r="B124" s="223"/>
      <c r="C124" s="222" t="s">
        <v>537</v>
      </c>
      <c r="D124" s="223"/>
      <c r="E124" s="223"/>
      <c r="F124" s="223"/>
      <c r="G124" s="227"/>
      <c r="H124" s="43"/>
      <c r="I124" s="42"/>
      <c r="J124" s="42"/>
      <c r="K124" s="213"/>
      <c r="L124" s="215"/>
      <c r="M124" s="216" t="str">
        <f t="shared" si="12"/>
        <v/>
      </c>
      <c r="N124" s="217" t="str">
        <f t="shared" si="13"/>
        <v/>
      </c>
      <c r="O124" s="217" t="str">
        <f t="shared" si="14"/>
        <v/>
      </c>
      <c r="P124" s="218" t="str">
        <f t="shared" si="15"/>
        <v/>
      </c>
      <c r="Q124" s="217" t="str">
        <f t="shared" si="16"/>
        <v/>
      </c>
      <c r="R124" s="217" t="str">
        <f t="shared" si="17"/>
        <v/>
      </c>
      <c r="S124" s="219" t="str">
        <f t="shared" si="18"/>
        <v/>
      </c>
      <c r="T124" s="220" t="str">
        <f t="shared" si="10"/>
        <v/>
      </c>
      <c r="U124" s="220" t="str">
        <f t="shared" si="11"/>
        <v/>
      </c>
      <c r="V124" s="213" t="str">
        <f t="shared" si="19"/>
        <v/>
      </c>
    </row>
    <row r="125" spans="1:22" ht="29.25" thickBot="1" x14ac:dyDescent="0.25">
      <c r="A125" s="222" t="s">
        <v>732</v>
      </c>
      <c r="B125" s="223"/>
      <c r="C125" s="222" t="s">
        <v>538</v>
      </c>
      <c r="D125" s="223"/>
      <c r="E125" s="223">
        <v>25</v>
      </c>
      <c r="F125" s="223"/>
      <c r="G125" s="227"/>
      <c r="H125" s="43"/>
      <c r="I125" s="42"/>
      <c r="J125" s="42"/>
      <c r="K125" s="213"/>
      <c r="L125" s="215"/>
      <c r="M125" s="216" t="str">
        <f t="shared" si="12"/>
        <v>Soll</v>
      </c>
      <c r="N125" s="217" t="str">
        <f t="shared" si="13"/>
        <v/>
      </c>
      <c r="O125" s="217" t="str">
        <f t="shared" si="14"/>
        <v/>
      </c>
      <c r="P125" s="218" t="str">
        <f t="shared" si="15"/>
        <v/>
      </c>
      <c r="Q125" s="217" t="str">
        <f t="shared" si="16"/>
        <v/>
      </c>
      <c r="R125" s="217" t="str">
        <f t="shared" si="17"/>
        <v/>
      </c>
      <c r="S125" s="219" t="str">
        <f t="shared" si="18"/>
        <v/>
      </c>
      <c r="T125" s="220" t="str">
        <f t="shared" si="10"/>
        <v/>
      </c>
      <c r="U125" s="220" t="str">
        <f t="shared" si="11"/>
        <v/>
      </c>
      <c r="V125" s="213" t="str">
        <f t="shared" si="19"/>
        <v/>
      </c>
    </row>
    <row r="126" spans="1:22" ht="29.25" thickBot="1" x14ac:dyDescent="0.25">
      <c r="A126" s="222" t="s">
        <v>733</v>
      </c>
      <c r="B126" s="223"/>
      <c r="C126" s="222" t="s">
        <v>539</v>
      </c>
      <c r="D126" s="223"/>
      <c r="E126" s="223">
        <v>50</v>
      </c>
      <c r="F126" s="223"/>
      <c r="G126" s="227"/>
      <c r="H126" s="43"/>
      <c r="I126" s="42"/>
      <c r="J126" s="42"/>
      <c r="K126" s="213"/>
      <c r="L126" s="215"/>
      <c r="M126" s="216" t="str">
        <f t="shared" si="12"/>
        <v>Soll</v>
      </c>
      <c r="N126" s="217" t="str">
        <f t="shared" si="13"/>
        <v/>
      </c>
      <c r="O126" s="217" t="str">
        <f t="shared" si="14"/>
        <v/>
      </c>
      <c r="P126" s="218" t="str">
        <f t="shared" si="15"/>
        <v/>
      </c>
      <c r="Q126" s="217" t="str">
        <f t="shared" si="16"/>
        <v/>
      </c>
      <c r="R126" s="217" t="str">
        <f t="shared" si="17"/>
        <v/>
      </c>
      <c r="S126" s="219" t="str">
        <f t="shared" si="18"/>
        <v/>
      </c>
      <c r="T126" s="220" t="str">
        <f t="shared" si="10"/>
        <v/>
      </c>
      <c r="U126" s="220" t="str">
        <f t="shared" si="11"/>
        <v/>
      </c>
      <c r="V126" s="213" t="str">
        <f t="shared" si="19"/>
        <v/>
      </c>
    </row>
    <row r="127" spans="1:22" ht="29.25" thickBot="1" x14ac:dyDescent="0.25">
      <c r="A127" s="222" t="s">
        <v>734</v>
      </c>
      <c r="B127" s="223"/>
      <c r="C127" s="222" t="s">
        <v>531</v>
      </c>
      <c r="D127" s="223"/>
      <c r="E127" s="223">
        <v>25</v>
      </c>
      <c r="F127" s="223"/>
      <c r="G127" s="227"/>
      <c r="H127" s="43"/>
      <c r="I127" s="42"/>
      <c r="J127" s="42"/>
      <c r="K127" s="213"/>
      <c r="L127" s="215"/>
      <c r="M127" s="216" t="str">
        <f t="shared" si="12"/>
        <v>Soll</v>
      </c>
      <c r="N127" s="217" t="str">
        <f t="shared" si="13"/>
        <v/>
      </c>
      <c r="O127" s="217" t="str">
        <f t="shared" si="14"/>
        <v/>
      </c>
      <c r="P127" s="218" t="str">
        <f t="shared" si="15"/>
        <v/>
      </c>
      <c r="Q127" s="217" t="str">
        <f t="shared" si="16"/>
        <v/>
      </c>
      <c r="R127" s="217" t="str">
        <f t="shared" si="17"/>
        <v/>
      </c>
      <c r="S127" s="219" t="str">
        <f t="shared" si="18"/>
        <v/>
      </c>
      <c r="T127" s="220" t="str">
        <f t="shared" si="10"/>
        <v/>
      </c>
      <c r="U127" s="220" t="str">
        <f t="shared" si="11"/>
        <v/>
      </c>
      <c r="V127" s="213" t="str">
        <f t="shared" si="19"/>
        <v/>
      </c>
    </row>
    <row r="128" spans="1:22" ht="29.25" thickBot="1" x14ac:dyDescent="0.25">
      <c r="A128" s="222" t="s">
        <v>735</v>
      </c>
      <c r="B128" s="223"/>
      <c r="C128" s="222" t="s">
        <v>540</v>
      </c>
      <c r="D128" s="223"/>
      <c r="E128" s="223">
        <v>25</v>
      </c>
      <c r="F128" s="223"/>
      <c r="G128" s="227"/>
      <c r="H128" s="43"/>
      <c r="I128" s="42"/>
      <c r="J128" s="42"/>
      <c r="K128" s="213"/>
      <c r="L128" s="215"/>
      <c r="M128" s="216" t="str">
        <f t="shared" si="12"/>
        <v>Soll</v>
      </c>
      <c r="N128" s="217" t="str">
        <f t="shared" si="13"/>
        <v/>
      </c>
      <c r="O128" s="217" t="str">
        <f t="shared" si="14"/>
        <v/>
      </c>
      <c r="P128" s="218" t="str">
        <f t="shared" si="15"/>
        <v/>
      </c>
      <c r="Q128" s="217" t="str">
        <f t="shared" si="16"/>
        <v/>
      </c>
      <c r="R128" s="217" t="str">
        <f t="shared" si="17"/>
        <v/>
      </c>
      <c r="S128" s="219" t="str">
        <f t="shared" si="18"/>
        <v/>
      </c>
      <c r="T128" s="220" t="str">
        <f t="shared" si="10"/>
        <v/>
      </c>
      <c r="U128" s="220" t="str">
        <f t="shared" si="11"/>
        <v/>
      </c>
      <c r="V128" s="213" t="str">
        <f t="shared" si="19"/>
        <v/>
      </c>
    </row>
    <row r="129" spans="1:22" ht="29.25" thickBot="1" x14ac:dyDescent="0.25">
      <c r="A129" s="222" t="s">
        <v>736</v>
      </c>
      <c r="B129" s="223"/>
      <c r="C129" s="222" t="s">
        <v>541</v>
      </c>
      <c r="D129" s="223"/>
      <c r="E129" s="223">
        <v>25</v>
      </c>
      <c r="F129" s="223"/>
      <c r="G129" s="227"/>
      <c r="H129" s="43"/>
      <c r="I129" s="42"/>
      <c r="J129" s="42"/>
      <c r="K129" s="213"/>
      <c r="L129" s="215"/>
      <c r="M129" s="216" t="str">
        <f t="shared" si="12"/>
        <v>Soll</v>
      </c>
      <c r="N129" s="217" t="str">
        <f t="shared" si="13"/>
        <v/>
      </c>
      <c r="O129" s="217" t="str">
        <f t="shared" si="14"/>
        <v/>
      </c>
      <c r="P129" s="218" t="str">
        <f t="shared" si="15"/>
        <v/>
      </c>
      <c r="Q129" s="217" t="str">
        <f t="shared" si="16"/>
        <v/>
      </c>
      <c r="R129" s="217" t="str">
        <f t="shared" si="17"/>
        <v/>
      </c>
      <c r="S129" s="219" t="str">
        <f t="shared" si="18"/>
        <v/>
      </c>
      <c r="T129" s="220" t="str">
        <f t="shared" si="10"/>
        <v/>
      </c>
      <c r="U129" s="220" t="str">
        <f t="shared" si="11"/>
        <v/>
      </c>
      <c r="V129" s="213" t="str">
        <f t="shared" si="19"/>
        <v/>
      </c>
    </row>
    <row r="130" spans="1:22" ht="29.25" thickBot="1" x14ac:dyDescent="0.25">
      <c r="A130" s="222" t="s">
        <v>737</v>
      </c>
      <c r="B130" s="223"/>
      <c r="C130" s="222" t="s">
        <v>542</v>
      </c>
      <c r="D130" s="223"/>
      <c r="E130" s="223">
        <v>25</v>
      </c>
      <c r="F130" s="223"/>
      <c r="G130" s="227"/>
      <c r="H130" s="43"/>
      <c r="I130" s="42"/>
      <c r="J130" s="42"/>
      <c r="K130" s="213"/>
      <c r="L130" s="215"/>
      <c r="M130" s="216" t="str">
        <f t="shared" si="12"/>
        <v>Soll</v>
      </c>
      <c r="N130" s="217" t="str">
        <f t="shared" si="13"/>
        <v/>
      </c>
      <c r="O130" s="217" t="str">
        <f t="shared" si="14"/>
        <v/>
      </c>
      <c r="P130" s="218" t="str">
        <f t="shared" si="15"/>
        <v/>
      </c>
      <c r="Q130" s="217" t="str">
        <f t="shared" si="16"/>
        <v/>
      </c>
      <c r="R130" s="217" t="str">
        <f t="shared" si="17"/>
        <v/>
      </c>
      <c r="S130" s="219" t="str">
        <f t="shared" si="18"/>
        <v/>
      </c>
      <c r="T130" s="220" t="str">
        <f t="shared" si="10"/>
        <v/>
      </c>
      <c r="U130" s="220" t="str">
        <f t="shared" si="11"/>
        <v/>
      </c>
      <c r="V130" s="213" t="str">
        <f t="shared" si="19"/>
        <v/>
      </c>
    </row>
    <row r="131" spans="1:22" ht="29.25" thickBot="1" x14ac:dyDescent="0.25">
      <c r="A131" s="222" t="s">
        <v>738</v>
      </c>
      <c r="B131" s="223"/>
      <c r="C131" s="222" t="s">
        <v>543</v>
      </c>
      <c r="D131" s="223"/>
      <c r="E131" s="223">
        <v>25</v>
      </c>
      <c r="F131" s="223"/>
      <c r="G131" s="227"/>
      <c r="H131" s="43"/>
      <c r="I131" s="42"/>
      <c r="J131" s="42"/>
      <c r="K131" s="213"/>
      <c r="L131" s="215"/>
      <c r="M131" s="216" t="str">
        <f t="shared" si="12"/>
        <v>Soll</v>
      </c>
      <c r="N131" s="217" t="str">
        <f t="shared" si="13"/>
        <v/>
      </c>
      <c r="O131" s="217" t="str">
        <f t="shared" si="14"/>
        <v/>
      </c>
      <c r="P131" s="218" t="str">
        <f t="shared" si="15"/>
        <v/>
      </c>
      <c r="Q131" s="217" t="str">
        <f t="shared" si="16"/>
        <v/>
      </c>
      <c r="R131" s="217" t="str">
        <f t="shared" si="17"/>
        <v/>
      </c>
      <c r="S131" s="219" t="str">
        <f t="shared" si="18"/>
        <v/>
      </c>
      <c r="T131" s="220" t="str">
        <f t="shared" si="10"/>
        <v/>
      </c>
      <c r="U131" s="220" t="str">
        <f t="shared" si="11"/>
        <v/>
      </c>
      <c r="V131" s="213" t="str">
        <f t="shared" si="19"/>
        <v/>
      </c>
    </row>
    <row r="132" spans="1:22" ht="29.25" thickBot="1" x14ac:dyDescent="0.25">
      <c r="A132" s="222" t="s">
        <v>739</v>
      </c>
      <c r="B132" s="223"/>
      <c r="C132" s="222" t="s">
        <v>544</v>
      </c>
      <c r="D132" s="223"/>
      <c r="E132" s="223">
        <v>25</v>
      </c>
      <c r="F132" s="223"/>
      <c r="G132" s="227"/>
      <c r="H132" s="43"/>
      <c r="I132" s="42"/>
      <c r="J132" s="42"/>
      <c r="K132" s="213"/>
      <c r="L132" s="215"/>
      <c r="M132" s="216" t="str">
        <f t="shared" si="12"/>
        <v>Soll</v>
      </c>
      <c r="N132" s="217" t="str">
        <f t="shared" si="13"/>
        <v/>
      </c>
      <c r="O132" s="217" t="str">
        <f t="shared" si="14"/>
        <v/>
      </c>
      <c r="P132" s="218" t="str">
        <f t="shared" si="15"/>
        <v/>
      </c>
      <c r="Q132" s="217" t="str">
        <f t="shared" si="16"/>
        <v/>
      </c>
      <c r="R132" s="217" t="str">
        <f t="shared" si="17"/>
        <v/>
      </c>
      <c r="S132" s="219" t="str">
        <f t="shared" si="18"/>
        <v/>
      </c>
      <c r="T132" s="220" t="str">
        <f t="shared" si="10"/>
        <v/>
      </c>
      <c r="U132" s="220" t="str">
        <f t="shared" si="11"/>
        <v/>
      </c>
      <c r="V132" s="213" t="str">
        <f t="shared" si="19"/>
        <v/>
      </c>
    </row>
    <row r="133" spans="1:22" ht="29.25" thickBot="1" x14ac:dyDescent="0.25">
      <c r="A133" s="222" t="s">
        <v>740</v>
      </c>
      <c r="B133" s="223"/>
      <c r="C133" s="222" t="s">
        <v>545</v>
      </c>
      <c r="D133" s="223" t="s">
        <v>68</v>
      </c>
      <c r="E133" s="223"/>
      <c r="F133" s="223"/>
      <c r="G133" s="227"/>
      <c r="H133" s="43"/>
      <c r="I133" s="42"/>
      <c r="J133" s="42"/>
      <c r="K133" s="213"/>
      <c r="L133" s="215"/>
      <c r="M133" s="216" t="str">
        <f t="shared" si="12"/>
        <v>Muss</v>
      </c>
      <c r="N133" s="217" t="str">
        <f t="shared" si="13"/>
        <v/>
      </c>
      <c r="O133" s="217" t="str">
        <f t="shared" si="14"/>
        <v/>
      </c>
      <c r="P133" s="218" t="str">
        <f t="shared" si="15"/>
        <v/>
      </c>
      <c r="Q133" s="217" t="str">
        <f t="shared" si="16"/>
        <v/>
      </c>
      <c r="R133" s="217" t="str">
        <f t="shared" si="17"/>
        <v/>
      </c>
      <c r="S133" s="219" t="str">
        <f t="shared" si="18"/>
        <v/>
      </c>
      <c r="T133" s="220" t="str">
        <f t="shared" si="10"/>
        <v/>
      </c>
      <c r="U133" s="220" t="str">
        <f t="shared" si="11"/>
        <v/>
      </c>
      <c r="V133" s="213" t="str">
        <f t="shared" si="19"/>
        <v/>
      </c>
    </row>
    <row r="134" spans="1:22" ht="29.25" thickBot="1" x14ac:dyDescent="0.25">
      <c r="A134" s="222" t="s">
        <v>741</v>
      </c>
      <c r="B134" s="223"/>
      <c r="C134" s="222" t="s">
        <v>546</v>
      </c>
      <c r="D134" s="223" t="s">
        <v>68</v>
      </c>
      <c r="E134" s="223"/>
      <c r="F134" s="223"/>
      <c r="G134" s="227"/>
      <c r="H134" s="43"/>
      <c r="I134" s="42"/>
      <c r="J134" s="42"/>
      <c r="K134" s="213"/>
      <c r="L134" s="215"/>
      <c r="M134" s="216" t="str">
        <f t="shared" si="12"/>
        <v>Muss</v>
      </c>
      <c r="N134" s="217" t="str">
        <f t="shared" si="13"/>
        <v/>
      </c>
      <c r="O134" s="217" t="str">
        <f t="shared" si="14"/>
        <v/>
      </c>
      <c r="P134" s="218" t="str">
        <f t="shared" si="15"/>
        <v/>
      </c>
      <c r="Q134" s="217" t="str">
        <f t="shared" si="16"/>
        <v/>
      </c>
      <c r="R134" s="217" t="str">
        <f t="shared" si="17"/>
        <v/>
      </c>
      <c r="S134" s="219" t="str">
        <f t="shared" si="18"/>
        <v/>
      </c>
      <c r="T134" s="220" t="str">
        <f t="shared" si="10"/>
        <v/>
      </c>
      <c r="U134" s="220" t="str">
        <f t="shared" si="11"/>
        <v/>
      </c>
      <c r="V134" s="213" t="str">
        <f t="shared" si="19"/>
        <v/>
      </c>
    </row>
    <row r="135" spans="1:22" ht="29.25" thickBot="1" x14ac:dyDescent="0.25">
      <c r="A135" s="222" t="s">
        <v>742</v>
      </c>
      <c r="B135" s="223"/>
      <c r="C135" s="222" t="s">
        <v>547</v>
      </c>
      <c r="D135" s="223" t="s">
        <v>68</v>
      </c>
      <c r="E135" s="223"/>
      <c r="F135" s="223"/>
      <c r="G135" s="227"/>
      <c r="H135" s="43"/>
      <c r="I135" s="42"/>
      <c r="J135" s="42"/>
      <c r="K135" s="213"/>
      <c r="L135" s="215"/>
      <c r="M135" s="216" t="str">
        <f t="shared" si="12"/>
        <v>Muss</v>
      </c>
      <c r="N135" s="217" t="str">
        <f t="shared" si="13"/>
        <v/>
      </c>
      <c r="O135" s="217" t="str">
        <f t="shared" si="14"/>
        <v/>
      </c>
      <c r="P135" s="218" t="str">
        <f t="shared" si="15"/>
        <v/>
      </c>
      <c r="Q135" s="217" t="str">
        <f t="shared" si="16"/>
        <v/>
      </c>
      <c r="R135" s="217" t="str">
        <f t="shared" si="17"/>
        <v/>
      </c>
      <c r="S135" s="219" t="str">
        <f t="shared" si="18"/>
        <v/>
      </c>
      <c r="T135" s="220" t="str">
        <f t="shared" si="10"/>
        <v/>
      </c>
      <c r="U135" s="220" t="str">
        <f t="shared" si="11"/>
        <v/>
      </c>
      <c r="V135" s="213" t="str">
        <f t="shared" si="19"/>
        <v/>
      </c>
    </row>
    <row r="136" spans="1:22" ht="30.75" thickBot="1" x14ac:dyDescent="0.25">
      <c r="A136" s="222" t="s">
        <v>743</v>
      </c>
      <c r="B136" s="223"/>
      <c r="C136" s="222" t="s">
        <v>548</v>
      </c>
      <c r="D136" s="223" t="s">
        <v>68</v>
      </c>
      <c r="E136" s="223"/>
      <c r="F136" s="223"/>
      <c r="G136" s="227"/>
      <c r="H136" s="43"/>
      <c r="I136" s="42"/>
      <c r="J136" s="42"/>
      <c r="K136" s="213"/>
      <c r="L136" s="215"/>
      <c r="M136" s="216" t="str">
        <f t="shared" si="12"/>
        <v>Muss</v>
      </c>
      <c r="N136" s="217" t="str">
        <f t="shared" si="13"/>
        <v/>
      </c>
      <c r="O136" s="217" t="str">
        <f t="shared" si="14"/>
        <v/>
      </c>
      <c r="P136" s="218" t="str">
        <f t="shared" si="15"/>
        <v/>
      </c>
      <c r="Q136" s="217" t="str">
        <f t="shared" si="16"/>
        <v/>
      </c>
      <c r="R136" s="217" t="str">
        <f t="shared" si="17"/>
        <v/>
      </c>
      <c r="S136" s="219" t="str">
        <f t="shared" si="18"/>
        <v/>
      </c>
      <c r="T136" s="220" t="str">
        <f t="shared" si="10"/>
        <v/>
      </c>
      <c r="U136" s="220" t="str">
        <f t="shared" si="11"/>
        <v/>
      </c>
      <c r="V136" s="213" t="str">
        <f t="shared" si="19"/>
        <v/>
      </c>
    </row>
    <row r="137" spans="1:22" ht="29.25" thickBot="1" x14ac:dyDescent="0.25">
      <c r="A137" s="222" t="s">
        <v>744</v>
      </c>
      <c r="B137" s="223"/>
      <c r="C137" s="222" t="s">
        <v>549</v>
      </c>
      <c r="D137" s="223"/>
      <c r="E137" s="223">
        <v>50</v>
      </c>
      <c r="F137" s="223"/>
      <c r="G137" s="227"/>
      <c r="H137" s="43"/>
      <c r="I137" s="42"/>
      <c r="J137" s="42"/>
      <c r="K137" s="213"/>
      <c r="L137" s="215"/>
      <c r="M137" s="216" t="str">
        <f t="shared" si="12"/>
        <v>Soll</v>
      </c>
      <c r="N137" s="217" t="str">
        <f t="shared" si="13"/>
        <v/>
      </c>
      <c r="O137" s="217" t="str">
        <f t="shared" si="14"/>
        <v/>
      </c>
      <c r="P137" s="218" t="str">
        <f t="shared" si="15"/>
        <v/>
      </c>
      <c r="Q137" s="217" t="str">
        <f t="shared" si="16"/>
        <v/>
      </c>
      <c r="R137" s="217" t="str">
        <f t="shared" si="17"/>
        <v/>
      </c>
      <c r="S137" s="219" t="str">
        <f t="shared" si="18"/>
        <v/>
      </c>
      <c r="T137" s="220" t="str">
        <f t="shared" ref="T137:T200" si="20" xml:space="preserve"> IF(AND($E137&gt;0,H137&lt;&gt;""),IF( H137="A", $E137, IF( H137="B", $E137 * Prozent_B, IF( H137="C", $E137 *Prozent_C, IF( H137="D", 0, "Fehler" ) ) ) ), "")</f>
        <v/>
      </c>
      <c r="U137" s="220" t="str">
        <f t="shared" ref="U137:U200" si="21" xml:space="preserve"> IF( $E137&gt;0,IF(K137&gt;0, IF( K137="A", $E137, IF( K137="B", $E137 * Prozent_B, IF( K137="C", $E137 *Prozent_C, IF( K137="D", 0, "Fehler" ) ) ) ),T137), "")</f>
        <v/>
      </c>
      <c r="V137" s="213" t="str">
        <f t="shared" si="19"/>
        <v/>
      </c>
    </row>
    <row r="138" spans="1:22" ht="29.25" thickBot="1" x14ac:dyDescent="0.25">
      <c r="A138" s="222" t="s">
        <v>745</v>
      </c>
      <c r="B138" s="223"/>
      <c r="C138" s="222" t="s">
        <v>550</v>
      </c>
      <c r="D138" s="223"/>
      <c r="E138" s="223">
        <v>50</v>
      </c>
      <c r="F138" s="223"/>
      <c r="G138" s="227"/>
      <c r="H138" s="43"/>
      <c r="I138" s="42"/>
      <c r="J138" s="42"/>
      <c r="K138" s="213"/>
      <c r="L138" s="215"/>
      <c r="M138" s="216" t="str">
        <f t="shared" ref="M138:M201" si="22">IF(ISERR(VALUE(SUBSTITUTE(A138,CHAR(160),""))),"",(IF(ISERROR(SEARCH("X",D138)),"Soll","Muss")))</f>
        <v>Soll</v>
      </c>
      <c r="N138" s="217" t="str">
        <f t="shared" ref="N138:N201" si="23">IF(AND(D138="x",F138&lt;&gt;""), "Fehler", "")</f>
        <v/>
      </c>
      <c r="O138" s="217" t="str">
        <f t="shared" ref="O138:O201" si="24">IF(M138="","",
      IF(M138="Soll",
           IF(NOT(ISNUMBER(E138)),"Fehler in Punktespalte",
                IF(NOT(E138&gt;0),"Fehler: Negative Punktzahl","")
               ),""
          )
     )</f>
        <v/>
      </c>
      <c r="P138" s="218" t="str">
        <f t="shared" ref="P138:P201" si="25">IF( AND(E138&gt;0,M138&lt;&gt;"soll"), "Fehler", "")</f>
        <v/>
      </c>
      <c r="Q138" s="217" t="str">
        <f t="shared" ref="Q138:Q201" si="26">IF( AND(A138="",D138="x"), "Fehler", "")</f>
        <v/>
      </c>
      <c r="R138" s="217" t="str">
        <f t="shared" ref="R138:R201" si="27">IF(AND(M138="Muss",NOT(E138="")),"Fehler","")</f>
        <v/>
      </c>
      <c r="S138" s="219" t="str">
        <f t="shared" ref="S138:S201" si="28">IF(
AND(F138&lt;&gt;"",OR(
ISERROR(SEARCH("Konzept",C138)),
ISERROR(SEARCH("benannt",C138)),
ISERROR(SEARCH("benennt",C138)),
ISERROR(SEARCH("gibt an",C138)),
ISERROR(SEARCH("erklärt",C138)),
ISERROR(SEARCH("erläutert",C138)),
))," 'E' richtig?",
IF(
AND(F138="",OR(
ISNUMBER(SEARCH("Konzept",C138)),
ISNUMBER(SEARCH("benannt",C138)),
ISNUMBER(SEARCH("benennt",C138)),
ISNUMBER(SEARCH("gibt an",C138)),
ISNUMBER(SEARCH("erklärt",C138)),
ISNUMBER(SEARCH("erläutert",C138))
)),"Fehlt hier 'E' ?",""))</f>
        <v/>
      </c>
      <c r="T138" s="220" t="str">
        <f t="shared" si="20"/>
        <v/>
      </c>
      <c r="U138" s="220" t="str">
        <f t="shared" si="21"/>
        <v/>
      </c>
      <c r="V138" s="213" t="str">
        <f t="shared" ref="V138:V201" si="29" xml:space="preserve"> IF( $M138 ="muss", IF(H138&lt;&gt;"",IF(IF(K138&gt;0, K138,H138)&lt;&gt;"A", "Fehler", ""), ""),"")</f>
        <v/>
      </c>
    </row>
    <row r="139" spans="1:22" ht="17.25" thickBot="1" x14ac:dyDescent="0.25">
      <c r="A139" s="222"/>
      <c r="B139" s="223"/>
      <c r="C139" s="226" t="s">
        <v>551</v>
      </c>
      <c r="D139" s="223"/>
      <c r="E139" s="223"/>
      <c r="F139" s="223"/>
      <c r="G139" s="227"/>
      <c r="H139" s="43"/>
      <c r="I139" s="42"/>
      <c r="J139" s="42"/>
      <c r="K139" s="213"/>
      <c r="L139" s="215"/>
      <c r="M139" s="216" t="str">
        <f t="shared" si="22"/>
        <v/>
      </c>
      <c r="N139" s="217" t="str">
        <f t="shared" si="23"/>
        <v/>
      </c>
      <c r="O139" s="217" t="str">
        <f t="shared" si="24"/>
        <v/>
      </c>
      <c r="P139" s="218" t="str">
        <f t="shared" si="25"/>
        <v/>
      </c>
      <c r="Q139" s="217" t="str">
        <f t="shared" si="26"/>
        <v/>
      </c>
      <c r="R139" s="217" t="str">
        <f t="shared" si="27"/>
        <v/>
      </c>
      <c r="S139" s="219" t="str">
        <f t="shared" si="28"/>
        <v/>
      </c>
      <c r="T139" s="220" t="str">
        <f t="shared" si="20"/>
        <v/>
      </c>
      <c r="U139" s="220" t="str">
        <f t="shared" si="21"/>
        <v/>
      </c>
      <c r="V139" s="213" t="str">
        <f t="shared" si="29"/>
        <v/>
      </c>
    </row>
    <row r="140" spans="1:22" ht="29.25" thickBot="1" x14ac:dyDescent="0.25">
      <c r="A140" s="222" t="s">
        <v>746</v>
      </c>
      <c r="B140" s="223"/>
      <c r="C140" s="222" t="s">
        <v>552</v>
      </c>
      <c r="D140" s="223" t="s">
        <v>68</v>
      </c>
      <c r="E140" s="223"/>
      <c r="F140" s="223"/>
      <c r="G140" s="227"/>
      <c r="H140" s="43"/>
      <c r="I140" s="42"/>
      <c r="J140" s="42"/>
      <c r="K140" s="213"/>
      <c r="L140" s="215"/>
      <c r="M140" s="216" t="str">
        <f t="shared" si="22"/>
        <v>Muss</v>
      </c>
      <c r="N140" s="217" t="str">
        <f t="shared" si="23"/>
        <v/>
      </c>
      <c r="O140" s="217" t="str">
        <f t="shared" si="24"/>
        <v/>
      </c>
      <c r="P140" s="218" t="str">
        <f t="shared" si="25"/>
        <v/>
      </c>
      <c r="Q140" s="217" t="str">
        <f t="shared" si="26"/>
        <v/>
      </c>
      <c r="R140" s="217" t="str">
        <f t="shared" si="27"/>
        <v/>
      </c>
      <c r="S140" s="219" t="str">
        <f t="shared" si="28"/>
        <v/>
      </c>
      <c r="T140" s="220" t="str">
        <f t="shared" si="20"/>
        <v/>
      </c>
      <c r="U140" s="220" t="str">
        <f t="shared" si="21"/>
        <v/>
      </c>
      <c r="V140" s="213" t="str">
        <f t="shared" si="29"/>
        <v/>
      </c>
    </row>
    <row r="141" spans="1:22" ht="57.75" thickBot="1" x14ac:dyDescent="0.25">
      <c r="A141" s="222" t="s">
        <v>747</v>
      </c>
      <c r="B141" s="223"/>
      <c r="C141" s="222" t="s">
        <v>345</v>
      </c>
      <c r="D141" s="223" t="s">
        <v>68</v>
      </c>
      <c r="E141" s="223"/>
      <c r="F141" s="223"/>
      <c r="G141" s="227"/>
      <c r="H141" s="43"/>
      <c r="I141" s="42"/>
      <c r="J141" s="42"/>
      <c r="K141" s="213"/>
      <c r="L141" s="215"/>
      <c r="M141" s="216" t="str">
        <f t="shared" si="22"/>
        <v>Muss</v>
      </c>
      <c r="N141" s="217" t="str">
        <f t="shared" si="23"/>
        <v/>
      </c>
      <c r="O141" s="217" t="str">
        <f t="shared" si="24"/>
        <v/>
      </c>
      <c r="P141" s="218" t="str">
        <f t="shared" si="25"/>
        <v/>
      </c>
      <c r="Q141" s="217" t="str">
        <f t="shared" si="26"/>
        <v/>
      </c>
      <c r="R141" s="217" t="str">
        <f t="shared" si="27"/>
        <v/>
      </c>
      <c r="S141" s="219" t="str">
        <f t="shared" si="28"/>
        <v/>
      </c>
      <c r="T141" s="220" t="str">
        <f t="shared" si="20"/>
        <v/>
      </c>
      <c r="U141" s="220" t="str">
        <f t="shared" si="21"/>
        <v/>
      </c>
      <c r="V141" s="213" t="str">
        <f t="shared" si="29"/>
        <v/>
      </c>
    </row>
    <row r="142" spans="1:22" ht="57.75" thickBot="1" x14ac:dyDescent="0.25">
      <c r="A142" s="222" t="s">
        <v>748</v>
      </c>
      <c r="B142" s="223"/>
      <c r="C142" s="222" t="s">
        <v>346</v>
      </c>
      <c r="D142" s="223" t="s">
        <v>68</v>
      </c>
      <c r="E142" s="223"/>
      <c r="F142" s="223"/>
      <c r="G142" s="227"/>
      <c r="H142" s="43"/>
      <c r="I142" s="42"/>
      <c r="J142" s="42"/>
      <c r="K142" s="213"/>
      <c r="L142" s="215"/>
      <c r="M142" s="216" t="str">
        <f t="shared" si="22"/>
        <v>Muss</v>
      </c>
      <c r="N142" s="217" t="str">
        <f t="shared" si="23"/>
        <v/>
      </c>
      <c r="O142" s="217" t="str">
        <f t="shared" si="24"/>
        <v/>
      </c>
      <c r="P142" s="218" t="str">
        <f t="shared" si="25"/>
        <v/>
      </c>
      <c r="Q142" s="217" t="str">
        <f t="shared" si="26"/>
        <v/>
      </c>
      <c r="R142" s="217" t="str">
        <f t="shared" si="27"/>
        <v/>
      </c>
      <c r="S142" s="219" t="str">
        <f t="shared" si="28"/>
        <v/>
      </c>
      <c r="T142" s="220" t="str">
        <f t="shared" si="20"/>
        <v/>
      </c>
      <c r="U142" s="220" t="str">
        <f t="shared" si="21"/>
        <v/>
      </c>
      <c r="V142" s="213" t="str">
        <f t="shared" si="29"/>
        <v/>
      </c>
    </row>
    <row r="143" spans="1:22" ht="114.75" thickBot="1" x14ac:dyDescent="0.25">
      <c r="A143" s="222" t="s">
        <v>749</v>
      </c>
      <c r="B143" s="223"/>
      <c r="C143" s="222" t="s">
        <v>347</v>
      </c>
      <c r="D143" s="223"/>
      <c r="E143" s="223">
        <v>100</v>
      </c>
      <c r="F143" s="223"/>
      <c r="G143" s="227"/>
      <c r="H143" s="43"/>
      <c r="I143" s="42"/>
      <c r="J143" s="42"/>
      <c r="K143" s="213"/>
      <c r="L143" s="215"/>
      <c r="M143" s="216" t="str">
        <f t="shared" si="22"/>
        <v>Soll</v>
      </c>
      <c r="N143" s="217" t="str">
        <f t="shared" si="23"/>
        <v/>
      </c>
      <c r="O143" s="217" t="str">
        <f t="shared" si="24"/>
        <v/>
      </c>
      <c r="P143" s="218" t="str">
        <f t="shared" si="25"/>
        <v/>
      </c>
      <c r="Q143" s="217" t="str">
        <f t="shared" si="26"/>
        <v/>
      </c>
      <c r="R143" s="217" t="str">
        <f t="shared" si="27"/>
        <v/>
      </c>
      <c r="S143" s="219" t="str">
        <f t="shared" si="28"/>
        <v>Fehlt hier 'E' ?</v>
      </c>
      <c r="T143" s="220" t="str">
        <f t="shared" si="20"/>
        <v/>
      </c>
      <c r="U143" s="220" t="str">
        <f t="shared" si="21"/>
        <v/>
      </c>
      <c r="V143" s="213" t="str">
        <f t="shared" si="29"/>
        <v/>
      </c>
    </row>
    <row r="144" spans="1:22" ht="29.25" thickBot="1" x14ac:dyDescent="0.25">
      <c r="A144" s="222" t="s">
        <v>750</v>
      </c>
      <c r="B144" s="223"/>
      <c r="C144" s="222" t="s">
        <v>553</v>
      </c>
      <c r="D144" s="223"/>
      <c r="E144" s="223">
        <v>100</v>
      </c>
      <c r="F144" s="223"/>
      <c r="G144" s="227"/>
      <c r="H144" s="43"/>
      <c r="I144" s="42"/>
      <c r="J144" s="42"/>
      <c r="K144" s="213"/>
      <c r="L144" s="215"/>
      <c r="M144" s="216" t="str">
        <f t="shared" si="22"/>
        <v>Soll</v>
      </c>
      <c r="N144" s="217" t="str">
        <f t="shared" si="23"/>
        <v/>
      </c>
      <c r="O144" s="217" t="str">
        <f t="shared" si="24"/>
        <v/>
      </c>
      <c r="P144" s="218" t="str">
        <f t="shared" si="25"/>
        <v/>
      </c>
      <c r="Q144" s="217" t="str">
        <f t="shared" si="26"/>
        <v/>
      </c>
      <c r="R144" s="217" t="str">
        <f t="shared" si="27"/>
        <v/>
      </c>
      <c r="S144" s="219" t="str">
        <f t="shared" si="28"/>
        <v/>
      </c>
      <c r="T144" s="220" t="str">
        <f t="shared" si="20"/>
        <v/>
      </c>
      <c r="U144" s="220" t="str">
        <f t="shared" si="21"/>
        <v/>
      </c>
      <c r="V144" s="213" t="str">
        <f t="shared" si="29"/>
        <v/>
      </c>
    </row>
    <row r="145" spans="1:22" ht="29.25" thickBot="1" x14ac:dyDescent="0.25">
      <c r="A145" s="222" t="s">
        <v>751</v>
      </c>
      <c r="B145" s="223"/>
      <c r="C145" s="222" t="s">
        <v>348</v>
      </c>
      <c r="D145" s="223"/>
      <c r="E145" s="223">
        <v>50</v>
      </c>
      <c r="F145" s="223"/>
      <c r="G145" s="227"/>
      <c r="H145" s="43"/>
      <c r="I145" s="42"/>
      <c r="J145" s="42"/>
      <c r="K145" s="213"/>
      <c r="L145" s="215"/>
      <c r="M145" s="216" t="str">
        <f t="shared" si="22"/>
        <v>Soll</v>
      </c>
      <c r="N145" s="217" t="str">
        <f t="shared" si="23"/>
        <v/>
      </c>
      <c r="O145" s="217" t="str">
        <f t="shared" si="24"/>
        <v/>
      </c>
      <c r="P145" s="218" t="str">
        <f t="shared" si="25"/>
        <v/>
      </c>
      <c r="Q145" s="217" t="str">
        <f t="shared" si="26"/>
        <v/>
      </c>
      <c r="R145" s="217" t="str">
        <f t="shared" si="27"/>
        <v/>
      </c>
      <c r="S145" s="219" t="str">
        <f t="shared" si="28"/>
        <v/>
      </c>
      <c r="T145" s="220" t="str">
        <f t="shared" si="20"/>
        <v/>
      </c>
      <c r="U145" s="220" t="str">
        <f t="shared" si="21"/>
        <v/>
      </c>
      <c r="V145" s="213" t="str">
        <f t="shared" si="29"/>
        <v/>
      </c>
    </row>
    <row r="146" spans="1:22" ht="29.25" thickBot="1" x14ac:dyDescent="0.25">
      <c r="A146" s="222" t="s">
        <v>752</v>
      </c>
      <c r="B146" s="223"/>
      <c r="C146" s="222" t="s">
        <v>349</v>
      </c>
      <c r="D146" s="223"/>
      <c r="E146" s="223">
        <v>100</v>
      </c>
      <c r="F146" s="223"/>
      <c r="G146" s="227"/>
      <c r="H146" s="43"/>
      <c r="I146" s="42"/>
      <c r="J146" s="42"/>
      <c r="K146" s="213"/>
      <c r="L146" s="215"/>
      <c r="M146" s="216" t="str">
        <f t="shared" si="22"/>
        <v>Soll</v>
      </c>
      <c r="N146" s="217" t="str">
        <f t="shared" si="23"/>
        <v/>
      </c>
      <c r="O146" s="217" t="str">
        <f t="shared" si="24"/>
        <v/>
      </c>
      <c r="P146" s="218" t="str">
        <f t="shared" si="25"/>
        <v/>
      </c>
      <c r="Q146" s="217" t="str">
        <f t="shared" si="26"/>
        <v/>
      </c>
      <c r="R146" s="217" t="str">
        <f t="shared" si="27"/>
        <v/>
      </c>
      <c r="S146" s="219" t="str">
        <f t="shared" si="28"/>
        <v/>
      </c>
      <c r="T146" s="220" t="str">
        <f t="shared" si="20"/>
        <v/>
      </c>
      <c r="U146" s="220" t="str">
        <f t="shared" si="21"/>
        <v/>
      </c>
      <c r="V146" s="213" t="str">
        <f t="shared" si="29"/>
        <v/>
      </c>
    </row>
    <row r="147" spans="1:22" ht="17.25" thickBot="1" x14ac:dyDescent="0.25">
      <c r="A147" s="222"/>
      <c r="B147" s="223"/>
      <c r="C147" s="226" t="s">
        <v>554</v>
      </c>
      <c r="D147" s="223"/>
      <c r="E147" s="223"/>
      <c r="F147" s="223"/>
      <c r="G147" s="227"/>
      <c r="H147" s="43"/>
      <c r="I147" s="42"/>
      <c r="J147" s="42"/>
      <c r="K147" s="213"/>
      <c r="L147" s="215"/>
      <c r="M147" s="216" t="str">
        <f t="shared" si="22"/>
        <v/>
      </c>
      <c r="N147" s="217" t="str">
        <f t="shared" si="23"/>
        <v/>
      </c>
      <c r="O147" s="217" t="str">
        <f t="shared" si="24"/>
        <v/>
      </c>
      <c r="P147" s="218" t="str">
        <f t="shared" si="25"/>
        <v/>
      </c>
      <c r="Q147" s="217" t="str">
        <f t="shared" si="26"/>
        <v/>
      </c>
      <c r="R147" s="217" t="str">
        <f t="shared" si="27"/>
        <v/>
      </c>
      <c r="S147" s="219" t="str">
        <f t="shared" si="28"/>
        <v/>
      </c>
      <c r="T147" s="220" t="str">
        <f t="shared" si="20"/>
        <v/>
      </c>
      <c r="U147" s="220" t="str">
        <f t="shared" si="21"/>
        <v/>
      </c>
      <c r="V147" s="213" t="str">
        <f t="shared" si="29"/>
        <v/>
      </c>
    </row>
    <row r="148" spans="1:22" ht="29.25" thickBot="1" x14ac:dyDescent="0.25">
      <c r="A148" s="222" t="s">
        <v>753</v>
      </c>
      <c r="B148" s="223"/>
      <c r="C148" s="222" t="s">
        <v>350</v>
      </c>
      <c r="D148" s="223"/>
      <c r="E148" s="223">
        <v>100</v>
      </c>
      <c r="F148" s="223"/>
      <c r="G148" s="227"/>
      <c r="H148" s="43"/>
      <c r="I148" s="42"/>
      <c r="J148" s="42"/>
      <c r="K148" s="213"/>
      <c r="L148" s="215"/>
      <c r="M148" s="216" t="str">
        <f t="shared" si="22"/>
        <v>Soll</v>
      </c>
      <c r="N148" s="217" t="str">
        <f t="shared" si="23"/>
        <v/>
      </c>
      <c r="O148" s="217" t="str">
        <f t="shared" si="24"/>
        <v/>
      </c>
      <c r="P148" s="218" t="str">
        <f t="shared" si="25"/>
        <v/>
      </c>
      <c r="Q148" s="217" t="str">
        <f t="shared" si="26"/>
        <v/>
      </c>
      <c r="R148" s="217" t="str">
        <f t="shared" si="27"/>
        <v/>
      </c>
      <c r="S148" s="219" t="str">
        <f t="shared" si="28"/>
        <v/>
      </c>
      <c r="T148" s="220" t="str">
        <f t="shared" si="20"/>
        <v/>
      </c>
      <c r="U148" s="220" t="str">
        <f t="shared" si="21"/>
        <v/>
      </c>
      <c r="V148" s="213" t="str">
        <f t="shared" si="29"/>
        <v/>
      </c>
    </row>
    <row r="149" spans="1:22" ht="43.5" thickBot="1" x14ac:dyDescent="0.25">
      <c r="A149" s="222" t="s">
        <v>754</v>
      </c>
      <c r="B149" s="223"/>
      <c r="C149" s="222" t="s">
        <v>351</v>
      </c>
      <c r="D149" s="223"/>
      <c r="E149" s="223">
        <v>100</v>
      </c>
      <c r="F149" s="223" t="s">
        <v>280</v>
      </c>
      <c r="G149" s="227"/>
      <c r="H149" s="43"/>
      <c r="I149" s="42"/>
      <c r="J149" s="42"/>
      <c r="K149" s="213"/>
      <c r="L149" s="215"/>
      <c r="M149" s="216" t="str">
        <f t="shared" si="22"/>
        <v>Soll</v>
      </c>
      <c r="N149" s="217" t="str">
        <f t="shared" si="23"/>
        <v/>
      </c>
      <c r="O149" s="217" t="str">
        <f t="shared" si="24"/>
        <v/>
      </c>
      <c r="P149" s="218" t="str">
        <f t="shared" si="25"/>
        <v/>
      </c>
      <c r="Q149" s="217" t="str">
        <f t="shared" si="26"/>
        <v/>
      </c>
      <c r="R149" s="217" t="str">
        <f t="shared" si="27"/>
        <v/>
      </c>
      <c r="S149" s="219" t="str">
        <f t="shared" si="28"/>
        <v xml:space="preserve"> 'E' richtig?</v>
      </c>
      <c r="T149" s="220" t="str">
        <f t="shared" si="20"/>
        <v/>
      </c>
      <c r="U149" s="220" t="str">
        <f t="shared" si="21"/>
        <v/>
      </c>
      <c r="V149" s="213" t="str">
        <f t="shared" si="29"/>
        <v/>
      </c>
    </row>
    <row r="150" spans="1:22" ht="18.75" thickBot="1" x14ac:dyDescent="0.25">
      <c r="A150" s="222"/>
      <c r="B150" s="223"/>
      <c r="C150" s="224" t="s">
        <v>555</v>
      </c>
      <c r="D150" s="223"/>
      <c r="E150" s="223"/>
      <c r="F150" s="223"/>
      <c r="G150" s="227"/>
      <c r="H150" s="43"/>
      <c r="I150" s="42"/>
      <c r="J150" s="42"/>
      <c r="K150" s="213"/>
      <c r="L150" s="215"/>
      <c r="M150" s="216" t="str">
        <f t="shared" si="22"/>
        <v/>
      </c>
      <c r="N150" s="217" t="str">
        <f t="shared" si="23"/>
        <v/>
      </c>
      <c r="O150" s="217" t="str">
        <f t="shared" si="24"/>
        <v/>
      </c>
      <c r="P150" s="218" t="str">
        <f t="shared" si="25"/>
        <v/>
      </c>
      <c r="Q150" s="217" t="str">
        <f t="shared" si="26"/>
        <v/>
      </c>
      <c r="R150" s="217" t="str">
        <f t="shared" si="27"/>
        <v/>
      </c>
      <c r="S150" s="219" t="str">
        <f t="shared" si="28"/>
        <v/>
      </c>
      <c r="T150" s="220" t="str">
        <f t="shared" si="20"/>
        <v/>
      </c>
      <c r="U150" s="220" t="str">
        <f t="shared" si="21"/>
        <v/>
      </c>
      <c r="V150" s="213" t="str">
        <f t="shared" si="29"/>
        <v/>
      </c>
    </row>
    <row r="151" spans="1:22" ht="17.25" thickBot="1" x14ac:dyDescent="0.25">
      <c r="A151" s="222"/>
      <c r="B151" s="223"/>
      <c r="C151" s="226" t="s">
        <v>556</v>
      </c>
      <c r="D151" s="223"/>
      <c r="E151" s="223"/>
      <c r="F151" s="223"/>
      <c r="G151" s="227"/>
      <c r="H151" s="43"/>
      <c r="I151" s="42"/>
      <c r="J151" s="42"/>
      <c r="K151" s="213"/>
      <c r="L151" s="215"/>
      <c r="M151" s="216" t="str">
        <f t="shared" si="22"/>
        <v/>
      </c>
      <c r="N151" s="217" t="str">
        <f t="shared" si="23"/>
        <v/>
      </c>
      <c r="O151" s="217" t="str">
        <f t="shared" si="24"/>
        <v/>
      </c>
      <c r="P151" s="218" t="str">
        <f t="shared" si="25"/>
        <v/>
      </c>
      <c r="Q151" s="217" t="str">
        <f t="shared" si="26"/>
        <v/>
      </c>
      <c r="R151" s="217" t="str">
        <f t="shared" si="27"/>
        <v/>
      </c>
      <c r="S151" s="219" t="str">
        <f t="shared" si="28"/>
        <v/>
      </c>
      <c r="T151" s="220" t="str">
        <f t="shared" si="20"/>
        <v/>
      </c>
      <c r="U151" s="220" t="str">
        <f t="shared" si="21"/>
        <v/>
      </c>
      <c r="V151" s="213" t="str">
        <f t="shared" si="29"/>
        <v/>
      </c>
    </row>
    <row r="152" spans="1:22" ht="43.5" thickBot="1" x14ac:dyDescent="0.25">
      <c r="A152" s="222"/>
      <c r="B152" s="223" t="s">
        <v>271</v>
      </c>
      <c r="C152" s="228" t="s">
        <v>352</v>
      </c>
      <c r="D152" s="223"/>
      <c r="E152" s="223"/>
      <c r="F152" s="223"/>
      <c r="G152" s="227"/>
      <c r="H152" s="43"/>
      <c r="I152" s="42"/>
      <c r="J152" s="42"/>
      <c r="K152" s="213"/>
      <c r="L152" s="215"/>
      <c r="M152" s="216" t="str">
        <f t="shared" si="22"/>
        <v/>
      </c>
      <c r="N152" s="217" t="str">
        <f t="shared" si="23"/>
        <v/>
      </c>
      <c r="O152" s="217" t="str">
        <f t="shared" si="24"/>
        <v/>
      </c>
      <c r="P152" s="218" t="str">
        <f t="shared" si="25"/>
        <v/>
      </c>
      <c r="Q152" s="217" t="str">
        <f t="shared" si="26"/>
        <v/>
      </c>
      <c r="R152" s="217" t="str">
        <f t="shared" si="27"/>
        <v/>
      </c>
      <c r="S152" s="219" t="str">
        <f t="shared" si="28"/>
        <v/>
      </c>
      <c r="T152" s="220" t="str">
        <f t="shared" si="20"/>
        <v/>
      </c>
      <c r="U152" s="220" t="str">
        <f t="shared" si="21"/>
        <v/>
      </c>
      <c r="V152" s="213" t="str">
        <f t="shared" si="29"/>
        <v/>
      </c>
    </row>
    <row r="153" spans="1:22" ht="57.75" thickBot="1" x14ac:dyDescent="0.25">
      <c r="A153" s="222"/>
      <c r="B153" s="223" t="s">
        <v>271</v>
      </c>
      <c r="C153" s="222" t="s">
        <v>353</v>
      </c>
      <c r="D153" s="223"/>
      <c r="E153" s="223"/>
      <c r="F153" s="223"/>
      <c r="G153" s="227"/>
      <c r="H153" s="43"/>
      <c r="I153" s="42"/>
      <c r="J153" s="42"/>
      <c r="K153" s="213"/>
      <c r="L153" s="215"/>
      <c r="M153" s="216" t="str">
        <f t="shared" si="22"/>
        <v/>
      </c>
      <c r="N153" s="217" t="str">
        <f t="shared" si="23"/>
        <v/>
      </c>
      <c r="O153" s="217" t="str">
        <f t="shared" si="24"/>
        <v/>
      </c>
      <c r="P153" s="218" t="str">
        <f t="shared" si="25"/>
        <v/>
      </c>
      <c r="Q153" s="217" t="str">
        <f t="shared" si="26"/>
        <v/>
      </c>
      <c r="R153" s="217" t="str">
        <f t="shared" si="27"/>
        <v/>
      </c>
      <c r="S153" s="219" t="str">
        <f t="shared" si="28"/>
        <v/>
      </c>
      <c r="T153" s="220" t="str">
        <f t="shared" si="20"/>
        <v/>
      </c>
      <c r="U153" s="220" t="str">
        <f t="shared" si="21"/>
        <v/>
      </c>
      <c r="V153" s="213" t="str">
        <f t="shared" si="29"/>
        <v/>
      </c>
    </row>
    <row r="154" spans="1:22" ht="409.6" thickBot="1" x14ac:dyDescent="0.25">
      <c r="A154" s="222"/>
      <c r="B154" s="223" t="s">
        <v>271</v>
      </c>
      <c r="C154" s="222" t="s">
        <v>354</v>
      </c>
      <c r="D154" s="223"/>
      <c r="E154" s="223"/>
      <c r="F154" s="223"/>
      <c r="G154" s="227"/>
      <c r="H154" s="43"/>
      <c r="I154" s="42"/>
      <c r="J154" s="42"/>
      <c r="K154" s="213"/>
      <c r="L154" s="215"/>
      <c r="M154" s="216" t="str">
        <f t="shared" si="22"/>
        <v/>
      </c>
      <c r="N154" s="217" t="str">
        <f t="shared" si="23"/>
        <v/>
      </c>
      <c r="O154" s="217" t="str">
        <f t="shared" si="24"/>
        <v/>
      </c>
      <c r="P154" s="218" t="str">
        <f t="shared" si="25"/>
        <v/>
      </c>
      <c r="Q154" s="217" t="str">
        <f t="shared" si="26"/>
        <v/>
      </c>
      <c r="R154" s="217" t="str">
        <f t="shared" si="27"/>
        <v/>
      </c>
      <c r="S154" s="219" t="str">
        <f t="shared" si="28"/>
        <v>Fehlt hier 'E' ?</v>
      </c>
      <c r="T154" s="220" t="str">
        <f t="shared" si="20"/>
        <v/>
      </c>
      <c r="U154" s="220" t="str">
        <f t="shared" si="21"/>
        <v/>
      </c>
      <c r="V154" s="213" t="str">
        <f t="shared" si="29"/>
        <v/>
      </c>
    </row>
    <row r="155" spans="1:22" ht="29.25" thickBot="1" x14ac:dyDescent="0.25">
      <c r="A155" s="222"/>
      <c r="B155" s="223" t="s">
        <v>271</v>
      </c>
      <c r="C155" s="222" t="s">
        <v>355</v>
      </c>
      <c r="D155" s="223"/>
      <c r="E155" s="223"/>
      <c r="F155" s="223"/>
      <c r="G155" s="227"/>
      <c r="H155" s="43"/>
      <c r="I155" s="42"/>
      <c r="J155" s="42"/>
      <c r="K155" s="213"/>
      <c r="L155" s="215"/>
      <c r="M155" s="216" t="str">
        <f t="shared" si="22"/>
        <v/>
      </c>
      <c r="N155" s="217" t="str">
        <f t="shared" si="23"/>
        <v/>
      </c>
      <c r="O155" s="217" t="str">
        <f t="shared" si="24"/>
        <v/>
      </c>
      <c r="P155" s="218" t="str">
        <f t="shared" si="25"/>
        <v/>
      </c>
      <c r="Q155" s="217" t="str">
        <f t="shared" si="26"/>
        <v/>
      </c>
      <c r="R155" s="217" t="str">
        <f t="shared" si="27"/>
        <v/>
      </c>
      <c r="S155" s="219" t="str">
        <f t="shared" si="28"/>
        <v/>
      </c>
      <c r="T155" s="220" t="str">
        <f t="shared" si="20"/>
        <v/>
      </c>
      <c r="U155" s="220" t="str">
        <f t="shared" si="21"/>
        <v/>
      </c>
      <c r="V155" s="213" t="str">
        <f t="shared" si="29"/>
        <v/>
      </c>
    </row>
    <row r="156" spans="1:22" ht="29.25" thickBot="1" x14ac:dyDescent="0.25">
      <c r="A156" s="222" t="s">
        <v>755</v>
      </c>
      <c r="B156" s="223"/>
      <c r="C156" s="222" t="s">
        <v>356</v>
      </c>
      <c r="D156" s="223" t="s">
        <v>68</v>
      </c>
      <c r="E156" s="223"/>
      <c r="F156" s="223"/>
      <c r="G156" s="227"/>
      <c r="H156" s="43"/>
      <c r="I156" s="42"/>
      <c r="J156" s="42"/>
      <c r="K156" s="213"/>
      <c r="L156" s="215"/>
      <c r="M156" s="216" t="str">
        <f t="shared" si="22"/>
        <v>Muss</v>
      </c>
      <c r="N156" s="217" t="str">
        <f t="shared" si="23"/>
        <v/>
      </c>
      <c r="O156" s="217" t="str">
        <f t="shared" si="24"/>
        <v/>
      </c>
      <c r="P156" s="218" t="str">
        <f t="shared" si="25"/>
        <v/>
      </c>
      <c r="Q156" s="217" t="str">
        <f t="shared" si="26"/>
        <v/>
      </c>
      <c r="R156" s="217" t="str">
        <f t="shared" si="27"/>
        <v/>
      </c>
      <c r="S156" s="219" t="str">
        <f t="shared" si="28"/>
        <v/>
      </c>
      <c r="T156" s="220" t="str">
        <f t="shared" si="20"/>
        <v/>
      </c>
      <c r="U156" s="220" t="str">
        <f t="shared" si="21"/>
        <v/>
      </c>
      <c r="V156" s="213" t="str">
        <f t="shared" si="29"/>
        <v/>
      </c>
    </row>
    <row r="157" spans="1:22" ht="16.5" thickBot="1" x14ac:dyDescent="0.25">
      <c r="A157" s="222"/>
      <c r="B157" s="223"/>
      <c r="C157" s="229" t="s">
        <v>557</v>
      </c>
      <c r="D157" s="223"/>
      <c r="E157" s="223"/>
      <c r="F157" s="223"/>
      <c r="G157" s="227"/>
      <c r="H157" s="43"/>
      <c r="I157" s="42"/>
      <c r="J157" s="42"/>
      <c r="K157" s="213"/>
      <c r="L157" s="215"/>
      <c r="M157" s="216" t="str">
        <f t="shared" si="22"/>
        <v/>
      </c>
      <c r="N157" s="217" t="str">
        <f t="shared" si="23"/>
        <v/>
      </c>
      <c r="O157" s="217" t="str">
        <f t="shared" si="24"/>
        <v/>
      </c>
      <c r="P157" s="218" t="str">
        <f t="shared" si="25"/>
        <v/>
      </c>
      <c r="Q157" s="217" t="str">
        <f t="shared" si="26"/>
        <v/>
      </c>
      <c r="R157" s="217" t="str">
        <f t="shared" si="27"/>
        <v/>
      </c>
      <c r="S157" s="219" t="str">
        <f t="shared" si="28"/>
        <v/>
      </c>
      <c r="T157" s="220" t="str">
        <f t="shared" si="20"/>
        <v/>
      </c>
      <c r="U157" s="220" t="str">
        <f t="shared" si="21"/>
        <v/>
      </c>
      <c r="V157" s="213" t="str">
        <f t="shared" si="29"/>
        <v/>
      </c>
    </row>
    <row r="158" spans="1:22" ht="100.5" thickBot="1" x14ac:dyDescent="0.25">
      <c r="A158" s="222" t="s">
        <v>756</v>
      </c>
      <c r="B158" s="223"/>
      <c r="C158" s="222" t="s">
        <v>357</v>
      </c>
      <c r="D158" s="223" t="s">
        <v>68</v>
      </c>
      <c r="E158" s="223"/>
      <c r="F158" s="223"/>
      <c r="G158" s="227"/>
      <c r="H158" s="43"/>
      <c r="I158" s="42"/>
      <c r="J158" s="42"/>
      <c r="K158" s="213"/>
      <c r="L158" s="215"/>
      <c r="M158" s="216" t="str">
        <f t="shared" si="22"/>
        <v>Muss</v>
      </c>
      <c r="N158" s="217" t="str">
        <f t="shared" si="23"/>
        <v/>
      </c>
      <c r="O158" s="217" t="str">
        <f t="shared" si="24"/>
        <v/>
      </c>
      <c r="P158" s="218" t="str">
        <f t="shared" si="25"/>
        <v/>
      </c>
      <c r="Q158" s="217" t="str">
        <f t="shared" si="26"/>
        <v/>
      </c>
      <c r="R158" s="217" t="str">
        <f t="shared" si="27"/>
        <v/>
      </c>
      <c r="S158" s="219" t="str">
        <f t="shared" si="28"/>
        <v/>
      </c>
      <c r="T158" s="220" t="str">
        <f t="shared" si="20"/>
        <v/>
      </c>
      <c r="U158" s="220" t="str">
        <f t="shared" si="21"/>
        <v/>
      </c>
      <c r="V158" s="213" t="str">
        <f t="shared" si="29"/>
        <v/>
      </c>
    </row>
    <row r="159" spans="1:22" ht="100.5" thickBot="1" x14ac:dyDescent="0.25">
      <c r="A159" s="222" t="s">
        <v>757</v>
      </c>
      <c r="B159" s="223"/>
      <c r="C159" s="222" t="s">
        <v>358</v>
      </c>
      <c r="D159" s="223" t="s">
        <v>68</v>
      </c>
      <c r="E159" s="223"/>
      <c r="F159" s="223"/>
      <c r="G159" s="227"/>
      <c r="H159" s="43"/>
      <c r="I159" s="42"/>
      <c r="J159" s="42"/>
      <c r="K159" s="213"/>
      <c r="L159" s="215"/>
      <c r="M159" s="216" t="str">
        <f t="shared" si="22"/>
        <v>Muss</v>
      </c>
      <c r="N159" s="217" t="str">
        <f t="shared" si="23"/>
        <v/>
      </c>
      <c r="O159" s="217" t="str">
        <f t="shared" si="24"/>
        <v/>
      </c>
      <c r="P159" s="218" t="str">
        <f t="shared" si="25"/>
        <v/>
      </c>
      <c r="Q159" s="217" t="str">
        <f t="shared" si="26"/>
        <v/>
      </c>
      <c r="R159" s="217" t="str">
        <f t="shared" si="27"/>
        <v/>
      </c>
      <c r="S159" s="219" t="str">
        <f t="shared" si="28"/>
        <v/>
      </c>
      <c r="T159" s="220" t="str">
        <f t="shared" si="20"/>
        <v/>
      </c>
      <c r="U159" s="220" t="str">
        <f t="shared" si="21"/>
        <v/>
      </c>
      <c r="V159" s="213" t="str">
        <f t="shared" si="29"/>
        <v/>
      </c>
    </row>
    <row r="160" spans="1:22" ht="43.5" thickBot="1" x14ac:dyDescent="0.25">
      <c r="A160" s="222" t="s">
        <v>758</v>
      </c>
      <c r="B160" s="223"/>
      <c r="C160" s="222" t="s">
        <v>359</v>
      </c>
      <c r="D160" s="223" t="s">
        <v>68</v>
      </c>
      <c r="E160" s="223"/>
      <c r="F160" s="223"/>
      <c r="G160" s="227"/>
      <c r="H160" s="43"/>
      <c r="I160" s="42"/>
      <c r="J160" s="42"/>
      <c r="K160" s="213"/>
      <c r="L160" s="215"/>
      <c r="M160" s="216" t="str">
        <f t="shared" si="22"/>
        <v>Muss</v>
      </c>
      <c r="N160" s="217" t="str">
        <f t="shared" si="23"/>
        <v/>
      </c>
      <c r="O160" s="217" t="str">
        <f t="shared" si="24"/>
        <v/>
      </c>
      <c r="P160" s="218" t="str">
        <f t="shared" si="25"/>
        <v/>
      </c>
      <c r="Q160" s="217" t="str">
        <f t="shared" si="26"/>
        <v/>
      </c>
      <c r="R160" s="217" t="str">
        <f t="shared" si="27"/>
        <v/>
      </c>
      <c r="S160" s="219" t="str">
        <f t="shared" si="28"/>
        <v/>
      </c>
      <c r="T160" s="220" t="str">
        <f t="shared" si="20"/>
        <v/>
      </c>
      <c r="U160" s="220" t="str">
        <f t="shared" si="21"/>
        <v/>
      </c>
      <c r="V160" s="213" t="str">
        <f t="shared" si="29"/>
        <v/>
      </c>
    </row>
    <row r="161" spans="1:22" ht="86.25" thickBot="1" x14ac:dyDescent="0.25">
      <c r="A161" s="222" t="s">
        <v>759</v>
      </c>
      <c r="B161" s="223"/>
      <c r="C161" s="222" t="s">
        <v>360</v>
      </c>
      <c r="D161" s="223" t="s">
        <v>68</v>
      </c>
      <c r="E161" s="223"/>
      <c r="F161" s="223" t="s">
        <v>280</v>
      </c>
      <c r="G161" s="227"/>
      <c r="H161" s="43"/>
      <c r="I161" s="42"/>
      <c r="J161" s="42"/>
      <c r="K161" s="213"/>
      <c r="L161" s="215"/>
      <c r="M161" s="216" t="str">
        <f t="shared" si="22"/>
        <v>Muss</v>
      </c>
      <c r="N161" s="217" t="str">
        <f t="shared" si="23"/>
        <v>Fehler</v>
      </c>
      <c r="O161" s="217" t="str">
        <f t="shared" si="24"/>
        <v/>
      </c>
      <c r="P161" s="218" t="str">
        <f t="shared" si="25"/>
        <v/>
      </c>
      <c r="Q161" s="217" t="str">
        <f t="shared" si="26"/>
        <v/>
      </c>
      <c r="R161" s="217" t="str">
        <f t="shared" si="27"/>
        <v/>
      </c>
      <c r="S161" s="219" t="str">
        <f t="shared" si="28"/>
        <v xml:space="preserve"> 'E' richtig?</v>
      </c>
      <c r="T161" s="220" t="str">
        <f t="shared" si="20"/>
        <v/>
      </c>
      <c r="U161" s="220" t="str">
        <f t="shared" si="21"/>
        <v/>
      </c>
      <c r="V161" s="213" t="str">
        <f t="shared" si="29"/>
        <v/>
      </c>
    </row>
    <row r="162" spans="1:22" ht="114.75" thickBot="1" x14ac:dyDescent="0.25">
      <c r="A162" s="222" t="s">
        <v>760</v>
      </c>
      <c r="B162" s="223"/>
      <c r="C162" s="222" t="s">
        <v>361</v>
      </c>
      <c r="D162" s="223" t="s">
        <v>68</v>
      </c>
      <c r="E162" s="223"/>
      <c r="F162" s="223"/>
      <c r="G162" s="227"/>
      <c r="H162" s="43"/>
      <c r="I162" s="42"/>
      <c r="J162" s="42"/>
      <c r="K162" s="213"/>
      <c r="L162" s="215"/>
      <c r="M162" s="216" t="str">
        <f t="shared" si="22"/>
        <v>Muss</v>
      </c>
      <c r="N162" s="217" t="str">
        <f t="shared" si="23"/>
        <v/>
      </c>
      <c r="O162" s="217" t="str">
        <f t="shared" si="24"/>
        <v/>
      </c>
      <c r="P162" s="218" t="str">
        <f t="shared" si="25"/>
        <v/>
      </c>
      <c r="Q162" s="217" t="str">
        <f t="shared" si="26"/>
        <v/>
      </c>
      <c r="R162" s="217" t="str">
        <f t="shared" si="27"/>
        <v/>
      </c>
      <c r="S162" s="219" t="str">
        <f t="shared" si="28"/>
        <v/>
      </c>
      <c r="T162" s="220" t="str">
        <f t="shared" si="20"/>
        <v/>
      </c>
      <c r="U162" s="220" t="str">
        <f t="shared" si="21"/>
        <v/>
      </c>
      <c r="V162" s="213" t="str">
        <f t="shared" si="29"/>
        <v/>
      </c>
    </row>
    <row r="163" spans="1:22" ht="72" thickBot="1" x14ac:dyDescent="0.25">
      <c r="A163" s="222"/>
      <c r="B163" s="223" t="s">
        <v>271</v>
      </c>
      <c r="C163" s="228" t="s">
        <v>558</v>
      </c>
      <c r="D163" s="223"/>
      <c r="E163" s="223"/>
      <c r="F163" s="223"/>
      <c r="G163" s="227"/>
      <c r="H163" s="43"/>
      <c r="I163" s="42"/>
      <c r="J163" s="42"/>
      <c r="K163" s="213"/>
      <c r="L163" s="215"/>
      <c r="M163" s="216" t="str">
        <f t="shared" si="22"/>
        <v/>
      </c>
      <c r="N163" s="217" t="str">
        <f t="shared" si="23"/>
        <v/>
      </c>
      <c r="O163" s="217" t="str">
        <f t="shared" si="24"/>
        <v/>
      </c>
      <c r="P163" s="218" t="str">
        <f t="shared" si="25"/>
        <v/>
      </c>
      <c r="Q163" s="217" t="str">
        <f t="shared" si="26"/>
        <v/>
      </c>
      <c r="R163" s="217" t="str">
        <f t="shared" si="27"/>
        <v/>
      </c>
      <c r="S163" s="219" t="str">
        <f t="shared" si="28"/>
        <v/>
      </c>
      <c r="T163" s="220" t="str">
        <f t="shared" si="20"/>
        <v/>
      </c>
      <c r="U163" s="220" t="str">
        <f t="shared" si="21"/>
        <v/>
      </c>
      <c r="V163" s="213" t="str">
        <f t="shared" si="29"/>
        <v/>
      </c>
    </row>
    <row r="164" spans="1:22" ht="16.5" thickBot="1" x14ac:dyDescent="0.25">
      <c r="A164" s="222"/>
      <c r="B164" s="223"/>
      <c r="C164" s="229" t="s">
        <v>559</v>
      </c>
      <c r="D164" s="223"/>
      <c r="E164" s="223"/>
      <c r="F164" s="223"/>
      <c r="G164" s="227"/>
      <c r="H164" s="43"/>
      <c r="I164" s="42"/>
      <c r="J164" s="42"/>
      <c r="K164" s="213"/>
      <c r="L164" s="215"/>
      <c r="M164" s="216" t="str">
        <f t="shared" si="22"/>
        <v/>
      </c>
      <c r="N164" s="217" t="str">
        <f t="shared" si="23"/>
        <v/>
      </c>
      <c r="O164" s="217" t="str">
        <f t="shared" si="24"/>
        <v/>
      </c>
      <c r="P164" s="218" t="str">
        <f t="shared" si="25"/>
        <v/>
      </c>
      <c r="Q164" s="217" t="str">
        <f t="shared" si="26"/>
        <v/>
      </c>
      <c r="R164" s="217" t="str">
        <f t="shared" si="27"/>
        <v/>
      </c>
      <c r="S164" s="219" t="str">
        <f t="shared" si="28"/>
        <v/>
      </c>
      <c r="T164" s="220" t="str">
        <f t="shared" si="20"/>
        <v/>
      </c>
      <c r="U164" s="220" t="str">
        <f t="shared" si="21"/>
        <v/>
      </c>
      <c r="V164" s="213" t="str">
        <f t="shared" si="29"/>
        <v/>
      </c>
    </row>
    <row r="165" spans="1:22" ht="43.5" thickBot="1" x14ac:dyDescent="0.25">
      <c r="A165" s="222" t="s">
        <v>761</v>
      </c>
      <c r="B165" s="223"/>
      <c r="C165" s="222" t="s">
        <v>362</v>
      </c>
      <c r="D165" s="223" t="s">
        <v>68</v>
      </c>
      <c r="E165" s="223"/>
      <c r="F165" s="223"/>
      <c r="G165" s="227"/>
      <c r="H165" s="43"/>
      <c r="I165" s="42"/>
      <c r="J165" s="42"/>
      <c r="K165" s="213"/>
      <c r="L165" s="215"/>
      <c r="M165" s="216" t="str">
        <f t="shared" si="22"/>
        <v>Muss</v>
      </c>
      <c r="N165" s="217" t="str">
        <f t="shared" si="23"/>
        <v/>
      </c>
      <c r="O165" s="217" t="str">
        <f t="shared" si="24"/>
        <v/>
      </c>
      <c r="P165" s="218" t="str">
        <f t="shared" si="25"/>
        <v/>
      </c>
      <c r="Q165" s="217" t="str">
        <f t="shared" si="26"/>
        <v/>
      </c>
      <c r="R165" s="217" t="str">
        <f t="shared" si="27"/>
        <v/>
      </c>
      <c r="S165" s="219" t="str">
        <f t="shared" si="28"/>
        <v/>
      </c>
      <c r="T165" s="220" t="str">
        <f t="shared" si="20"/>
        <v/>
      </c>
      <c r="U165" s="220" t="str">
        <f t="shared" si="21"/>
        <v/>
      </c>
      <c r="V165" s="213" t="str">
        <f t="shared" si="29"/>
        <v/>
      </c>
    </row>
    <row r="166" spans="1:22" ht="43.5" thickBot="1" x14ac:dyDescent="0.25">
      <c r="A166" s="222" t="s">
        <v>762</v>
      </c>
      <c r="B166" s="223"/>
      <c r="C166" s="222" t="s">
        <v>363</v>
      </c>
      <c r="D166" s="223"/>
      <c r="E166" s="223">
        <v>200</v>
      </c>
      <c r="F166" s="223"/>
      <c r="G166" s="227"/>
      <c r="H166" s="43"/>
      <c r="I166" s="42"/>
      <c r="J166" s="42"/>
      <c r="K166" s="213"/>
      <c r="L166" s="215"/>
      <c r="M166" s="216" t="str">
        <f t="shared" si="22"/>
        <v>Soll</v>
      </c>
      <c r="N166" s="217" t="str">
        <f t="shared" si="23"/>
        <v/>
      </c>
      <c r="O166" s="217" t="str">
        <f t="shared" si="24"/>
        <v/>
      </c>
      <c r="P166" s="218" t="str">
        <f t="shared" si="25"/>
        <v/>
      </c>
      <c r="Q166" s="217" t="str">
        <f t="shared" si="26"/>
        <v/>
      </c>
      <c r="R166" s="217" t="str">
        <f t="shared" si="27"/>
        <v/>
      </c>
      <c r="S166" s="219" t="str">
        <f t="shared" si="28"/>
        <v/>
      </c>
      <c r="T166" s="220" t="str">
        <f t="shared" si="20"/>
        <v/>
      </c>
      <c r="U166" s="220" t="str">
        <f t="shared" si="21"/>
        <v/>
      </c>
      <c r="V166" s="213" t="str">
        <f t="shared" si="29"/>
        <v/>
      </c>
    </row>
    <row r="167" spans="1:22" ht="57.75" thickBot="1" x14ac:dyDescent="0.25">
      <c r="A167" s="222" t="s">
        <v>763</v>
      </c>
      <c r="B167" s="223"/>
      <c r="C167" s="222" t="s">
        <v>364</v>
      </c>
      <c r="D167" s="223" t="s">
        <v>68</v>
      </c>
      <c r="E167" s="223"/>
      <c r="F167" s="223"/>
      <c r="G167" s="227"/>
      <c r="H167" s="43"/>
      <c r="I167" s="42"/>
      <c r="J167" s="42"/>
      <c r="K167" s="213"/>
      <c r="L167" s="215"/>
      <c r="M167" s="216" t="str">
        <f t="shared" si="22"/>
        <v>Muss</v>
      </c>
      <c r="N167" s="217" t="str">
        <f t="shared" si="23"/>
        <v/>
      </c>
      <c r="O167" s="217" t="str">
        <f t="shared" si="24"/>
        <v/>
      </c>
      <c r="P167" s="218" t="str">
        <f t="shared" si="25"/>
        <v/>
      </c>
      <c r="Q167" s="217" t="str">
        <f t="shared" si="26"/>
        <v/>
      </c>
      <c r="R167" s="217" t="str">
        <f t="shared" si="27"/>
        <v/>
      </c>
      <c r="S167" s="219" t="str">
        <f t="shared" si="28"/>
        <v/>
      </c>
      <c r="T167" s="220" t="str">
        <f t="shared" si="20"/>
        <v/>
      </c>
      <c r="U167" s="220" t="str">
        <f t="shared" si="21"/>
        <v/>
      </c>
      <c r="V167" s="213" t="str">
        <f t="shared" si="29"/>
        <v/>
      </c>
    </row>
    <row r="168" spans="1:22" ht="29.25" thickBot="1" x14ac:dyDescent="0.25">
      <c r="A168" s="222"/>
      <c r="B168" s="223"/>
      <c r="C168" s="222" t="s">
        <v>365</v>
      </c>
      <c r="D168" s="223"/>
      <c r="E168" s="223"/>
      <c r="F168" s="223"/>
      <c r="G168" s="227"/>
      <c r="H168" s="43"/>
      <c r="I168" s="42"/>
      <c r="J168" s="42"/>
      <c r="K168" s="213"/>
      <c r="L168" s="215"/>
      <c r="M168" s="216" t="str">
        <f t="shared" si="22"/>
        <v/>
      </c>
      <c r="N168" s="217" t="str">
        <f t="shared" si="23"/>
        <v/>
      </c>
      <c r="O168" s="217" t="str">
        <f t="shared" si="24"/>
        <v/>
      </c>
      <c r="P168" s="218" t="str">
        <f t="shared" si="25"/>
        <v/>
      </c>
      <c r="Q168" s="217" t="str">
        <f t="shared" si="26"/>
        <v/>
      </c>
      <c r="R168" s="217" t="str">
        <f t="shared" si="27"/>
        <v/>
      </c>
      <c r="S168" s="219" t="str">
        <f t="shared" si="28"/>
        <v/>
      </c>
      <c r="T168" s="220" t="str">
        <f t="shared" si="20"/>
        <v/>
      </c>
      <c r="U168" s="220" t="str">
        <f t="shared" si="21"/>
        <v/>
      </c>
      <c r="V168" s="213" t="str">
        <f t="shared" si="29"/>
        <v/>
      </c>
    </row>
    <row r="169" spans="1:22" ht="29.25" thickBot="1" x14ac:dyDescent="0.25">
      <c r="A169" s="222" t="s">
        <v>764</v>
      </c>
      <c r="B169" s="223"/>
      <c r="C169" s="222" t="s">
        <v>560</v>
      </c>
      <c r="D169" s="223"/>
      <c r="E169" s="223">
        <v>100</v>
      </c>
      <c r="F169" s="223"/>
      <c r="G169" s="227"/>
      <c r="H169" s="43"/>
      <c r="I169" s="42"/>
      <c r="J169" s="42"/>
      <c r="K169" s="213"/>
      <c r="L169" s="215"/>
      <c r="M169" s="216" t="str">
        <f t="shared" si="22"/>
        <v>Soll</v>
      </c>
      <c r="N169" s="217" t="str">
        <f t="shared" si="23"/>
        <v/>
      </c>
      <c r="O169" s="217" t="str">
        <f t="shared" si="24"/>
        <v/>
      </c>
      <c r="P169" s="218" t="str">
        <f t="shared" si="25"/>
        <v/>
      </c>
      <c r="Q169" s="217" t="str">
        <f t="shared" si="26"/>
        <v/>
      </c>
      <c r="R169" s="217" t="str">
        <f t="shared" si="27"/>
        <v/>
      </c>
      <c r="S169" s="219" t="str">
        <f t="shared" si="28"/>
        <v/>
      </c>
      <c r="T169" s="220" t="str">
        <f t="shared" si="20"/>
        <v/>
      </c>
      <c r="U169" s="220" t="str">
        <f t="shared" si="21"/>
        <v/>
      </c>
      <c r="V169" s="213" t="str">
        <f t="shared" si="29"/>
        <v/>
      </c>
    </row>
    <row r="170" spans="1:22" ht="29.25" thickBot="1" x14ac:dyDescent="0.25">
      <c r="A170" s="222" t="s">
        <v>765</v>
      </c>
      <c r="B170" s="223"/>
      <c r="C170" s="222" t="s">
        <v>561</v>
      </c>
      <c r="D170" s="223"/>
      <c r="E170" s="223">
        <v>50</v>
      </c>
      <c r="F170" s="223"/>
      <c r="G170" s="227"/>
      <c r="H170" s="43"/>
      <c r="I170" s="42"/>
      <c r="J170" s="42"/>
      <c r="K170" s="213"/>
      <c r="L170" s="215"/>
      <c r="M170" s="216" t="str">
        <f t="shared" si="22"/>
        <v>Soll</v>
      </c>
      <c r="N170" s="217" t="str">
        <f t="shared" si="23"/>
        <v/>
      </c>
      <c r="O170" s="217" t="str">
        <f t="shared" si="24"/>
        <v/>
      </c>
      <c r="P170" s="218" t="str">
        <f t="shared" si="25"/>
        <v/>
      </c>
      <c r="Q170" s="217" t="str">
        <f t="shared" si="26"/>
        <v/>
      </c>
      <c r="R170" s="217" t="str">
        <f t="shared" si="27"/>
        <v/>
      </c>
      <c r="S170" s="219" t="str">
        <f t="shared" si="28"/>
        <v/>
      </c>
      <c r="T170" s="220" t="str">
        <f t="shared" si="20"/>
        <v/>
      </c>
      <c r="U170" s="220" t="str">
        <f t="shared" si="21"/>
        <v/>
      </c>
      <c r="V170" s="213" t="str">
        <f t="shared" si="29"/>
        <v/>
      </c>
    </row>
    <row r="171" spans="1:22" ht="43.5" thickBot="1" x14ac:dyDescent="0.25">
      <c r="A171" s="222"/>
      <c r="B171" s="223"/>
      <c r="C171" s="222" t="s">
        <v>366</v>
      </c>
      <c r="D171" s="223"/>
      <c r="E171" s="223"/>
      <c r="F171" s="223" t="s">
        <v>280</v>
      </c>
      <c r="G171" s="227"/>
      <c r="H171" s="43"/>
      <c r="I171" s="42"/>
      <c r="J171" s="42"/>
      <c r="K171" s="213"/>
      <c r="L171" s="215"/>
      <c r="M171" s="216" t="str">
        <f t="shared" si="22"/>
        <v/>
      </c>
      <c r="N171" s="217" t="str">
        <f t="shared" si="23"/>
        <v/>
      </c>
      <c r="O171" s="217" t="str">
        <f t="shared" si="24"/>
        <v/>
      </c>
      <c r="P171" s="218" t="str">
        <f t="shared" si="25"/>
        <v/>
      </c>
      <c r="Q171" s="217" t="str">
        <f t="shared" si="26"/>
        <v/>
      </c>
      <c r="R171" s="217" t="str">
        <f t="shared" si="27"/>
        <v/>
      </c>
      <c r="S171" s="219" t="str">
        <f t="shared" si="28"/>
        <v xml:space="preserve"> 'E' richtig?</v>
      </c>
      <c r="T171" s="220" t="str">
        <f t="shared" si="20"/>
        <v/>
      </c>
      <c r="U171" s="220" t="str">
        <f t="shared" si="21"/>
        <v/>
      </c>
      <c r="V171" s="213" t="str">
        <f t="shared" si="29"/>
        <v/>
      </c>
    </row>
    <row r="172" spans="1:22" ht="17.25" thickBot="1" x14ac:dyDescent="0.25">
      <c r="A172" s="222"/>
      <c r="B172" s="223"/>
      <c r="C172" s="226" t="s">
        <v>562</v>
      </c>
      <c r="D172" s="223"/>
      <c r="E172" s="223"/>
      <c r="F172" s="223"/>
      <c r="G172" s="227"/>
      <c r="H172" s="43"/>
      <c r="I172" s="42"/>
      <c r="J172" s="42"/>
      <c r="K172" s="213"/>
      <c r="L172" s="215"/>
      <c r="M172" s="216" t="str">
        <f t="shared" si="22"/>
        <v/>
      </c>
      <c r="N172" s="217" t="str">
        <f t="shared" si="23"/>
        <v/>
      </c>
      <c r="O172" s="217" t="str">
        <f t="shared" si="24"/>
        <v/>
      </c>
      <c r="P172" s="218" t="str">
        <f t="shared" si="25"/>
        <v/>
      </c>
      <c r="Q172" s="217" t="str">
        <f t="shared" si="26"/>
        <v/>
      </c>
      <c r="R172" s="217" t="str">
        <f t="shared" si="27"/>
        <v/>
      </c>
      <c r="S172" s="219" t="str">
        <f t="shared" si="28"/>
        <v/>
      </c>
      <c r="T172" s="220" t="str">
        <f t="shared" si="20"/>
        <v/>
      </c>
      <c r="U172" s="220" t="str">
        <f t="shared" si="21"/>
        <v/>
      </c>
      <c r="V172" s="213" t="str">
        <f t="shared" si="29"/>
        <v/>
      </c>
    </row>
    <row r="173" spans="1:22" ht="29.25" thickBot="1" x14ac:dyDescent="0.25">
      <c r="A173" s="222" t="s">
        <v>766</v>
      </c>
      <c r="B173" s="223"/>
      <c r="C173" s="222" t="s">
        <v>367</v>
      </c>
      <c r="D173" s="223" t="s">
        <v>68</v>
      </c>
      <c r="E173" s="223"/>
      <c r="F173" s="223"/>
      <c r="G173" s="227"/>
      <c r="H173" s="43"/>
      <c r="I173" s="42"/>
      <c r="J173" s="42"/>
      <c r="K173" s="213"/>
      <c r="L173" s="215"/>
      <c r="M173" s="216" t="str">
        <f t="shared" si="22"/>
        <v>Muss</v>
      </c>
      <c r="N173" s="217" t="str">
        <f t="shared" si="23"/>
        <v/>
      </c>
      <c r="O173" s="217" t="str">
        <f t="shared" si="24"/>
        <v/>
      </c>
      <c r="P173" s="218" t="str">
        <f t="shared" si="25"/>
        <v/>
      </c>
      <c r="Q173" s="217" t="str">
        <f t="shared" si="26"/>
        <v/>
      </c>
      <c r="R173" s="217" t="str">
        <f t="shared" si="27"/>
        <v/>
      </c>
      <c r="S173" s="219" t="str">
        <f t="shared" si="28"/>
        <v/>
      </c>
      <c r="T173" s="220" t="str">
        <f t="shared" si="20"/>
        <v/>
      </c>
      <c r="U173" s="220" t="str">
        <f t="shared" si="21"/>
        <v/>
      </c>
      <c r="V173" s="213" t="str">
        <f t="shared" si="29"/>
        <v/>
      </c>
    </row>
    <row r="174" spans="1:22" ht="100.5" thickBot="1" x14ac:dyDescent="0.25">
      <c r="A174" s="222" t="s">
        <v>767</v>
      </c>
      <c r="B174" s="223"/>
      <c r="C174" s="222" t="s">
        <v>368</v>
      </c>
      <c r="D174" s="223" t="s">
        <v>68</v>
      </c>
      <c r="E174" s="223"/>
      <c r="F174" s="223" t="s">
        <v>280</v>
      </c>
      <c r="G174" s="227"/>
      <c r="H174" s="43"/>
      <c r="I174" s="42"/>
      <c r="J174" s="42"/>
      <c r="K174" s="213"/>
      <c r="L174" s="215"/>
      <c r="M174" s="216" t="str">
        <f t="shared" si="22"/>
        <v>Muss</v>
      </c>
      <c r="N174" s="217" t="str">
        <f t="shared" si="23"/>
        <v>Fehler</v>
      </c>
      <c r="O174" s="217" t="str">
        <f t="shared" si="24"/>
        <v/>
      </c>
      <c r="P174" s="218" t="str">
        <f t="shared" si="25"/>
        <v/>
      </c>
      <c r="Q174" s="217" t="str">
        <f t="shared" si="26"/>
        <v/>
      </c>
      <c r="R174" s="217" t="str">
        <f t="shared" si="27"/>
        <v/>
      </c>
      <c r="S174" s="219" t="str">
        <f t="shared" si="28"/>
        <v xml:space="preserve"> 'E' richtig?</v>
      </c>
      <c r="T174" s="220" t="str">
        <f t="shared" si="20"/>
        <v/>
      </c>
      <c r="U174" s="220" t="str">
        <f t="shared" si="21"/>
        <v/>
      </c>
      <c r="V174" s="213" t="str">
        <f t="shared" si="29"/>
        <v/>
      </c>
    </row>
    <row r="175" spans="1:22" ht="114.75" thickBot="1" x14ac:dyDescent="0.25">
      <c r="A175" s="222" t="s">
        <v>768</v>
      </c>
      <c r="B175" s="223"/>
      <c r="C175" s="222" t="s">
        <v>369</v>
      </c>
      <c r="D175" s="223" t="s">
        <v>68</v>
      </c>
      <c r="E175" s="223"/>
      <c r="F175" s="223"/>
      <c r="G175" s="227"/>
      <c r="H175" s="43"/>
      <c r="I175" s="42"/>
      <c r="J175" s="42"/>
      <c r="K175" s="213"/>
      <c r="L175" s="215"/>
      <c r="M175" s="216" t="str">
        <f t="shared" si="22"/>
        <v>Muss</v>
      </c>
      <c r="N175" s="217" t="str">
        <f t="shared" si="23"/>
        <v/>
      </c>
      <c r="O175" s="217" t="str">
        <f t="shared" si="24"/>
        <v/>
      </c>
      <c r="P175" s="218" t="str">
        <f t="shared" si="25"/>
        <v/>
      </c>
      <c r="Q175" s="217" t="str">
        <f t="shared" si="26"/>
        <v/>
      </c>
      <c r="R175" s="217" t="str">
        <f t="shared" si="27"/>
        <v/>
      </c>
      <c r="S175" s="219" t="str">
        <f t="shared" si="28"/>
        <v/>
      </c>
      <c r="T175" s="220" t="str">
        <f t="shared" si="20"/>
        <v/>
      </c>
      <c r="U175" s="220" t="str">
        <f t="shared" si="21"/>
        <v/>
      </c>
      <c r="V175" s="213" t="str">
        <f t="shared" si="29"/>
        <v/>
      </c>
    </row>
    <row r="176" spans="1:22" ht="29.25" thickBot="1" x14ac:dyDescent="0.25">
      <c r="A176" s="222" t="s">
        <v>769</v>
      </c>
      <c r="B176" s="223"/>
      <c r="C176" s="222" t="s">
        <v>370</v>
      </c>
      <c r="D176" s="223"/>
      <c r="E176" s="223">
        <v>100</v>
      </c>
      <c r="F176" s="223"/>
      <c r="G176" s="227"/>
      <c r="H176" s="43"/>
      <c r="I176" s="42"/>
      <c r="J176" s="42"/>
      <c r="K176" s="213"/>
      <c r="L176" s="215"/>
      <c r="M176" s="216" t="str">
        <f t="shared" si="22"/>
        <v>Soll</v>
      </c>
      <c r="N176" s="217" t="str">
        <f t="shared" si="23"/>
        <v/>
      </c>
      <c r="O176" s="217" t="str">
        <f t="shared" si="24"/>
        <v/>
      </c>
      <c r="P176" s="218" t="str">
        <f t="shared" si="25"/>
        <v/>
      </c>
      <c r="Q176" s="217" t="str">
        <f t="shared" si="26"/>
        <v/>
      </c>
      <c r="R176" s="217" t="str">
        <f t="shared" si="27"/>
        <v/>
      </c>
      <c r="S176" s="219" t="str">
        <f t="shared" si="28"/>
        <v/>
      </c>
      <c r="T176" s="220" t="str">
        <f t="shared" si="20"/>
        <v/>
      </c>
      <c r="U176" s="220" t="str">
        <f t="shared" si="21"/>
        <v/>
      </c>
      <c r="V176" s="213" t="str">
        <f t="shared" si="29"/>
        <v/>
      </c>
    </row>
    <row r="177" spans="1:22" ht="29.25" thickBot="1" x14ac:dyDescent="0.25">
      <c r="A177" s="222" t="s">
        <v>770</v>
      </c>
      <c r="B177" s="223"/>
      <c r="C177" s="222" t="s">
        <v>371</v>
      </c>
      <c r="D177" s="223"/>
      <c r="E177" s="223">
        <v>50</v>
      </c>
      <c r="F177" s="223"/>
      <c r="G177" s="227"/>
      <c r="H177" s="43"/>
      <c r="I177" s="42"/>
      <c r="J177" s="42"/>
      <c r="K177" s="213"/>
      <c r="L177" s="215"/>
      <c r="M177" s="216" t="str">
        <f t="shared" si="22"/>
        <v>Soll</v>
      </c>
      <c r="N177" s="217" t="str">
        <f t="shared" si="23"/>
        <v/>
      </c>
      <c r="O177" s="217" t="str">
        <f t="shared" si="24"/>
        <v/>
      </c>
      <c r="P177" s="218" t="str">
        <f t="shared" si="25"/>
        <v/>
      </c>
      <c r="Q177" s="217" t="str">
        <f t="shared" si="26"/>
        <v/>
      </c>
      <c r="R177" s="217" t="str">
        <f t="shared" si="27"/>
        <v/>
      </c>
      <c r="S177" s="219" t="str">
        <f t="shared" si="28"/>
        <v/>
      </c>
      <c r="T177" s="220" t="str">
        <f t="shared" si="20"/>
        <v/>
      </c>
      <c r="U177" s="220" t="str">
        <f t="shared" si="21"/>
        <v/>
      </c>
      <c r="V177" s="213" t="str">
        <f t="shared" si="29"/>
        <v/>
      </c>
    </row>
    <row r="178" spans="1:22" ht="29.25" thickBot="1" x14ac:dyDescent="0.25">
      <c r="A178" s="222" t="s">
        <v>771</v>
      </c>
      <c r="B178" s="223"/>
      <c r="C178" s="222" t="s">
        <v>372</v>
      </c>
      <c r="D178" s="223"/>
      <c r="E178" s="223">
        <v>100</v>
      </c>
      <c r="F178" s="223"/>
      <c r="G178" s="227"/>
      <c r="H178" s="43"/>
      <c r="I178" s="42"/>
      <c r="J178" s="42"/>
      <c r="K178" s="213"/>
      <c r="L178" s="215"/>
      <c r="M178" s="216" t="str">
        <f t="shared" si="22"/>
        <v>Soll</v>
      </c>
      <c r="N178" s="217" t="str">
        <f t="shared" si="23"/>
        <v/>
      </c>
      <c r="O178" s="217" t="str">
        <f t="shared" si="24"/>
        <v/>
      </c>
      <c r="P178" s="218" t="str">
        <f t="shared" si="25"/>
        <v/>
      </c>
      <c r="Q178" s="217" t="str">
        <f t="shared" si="26"/>
        <v/>
      </c>
      <c r="R178" s="217" t="str">
        <f t="shared" si="27"/>
        <v/>
      </c>
      <c r="S178" s="219" t="str">
        <f t="shared" si="28"/>
        <v/>
      </c>
      <c r="T178" s="220" t="str">
        <f t="shared" si="20"/>
        <v/>
      </c>
      <c r="U178" s="220" t="str">
        <f t="shared" si="21"/>
        <v/>
      </c>
      <c r="V178" s="213" t="str">
        <f t="shared" si="29"/>
        <v/>
      </c>
    </row>
    <row r="179" spans="1:22" ht="29.25" thickBot="1" x14ac:dyDescent="0.25">
      <c r="A179" s="222" t="s">
        <v>772</v>
      </c>
      <c r="B179" s="223"/>
      <c r="C179" s="222" t="s">
        <v>373</v>
      </c>
      <c r="D179" s="223"/>
      <c r="E179" s="223">
        <v>100</v>
      </c>
      <c r="F179" s="223"/>
      <c r="G179" s="227"/>
      <c r="H179" s="43"/>
      <c r="I179" s="42"/>
      <c r="J179" s="42"/>
      <c r="K179" s="213"/>
      <c r="L179" s="215"/>
      <c r="M179" s="216" t="str">
        <f t="shared" si="22"/>
        <v>Soll</v>
      </c>
      <c r="N179" s="217" t="str">
        <f t="shared" si="23"/>
        <v/>
      </c>
      <c r="O179" s="217" t="str">
        <f t="shared" si="24"/>
        <v/>
      </c>
      <c r="P179" s="218" t="str">
        <f t="shared" si="25"/>
        <v/>
      </c>
      <c r="Q179" s="217" t="str">
        <f t="shared" si="26"/>
        <v/>
      </c>
      <c r="R179" s="217" t="str">
        <f t="shared" si="27"/>
        <v/>
      </c>
      <c r="S179" s="219" t="str">
        <f t="shared" si="28"/>
        <v/>
      </c>
      <c r="T179" s="220" t="str">
        <f t="shared" si="20"/>
        <v/>
      </c>
      <c r="U179" s="220" t="str">
        <f t="shared" si="21"/>
        <v/>
      </c>
      <c r="V179" s="213" t="str">
        <f t="shared" si="29"/>
        <v/>
      </c>
    </row>
    <row r="180" spans="1:22" ht="29.25" thickBot="1" x14ac:dyDescent="0.25">
      <c r="A180" s="222" t="s">
        <v>773</v>
      </c>
      <c r="B180" s="223"/>
      <c r="C180" s="222" t="s">
        <v>374</v>
      </c>
      <c r="D180" s="223"/>
      <c r="E180" s="223">
        <v>100</v>
      </c>
      <c r="F180" s="223"/>
      <c r="G180" s="227"/>
      <c r="H180" s="43"/>
      <c r="I180" s="42"/>
      <c r="J180" s="42"/>
      <c r="K180" s="213"/>
      <c r="L180" s="215"/>
      <c r="M180" s="216" t="str">
        <f t="shared" si="22"/>
        <v>Soll</v>
      </c>
      <c r="N180" s="217" t="str">
        <f t="shared" si="23"/>
        <v/>
      </c>
      <c r="O180" s="217" t="str">
        <f t="shared" si="24"/>
        <v/>
      </c>
      <c r="P180" s="218" t="str">
        <f t="shared" si="25"/>
        <v/>
      </c>
      <c r="Q180" s="217" t="str">
        <f t="shared" si="26"/>
        <v/>
      </c>
      <c r="R180" s="217" t="str">
        <f t="shared" si="27"/>
        <v/>
      </c>
      <c r="S180" s="219" t="str">
        <f t="shared" si="28"/>
        <v/>
      </c>
      <c r="T180" s="220" t="str">
        <f t="shared" si="20"/>
        <v/>
      </c>
      <c r="U180" s="220" t="str">
        <f t="shared" si="21"/>
        <v/>
      </c>
      <c r="V180" s="213" t="str">
        <f t="shared" si="29"/>
        <v/>
      </c>
    </row>
    <row r="181" spans="1:22" ht="43.5" thickBot="1" x14ac:dyDescent="0.25">
      <c r="A181" s="222" t="s">
        <v>774</v>
      </c>
      <c r="B181" s="223"/>
      <c r="C181" s="222" t="s">
        <v>375</v>
      </c>
      <c r="D181" s="223" t="s">
        <v>68</v>
      </c>
      <c r="E181" s="223"/>
      <c r="F181" s="223"/>
      <c r="G181" s="227"/>
      <c r="H181" s="43"/>
      <c r="I181" s="42"/>
      <c r="J181" s="42"/>
      <c r="K181" s="213"/>
      <c r="L181" s="215"/>
      <c r="M181" s="216" t="str">
        <f t="shared" si="22"/>
        <v>Muss</v>
      </c>
      <c r="N181" s="217" t="str">
        <f t="shared" si="23"/>
        <v/>
      </c>
      <c r="O181" s="217" t="str">
        <f t="shared" si="24"/>
        <v/>
      </c>
      <c r="P181" s="218" t="str">
        <f t="shared" si="25"/>
        <v/>
      </c>
      <c r="Q181" s="217" t="str">
        <f t="shared" si="26"/>
        <v/>
      </c>
      <c r="R181" s="217" t="str">
        <f t="shared" si="27"/>
        <v/>
      </c>
      <c r="S181" s="219" t="str">
        <f t="shared" si="28"/>
        <v/>
      </c>
      <c r="T181" s="220" t="str">
        <f t="shared" si="20"/>
        <v/>
      </c>
      <c r="U181" s="220" t="str">
        <f t="shared" si="21"/>
        <v/>
      </c>
      <c r="V181" s="213" t="str">
        <f t="shared" si="29"/>
        <v/>
      </c>
    </row>
    <row r="182" spans="1:22" ht="29.25" thickBot="1" x14ac:dyDescent="0.25">
      <c r="A182" s="222" t="s">
        <v>775</v>
      </c>
      <c r="B182" s="223"/>
      <c r="C182" s="222" t="s">
        <v>376</v>
      </c>
      <c r="D182" s="223" t="s">
        <v>68</v>
      </c>
      <c r="E182" s="223"/>
      <c r="F182" s="223"/>
      <c r="G182" s="227"/>
      <c r="H182" s="43"/>
      <c r="I182" s="42"/>
      <c r="J182" s="42"/>
      <c r="K182" s="213"/>
      <c r="L182" s="215"/>
      <c r="M182" s="216" t="str">
        <f t="shared" si="22"/>
        <v>Muss</v>
      </c>
      <c r="N182" s="217" t="str">
        <f t="shared" si="23"/>
        <v/>
      </c>
      <c r="O182" s="217" t="str">
        <f t="shared" si="24"/>
        <v/>
      </c>
      <c r="P182" s="218" t="str">
        <f t="shared" si="25"/>
        <v/>
      </c>
      <c r="Q182" s="217" t="str">
        <f t="shared" si="26"/>
        <v/>
      </c>
      <c r="R182" s="217" t="str">
        <f t="shared" si="27"/>
        <v/>
      </c>
      <c r="S182" s="219" t="str">
        <f t="shared" si="28"/>
        <v/>
      </c>
      <c r="T182" s="220" t="str">
        <f t="shared" si="20"/>
        <v/>
      </c>
      <c r="U182" s="220" t="str">
        <f t="shared" si="21"/>
        <v/>
      </c>
      <c r="V182" s="213" t="str">
        <f t="shared" si="29"/>
        <v/>
      </c>
    </row>
    <row r="183" spans="1:22" ht="43.5" thickBot="1" x14ac:dyDescent="0.25">
      <c r="A183" s="222" t="s">
        <v>776</v>
      </c>
      <c r="B183" s="223"/>
      <c r="C183" s="222" t="s">
        <v>377</v>
      </c>
      <c r="D183" s="223" t="s">
        <v>68</v>
      </c>
      <c r="E183" s="223"/>
      <c r="F183" s="223"/>
      <c r="G183" s="227"/>
      <c r="H183" s="43"/>
      <c r="I183" s="42"/>
      <c r="J183" s="42"/>
      <c r="K183" s="213"/>
      <c r="L183" s="215"/>
      <c r="M183" s="216" t="str">
        <f t="shared" si="22"/>
        <v>Muss</v>
      </c>
      <c r="N183" s="217" t="str">
        <f t="shared" si="23"/>
        <v/>
      </c>
      <c r="O183" s="217" t="str">
        <f t="shared" si="24"/>
        <v/>
      </c>
      <c r="P183" s="218" t="str">
        <f t="shared" si="25"/>
        <v/>
      </c>
      <c r="Q183" s="217" t="str">
        <f t="shared" si="26"/>
        <v/>
      </c>
      <c r="R183" s="217" t="str">
        <f t="shared" si="27"/>
        <v/>
      </c>
      <c r="S183" s="219" t="str">
        <f t="shared" si="28"/>
        <v/>
      </c>
      <c r="T183" s="220" t="str">
        <f t="shared" si="20"/>
        <v/>
      </c>
      <c r="U183" s="220" t="str">
        <f t="shared" si="21"/>
        <v/>
      </c>
      <c r="V183" s="213" t="str">
        <f t="shared" si="29"/>
        <v/>
      </c>
    </row>
    <row r="184" spans="1:22" ht="29.25" thickBot="1" x14ac:dyDescent="0.25">
      <c r="A184" s="222" t="s">
        <v>777</v>
      </c>
      <c r="B184" s="223"/>
      <c r="C184" s="222" t="s">
        <v>378</v>
      </c>
      <c r="D184" s="223" t="s">
        <v>68</v>
      </c>
      <c r="E184" s="223"/>
      <c r="F184" s="223"/>
      <c r="G184" s="227"/>
      <c r="H184" s="43"/>
      <c r="I184" s="42"/>
      <c r="J184" s="42"/>
      <c r="K184" s="213"/>
      <c r="L184" s="215"/>
      <c r="M184" s="216" t="str">
        <f t="shared" si="22"/>
        <v>Muss</v>
      </c>
      <c r="N184" s="217" t="str">
        <f t="shared" si="23"/>
        <v/>
      </c>
      <c r="O184" s="217" t="str">
        <f t="shared" si="24"/>
        <v/>
      </c>
      <c r="P184" s="218" t="str">
        <f t="shared" si="25"/>
        <v/>
      </c>
      <c r="Q184" s="217" t="str">
        <f t="shared" si="26"/>
        <v/>
      </c>
      <c r="R184" s="217" t="str">
        <f t="shared" si="27"/>
        <v/>
      </c>
      <c r="S184" s="219" t="str">
        <f t="shared" si="28"/>
        <v/>
      </c>
      <c r="T184" s="220" t="str">
        <f t="shared" si="20"/>
        <v/>
      </c>
      <c r="U184" s="220" t="str">
        <f t="shared" si="21"/>
        <v/>
      </c>
      <c r="V184" s="213" t="str">
        <f t="shared" si="29"/>
        <v/>
      </c>
    </row>
    <row r="185" spans="1:22" ht="17.25" thickBot="1" x14ac:dyDescent="0.25">
      <c r="A185" s="222"/>
      <c r="B185" s="223"/>
      <c r="C185" s="226" t="s">
        <v>563</v>
      </c>
      <c r="D185" s="223"/>
      <c r="E185" s="223"/>
      <c r="F185" s="223"/>
      <c r="G185" s="227"/>
      <c r="H185" s="43"/>
      <c r="I185" s="42"/>
      <c r="J185" s="42"/>
      <c r="K185" s="213"/>
      <c r="L185" s="215"/>
      <c r="M185" s="216" t="str">
        <f t="shared" si="22"/>
        <v/>
      </c>
      <c r="N185" s="217" t="str">
        <f t="shared" si="23"/>
        <v/>
      </c>
      <c r="O185" s="217" t="str">
        <f t="shared" si="24"/>
        <v/>
      </c>
      <c r="P185" s="218" t="str">
        <f t="shared" si="25"/>
        <v/>
      </c>
      <c r="Q185" s="217" t="str">
        <f t="shared" si="26"/>
        <v/>
      </c>
      <c r="R185" s="217" t="str">
        <f t="shared" si="27"/>
        <v/>
      </c>
      <c r="S185" s="219" t="str">
        <f t="shared" si="28"/>
        <v/>
      </c>
      <c r="T185" s="220" t="str">
        <f t="shared" si="20"/>
        <v/>
      </c>
      <c r="U185" s="220" t="str">
        <f t="shared" si="21"/>
        <v/>
      </c>
      <c r="V185" s="213" t="str">
        <f t="shared" si="29"/>
        <v/>
      </c>
    </row>
    <row r="186" spans="1:22" ht="57.75" thickBot="1" x14ac:dyDescent="0.25">
      <c r="A186" s="222" t="s">
        <v>778</v>
      </c>
      <c r="B186" s="223" t="s">
        <v>435</v>
      </c>
      <c r="C186" s="222" t="s">
        <v>379</v>
      </c>
      <c r="D186" s="223" t="s">
        <v>68</v>
      </c>
      <c r="E186" s="223"/>
      <c r="F186" s="223" t="s">
        <v>280</v>
      </c>
      <c r="G186" s="227"/>
      <c r="H186" s="43"/>
      <c r="I186" s="42"/>
      <c r="J186" s="42"/>
      <c r="K186" s="213"/>
      <c r="L186" s="215"/>
      <c r="M186" s="216" t="str">
        <f t="shared" si="22"/>
        <v>Muss</v>
      </c>
      <c r="N186" s="217" t="str">
        <f t="shared" si="23"/>
        <v>Fehler</v>
      </c>
      <c r="O186" s="217" t="str">
        <f t="shared" si="24"/>
        <v/>
      </c>
      <c r="P186" s="218" t="str">
        <f t="shared" si="25"/>
        <v/>
      </c>
      <c r="Q186" s="217" t="str">
        <f t="shared" si="26"/>
        <v/>
      </c>
      <c r="R186" s="217" t="str">
        <f t="shared" si="27"/>
        <v/>
      </c>
      <c r="S186" s="219" t="str">
        <f t="shared" si="28"/>
        <v xml:space="preserve"> 'E' richtig?</v>
      </c>
      <c r="T186" s="220" t="str">
        <f t="shared" si="20"/>
        <v/>
      </c>
      <c r="U186" s="220" t="str">
        <f t="shared" si="21"/>
        <v/>
      </c>
      <c r="V186" s="213" t="str">
        <f t="shared" si="29"/>
        <v/>
      </c>
    </row>
    <row r="187" spans="1:22" ht="17.25" thickBot="1" x14ac:dyDescent="0.25">
      <c r="A187" s="222"/>
      <c r="B187" s="223"/>
      <c r="C187" s="226" t="s">
        <v>564</v>
      </c>
      <c r="D187" s="223"/>
      <c r="E187" s="223"/>
      <c r="F187" s="223"/>
      <c r="G187" s="227"/>
      <c r="H187" s="43"/>
      <c r="I187" s="42"/>
      <c r="J187" s="42"/>
      <c r="K187" s="213"/>
      <c r="L187" s="215"/>
      <c r="M187" s="216" t="str">
        <f t="shared" si="22"/>
        <v/>
      </c>
      <c r="N187" s="217" t="str">
        <f t="shared" si="23"/>
        <v/>
      </c>
      <c r="O187" s="217" t="str">
        <f t="shared" si="24"/>
        <v/>
      </c>
      <c r="P187" s="218" t="str">
        <f t="shared" si="25"/>
        <v/>
      </c>
      <c r="Q187" s="217" t="str">
        <f t="shared" si="26"/>
        <v/>
      </c>
      <c r="R187" s="217" t="str">
        <f t="shared" si="27"/>
        <v/>
      </c>
      <c r="S187" s="219" t="str">
        <f t="shared" si="28"/>
        <v/>
      </c>
      <c r="T187" s="220" t="str">
        <f t="shared" si="20"/>
        <v/>
      </c>
      <c r="U187" s="220" t="str">
        <f t="shared" si="21"/>
        <v/>
      </c>
      <c r="V187" s="213" t="str">
        <f t="shared" si="29"/>
        <v/>
      </c>
    </row>
    <row r="188" spans="1:22" ht="100.5" thickBot="1" x14ac:dyDescent="0.25">
      <c r="A188" s="222" t="s">
        <v>779</v>
      </c>
      <c r="B188" s="223"/>
      <c r="C188" s="222" t="s">
        <v>380</v>
      </c>
      <c r="D188" s="223" t="s">
        <v>68</v>
      </c>
      <c r="E188" s="223"/>
      <c r="F188" s="223"/>
      <c r="G188" s="227"/>
      <c r="H188" s="43"/>
      <c r="I188" s="42"/>
      <c r="J188" s="42"/>
      <c r="K188" s="213"/>
      <c r="L188" s="215"/>
      <c r="M188" s="216" t="str">
        <f t="shared" si="22"/>
        <v>Muss</v>
      </c>
      <c r="N188" s="217" t="str">
        <f t="shared" si="23"/>
        <v/>
      </c>
      <c r="O188" s="217" t="str">
        <f t="shared" si="24"/>
        <v/>
      </c>
      <c r="P188" s="218" t="str">
        <f t="shared" si="25"/>
        <v/>
      </c>
      <c r="Q188" s="217" t="str">
        <f t="shared" si="26"/>
        <v/>
      </c>
      <c r="R188" s="217" t="str">
        <f t="shared" si="27"/>
        <v/>
      </c>
      <c r="S188" s="219" t="str">
        <f t="shared" si="28"/>
        <v/>
      </c>
      <c r="T188" s="220" t="str">
        <f t="shared" si="20"/>
        <v/>
      </c>
      <c r="U188" s="220" t="str">
        <f t="shared" si="21"/>
        <v/>
      </c>
      <c r="V188" s="213" t="str">
        <f t="shared" si="29"/>
        <v/>
      </c>
    </row>
    <row r="189" spans="1:22" ht="57.75" thickBot="1" x14ac:dyDescent="0.25">
      <c r="A189" s="222" t="s">
        <v>780</v>
      </c>
      <c r="B189" s="223"/>
      <c r="C189" s="222" t="s">
        <v>381</v>
      </c>
      <c r="D189" s="223" t="s">
        <v>68</v>
      </c>
      <c r="E189" s="223"/>
      <c r="F189" s="223"/>
      <c r="G189" s="227"/>
      <c r="H189" s="43"/>
      <c r="I189" s="42"/>
      <c r="J189" s="42"/>
      <c r="K189" s="213"/>
      <c r="L189" s="215"/>
      <c r="M189" s="216" t="str">
        <f t="shared" si="22"/>
        <v>Muss</v>
      </c>
      <c r="N189" s="217" t="str">
        <f t="shared" si="23"/>
        <v/>
      </c>
      <c r="O189" s="217" t="str">
        <f t="shared" si="24"/>
        <v/>
      </c>
      <c r="P189" s="218" t="str">
        <f t="shared" si="25"/>
        <v/>
      </c>
      <c r="Q189" s="217" t="str">
        <f t="shared" si="26"/>
        <v/>
      </c>
      <c r="R189" s="217" t="str">
        <f t="shared" si="27"/>
        <v/>
      </c>
      <c r="S189" s="219" t="str">
        <f t="shared" si="28"/>
        <v/>
      </c>
      <c r="T189" s="220" t="str">
        <f t="shared" si="20"/>
        <v/>
      </c>
      <c r="U189" s="220" t="str">
        <f t="shared" si="21"/>
        <v/>
      </c>
      <c r="V189" s="213" t="str">
        <f t="shared" si="29"/>
        <v/>
      </c>
    </row>
    <row r="190" spans="1:22" ht="43.5" thickBot="1" x14ac:dyDescent="0.25">
      <c r="A190" s="222" t="s">
        <v>781</v>
      </c>
      <c r="B190" s="223"/>
      <c r="C190" s="222" t="s">
        <v>382</v>
      </c>
      <c r="D190" s="223" t="s">
        <v>68</v>
      </c>
      <c r="E190" s="223"/>
      <c r="F190" s="223"/>
      <c r="G190" s="227"/>
      <c r="H190" s="43"/>
      <c r="I190" s="42"/>
      <c r="J190" s="42"/>
      <c r="K190" s="213"/>
      <c r="L190" s="215"/>
      <c r="M190" s="216" t="str">
        <f t="shared" si="22"/>
        <v>Muss</v>
      </c>
      <c r="N190" s="217" t="str">
        <f t="shared" si="23"/>
        <v/>
      </c>
      <c r="O190" s="217" t="str">
        <f t="shared" si="24"/>
        <v/>
      </c>
      <c r="P190" s="218" t="str">
        <f t="shared" si="25"/>
        <v/>
      </c>
      <c r="Q190" s="217" t="str">
        <f t="shared" si="26"/>
        <v/>
      </c>
      <c r="R190" s="217" t="str">
        <f t="shared" si="27"/>
        <v/>
      </c>
      <c r="S190" s="219" t="str">
        <f t="shared" si="28"/>
        <v/>
      </c>
      <c r="T190" s="220" t="str">
        <f t="shared" si="20"/>
        <v/>
      </c>
      <c r="U190" s="220" t="str">
        <f t="shared" si="21"/>
        <v/>
      </c>
      <c r="V190" s="213" t="str">
        <f t="shared" si="29"/>
        <v/>
      </c>
    </row>
    <row r="191" spans="1:22" ht="87" thickBot="1" x14ac:dyDescent="0.25">
      <c r="A191" s="222" t="s">
        <v>782</v>
      </c>
      <c r="B191" s="223"/>
      <c r="C191" s="222" t="s">
        <v>565</v>
      </c>
      <c r="D191" s="223" t="s">
        <v>68</v>
      </c>
      <c r="E191" s="223"/>
      <c r="F191" s="223"/>
      <c r="G191" s="227"/>
      <c r="H191" s="43"/>
      <c r="I191" s="42"/>
      <c r="J191" s="42"/>
      <c r="K191" s="213"/>
      <c r="L191" s="215"/>
      <c r="M191" s="216" t="str">
        <f t="shared" si="22"/>
        <v>Muss</v>
      </c>
      <c r="N191" s="217" t="str">
        <f t="shared" si="23"/>
        <v/>
      </c>
      <c r="O191" s="217" t="str">
        <f t="shared" si="24"/>
        <v/>
      </c>
      <c r="P191" s="218" t="str">
        <f t="shared" si="25"/>
        <v/>
      </c>
      <c r="Q191" s="217" t="str">
        <f t="shared" si="26"/>
        <v/>
      </c>
      <c r="R191" s="217" t="str">
        <f t="shared" si="27"/>
        <v/>
      </c>
      <c r="S191" s="219" t="str">
        <f t="shared" si="28"/>
        <v/>
      </c>
      <c r="T191" s="220" t="str">
        <f t="shared" si="20"/>
        <v/>
      </c>
      <c r="U191" s="220" t="str">
        <f t="shared" si="21"/>
        <v/>
      </c>
      <c r="V191" s="213" t="str">
        <f t="shared" si="29"/>
        <v/>
      </c>
    </row>
    <row r="192" spans="1:22" ht="43.5" thickBot="1" x14ac:dyDescent="0.25">
      <c r="A192" s="222" t="s">
        <v>783</v>
      </c>
      <c r="B192" s="223"/>
      <c r="C192" s="222" t="s">
        <v>383</v>
      </c>
      <c r="D192" s="223" t="s">
        <v>68</v>
      </c>
      <c r="E192" s="223"/>
      <c r="F192" s="223"/>
      <c r="G192" s="227"/>
      <c r="H192" s="43"/>
      <c r="I192" s="42"/>
      <c r="J192" s="42"/>
      <c r="K192" s="213"/>
      <c r="L192" s="215"/>
      <c r="M192" s="216" t="str">
        <f t="shared" si="22"/>
        <v>Muss</v>
      </c>
      <c r="N192" s="217" t="str">
        <f t="shared" si="23"/>
        <v/>
      </c>
      <c r="O192" s="217" t="str">
        <f t="shared" si="24"/>
        <v/>
      </c>
      <c r="P192" s="218" t="str">
        <f t="shared" si="25"/>
        <v/>
      </c>
      <c r="Q192" s="217" t="str">
        <f t="shared" si="26"/>
        <v/>
      </c>
      <c r="R192" s="217" t="str">
        <f t="shared" si="27"/>
        <v/>
      </c>
      <c r="S192" s="219" t="str">
        <f t="shared" si="28"/>
        <v/>
      </c>
      <c r="T192" s="220" t="str">
        <f t="shared" si="20"/>
        <v/>
      </c>
      <c r="U192" s="220" t="str">
        <f t="shared" si="21"/>
        <v/>
      </c>
      <c r="V192" s="213" t="str">
        <f t="shared" si="29"/>
        <v/>
      </c>
    </row>
    <row r="193" spans="1:22" ht="114.75" thickBot="1" x14ac:dyDescent="0.25">
      <c r="A193" s="222" t="s">
        <v>784</v>
      </c>
      <c r="B193" s="223"/>
      <c r="C193" s="230" t="s">
        <v>384</v>
      </c>
      <c r="D193" s="223"/>
      <c r="E193" s="223">
        <v>50</v>
      </c>
      <c r="F193" s="223"/>
      <c r="G193" s="227"/>
      <c r="H193" s="43"/>
      <c r="I193" s="42"/>
      <c r="J193" s="42"/>
      <c r="K193" s="213"/>
      <c r="L193" s="215"/>
      <c r="M193" s="216" t="str">
        <f t="shared" si="22"/>
        <v>Soll</v>
      </c>
      <c r="N193" s="217" t="str">
        <f t="shared" si="23"/>
        <v/>
      </c>
      <c r="O193" s="217" t="str">
        <f t="shared" si="24"/>
        <v/>
      </c>
      <c r="P193" s="218" t="str">
        <f t="shared" si="25"/>
        <v/>
      </c>
      <c r="Q193" s="217" t="str">
        <f t="shared" si="26"/>
        <v/>
      </c>
      <c r="R193" s="217" t="str">
        <f t="shared" si="27"/>
        <v/>
      </c>
      <c r="S193" s="219" t="str">
        <f t="shared" si="28"/>
        <v/>
      </c>
      <c r="T193" s="220" t="str">
        <f t="shared" si="20"/>
        <v/>
      </c>
      <c r="U193" s="220" t="str">
        <f t="shared" si="21"/>
        <v/>
      </c>
      <c r="V193" s="213" t="str">
        <f t="shared" si="29"/>
        <v/>
      </c>
    </row>
    <row r="194" spans="1:22" ht="43.5" thickBot="1" x14ac:dyDescent="0.25">
      <c r="A194" s="222" t="s">
        <v>785</v>
      </c>
      <c r="B194" s="223"/>
      <c r="C194" s="222" t="s">
        <v>385</v>
      </c>
      <c r="D194" s="223"/>
      <c r="E194" s="223">
        <v>50</v>
      </c>
      <c r="F194" s="223"/>
      <c r="G194" s="227"/>
      <c r="H194" s="43"/>
      <c r="I194" s="42"/>
      <c r="J194" s="42"/>
      <c r="K194" s="213"/>
      <c r="L194" s="215"/>
      <c r="M194" s="216" t="str">
        <f t="shared" si="22"/>
        <v>Soll</v>
      </c>
      <c r="N194" s="217" t="str">
        <f t="shared" si="23"/>
        <v/>
      </c>
      <c r="O194" s="217" t="str">
        <f t="shared" si="24"/>
        <v/>
      </c>
      <c r="P194" s="218" t="str">
        <f t="shared" si="25"/>
        <v/>
      </c>
      <c r="Q194" s="217" t="str">
        <f t="shared" si="26"/>
        <v/>
      </c>
      <c r="R194" s="217" t="str">
        <f t="shared" si="27"/>
        <v/>
      </c>
      <c r="S194" s="219" t="str">
        <f t="shared" si="28"/>
        <v/>
      </c>
      <c r="T194" s="220" t="str">
        <f t="shared" si="20"/>
        <v/>
      </c>
      <c r="U194" s="220" t="str">
        <f t="shared" si="21"/>
        <v/>
      </c>
      <c r="V194" s="213" t="str">
        <f t="shared" si="29"/>
        <v/>
      </c>
    </row>
    <row r="195" spans="1:22" ht="29.25" thickBot="1" x14ac:dyDescent="0.25">
      <c r="A195" s="222" t="s">
        <v>786</v>
      </c>
      <c r="B195" s="223"/>
      <c r="C195" s="222" t="s">
        <v>386</v>
      </c>
      <c r="D195" s="223"/>
      <c r="E195" s="223">
        <v>50</v>
      </c>
      <c r="F195" s="223"/>
      <c r="G195" s="227"/>
      <c r="H195" s="43"/>
      <c r="I195" s="42"/>
      <c r="J195" s="42"/>
      <c r="K195" s="213"/>
      <c r="L195" s="215"/>
      <c r="M195" s="216" t="str">
        <f t="shared" si="22"/>
        <v>Soll</v>
      </c>
      <c r="N195" s="217" t="str">
        <f t="shared" si="23"/>
        <v/>
      </c>
      <c r="O195" s="217" t="str">
        <f t="shared" si="24"/>
        <v/>
      </c>
      <c r="P195" s="218" t="str">
        <f t="shared" si="25"/>
        <v/>
      </c>
      <c r="Q195" s="217" t="str">
        <f t="shared" si="26"/>
        <v/>
      </c>
      <c r="R195" s="217" t="str">
        <f t="shared" si="27"/>
        <v/>
      </c>
      <c r="S195" s="219" t="str">
        <f t="shared" si="28"/>
        <v/>
      </c>
      <c r="T195" s="220" t="str">
        <f t="shared" si="20"/>
        <v/>
      </c>
      <c r="U195" s="220" t="str">
        <f t="shared" si="21"/>
        <v/>
      </c>
      <c r="V195" s="213" t="str">
        <f t="shared" si="29"/>
        <v/>
      </c>
    </row>
    <row r="196" spans="1:22" ht="17.25" thickBot="1" x14ac:dyDescent="0.25">
      <c r="A196" s="222"/>
      <c r="B196" s="223"/>
      <c r="C196" s="226" t="s">
        <v>566</v>
      </c>
      <c r="D196" s="223"/>
      <c r="E196" s="223"/>
      <c r="F196" s="223"/>
      <c r="G196" s="227"/>
      <c r="H196" s="43"/>
      <c r="I196" s="42"/>
      <c r="J196" s="42"/>
      <c r="K196" s="213"/>
      <c r="L196" s="215"/>
      <c r="M196" s="216" t="str">
        <f t="shared" si="22"/>
        <v/>
      </c>
      <c r="N196" s="217" t="str">
        <f t="shared" si="23"/>
        <v/>
      </c>
      <c r="O196" s="217" t="str">
        <f t="shared" si="24"/>
        <v/>
      </c>
      <c r="P196" s="218" t="str">
        <f t="shared" si="25"/>
        <v/>
      </c>
      <c r="Q196" s="217" t="str">
        <f t="shared" si="26"/>
        <v/>
      </c>
      <c r="R196" s="217" t="str">
        <f t="shared" si="27"/>
        <v/>
      </c>
      <c r="S196" s="219" t="str">
        <f t="shared" si="28"/>
        <v/>
      </c>
      <c r="T196" s="220" t="str">
        <f t="shared" si="20"/>
        <v/>
      </c>
      <c r="U196" s="220" t="str">
        <f t="shared" si="21"/>
        <v/>
      </c>
      <c r="V196" s="213" t="str">
        <f t="shared" si="29"/>
        <v/>
      </c>
    </row>
    <row r="197" spans="1:22" ht="72" thickBot="1" x14ac:dyDescent="0.25">
      <c r="A197" s="222"/>
      <c r="B197" s="223" t="s">
        <v>271</v>
      </c>
      <c r="C197" s="222" t="s">
        <v>387</v>
      </c>
      <c r="D197" s="223"/>
      <c r="E197" s="223"/>
      <c r="F197" s="223"/>
      <c r="G197" s="227"/>
      <c r="H197" s="43"/>
      <c r="I197" s="42"/>
      <c r="J197" s="42"/>
      <c r="K197" s="213"/>
      <c r="L197" s="215"/>
      <c r="M197" s="216" t="str">
        <f t="shared" si="22"/>
        <v/>
      </c>
      <c r="N197" s="217" t="str">
        <f t="shared" si="23"/>
        <v/>
      </c>
      <c r="O197" s="217" t="str">
        <f t="shared" si="24"/>
        <v/>
      </c>
      <c r="P197" s="218" t="str">
        <f t="shared" si="25"/>
        <v/>
      </c>
      <c r="Q197" s="217" t="str">
        <f t="shared" si="26"/>
        <v/>
      </c>
      <c r="R197" s="217" t="str">
        <f t="shared" si="27"/>
        <v/>
      </c>
      <c r="S197" s="219" t="str">
        <f t="shared" si="28"/>
        <v>Fehlt hier 'E' ?</v>
      </c>
      <c r="T197" s="220" t="str">
        <f t="shared" si="20"/>
        <v/>
      </c>
      <c r="U197" s="220" t="str">
        <f t="shared" si="21"/>
        <v/>
      </c>
      <c r="V197" s="213" t="str">
        <f t="shared" si="29"/>
        <v/>
      </c>
    </row>
    <row r="198" spans="1:22" ht="43.5" thickBot="1" x14ac:dyDescent="0.25">
      <c r="A198" s="222" t="s">
        <v>787</v>
      </c>
      <c r="B198" s="223"/>
      <c r="C198" s="222" t="s">
        <v>388</v>
      </c>
      <c r="D198" s="223" t="s">
        <v>68</v>
      </c>
      <c r="E198" s="223"/>
      <c r="F198" s="223"/>
      <c r="G198" s="227"/>
      <c r="H198" s="43"/>
      <c r="I198" s="42"/>
      <c r="J198" s="42"/>
      <c r="K198" s="213"/>
      <c r="L198" s="215"/>
      <c r="M198" s="216" t="str">
        <f t="shared" si="22"/>
        <v>Muss</v>
      </c>
      <c r="N198" s="217" t="str">
        <f t="shared" si="23"/>
        <v/>
      </c>
      <c r="O198" s="217" t="str">
        <f t="shared" si="24"/>
        <v/>
      </c>
      <c r="P198" s="218" t="str">
        <f t="shared" si="25"/>
        <v/>
      </c>
      <c r="Q198" s="217" t="str">
        <f t="shared" si="26"/>
        <v/>
      </c>
      <c r="R198" s="217" t="str">
        <f t="shared" si="27"/>
        <v/>
      </c>
      <c r="S198" s="219" t="str">
        <f t="shared" si="28"/>
        <v/>
      </c>
      <c r="T198" s="220" t="str">
        <f t="shared" si="20"/>
        <v/>
      </c>
      <c r="U198" s="220" t="str">
        <f t="shared" si="21"/>
        <v/>
      </c>
      <c r="V198" s="213" t="str">
        <f t="shared" si="29"/>
        <v/>
      </c>
    </row>
    <row r="199" spans="1:22" ht="17.25" thickBot="1" x14ac:dyDescent="0.25">
      <c r="A199" s="222"/>
      <c r="B199" s="223"/>
      <c r="C199" s="226" t="s">
        <v>567</v>
      </c>
      <c r="D199" s="223"/>
      <c r="E199" s="223"/>
      <c r="F199" s="223"/>
      <c r="G199" s="227"/>
      <c r="H199" s="43"/>
      <c r="I199" s="42"/>
      <c r="J199" s="42"/>
      <c r="K199" s="213"/>
      <c r="L199" s="215"/>
      <c r="M199" s="216" t="str">
        <f t="shared" si="22"/>
        <v/>
      </c>
      <c r="N199" s="217" t="str">
        <f t="shared" si="23"/>
        <v/>
      </c>
      <c r="O199" s="217" t="str">
        <f t="shared" si="24"/>
        <v/>
      </c>
      <c r="P199" s="218" t="str">
        <f t="shared" si="25"/>
        <v/>
      </c>
      <c r="Q199" s="217" t="str">
        <f t="shared" si="26"/>
        <v/>
      </c>
      <c r="R199" s="217" t="str">
        <f t="shared" si="27"/>
        <v/>
      </c>
      <c r="S199" s="219" t="str">
        <f t="shared" si="28"/>
        <v/>
      </c>
      <c r="T199" s="220" t="str">
        <f t="shared" si="20"/>
        <v/>
      </c>
      <c r="U199" s="220" t="str">
        <f t="shared" si="21"/>
        <v/>
      </c>
      <c r="V199" s="213" t="str">
        <f t="shared" si="29"/>
        <v/>
      </c>
    </row>
    <row r="200" spans="1:22" ht="16.5" thickBot="1" x14ac:dyDescent="0.25">
      <c r="A200" s="222"/>
      <c r="B200" s="223"/>
      <c r="C200" s="229" t="s">
        <v>568</v>
      </c>
      <c r="D200" s="223"/>
      <c r="E200" s="223"/>
      <c r="F200" s="223"/>
      <c r="G200" s="227"/>
      <c r="H200" s="43"/>
      <c r="I200" s="42"/>
      <c r="J200" s="42"/>
      <c r="K200" s="213"/>
      <c r="L200" s="215"/>
      <c r="M200" s="216" t="str">
        <f t="shared" si="22"/>
        <v/>
      </c>
      <c r="N200" s="217" t="str">
        <f t="shared" si="23"/>
        <v/>
      </c>
      <c r="O200" s="217" t="str">
        <f t="shared" si="24"/>
        <v/>
      </c>
      <c r="P200" s="218" t="str">
        <f t="shared" si="25"/>
        <v/>
      </c>
      <c r="Q200" s="217" t="str">
        <f t="shared" si="26"/>
        <v/>
      </c>
      <c r="R200" s="217" t="str">
        <f t="shared" si="27"/>
        <v/>
      </c>
      <c r="S200" s="219" t="str">
        <f t="shared" si="28"/>
        <v/>
      </c>
      <c r="T200" s="220" t="str">
        <f t="shared" si="20"/>
        <v/>
      </c>
      <c r="U200" s="220" t="str">
        <f t="shared" si="21"/>
        <v/>
      </c>
      <c r="V200" s="213" t="str">
        <f t="shared" si="29"/>
        <v/>
      </c>
    </row>
    <row r="201" spans="1:22" ht="43.5" thickBot="1" x14ac:dyDescent="0.25">
      <c r="A201" s="222" t="s">
        <v>788</v>
      </c>
      <c r="B201" s="223"/>
      <c r="C201" s="222" t="s">
        <v>389</v>
      </c>
      <c r="D201" s="223" t="s">
        <v>68</v>
      </c>
      <c r="E201" s="223"/>
      <c r="F201" s="223"/>
      <c r="G201" s="227"/>
      <c r="H201" s="43"/>
      <c r="I201" s="42"/>
      <c r="J201" s="42"/>
      <c r="K201" s="213"/>
      <c r="L201" s="215"/>
      <c r="M201" s="216" t="str">
        <f t="shared" si="22"/>
        <v>Muss</v>
      </c>
      <c r="N201" s="217" t="str">
        <f t="shared" si="23"/>
        <v/>
      </c>
      <c r="O201" s="217" t="str">
        <f t="shared" si="24"/>
        <v/>
      </c>
      <c r="P201" s="218" t="str">
        <f t="shared" si="25"/>
        <v/>
      </c>
      <c r="Q201" s="217" t="str">
        <f t="shared" si="26"/>
        <v/>
      </c>
      <c r="R201" s="217" t="str">
        <f t="shared" si="27"/>
        <v/>
      </c>
      <c r="S201" s="219" t="str">
        <f t="shared" si="28"/>
        <v/>
      </c>
      <c r="T201" s="220" t="str">
        <f t="shared" ref="T201:T264" si="30" xml:space="preserve"> IF(AND($E201&gt;0,H201&lt;&gt;""),IF( H201="A", $E201, IF( H201="B", $E201 * Prozent_B, IF( H201="C", $E201 *Prozent_C, IF( H201="D", 0, "Fehler" ) ) ) ), "")</f>
        <v/>
      </c>
      <c r="U201" s="220" t="str">
        <f t="shared" ref="U201:U264" si="31" xml:space="preserve"> IF( $E201&gt;0,IF(K201&gt;0, IF( K201="A", $E201, IF( K201="B", $E201 * Prozent_B, IF( K201="C", $E201 *Prozent_C, IF( K201="D", 0, "Fehler" ) ) ) ),T201), "")</f>
        <v/>
      </c>
      <c r="V201" s="213" t="str">
        <f t="shared" si="29"/>
        <v/>
      </c>
    </row>
    <row r="202" spans="1:22" ht="15" thickBot="1" x14ac:dyDescent="0.25">
      <c r="A202" s="222"/>
      <c r="B202" s="223"/>
      <c r="C202" s="222" t="s">
        <v>390</v>
      </c>
      <c r="D202" s="223"/>
      <c r="E202" s="223"/>
      <c r="F202" s="223"/>
      <c r="G202" s="227"/>
      <c r="H202" s="43"/>
      <c r="I202" s="42"/>
      <c r="J202" s="42"/>
      <c r="K202" s="213"/>
      <c r="L202" s="215"/>
      <c r="M202" s="216" t="str">
        <f t="shared" ref="M202:M265" si="32">IF(ISERR(VALUE(SUBSTITUTE(A202,CHAR(160),""))),"",(IF(ISERROR(SEARCH("X",D202)),"Soll","Muss")))</f>
        <v/>
      </c>
      <c r="N202" s="217" t="str">
        <f t="shared" ref="N202:N265" si="33">IF(AND(D202="x",F202&lt;&gt;""), "Fehler", "")</f>
        <v/>
      </c>
      <c r="O202" s="217" t="str">
        <f t="shared" ref="O202:O265" si="34">IF(M202="","",
      IF(M202="Soll",
           IF(NOT(ISNUMBER(E202)),"Fehler in Punktespalte",
                IF(NOT(E202&gt;0),"Fehler: Negative Punktzahl","")
               ),""
          )
     )</f>
        <v/>
      </c>
      <c r="P202" s="218" t="str">
        <f t="shared" ref="P202:P265" si="35">IF( AND(E202&gt;0,M202&lt;&gt;"soll"), "Fehler", "")</f>
        <v/>
      </c>
      <c r="Q202" s="217" t="str">
        <f t="shared" ref="Q202:Q265" si="36">IF( AND(A202="",D202="x"), "Fehler", "")</f>
        <v/>
      </c>
      <c r="R202" s="217" t="str">
        <f t="shared" ref="R202:R265" si="37">IF(AND(M202="Muss",NOT(E202="")),"Fehler","")</f>
        <v/>
      </c>
      <c r="S202" s="219" t="str">
        <f t="shared" ref="S202:S265" si="38">IF(
AND(F202&lt;&gt;"",OR(
ISERROR(SEARCH("Konzept",C202)),
ISERROR(SEARCH("benannt",C202)),
ISERROR(SEARCH("benennt",C202)),
ISERROR(SEARCH("gibt an",C202)),
ISERROR(SEARCH("erklärt",C202)),
ISERROR(SEARCH("erläutert",C202)),
))," 'E' richtig?",
IF(
AND(F202="",OR(
ISNUMBER(SEARCH("Konzept",C202)),
ISNUMBER(SEARCH("benannt",C202)),
ISNUMBER(SEARCH("benennt",C202)),
ISNUMBER(SEARCH("gibt an",C202)),
ISNUMBER(SEARCH("erklärt",C202)),
ISNUMBER(SEARCH("erläutert",C202))
)),"Fehlt hier 'E' ?",""))</f>
        <v/>
      </c>
      <c r="T202" s="220" t="str">
        <f t="shared" si="30"/>
        <v/>
      </c>
      <c r="U202" s="220" t="str">
        <f t="shared" si="31"/>
        <v/>
      </c>
      <c r="V202" s="213" t="str">
        <f t="shared" ref="V202:V265" si="39" xml:space="preserve"> IF( $M202 ="muss", IF(H202&lt;&gt;"",IF(IF(K202&gt;0, K202,H202)&lt;&gt;"A", "Fehler", ""), ""),"")</f>
        <v/>
      </c>
    </row>
    <row r="203" spans="1:22" ht="29.25" thickBot="1" x14ac:dyDescent="0.25">
      <c r="A203" s="222" t="s">
        <v>789</v>
      </c>
      <c r="B203" s="223"/>
      <c r="C203" s="222" t="s">
        <v>569</v>
      </c>
      <c r="D203" s="223"/>
      <c r="E203" s="223">
        <v>50</v>
      </c>
      <c r="F203" s="223"/>
      <c r="G203" s="227"/>
      <c r="H203" s="43"/>
      <c r="I203" s="42"/>
      <c r="J203" s="42"/>
      <c r="K203" s="213"/>
      <c r="L203" s="215"/>
      <c r="M203" s="216" t="str">
        <f t="shared" si="32"/>
        <v>Soll</v>
      </c>
      <c r="N203" s="217" t="str">
        <f t="shared" si="33"/>
        <v/>
      </c>
      <c r="O203" s="217" t="str">
        <f t="shared" si="34"/>
        <v/>
      </c>
      <c r="P203" s="218" t="str">
        <f t="shared" si="35"/>
        <v/>
      </c>
      <c r="Q203" s="217" t="str">
        <f t="shared" si="36"/>
        <v/>
      </c>
      <c r="R203" s="217" t="str">
        <f t="shared" si="37"/>
        <v/>
      </c>
      <c r="S203" s="219" t="str">
        <f t="shared" si="38"/>
        <v/>
      </c>
      <c r="T203" s="220" t="str">
        <f t="shared" si="30"/>
        <v/>
      </c>
      <c r="U203" s="220" t="str">
        <f t="shared" si="31"/>
        <v/>
      </c>
      <c r="V203" s="213" t="str">
        <f t="shared" si="39"/>
        <v/>
      </c>
    </row>
    <row r="204" spans="1:22" ht="29.25" thickBot="1" x14ac:dyDescent="0.25">
      <c r="A204" s="222" t="s">
        <v>790</v>
      </c>
      <c r="B204" s="223"/>
      <c r="C204" s="222" t="s">
        <v>570</v>
      </c>
      <c r="D204" s="223"/>
      <c r="E204" s="223">
        <v>50</v>
      </c>
      <c r="F204" s="223"/>
      <c r="G204" s="227"/>
      <c r="H204" s="43"/>
      <c r="I204" s="42"/>
      <c r="J204" s="42"/>
      <c r="K204" s="213"/>
      <c r="L204" s="215"/>
      <c r="M204" s="216" t="str">
        <f t="shared" si="32"/>
        <v>Soll</v>
      </c>
      <c r="N204" s="217" t="str">
        <f t="shared" si="33"/>
        <v/>
      </c>
      <c r="O204" s="217" t="str">
        <f t="shared" si="34"/>
        <v/>
      </c>
      <c r="P204" s="218" t="str">
        <f t="shared" si="35"/>
        <v/>
      </c>
      <c r="Q204" s="217" t="str">
        <f t="shared" si="36"/>
        <v/>
      </c>
      <c r="R204" s="217" t="str">
        <f t="shared" si="37"/>
        <v/>
      </c>
      <c r="S204" s="219" t="str">
        <f t="shared" si="38"/>
        <v/>
      </c>
      <c r="T204" s="220" t="str">
        <f t="shared" si="30"/>
        <v/>
      </c>
      <c r="U204" s="220" t="str">
        <f t="shared" si="31"/>
        <v/>
      </c>
      <c r="V204" s="213" t="str">
        <f t="shared" si="39"/>
        <v/>
      </c>
    </row>
    <row r="205" spans="1:22" ht="29.25" thickBot="1" x14ac:dyDescent="0.25">
      <c r="A205" s="222" t="s">
        <v>791</v>
      </c>
      <c r="B205" s="223"/>
      <c r="C205" s="222" t="s">
        <v>571</v>
      </c>
      <c r="D205" s="223"/>
      <c r="E205" s="223">
        <v>50</v>
      </c>
      <c r="F205" s="223"/>
      <c r="G205" s="227"/>
      <c r="H205" s="43"/>
      <c r="I205" s="42"/>
      <c r="J205" s="42"/>
      <c r="K205" s="213"/>
      <c r="L205" s="215"/>
      <c r="M205" s="216" t="str">
        <f t="shared" si="32"/>
        <v>Soll</v>
      </c>
      <c r="N205" s="217" t="str">
        <f t="shared" si="33"/>
        <v/>
      </c>
      <c r="O205" s="217" t="str">
        <f t="shared" si="34"/>
        <v/>
      </c>
      <c r="P205" s="218" t="str">
        <f t="shared" si="35"/>
        <v/>
      </c>
      <c r="Q205" s="217" t="str">
        <f t="shared" si="36"/>
        <v/>
      </c>
      <c r="R205" s="217" t="str">
        <f t="shared" si="37"/>
        <v/>
      </c>
      <c r="S205" s="219" t="str">
        <f t="shared" si="38"/>
        <v/>
      </c>
      <c r="T205" s="220" t="str">
        <f t="shared" si="30"/>
        <v/>
      </c>
      <c r="U205" s="220" t="str">
        <f t="shared" si="31"/>
        <v/>
      </c>
      <c r="V205" s="213" t="str">
        <f t="shared" si="39"/>
        <v/>
      </c>
    </row>
    <row r="206" spans="1:22" ht="29.25" thickBot="1" x14ac:dyDescent="0.25">
      <c r="A206" s="222" t="s">
        <v>792</v>
      </c>
      <c r="B206" s="223"/>
      <c r="C206" s="222" t="s">
        <v>572</v>
      </c>
      <c r="D206" s="223"/>
      <c r="E206" s="223">
        <v>50</v>
      </c>
      <c r="F206" s="223"/>
      <c r="G206" s="227"/>
      <c r="H206" s="43"/>
      <c r="I206" s="42"/>
      <c r="J206" s="42"/>
      <c r="K206" s="213"/>
      <c r="L206" s="215"/>
      <c r="M206" s="216" t="str">
        <f t="shared" si="32"/>
        <v>Soll</v>
      </c>
      <c r="N206" s="217" t="str">
        <f t="shared" si="33"/>
        <v/>
      </c>
      <c r="O206" s="217" t="str">
        <f t="shared" si="34"/>
        <v/>
      </c>
      <c r="P206" s="218" t="str">
        <f t="shared" si="35"/>
        <v/>
      </c>
      <c r="Q206" s="217" t="str">
        <f t="shared" si="36"/>
        <v/>
      </c>
      <c r="R206" s="217" t="str">
        <f t="shared" si="37"/>
        <v/>
      </c>
      <c r="S206" s="219" t="str">
        <f t="shared" si="38"/>
        <v/>
      </c>
      <c r="T206" s="220" t="str">
        <f t="shared" si="30"/>
        <v/>
      </c>
      <c r="U206" s="220" t="str">
        <f t="shared" si="31"/>
        <v/>
      </c>
      <c r="V206" s="213" t="str">
        <f t="shared" si="39"/>
        <v/>
      </c>
    </row>
    <row r="207" spans="1:22" ht="16.5" thickBot="1" x14ac:dyDescent="0.25">
      <c r="A207" s="222"/>
      <c r="B207" s="223"/>
      <c r="C207" s="229" t="s">
        <v>573</v>
      </c>
      <c r="D207" s="223"/>
      <c r="E207" s="223"/>
      <c r="F207" s="223"/>
      <c r="G207" s="227"/>
      <c r="H207" s="43"/>
      <c r="I207" s="42"/>
      <c r="J207" s="42"/>
      <c r="K207" s="213"/>
      <c r="L207" s="215"/>
      <c r="M207" s="216" t="str">
        <f t="shared" si="32"/>
        <v/>
      </c>
      <c r="N207" s="217" t="str">
        <f t="shared" si="33"/>
        <v/>
      </c>
      <c r="O207" s="217" t="str">
        <f t="shared" si="34"/>
        <v/>
      </c>
      <c r="P207" s="218" t="str">
        <f t="shared" si="35"/>
        <v/>
      </c>
      <c r="Q207" s="217" t="str">
        <f t="shared" si="36"/>
        <v/>
      </c>
      <c r="R207" s="217" t="str">
        <f t="shared" si="37"/>
        <v/>
      </c>
      <c r="S207" s="219" t="str">
        <f t="shared" si="38"/>
        <v/>
      </c>
      <c r="T207" s="220" t="str">
        <f t="shared" si="30"/>
        <v/>
      </c>
      <c r="U207" s="220" t="str">
        <f t="shared" si="31"/>
        <v/>
      </c>
      <c r="V207" s="213" t="str">
        <f t="shared" si="39"/>
        <v/>
      </c>
    </row>
    <row r="208" spans="1:22" ht="157.5" thickBot="1" x14ac:dyDescent="0.25">
      <c r="A208" s="222" t="s">
        <v>793</v>
      </c>
      <c r="B208" s="223"/>
      <c r="C208" s="222" t="s">
        <v>391</v>
      </c>
      <c r="D208" s="223" t="s">
        <v>68</v>
      </c>
      <c r="E208" s="223"/>
      <c r="F208" s="223"/>
      <c r="G208" s="227"/>
      <c r="H208" s="43"/>
      <c r="I208" s="42"/>
      <c r="J208" s="42"/>
      <c r="K208" s="213"/>
      <c r="L208" s="215"/>
      <c r="M208" s="216" t="str">
        <f t="shared" si="32"/>
        <v>Muss</v>
      </c>
      <c r="N208" s="217" t="str">
        <f t="shared" si="33"/>
        <v/>
      </c>
      <c r="O208" s="217" t="str">
        <f t="shared" si="34"/>
        <v/>
      </c>
      <c r="P208" s="218" t="str">
        <f t="shared" si="35"/>
        <v/>
      </c>
      <c r="Q208" s="217" t="str">
        <f t="shared" si="36"/>
        <v/>
      </c>
      <c r="R208" s="217" t="str">
        <f t="shared" si="37"/>
        <v/>
      </c>
      <c r="S208" s="219" t="str">
        <f t="shared" si="38"/>
        <v/>
      </c>
      <c r="T208" s="220" t="str">
        <f t="shared" si="30"/>
        <v/>
      </c>
      <c r="U208" s="220" t="str">
        <f t="shared" si="31"/>
        <v/>
      </c>
      <c r="V208" s="213" t="str">
        <f t="shared" si="39"/>
        <v/>
      </c>
    </row>
    <row r="209" spans="1:22" ht="15" thickBot="1" x14ac:dyDescent="0.25">
      <c r="A209" s="222"/>
      <c r="B209" s="223"/>
      <c r="C209" s="222" t="s">
        <v>392</v>
      </c>
      <c r="D209" s="223"/>
      <c r="E209" s="223"/>
      <c r="F209" s="223"/>
      <c r="G209" s="227"/>
      <c r="H209" s="43"/>
      <c r="I209" s="42"/>
      <c r="J209" s="42"/>
      <c r="K209" s="213"/>
      <c r="L209" s="215"/>
      <c r="M209" s="216" t="str">
        <f t="shared" si="32"/>
        <v/>
      </c>
      <c r="N209" s="217" t="str">
        <f t="shared" si="33"/>
        <v/>
      </c>
      <c r="O209" s="217" t="str">
        <f t="shared" si="34"/>
        <v/>
      </c>
      <c r="P209" s="218" t="str">
        <f t="shared" si="35"/>
        <v/>
      </c>
      <c r="Q209" s="217" t="str">
        <f t="shared" si="36"/>
        <v/>
      </c>
      <c r="R209" s="217" t="str">
        <f t="shared" si="37"/>
        <v/>
      </c>
      <c r="S209" s="219" t="str">
        <f t="shared" si="38"/>
        <v/>
      </c>
      <c r="T209" s="220" t="str">
        <f t="shared" si="30"/>
        <v/>
      </c>
      <c r="U209" s="220" t="str">
        <f t="shared" si="31"/>
        <v/>
      </c>
      <c r="V209" s="213" t="str">
        <f t="shared" si="39"/>
        <v/>
      </c>
    </row>
    <row r="210" spans="1:22" ht="29.25" thickBot="1" x14ac:dyDescent="0.25">
      <c r="A210" s="222" t="s">
        <v>794</v>
      </c>
      <c r="B210" s="223"/>
      <c r="C210" s="222" t="s">
        <v>574</v>
      </c>
      <c r="D210" s="223"/>
      <c r="E210" s="223">
        <v>25</v>
      </c>
      <c r="F210" s="223"/>
      <c r="G210" s="227"/>
      <c r="H210" s="43"/>
      <c r="I210" s="42"/>
      <c r="J210" s="42"/>
      <c r="K210" s="213"/>
      <c r="L210" s="215"/>
      <c r="M210" s="216" t="str">
        <f t="shared" si="32"/>
        <v>Soll</v>
      </c>
      <c r="N210" s="217" t="str">
        <f t="shared" si="33"/>
        <v/>
      </c>
      <c r="O210" s="217" t="str">
        <f t="shared" si="34"/>
        <v/>
      </c>
      <c r="P210" s="218" t="str">
        <f t="shared" si="35"/>
        <v/>
      </c>
      <c r="Q210" s="217" t="str">
        <f t="shared" si="36"/>
        <v/>
      </c>
      <c r="R210" s="217" t="str">
        <f t="shared" si="37"/>
        <v/>
      </c>
      <c r="S210" s="219" t="str">
        <f t="shared" si="38"/>
        <v/>
      </c>
      <c r="T210" s="220" t="str">
        <f t="shared" si="30"/>
        <v/>
      </c>
      <c r="U210" s="220" t="str">
        <f t="shared" si="31"/>
        <v/>
      </c>
      <c r="V210" s="213" t="str">
        <f t="shared" si="39"/>
        <v/>
      </c>
    </row>
    <row r="211" spans="1:22" ht="29.25" thickBot="1" x14ac:dyDescent="0.25">
      <c r="A211" s="222" t="s">
        <v>795</v>
      </c>
      <c r="B211" s="223"/>
      <c r="C211" s="222" t="s">
        <v>575</v>
      </c>
      <c r="D211" s="223"/>
      <c r="E211" s="223">
        <v>25</v>
      </c>
      <c r="F211" s="223"/>
      <c r="G211" s="227"/>
      <c r="H211" s="43"/>
      <c r="I211" s="42"/>
      <c r="J211" s="42"/>
      <c r="K211" s="213"/>
      <c r="L211" s="215"/>
      <c r="M211" s="216" t="str">
        <f t="shared" si="32"/>
        <v>Soll</v>
      </c>
      <c r="N211" s="217" t="str">
        <f t="shared" si="33"/>
        <v/>
      </c>
      <c r="O211" s="217" t="str">
        <f t="shared" si="34"/>
        <v/>
      </c>
      <c r="P211" s="218" t="str">
        <f t="shared" si="35"/>
        <v/>
      </c>
      <c r="Q211" s="217" t="str">
        <f t="shared" si="36"/>
        <v/>
      </c>
      <c r="R211" s="217" t="str">
        <f t="shared" si="37"/>
        <v/>
      </c>
      <c r="S211" s="219" t="str">
        <f t="shared" si="38"/>
        <v/>
      </c>
      <c r="T211" s="220" t="str">
        <f t="shared" si="30"/>
        <v/>
      </c>
      <c r="U211" s="220" t="str">
        <f t="shared" si="31"/>
        <v/>
      </c>
      <c r="V211" s="213" t="str">
        <f t="shared" si="39"/>
        <v/>
      </c>
    </row>
    <row r="212" spans="1:22" ht="29.25" thickBot="1" x14ac:dyDescent="0.25">
      <c r="A212" s="222" t="s">
        <v>796</v>
      </c>
      <c r="B212" s="223"/>
      <c r="C212" s="222" t="s">
        <v>576</v>
      </c>
      <c r="D212" s="223"/>
      <c r="E212" s="223">
        <v>25</v>
      </c>
      <c r="F212" s="223"/>
      <c r="G212" s="227"/>
      <c r="H212" s="43"/>
      <c r="I212" s="42"/>
      <c r="J212" s="42"/>
      <c r="K212" s="213"/>
      <c r="L212" s="215"/>
      <c r="M212" s="216" t="str">
        <f t="shared" si="32"/>
        <v>Soll</v>
      </c>
      <c r="N212" s="217" t="str">
        <f t="shared" si="33"/>
        <v/>
      </c>
      <c r="O212" s="217" t="str">
        <f t="shared" si="34"/>
        <v/>
      </c>
      <c r="P212" s="218" t="str">
        <f t="shared" si="35"/>
        <v/>
      </c>
      <c r="Q212" s="217" t="str">
        <f t="shared" si="36"/>
        <v/>
      </c>
      <c r="R212" s="217" t="str">
        <f t="shared" si="37"/>
        <v/>
      </c>
      <c r="S212" s="219" t="str">
        <f t="shared" si="38"/>
        <v/>
      </c>
      <c r="T212" s="220" t="str">
        <f t="shared" si="30"/>
        <v/>
      </c>
      <c r="U212" s="220" t="str">
        <f t="shared" si="31"/>
        <v/>
      </c>
      <c r="V212" s="213" t="str">
        <f t="shared" si="39"/>
        <v/>
      </c>
    </row>
    <row r="213" spans="1:22" ht="29.25" thickBot="1" x14ac:dyDescent="0.25">
      <c r="A213" s="222" t="s">
        <v>797</v>
      </c>
      <c r="B213" s="223"/>
      <c r="C213" s="222" t="s">
        <v>577</v>
      </c>
      <c r="D213" s="223"/>
      <c r="E213" s="223">
        <v>25</v>
      </c>
      <c r="F213" s="223"/>
      <c r="G213" s="227"/>
      <c r="H213" s="43"/>
      <c r="I213" s="42"/>
      <c r="J213" s="42"/>
      <c r="K213" s="213"/>
      <c r="L213" s="215"/>
      <c r="M213" s="216" t="str">
        <f t="shared" si="32"/>
        <v>Soll</v>
      </c>
      <c r="N213" s="217" t="str">
        <f t="shared" si="33"/>
        <v/>
      </c>
      <c r="O213" s="217" t="str">
        <f t="shared" si="34"/>
        <v/>
      </c>
      <c r="P213" s="218" t="str">
        <f t="shared" si="35"/>
        <v/>
      </c>
      <c r="Q213" s="217" t="str">
        <f t="shared" si="36"/>
        <v/>
      </c>
      <c r="R213" s="217" t="str">
        <f t="shared" si="37"/>
        <v/>
      </c>
      <c r="S213" s="219" t="str">
        <f t="shared" si="38"/>
        <v/>
      </c>
      <c r="T213" s="220" t="str">
        <f t="shared" si="30"/>
        <v/>
      </c>
      <c r="U213" s="220" t="str">
        <f t="shared" si="31"/>
        <v/>
      </c>
      <c r="V213" s="213" t="str">
        <f t="shared" si="39"/>
        <v/>
      </c>
    </row>
    <row r="214" spans="1:22" ht="29.25" thickBot="1" x14ac:dyDescent="0.25">
      <c r="A214" s="222" t="s">
        <v>798</v>
      </c>
      <c r="B214" s="223"/>
      <c r="C214" s="222" t="s">
        <v>578</v>
      </c>
      <c r="D214" s="223"/>
      <c r="E214" s="223">
        <v>25</v>
      </c>
      <c r="F214" s="223"/>
      <c r="G214" s="227"/>
      <c r="H214" s="43"/>
      <c r="I214" s="42"/>
      <c r="J214" s="42"/>
      <c r="K214" s="213"/>
      <c r="L214" s="215"/>
      <c r="M214" s="216" t="str">
        <f t="shared" si="32"/>
        <v>Soll</v>
      </c>
      <c r="N214" s="217" t="str">
        <f t="shared" si="33"/>
        <v/>
      </c>
      <c r="O214" s="217" t="str">
        <f t="shared" si="34"/>
        <v/>
      </c>
      <c r="P214" s="218" t="str">
        <f t="shared" si="35"/>
        <v/>
      </c>
      <c r="Q214" s="217" t="str">
        <f t="shared" si="36"/>
        <v/>
      </c>
      <c r="R214" s="217" t="str">
        <f t="shared" si="37"/>
        <v/>
      </c>
      <c r="S214" s="219" t="str">
        <f t="shared" si="38"/>
        <v/>
      </c>
      <c r="T214" s="220" t="str">
        <f t="shared" si="30"/>
        <v/>
      </c>
      <c r="U214" s="220" t="str">
        <f t="shared" si="31"/>
        <v/>
      </c>
      <c r="V214" s="213" t="str">
        <f t="shared" si="39"/>
        <v/>
      </c>
    </row>
    <row r="215" spans="1:22" ht="29.25" thickBot="1" x14ac:dyDescent="0.25">
      <c r="A215" s="222" t="s">
        <v>799</v>
      </c>
      <c r="B215" s="223"/>
      <c r="C215" s="222" t="s">
        <v>579</v>
      </c>
      <c r="D215" s="223"/>
      <c r="E215" s="223">
        <v>25</v>
      </c>
      <c r="F215" s="223"/>
      <c r="G215" s="227"/>
      <c r="H215" s="43"/>
      <c r="I215" s="42"/>
      <c r="J215" s="42"/>
      <c r="K215" s="213"/>
      <c r="L215" s="215"/>
      <c r="M215" s="216" t="str">
        <f t="shared" si="32"/>
        <v>Soll</v>
      </c>
      <c r="N215" s="217" t="str">
        <f t="shared" si="33"/>
        <v/>
      </c>
      <c r="O215" s="217" t="str">
        <f t="shared" si="34"/>
        <v/>
      </c>
      <c r="P215" s="218" t="str">
        <f t="shared" si="35"/>
        <v/>
      </c>
      <c r="Q215" s="217" t="str">
        <f t="shared" si="36"/>
        <v/>
      </c>
      <c r="R215" s="217" t="str">
        <f t="shared" si="37"/>
        <v/>
      </c>
      <c r="S215" s="219" t="str">
        <f t="shared" si="38"/>
        <v/>
      </c>
      <c r="T215" s="220" t="str">
        <f t="shared" si="30"/>
        <v/>
      </c>
      <c r="U215" s="220" t="str">
        <f t="shared" si="31"/>
        <v/>
      </c>
      <c r="V215" s="213" t="str">
        <f t="shared" si="39"/>
        <v/>
      </c>
    </row>
    <row r="216" spans="1:22" ht="29.25" thickBot="1" x14ac:dyDescent="0.25">
      <c r="A216" s="222" t="s">
        <v>800</v>
      </c>
      <c r="B216" s="223"/>
      <c r="C216" s="222" t="s">
        <v>580</v>
      </c>
      <c r="D216" s="223"/>
      <c r="E216" s="223">
        <v>25</v>
      </c>
      <c r="F216" s="223"/>
      <c r="G216" s="227"/>
      <c r="H216" s="43"/>
      <c r="I216" s="42"/>
      <c r="J216" s="42"/>
      <c r="K216" s="213"/>
      <c r="L216" s="215"/>
      <c r="M216" s="216" t="str">
        <f t="shared" si="32"/>
        <v>Soll</v>
      </c>
      <c r="N216" s="217" t="str">
        <f t="shared" si="33"/>
        <v/>
      </c>
      <c r="O216" s="217" t="str">
        <f t="shared" si="34"/>
        <v/>
      </c>
      <c r="P216" s="218" t="str">
        <f t="shared" si="35"/>
        <v/>
      </c>
      <c r="Q216" s="217" t="str">
        <f t="shared" si="36"/>
        <v/>
      </c>
      <c r="R216" s="217" t="str">
        <f t="shared" si="37"/>
        <v/>
      </c>
      <c r="S216" s="219" t="str">
        <f t="shared" si="38"/>
        <v/>
      </c>
      <c r="T216" s="220" t="str">
        <f t="shared" si="30"/>
        <v/>
      </c>
      <c r="U216" s="220" t="str">
        <f t="shared" si="31"/>
        <v/>
      </c>
      <c r="V216" s="213" t="str">
        <f t="shared" si="39"/>
        <v/>
      </c>
    </row>
    <row r="217" spans="1:22" ht="29.25" thickBot="1" x14ac:dyDescent="0.25">
      <c r="A217" s="222" t="s">
        <v>801</v>
      </c>
      <c r="B217" s="223"/>
      <c r="C217" s="222" t="s">
        <v>581</v>
      </c>
      <c r="D217" s="223"/>
      <c r="E217" s="223">
        <v>25</v>
      </c>
      <c r="F217" s="223"/>
      <c r="G217" s="227"/>
      <c r="H217" s="43"/>
      <c r="I217" s="42"/>
      <c r="J217" s="42"/>
      <c r="K217" s="213"/>
      <c r="L217" s="215"/>
      <c r="M217" s="216" t="str">
        <f t="shared" si="32"/>
        <v>Soll</v>
      </c>
      <c r="N217" s="217" t="str">
        <f t="shared" si="33"/>
        <v/>
      </c>
      <c r="O217" s="217" t="str">
        <f t="shared" si="34"/>
        <v/>
      </c>
      <c r="P217" s="218" t="str">
        <f t="shared" si="35"/>
        <v/>
      </c>
      <c r="Q217" s="217" t="str">
        <f t="shared" si="36"/>
        <v/>
      </c>
      <c r="R217" s="217" t="str">
        <f t="shared" si="37"/>
        <v/>
      </c>
      <c r="S217" s="219" t="str">
        <f t="shared" si="38"/>
        <v/>
      </c>
      <c r="T217" s="220" t="str">
        <f t="shared" si="30"/>
        <v/>
      </c>
      <c r="U217" s="220" t="str">
        <f t="shared" si="31"/>
        <v/>
      </c>
      <c r="V217" s="213" t="str">
        <f t="shared" si="39"/>
        <v/>
      </c>
    </row>
    <row r="218" spans="1:22" ht="29.25" thickBot="1" x14ac:dyDescent="0.25">
      <c r="A218" s="222" t="s">
        <v>802</v>
      </c>
      <c r="B218" s="223"/>
      <c r="C218" s="222" t="s">
        <v>393</v>
      </c>
      <c r="D218" s="223"/>
      <c r="E218" s="223">
        <v>200</v>
      </c>
      <c r="F218" s="223"/>
      <c r="G218" s="227"/>
      <c r="H218" s="43"/>
      <c r="I218" s="42"/>
      <c r="J218" s="42"/>
      <c r="K218" s="213"/>
      <c r="L218" s="215"/>
      <c r="M218" s="216" t="str">
        <f t="shared" si="32"/>
        <v>Soll</v>
      </c>
      <c r="N218" s="217" t="str">
        <f t="shared" si="33"/>
        <v/>
      </c>
      <c r="O218" s="217" t="str">
        <f t="shared" si="34"/>
        <v/>
      </c>
      <c r="P218" s="218" t="str">
        <f t="shared" si="35"/>
        <v/>
      </c>
      <c r="Q218" s="217" t="str">
        <f t="shared" si="36"/>
        <v/>
      </c>
      <c r="R218" s="217" t="str">
        <f t="shared" si="37"/>
        <v/>
      </c>
      <c r="S218" s="219" t="str">
        <f t="shared" si="38"/>
        <v/>
      </c>
      <c r="T218" s="220" t="str">
        <f t="shared" si="30"/>
        <v/>
      </c>
      <c r="U218" s="220" t="str">
        <f t="shared" si="31"/>
        <v/>
      </c>
      <c r="V218" s="213" t="str">
        <f t="shared" si="39"/>
        <v/>
      </c>
    </row>
    <row r="219" spans="1:22" ht="43.5" thickBot="1" x14ac:dyDescent="0.25">
      <c r="A219" s="222" t="s">
        <v>803</v>
      </c>
      <c r="B219" s="223"/>
      <c r="C219" s="222" t="s">
        <v>394</v>
      </c>
      <c r="D219" s="223"/>
      <c r="E219" s="223">
        <v>50</v>
      </c>
      <c r="F219" s="223"/>
      <c r="G219" s="227"/>
      <c r="H219" s="43"/>
      <c r="I219" s="42"/>
      <c r="J219" s="42"/>
      <c r="K219" s="213"/>
      <c r="L219" s="215"/>
      <c r="M219" s="216" t="str">
        <f t="shared" si="32"/>
        <v>Soll</v>
      </c>
      <c r="N219" s="217" t="str">
        <f t="shared" si="33"/>
        <v/>
      </c>
      <c r="O219" s="217" t="str">
        <f t="shared" si="34"/>
        <v/>
      </c>
      <c r="P219" s="218" t="str">
        <f t="shared" si="35"/>
        <v/>
      </c>
      <c r="Q219" s="217" t="str">
        <f t="shared" si="36"/>
        <v/>
      </c>
      <c r="R219" s="217" t="str">
        <f t="shared" si="37"/>
        <v/>
      </c>
      <c r="S219" s="219" t="str">
        <f t="shared" si="38"/>
        <v/>
      </c>
      <c r="T219" s="220" t="str">
        <f t="shared" si="30"/>
        <v/>
      </c>
      <c r="U219" s="220" t="str">
        <f t="shared" si="31"/>
        <v/>
      </c>
      <c r="V219" s="213" t="str">
        <f t="shared" si="39"/>
        <v/>
      </c>
    </row>
    <row r="220" spans="1:22" ht="32.25" thickBot="1" x14ac:dyDescent="0.25">
      <c r="A220" s="222"/>
      <c r="B220" s="223"/>
      <c r="C220" s="229" t="s">
        <v>582</v>
      </c>
      <c r="D220" s="223"/>
      <c r="E220" s="223"/>
      <c r="F220" s="223"/>
      <c r="G220" s="227"/>
      <c r="H220" s="43"/>
      <c r="I220" s="42"/>
      <c r="J220" s="42"/>
      <c r="K220" s="213"/>
      <c r="L220" s="215"/>
      <c r="M220" s="216" t="str">
        <f t="shared" si="32"/>
        <v/>
      </c>
      <c r="N220" s="217" t="str">
        <f t="shared" si="33"/>
        <v/>
      </c>
      <c r="O220" s="217" t="str">
        <f t="shared" si="34"/>
        <v/>
      </c>
      <c r="P220" s="218" t="str">
        <f t="shared" si="35"/>
        <v/>
      </c>
      <c r="Q220" s="217" t="str">
        <f t="shared" si="36"/>
        <v/>
      </c>
      <c r="R220" s="217" t="str">
        <f t="shared" si="37"/>
        <v/>
      </c>
      <c r="S220" s="219" t="str">
        <f t="shared" si="38"/>
        <v/>
      </c>
      <c r="T220" s="220" t="str">
        <f t="shared" si="30"/>
        <v/>
      </c>
      <c r="U220" s="220" t="str">
        <f t="shared" si="31"/>
        <v/>
      </c>
      <c r="V220" s="213" t="str">
        <f t="shared" si="39"/>
        <v/>
      </c>
    </row>
    <row r="221" spans="1:22" ht="57.75" thickBot="1" x14ac:dyDescent="0.25">
      <c r="A221" s="222" t="s">
        <v>804</v>
      </c>
      <c r="B221" s="223"/>
      <c r="C221" s="222" t="s">
        <v>395</v>
      </c>
      <c r="D221" s="223"/>
      <c r="E221" s="223">
        <v>100</v>
      </c>
      <c r="F221" s="223" t="s">
        <v>280</v>
      </c>
      <c r="G221" s="227"/>
      <c r="H221" s="43"/>
      <c r="I221" s="42"/>
      <c r="J221" s="42"/>
      <c r="K221" s="213"/>
      <c r="L221" s="215"/>
      <c r="M221" s="216" t="str">
        <f t="shared" si="32"/>
        <v>Soll</v>
      </c>
      <c r="N221" s="217" t="str">
        <f t="shared" si="33"/>
        <v/>
      </c>
      <c r="O221" s="217" t="str">
        <f t="shared" si="34"/>
        <v/>
      </c>
      <c r="P221" s="218" t="str">
        <f t="shared" si="35"/>
        <v/>
      </c>
      <c r="Q221" s="217" t="str">
        <f t="shared" si="36"/>
        <v/>
      </c>
      <c r="R221" s="217" t="str">
        <f t="shared" si="37"/>
        <v/>
      </c>
      <c r="S221" s="219" t="str">
        <f t="shared" si="38"/>
        <v xml:space="preserve"> 'E' richtig?</v>
      </c>
      <c r="T221" s="220" t="str">
        <f t="shared" si="30"/>
        <v/>
      </c>
      <c r="U221" s="220" t="str">
        <f t="shared" si="31"/>
        <v/>
      </c>
      <c r="V221" s="213" t="str">
        <f t="shared" si="39"/>
        <v/>
      </c>
    </row>
    <row r="222" spans="1:22" ht="16.5" thickBot="1" x14ac:dyDescent="0.25">
      <c r="A222" s="222"/>
      <c r="B222" s="223"/>
      <c r="C222" s="229" t="s">
        <v>583</v>
      </c>
      <c r="D222" s="223"/>
      <c r="E222" s="223"/>
      <c r="F222" s="223"/>
      <c r="G222" s="227"/>
      <c r="H222" s="43"/>
      <c r="I222" s="42"/>
      <c r="J222" s="42"/>
      <c r="K222" s="213"/>
      <c r="L222" s="215"/>
      <c r="M222" s="216" t="str">
        <f t="shared" si="32"/>
        <v/>
      </c>
      <c r="N222" s="217" t="str">
        <f t="shared" si="33"/>
        <v/>
      </c>
      <c r="O222" s="217" t="str">
        <f t="shared" si="34"/>
        <v/>
      </c>
      <c r="P222" s="218" t="str">
        <f t="shared" si="35"/>
        <v/>
      </c>
      <c r="Q222" s="217" t="str">
        <f t="shared" si="36"/>
        <v/>
      </c>
      <c r="R222" s="217" t="str">
        <f t="shared" si="37"/>
        <v/>
      </c>
      <c r="S222" s="219" t="str">
        <f t="shared" si="38"/>
        <v/>
      </c>
      <c r="T222" s="220" t="str">
        <f t="shared" si="30"/>
        <v/>
      </c>
      <c r="U222" s="220" t="str">
        <f t="shared" si="31"/>
        <v/>
      </c>
      <c r="V222" s="213" t="str">
        <f t="shared" si="39"/>
        <v/>
      </c>
    </row>
    <row r="223" spans="1:22" ht="29.25" thickBot="1" x14ac:dyDescent="0.25">
      <c r="A223" s="222" t="s">
        <v>805</v>
      </c>
      <c r="B223" s="223"/>
      <c r="C223" s="222" t="s">
        <v>396</v>
      </c>
      <c r="D223" s="223" t="s">
        <v>68</v>
      </c>
      <c r="E223" s="223"/>
      <c r="F223" s="223"/>
      <c r="G223" s="227"/>
      <c r="H223" s="43"/>
      <c r="I223" s="42"/>
      <c r="J223" s="42"/>
      <c r="K223" s="213"/>
      <c r="L223" s="215"/>
      <c r="M223" s="216" t="str">
        <f t="shared" si="32"/>
        <v>Muss</v>
      </c>
      <c r="N223" s="217" t="str">
        <f t="shared" si="33"/>
        <v/>
      </c>
      <c r="O223" s="217" t="str">
        <f t="shared" si="34"/>
        <v/>
      </c>
      <c r="P223" s="218" t="str">
        <f t="shared" si="35"/>
        <v/>
      </c>
      <c r="Q223" s="217" t="str">
        <f t="shared" si="36"/>
        <v/>
      </c>
      <c r="R223" s="217" t="str">
        <f t="shared" si="37"/>
        <v/>
      </c>
      <c r="S223" s="219" t="str">
        <f t="shared" si="38"/>
        <v/>
      </c>
      <c r="T223" s="220" t="str">
        <f t="shared" si="30"/>
        <v/>
      </c>
      <c r="U223" s="220" t="str">
        <f t="shared" si="31"/>
        <v/>
      </c>
      <c r="V223" s="213" t="str">
        <f t="shared" si="39"/>
        <v/>
      </c>
    </row>
    <row r="224" spans="1:22" ht="29.25" thickBot="1" x14ac:dyDescent="0.25">
      <c r="A224" s="222" t="s">
        <v>806</v>
      </c>
      <c r="B224" s="223"/>
      <c r="C224" s="222" t="s">
        <v>397</v>
      </c>
      <c r="D224" s="223"/>
      <c r="E224" s="223">
        <v>50</v>
      </c>
      <c r="F224" s="223"/>
      <c r="G224" s="227"/>
      <c r="H224" s="43"/>
      <c r="I224" s="42"/>
      <c r="J224" s="42"/>
      <c r="K224" s="213"/>
      <c r="L224" s="215"/>
      <c r="M224" s="216" t="str">
        <f t="shared" si="32"/>
        <v>Soll</v>
      </c>
      <c r="N224" s="217" t="str">
        <f t="shared" si="33"/>
        <v/>
      </c>
      <c r="O224" s="217" t="str">
        <f t="shared" si="34"/>
        <v/>
      </c>
      <c r="P224" s="218" t="str">
        <f t="shared" si="35"/>
        <v/>
      </c>
      <c r="Q224" s="217" t="str">
        <f t="shared" si="36"/>
        <v/>
      </c>
      <c r="R224" s="217" t="str">
        <f t="shared" si="37"/>
        <v/>
      </c>
      <c r="S224" s="219" t="str">
        <f t="shared" si="38"/>
        <v/>
      </c>
      <c r="T224" s="220" t="str">
        <f t="shared" si="30"/>
        <v/>
      </c>
      <c r="U224" s="220" t="str">
        <f t="shared" si="31"/>
        <v/>
      </c>
      <c r="V224" s="213" t="str">
        <f t="shared" si="39"/>
        <v/>
      </c>
    </row>
    <row r="225" spans="1:22" ht="29.25" thickBot="1" x14ac:dyDescent="0.25">
      <c r="A225" s="222" t="s">
        <v>807</v>
      </c>
      <c r="B225" s="223"/>
      <c r="C225" s="222" t="s">
        <v>398</v>
      </c>
      <c r="D225" s="223"/>
      <c r="E225" s="223">
        <v>100</v>
      </c>
      <c r="F225" s="223"/>
      <c r="G225" s="227"/>
      <c r="H225" s="43"/>
      <c r="I225" s="42"/>
      <c r="J225" s="42"/>
      <c r="K225" s="213"/>
      <c r="L225" s="215"/>
      <c r="M225" s="216" t="str">
        <f t="shared" si="32"/>
        <v>Soll</v>
      </c>
      <c r="N225" s="217" t="str">
        <f t="shared" si="33"/>
        <v/>
      </c>
      <c r="O225" s="217" t="str">
        <f t="shared" si="34"/>
        <v/>
      </c>
      <c r="P225" s="218" t="str">
        <f t="shared" si="35"/>
        <v/>
      </c>
      <c r="Q225" s="217" t="str">
        <f t="shared" si="36"/>
        <v/>
      </c>
      <c r="R225" s="217" t="str">
        <f t="shared" si="37"/>
        <v/>
      </c>
      <c r="S225" s="219" t="str">
        <f t="shared" si="38"/>
        <v/>
      </c>
      <c r="T225" s="220" t="str">
        <f t="shared" si="30"/>
        <v/>
      </c>
      <c r="U225" s="220" t="str">
        <f t="shared" si="31"/>
        <v/>
      </c>
      <c r="V225" s="213" t="str">
        <f t="shared" si="39"/>
        <v/>
      </c>
    </row>
    <row r="226" spans="1:22" ht="43.5" thickBot="1" x14ac:dyDescent="0.25">
      <c r="A226" s="222" t="s">
        <v>808</v>
      </c>
      <c r="B226" s="223"/>
      <c r="C226" s="222" t="s">
        <v>399</v>
      </c>
      <c r="D226" s="223"/>
      <c r="E226" s="223">
        <v>100</v>
      </c>
      <c r="F226" s="223"/>
      <c r="G226" s="227"/>
      <c r="H226" s="43"/>
      <c r="I226" s="42"/>
      <c r="J226" s="42"/>
      <c r="K226" s="213"/>
      <c r="L226" s="215"/>
      <c r="M226" s="216" t="str">
        <f t="shared" si="32"/>
        <v>Soll</v>
      </c>
      <c r="N226" s="217" t="str">
        <f t="shared" si="33"/>
        <v/>
      </c>
      <c r="O226" s="217" t="str">
        <f t="shared" si="34"/>
        <v/>
      </c>
      <c r="P226" s="218" t="str">
        <f t="shared" si="35"/>
        <v/>
      </c>
      <c r="Q226" s="217" t="str">
        <f t="shared" si="36"/>
        <v/>
      </c>
      <c r="R226" s="217" t="str">
        <f t="shared" si="37"/>
        <v/>
      </c>
      <c r="S226" s="219" t="str">
        <f t="shared" si="38"/>
        <v/>
      </c>
      <c r="T226" s="220" t="str">
        <f t="shared" si="30"/>
        <v/>
      </c>
      <c r="U226" s="220" t="str">
        <f t="shared" si="31"/>
        <v/>
      </c>
      <c r="V226" s="213" t="str">
        <f t="shared" si="39"/>
        <v/>
      </c>
    </row>
    <row r="227" spans="1:22" ht="16.5" thickBot="1" x14ac:dyDescent="0.25">
      <c r="A227" s="222"/>
      <c r="B227" s="223"/>
      <c r="C227" s="229" t="s">
        <v>584</v>
      </c>
      <c r="D227" s="223"/>
      <c r="E227" s="223"/>
      <c r="F227" s="223"/>
      <c r="G227" s="227"/>
      <c r="H227" s="43"/>
      <c r="I227" s="42"/>
      <c r="J227" s="42"/>
      <c r="K227" s="213"/>
      <c r="L227" s="215"/>
      <c r="M227" s="216" t="str">
        <f t="shared" si="32"/>
        <v/>
      </c>
      <c r="N227" s="217" t="str">
        <f t="shared" si="33"/>
        <v/>
      </c>
      <c r="O227" s="217" t="str">
        <f t="shared" si="34"/>
        <v/>
      </c>
      <c r="P227" s="218" t="str">
        <f t="shared" si="35"/>
        <v/>
      </c>
      <c r="Q227" s="217" t="str">
        <f t="shared" si="36"/>
        <v/>
      </c>
      <c r="R227" s="217" t="str">
        <f t="shared" si="37"/>
        <v/>
      </c>
      <c r="S227" s="219" t="str">
        <f t="shared" si="38"/>
        <v/>
      </c>
      <c r="T227" s="220" t="str">
        <f t="shared" si="30"/>
        <v/>
      </c>
      <c r="U227" s="220" t="str">
        <f t="shared" si="31"/>
        <v/>
      </c>
      <c r="V227" s="213" t="str">
        <f t="shared" si="39"/>
        <v/>
      </c>
    </row>
    <row r="228" spans="1:22" ht="29.25" thickBot="1" x14ac:dyDescent="0.25">
      <c r="A228" s="222" t="s">
        <v>809</v>
      </c>
      <c r="B228" s="223"/>
      <c r="C228" s="222" t="s">
        <v>400</v>
      </c>
      <c r="D228" s="223"/>
      <c r="E228" s="223">
        <v>50</v>
      </c>
      <c r="F228" s="223"/>
      <c r="G228" s="227"/>
      <c r="H228" s="43"/>
      <c r="I228" s="42"/>
      <c r="J228" s="42"/>
      <c r="K228" s="213"/>
      <c r="L228" s="215"/>
      <c r="M228" s="216" t="str">
        <f t="shared" si="32"/>
        <v>Soll</v>
      </c>
      <c r="N228" s="217" t="str">
        <f t="shared" si="33"/>
        <v/>
      </c>
      <c r="O228" s="217" t="str">
        <f t="shared" si="34"/>
        <v/>
      </c>
      <c r="P228" s="218" t="str">
        <f t="shared" si="35"/>
        <v/>
      </c>
      <c r="Q228" s="217" t="str">
        <f t="shared" si="36"/>
        <v/>
      </c>
      <c r="R228" s="217" t="str">
        <f t="shared" si="37"/>
        <v/>
      </c>
      <c r="S228" s="219" t="str">
        <f t="shared" si="38"/>
        <v/>
      </c>
      <c r="T228" s="220" t="str">
        <f t="shared" si="30"/>
        <v/>
      </c>
      <c r="U228" s="220" t="str">
        <f t="shared" si="31"/>
        <v/>
      </c>
      <c r="V228" s="213" t="str">
        <f t="shared" si="39"/>
        <v/>
      </c>
    </row>
    <row r="229" spans="1:22" ht="29.25" thickBot="1" x14ac:dyDescent="0.25">
      <c r="A229" s="222" t="s">
        <v>810</v>
      </c>
      <c r="B229" s="223"/>
      <c r="C229" s="222" t="s">
        <v>401</v>
      </c>
      <c r="D229" s="223"/>
      <c r="E229" s="223">
        <v>50</v>
      </c>
      <c r="F229" s="223"/>
      <c r="G229" s="227"/>
      <c r="H229" s="43"/>
      <c r="I229" s="42"/>
      <c r="J229" s="42"/>
      <c r="K229" s="213"/>
      <c r="L229" s="215"/>
      <c r="M229" s="216" t="str">
        <f t="shared" si="32"/>
        <v>Soll</v>
      </c>
      <c r="N229" s="217" t="str">
        <f t="shared" si="33"/>
        <v/>
      </c>
      <c r="O229" s="217" t="str">
        <f t="shared" si="34"/>
        <v/>
      </c>
      <c r="P229" s="218" t="str">
        <f t="shared" si="35"/>
        <v/>
      </c>
      <c r="Q229" s="217" t="str">
        <f t="shared" si="36"/>
        <v/>
      </c>
      <c r="R229" s="217" t="str">
        <f t="shared" si="37"/>
        <v/>
      </c>
      <c r="S229" s="219" t="str">
        <f t="shared" si="38"/>
        <v/>
      </c>
      <c r="T229" s="220" t="str">
        <f t="shared" si="30"/>
        <v/>
      </c>
      <c r="U229" s="220" t="str">
        <f t="shared" si="31"/>
        <v/>
      </c>
      <c r="V229" s="213" t="str">
        <f t="shared" si="39"/>
        <v/>
      </c>
    </row>
    <row r="230" spans="1:22" ht="29.25" thickBot="1" x14ac:dyDescent="0.25">
      <c r="A230" s="222" t="s">
        <v>811</v>
      </c>
      <c r="B230" s="223"/>
      <c r="C230" s="222" t="s">
        <v>402</v>
      </c>
      <c r="D230" s="223"/>
      <c r="E230" s="223">
        <v>50</v>
      </c>
      <c r="F230" s="223"/>
      <c r="G230" s="227"/>
      <c r="H230" s="43"/>
      <c r="I230" s="42"/>
      <c r="J230" s="42"/>
      <c r="K230" s="213"/>
      <c r="L230" s="215"/>
      <c r="M230" s="216" t="str">
        <f t="shared" si="32"/>
        <v>Soll</v>
      </c>
      <c r="N230" s="217" t="str">
        <f t="shared" si="33"/>
        <v/>
      </c>
      <c r="O230" s="217" t="str">
        <f t="shared" si="34"/>
        <v/>
      </c>
      <c r="P230" s="218" t="str">
        <f t="shared" si="35"/>
        <v/>
      </c>
      <c r="Q230" s="217" t="str">
        <f t="shared" si="36"/>
        <v/>
      </c>
      <c r="R230" s="217" t="str">
        <f t="shared" si="37"/>
        <v/>
      </c>
      <c r="S230" s="219" t="str">
        <f t="shared" si="38"/>
        <v/>
      </c>
      <c r="T230" s="220" t="str">
        <f t="shared" si="30"/>
        <v/>
      </c>
      <c r="U230" s="220" t="str">
        <f t="shared" si="31"/>
        <v/>
      </c>
      <c r="V230" s="213" t="str">
        <f t="shared" si="39"/>
        <v/>
      </c>
    </row>
    <row r="231" spans="1:22" ht="43.5" thickBot="1" x14ac:dyDescent="0.25">
      <c r="A231" s="222" t="s">
        <v>812</v>
      </c>
      <c r="B231" s="223"/>
      <c r="C231" s="222" t="s">
        <v>403</v>
      </c>
      <c r="D231" s="223"/>
      <c r="E231" s="223">
        <v>50</v>
      </c>
      <c r="F231" s="223"/>
      <c r="G231" s="227"/>
      <c r="H231" s="43"/>
      <c r="I231" s="42"/>
      <c r="J231" s="42"/>
      <c r="K231" s="213"/>
      <c r="L231" s="215"/>
      <c r="M231" s="216" t="str">
        <f t="shared" si="32"/>
        <v>Soll</v>
      </c>
      <c r="N231" s="217" t="str">
        <f t="shared" si="33"/>
        <v/>
      </c>
      <c r="O231" s="217" t="str">
        <f t="shared" si="34"/>
        <v/>
      </c>
      <c r="P231" s="218" t="str">
        <f t="shared" si="35"/>
        <v/>
      </c>
      <c r="Q231" s="217" t="str">
        <f t="shared" si="36"/>
        <v/>
      </c>
      <c r="R231" s="217" t="str">
        <f t="shared" si="37"/>
        <v/>
      </c>
      <c r="S231" s="219" t="str">
        <f t="shared" si="38"/>
        <v/>
      </c>
      <c r="T231" s="220" t="str">
        <f t="shared" si="30"/>
        <v/>
      </c>
      <c r="U231" s="220" t="str">
        <f t="shared" si="31"/>
        <v/>
      </c>
      <c r="V231" s="213" t="str">
        <f t="shared" si="39"/>
        <v/>
      </c>
    </row>
    <row r="232" spans="1:22" ht="16.5" thickBot="1" x14ac:dyDescent="0.25">
      <c r="A232" s="222"/>
      <c r="B232" s="223"/>
      <c r="C232" s="229" t="s">
        <v>585</v>
      </c>
      <c r="D232" s="223"/>
      <c r="E232" s="223"/>
      <c r="F232" s="223"/>
      <c r="G232" s="227"/>
      <c r="H232" s="43"/>
      <c r="I232" s="42"/>
      <c r="J232" s="42"/>
      <c r="K232" s="213"/>
      <c r="L232" s="215"/>
      <c r="M232" s="216" t="str">
        <f t="shared" si="32"/>
        <v/>
      </c>
      <c r="N232" s="217" t="str">
        <f t="shared" si="33"/>
        <v/>
      </c>
      <c r="O232" s="217" t="str">
        <f t="shared" si="34"/>
        <v/>
      </c>
      <c r="P232" s="218" t="str">
        <f t="shared" si="35"/>
        <v/>
      </c>
      <c r="Q232" s="217" t="str">
        <f t="shared" si="36"/>
        <v/>
      </c>
      <c r="R232" s="217" t="str">
        <f t="shared" si="37"/>
        <v/>
      </c>
      <c r="S232" s="219" t="str">
        <f t="shared" si="38"/>
        <v/>
      </c>
      <c r="T232" s="220" t="str">
        <f t="shared" si="30"/>
        <v/>
      </c>
      <c r="U232" s="220" t="str">
        <f t="shared" si="31"/>
        <v/>
      </c>
      <c r="V232" s="213" t="str">
        <f t="shared" si="39"/>
        <v/>
      </c>
    </row>
    <row r="233" spans="1:22" ht="29.25" thickBot="1" x14ac:dyDescent="0.25">
      <c r="A233" s="222" t="s">
        <v>813</v>
      </c>
      <c r="B233" s="223"/>
      <c r="C233" s="222" t="s">
        <v>404</v>
      </c>
      <c r="D233" s="223" t="s">
        <v>68</v>
      </c>
      <c r="E233" s="223"/>
      <c r="F233" s="223"/>
      <c r="G233" s="227"/>
      <c r="H233" s="43"/>
      <c r="I233" s="42"/>
      <c r="J233" s="42"/>
      <c r="K233" s="213"/>
      <c r="L233" s="215"/>
      <c r="M233" s="216" t="str">
        <f t="shared" si="32"/>
        <v>Muss</v>
      </c>
      <c r="N233" s="217" t="str">
        <f t="shared" si="33"/>
        <v/>
      </c>
      <c r="O233" s="217" t="str">
        <f t="shared" si="34"/>
        <v/>
      </c>
      <c r="P233" s="218" t="str">
        <f t="shared" si="35"/>
        <v/>
      </c>
      <c r="Q233" s="217" t="str">
        <f t="shared" si="36"/>
        <v/>
      </c>
      <c r="R233" s="217" t="str">
        <f t="shared" si="37"/>
        <v/>
      </c>
      <c r="S233" s="219" t="str">
        <f t="shared" si="38"/>
        <v/>
      </c>
      <c r="T233" s="220" t="str">
        <f t="shared" si="30"/>
        <v/>
      </c>
      <c r="U233" s="220" t="str">
        <f t="shared" si="31"/>
        <v/>
      </c>
      <c r="V233" s="213" t="str">
        <f t="shared" si="39"/>
        <v/>
      </c>
    </row>
    <row r="234" spans="1:22" ht="29.25" thickBot="1" x14ac:dyDescent="0.25">
      <c r="A234" s="222" t="s">
        <v>814</v>
      </c>
      <c r="B234" s="223"/>
      <c r="C234" s="222" t="s">
        <v>405</v>
      </c>
      <c r="D234" s="223" t="s">
        <v>68</v>
      </c>
      <c r="E234" s="223"/>
      <c r="F234" s="223"/>
      <c r="G234" s="227"/>
      <c r="H234" s="43"/>
      <c r="I234" s="42"/>
      <c r="J234" s="42"/>
      <c r="K234" s="213"/>
      <c r="L234" s="215"/>
      <c r="M234" s="216" t="str">
        <f t="shared" si="32"/>
        <v>Muss</v>
      </c>
      <c r="N234" s="217" t="str">
        <f t="shared" si="33"/>
        <v/>
      </c>
      <c r="O234" s="217" t="str">
        <f t="shared" si="34"/>
        <v/>
      </c>
      <c r="P234" s="218" t="str">
        <f t="shared" si="35"/>
        <v/>
      </c>
      <c r="Q234" s="217" t="str">
        <f t="shared" si="36"/>
        <v/>
      </c>
      <c r="R234" s="217" t="str">
        <f t="shared" si="37"/>
        <v/>
      </c>
      <c r="S234" s="219" t="str">
        <f t="shared" si="38"/>
        <v/>
      </c>
      <c r="T234" s="220" t="str">
        <f t="shared" si="30"/>
        <v/>
      </c>
      <c r="U234" s="220" t="str">
        <f t="shared" si="31"/>
        <v/>
      </c>
      <c r="V234" s="213" t="str">
        <f t="shared" si="39"/>
        <v/>
      </c>
    </row>
    <row r="235" spans="1:22" ht="43.5" thickBot="1" x14ac:dyDescent="0.25">
      <c r="A235" s="222" t="s">
        <v>815</v>
      </c>
      <c r="B235" s="223"/>
      <c r="C235" s="222" t="s">
        <v>406</v>
      </c>
      <c r="D235" s="223"/>
      <c r="E235" s="223">
        <v>25</v>
      </c>
      <c r="F235" s="223"/>
      <c r="G235" s="227"/>
      <c r="H235" s="43"/>
      <c r="I235" s="42"/>
      <c r="J235" s="42"/>
      <c r="K235" s="213"/>
      <c r="L235" s="215"/>
      <c r="M235" s="216" t="str">
        <f t="shared" si="32"/>
        <v>Soll</v>
      </c>
      <c r="N235" s="217" t="str">
        <f t="shared" si="33"/>
        <v/>
      </c>
      <c r="O235" s="217" t="str">
        <f t="shared" si="34"/>
        <v/>
      </c>
      <c r="P235" s="218" t="str">
        <f t="shared" si="35"/>
        <v/>
      </c>
      <c r="Q235" s="217" t="str">
        <f t="shared" si="36"/>
        <v/>
      </c>
      <c r="R235" s="217" t="str">
        <f t="shared" si="37"/>
        <v/>
      </c>
      <c r="S235" s="219" t="str">
        <f t="shared" si="38"/>
        <v/>
      </c>
      <c r="T235" s="220" t="str">
        <f t="shared" si="30"/>
        <v/>
      </c>
      <c r="U235" s="220" t="str">
        <f t="shared" si="31"/>
        <v/>
      </c>
      <c r="V235" s="213" t="str">
        <f t="shared" si="39"/>
        <v/>
      </c>
    </row>
    <row r="236" spans="1:22" ht="43.5" thickBot="1" x14ac:dyDescent="0.25">
      <c r="A236" s="222" t="s">
        <v>816</v>
      </c>
      <c r="B236" s="223"/>
      <c r="C236" s="222" t="s">
        <v>407</v>
      </c>
      <c r="D236" s="223"/>
      <c r="E236" s="223">
        <v>25</v>
      </c>
      <c r="F236" s="223"/>
      <c r="G236" s="227"/>
      <c r="H236" s="43"/>
      <c r="I236" s="42"/>
      <c r="J236" s="42"/>
      <c r="K236" s="213"/>
      <c r="L236" s="215"/>
      <c r="M236" s="216" t="str">
        <f t="shared" si="32"/>
        <v>Soll</v>
      </c>
      <c r="N236" s="217" t="str">
        <f t="shared" si="33"/>
        <v/>
      </c>
      <c r="O236" s="217" t="str">
        <f t="shared" si="34"/>
        <v/>
      </c>
      <c r="P236" s="218" t="str">
        <f t="shared" si="35"/>
        <v/>
      </c>
      <c r="Q236" s="217" t="str">
        <f t="shared" si="36"/>
        <v/>
      </c>
      <c r="R236" s="217" t="str">
        <f t="shared" si="37"/>
        <v/>
      </c>
      <c r="S236" s="219" t="str">
        <f t="shared" si="38"/>
        <v/>
      </c>
      <c r="T236" s="220" t="str">
        <f t="shared" si="30"/>
        <v/>
      </c>
      <c r="U236" s="220" t="str">
        <f t="shared" si="31"/>
        <v/>
      </c>
      <c r="V236" s="213" t="str">
        <f t="shared" si="39"/>
        <v/>
      </c>
    </row>
    <row r="237" spans="1:22" ht="43.5" thickBot="1" x14ac:dyDescent="0.25">
      <c r="A237" s="222" t="s">
        <v>817</v>
      </c>
      <c r="B237" s="223"/>
      <c r="C237" s="222" t="s">
        <v>408</v>
      </c>
      <c r="D237" s="223"/>
      <c r="E237" s="223">
        <v>50</v>
      </c>
      <c r="F237" s="223"/>
      <c r="G237" s="227"/>
      <c r="H237" s="43"/>
      <c r="I237" s="42"/>
      <c r="J237" s="42"/>
      <c r="K237" s="213"/>
      <c r="L237" s="215"/>
      <c r="M237" s="216" t="str">
        <f t="shared" si="32"/>
        <v>Soll</v>
      </c>
      <c r="N237" s="217" t="str">
        <f t="shared" si="33"/>
        <v/>
      </c>
      <c r="O237" s="217" t="str">
        <f t="shared" si="34"/>
        <v/>
      </c>
      <c r="P237" s="218" t="str">
        <f t="shared" si="35"/>
        <v/>
      </c>
      <c r="Q237" s="217" t="str">
        <f t="shared" si="36"/>
        <v/>
      </c>
      <c r="R237" s="217" t="str">
        <f t="shared" si="37"/>
        <v/>
      </c>
      <c r="S237" s="219" t="str">
        <f t="shared" si="38"/>
        <v/>
      </c>
      <c r="T237" s="220" t="str">
        <f t="shared" si="30"/>
        <v/>
      </c>
      <c r="U237" s="220" t="str">
        <f t="shared" si="31"/>
        <v/>
      </c>
      <c r="V237" s="213" t="str">
        <f t="shared" si="39"/>
        <v/>
      </c>
    </row>
    <row r="238" spans="1:22" ht="43.5" thickBot="1" x14ac:dyDescent="0.25">
      <c r="A238" s="222" t="s">
        <v>818</v>
      </c>
      <c r="B238" s="223"/>
      <c r="C238" s="222" t="s">
        <v>409</v>
      </c>
      <c r="D238" s="223"/>
      <c r="E238" s="223">
        <v>50</v>
      </c>
      <c r="F238" s="223"/>
      <c r="G238" s="227"/>
      <c r="H238" s="43"/>
      <c r="I238" s="42"/>
      <c r="J238" s="42"/>
      <c r="K238" s="213"/>
      <c r="L238" s="215"/>
      <c r="M238" s="216" t="str">
        <f t="shared" si="32"/>
        <v>Soll</v>
      </c>
      <c r="N238" s="217" t="str">
        <f t="shared" si="33"/>
        <v/>
      </c>
      <c r="O238" s="217" t="str">
        <f t="shared" si="34"/>
        <v/>
      </c>
      <c r="P238" s="218" t="str">
        <f t="shared" si="35"/>
        <v/>
      </c>
      <c r="Q238" s="217" t="str">
        <f t="shared" si="36"/>
        <v/>
      </c>
      <c r="R238" s="217" t="str">
        <f t="shared" si="37"/>
        <v/>
      </c>
      <c r="S238" s="219" t="str">
        <f t="shared" si="38"/>
        <v/>
      </c>
      <c r="T238" s="220" t="str">
        <f t="shared" si="30"/>
        <v/>
      </c>
      <c r="U238" s="220" t="str">
        <f t="shared" si="31"/>
        <v/>
      </c>
      <c r="V238" s="213" t="str">
        <f t="shared" si="39"/>
        <v/>
      </c>
    </row>
    <row r="239" spans="1:22" ht="43.5" thickBot="1" x14ac:dyDescent="0.25">
      <c r="A239" s="222" t="s">
        <v>819</v>
      </c>
      <c r="B239" s="223"/>
      <c r="C239" s="222" t="s">
        <v>410</v>
      </c>
      <c r="D239" s="223"/>
      <c r="E239" s="223">
        <v>50</v>
      </c>
      <c r="F239" s="223"/>
      <c r="G239" s="227"/>
      <c r="H239" s="43"/>
      <c r="I239" s="42"/>
      <c r="J239" s="42"/>
      <c r="K239" s="213"/>
      <c r="L239" s="215"/>
      <c r="M239" s="216" t="str">
        <f t="shared" si="32"/>
        <v>Soll</v>
      </c>
      <c r="N239" s="217" t="str">
        <f t="shared" si="33"/>
        <v/>
      </c>
      <c r="O239" s="217" t="str">
        <f t="shared" si="34"/>
        <v/>
      </c>
      <c r="P239" s="218" t="str">
        <f t="shared" si="35"/>
        <v/>
      </c>
      <c r="Q239" s="217" t="str">
        <f t="shared" si="36"/>
        <v/>
      </c>
      <c r="R239" s="217" t="str">
        <f t="shared" si="37"/>
        <v/>
      </c>
      <c r="S239" s="219" t="str">
        <f t="shared" si="38"/>
        <v/>
      </c>
      <c r="T239" s="220" t="str">
        <f t="shared" si="30"/>
        <v/>
      </c>
      <c r="U239" s="220" t="str">
        <f t="shared" si="31"/>
        <v/>
      </c>
      <c r="V239" s="213" t="str">
        <f t="shared" si="39"/>
        <v/>
      </c>
    </row>
    <row r="240" spans="1:22" ht="16.5" thickBot="1" x14ac:dyDescent="0.25">
      <c r="A240" s="222"/>
      <c r="B240" s="223"/>
      <c r="C240" s="229" t="s">
        <v>586</v>
      </c>
      <c r="D240" s="223"/>
      <c r="E240" s="223"/>
      <c r="F240" s="223"/>
      <c r="G240" s="227"/>
      <c r="H240" s="43"/>
      <c r="I240" s="42"/>
      <c r="J240" s="42"/>
      <c r="K240" s="213"/>
      <c r="L240" s="215"/>
      <c r="M240" s="216" t="str">
        <f t="shared" si="32"/>
        <v/>
      </c>
      <c r="N240" s="217" t="str">
        <f t="shared" si="33"/>
        <v/>
      </c>
      <c r="O240" s="217" t="str">
        <f t="shared" si="34"/>
        <v/>
      </c>
      <c r="P240" s="218" t="str">
        <f t="shared" si="35"/>
        <v/>
      </c>
      <c r="Q240" s="217" t="str">
        <f t="shared" si="36"/>
        <v/>
      </c>
      <c r="R240" s="217" t="str">
        <f t="shared" si="37"/>
        <v/>
      </c>
      <c r="S240" s="219" t="str">
        <f t="shared" si="38"/>
        <v/>
      </c>
      <c r="T240" s="220" t="str">
        <f t="shared" si="30"/>
        <v/>
      </c>
      <c r="U240" s="220" t="str">
        <f t="shared" si="31"/>
        <v/>
      </c>
      <c r="V240" s="213" t="str">
        <f t="shared" si="39"/>
        <v/>
      </c>
    </row>
    <row r="241" spans="1:22" ht="57.75" thickBot="1" x14ac:dyDescent="0.25">
      <c r="A241" s="222" t="s">
        <v>820</v>
      </c>
      <c r="B241" s="223"/>
      <c r="C241" s="222" t="s">
        <v>411</v>
      </c>
      <c r="D241" s="223"/>
      <c r="E241" s="223">
        <v>200</v>
      </c>
      <c r="F241" s="223"/>
      <c r="G241" s="227"/>
      <c r="H241" s="43"/>
      <c r="I241" s="42"/>
      <c r="J241" s="42"/>
      <c r="K241" s="213"/>
      <c r="L241" s="215"/>
      <c r="M241" s="216" t="str">
        <f t="shared" si="32"/>
        <v>Soll</v>
      </c>
      <c r="N241" s="217" t="str">
        <f t="shared" si="33"/>
        <v/>
      </c>
      <c r="O241" s="217" t="str">
        <f t="shared" si="34"/>
        <v/>
      </c>
      <c r="P241" s="218" t="str">
        <f t="shared" si="35"/>
        <v/>
      </c>
      <c r="Q241" s="217" t="str">
        <f t="shared" si="36"/>
        <v/>
      </c>
      <c r="R241" s="217" t="str">
        <f t="shared" si="37"/>
        <v/>
      </c>
      <c r="S241" s="219" t="str">
        <f t="shared" si="38"/>
        <v/>
      </c>
      <c r="T241" s="220" t="str">
        <f t="shared" si="30"/>
        <v/>
      </c>
      <c r="U241" s="220" t="str">
        <f t="shared" si="31"/>
        <v/>
      </c>
      <c r="V241" s="213" t="str">
        <f t="shared" si="39"/>
        <v/>
      </c>
    </row>
    <row r="242" spans="1:22" ht="57.75" thickBot="1" x14ac:dyDescent="0.25">
      <c r="A242" s="222" t="s">
        <v>821</v>
      </c>
      <c r="B242" s="223"/>
      <c r="C242" s="222" t="s">
        <v>412</v>
      </c>
      <c r="D242" s="223"/>
      <c r="E242" s="223">
        <v>200</v>
      </c>
      <c r="F242" s="223" t="s">
        <v>280</v>
      </c>
      <c r="G242" s="227"/>
      <c r="H242" s="43"/>
      <c r="I242" s="42"/>
      <c r="J242" s="42"/>
      <c r="K242" s="213"/>
      <c r="L242" s="215"/>
      <c r="M242" s="216" t="str">
        <f t="shared" si="32"/>
        <v>Soll</v>
      </c>
      <c r="N242" s="217" t="str">
        <f t="shared" si="33"/>
        <v/>
      </c>
      <c r="O242" s="217" t="str">
        <f t="shared" si="34"/>
        <v/>
      </c>
      <c r="P242" s="218" t="str">
        <f t="shared" si="35"/>
        <v/>
      </c>
      <c r="Q242" s="217" t="str">
        <f t="shared" si="36"/>
        <v/>
      </c>
      <c r="R242" s="217" t="str">
        <f t="shared" si="37"/>
        <v/>
      </c>
      <c r="S242" s="219" t="str">
        <f t="shared" si="38"/>
        <v xml:space="preserve"> 'E' richtig?</v>
      </c>
      <c r="T242" s="220" t="str">
        <f t="shared" si="30"/>
        <v/>
      </c>
      <c r="U242" s="220" t="str">
        <f t="shared" si="31"/>
        <v/>
      </c>
      <c r="V242" s="213" t="str">
        <f t="shared" si="39"/>
        <v/>
      </c>
    </row>
    <row r="243" spans="1:22" ht="17.25" thickBot="1" x14ac:dyDescent="0.25">
      <c r="A243" s="222"/>
      <c r="B243" s="223"/>
      <c r="C243" s="226" t="s">
        <v>587</v>
      </c>
      <c r="D243" s="223"/>
      <c r="E243" s="223"/>
      <c r="F243" s="223"/>
      <c r="G243" s="227"/>
      <c r="H243" s="43"/>
      <c r="I243" s="42"/>
      <c r="J243" s="42"/>
      <c r="K243" s="213"/>
      <c r="L243" s="215"/>
      <c r="M243" s="216" t="str">
        <f t="shared" si="32"/>
        <v/>
      </c>
      <c r="N243" s="217" t="str">
        <f t="shared" si="33"/>
        <v/>
      </c>
      <c r="O243" s="217" t="str">
        <f t="shared" si="34"/>
        <v/>
      </c>
      <c r="P243" s="218" t="str">
        <f t="shared" si="35"/>
        <v/>
      </c>
      <c r="Q243" s="217" t="str">
        <f t="shared" si="36"/>
        <v/>
      </c>
      <c r="R243" s="217" t="str">
        <f t="shared" si="37"/>
        <v/>
      </c>
      <c r="S243" s="219" t="str">
        <f t="shared" si="38"/>
        <v/>
      </c>
      <c r="T243" s="220" t="str">
        <f t="shared" si="30"/>
        <v/>
      </c>
      <c r="U243" s="220" t="str">
        <f t="shared" si="31"/>
        <v/>
      </c>
      <c r="V243" s="213" t="str">
        <f t="shared" si="39"/>
        <v/>
      </c>
    </row>
    <row r="244" spans="1:22" ht="72" thickBot="1" x14ac:dyDescent="0.25">
      <c r="A244" s="222" t="s">
        <v>822</v>
      </c>
      <c r="B244" s="223"/>
      <c r="C244" s="222" t="s">
        <v>413</v>
      </c>
      <c r="D244" s="223"/>
      <c r="E244" s="223">
        <v>200</v>
      </c>
      <c r="F244" s="223" t="s">
        <v>280</v>
      </c>
      <c r="G244" s="227"/>
      <c r="H244" s="43"/>
      <c r="I244" s="42"/>
      <c r="J244" s="42"/>
      <c r="K244" s="213"/>
      <c r="L244" s="215"/>
      <c r="M244" s="216" t="str">
        <f t="shared" si="32"/>
        <v>Soll</v>
      </c>
      <c r="N244" s="217" t="str">
        <f t="shared" si="33"/>
        <v/>
      </c>
      <c r="O244" s="217" t="str">
        <f t="shared" si="34"/>
        <v/>
      </c>
      <c r="P244" s="218" t="str">
        <f t="shared" si="35"/>
        <v/>
      </c>
      <c r="Q244" s="217" t="str">
        <f t="shared" si="36"/>
        <v/>
      </c>
      <c r="R244" s="217" t="str">
        <f t="shared" si="37"/>
        <v/>
      </c>
      <c r="S244" s="219" t="str">
        <f t="shared" si="38"/>
        <v xml:space="preserve"> 'E' richtig?</v>
      </c>
      <c r="T244" s="220" t="str">
        <f t="shared" si="30"/>
        <v/>
      </c>
      <c r="U244" s="220" t="str">
        <f t="shared" si="31"/>
        <v/>
      </c>
      <c r="V244" s="213" t="str">
        <f t="shared" si="39"/>
        <v/>
      </c>
    </row>
    <row r="245" spans="1:22" ht="100.5" thickBot="1" x14ac:dyDescent="0.25">
      <c r="A245" s="222" t="s">
        <v>823</v>
      </c>
      <c r="B245" s="223"/>
      <c r="C245" s="222" t="s">
        <v>414</v>
      </c>
      <c r="D245" s="223" t="s">
        <v>68</v>
      </c>
      <c r="E245" s="223"/>
      <c r="F245" s="223"/>
      <c r="G245" s="227"/>
      <c r="H245" s="43"/>
      <c r="I245" s="42"/>
      <c r="J245" s="42"/>
      <c r="K245" s="213"/>
      <c r="L245" s="215"/>
      <c r="M245" s="216" t="str">
        <f t="shared" si="32"/>
        <v>Muss</v>
      </c>
      <c r="N245" s="217" t="str">
        <f t="shared" si="33"/>
        <v/>
      </c>
      <c r="O245" s="217" t="str">
        <f t="shared" si="34"/>
        <v/>
      </c>
      <c r="P245" s="218" t="str">
        <f t="shared" si="35"/>
        <v/>
      </c>
      <c r="Q245" s="217" t="str">
        <f t="shared" si="36"/>
        <v/>
      </c>
      <c r="R245" s="217" t="str">
        <f t="shared" si="37"/>
        <v/>
      </c>
      <c r="S245" s="219" t="str">
        <f t="shared" si="38"/>
        <v/>
      </c>
      <c r="T245" s="220" t="str">
        <f t="shared" si="30"/>
        <v/>
      </c>
      <c r="U245" s="220" t="str">
        <f t="shared" si="31"/>
        <v/>
      </c>
      <c r="V245" s="213" t="str">
        <f t="shared" si="39"/>
        <v/>
      </c>
    </row>
    <row r="246" spans="1:22" ht="29.25" thickBot="1" x14ac:dyDescent="0.25">
      <c r="A246" s="222" t="s">
        <v>824</v>
      </c>
      <c r="B246" s="223"/>
      <c r="C246" s="222" t="s">
        <v>415</v>
      </c>
      <c r="D246" s="223"/>
      <c r="E246" s="223">
        <v>100</v>
      </c>
      <c r="F246" s="223" t="s">
        <v>280</v>
      </c>
      <c r="G246" s="227"/>
      <c r="H246" s="43"/>
      <c r="I246" s="42"/>
      <c r="J246" s="42"/>
      <c r="K246" s="213"/>
      <c r="L246" s="215"/>
      <c r="M246" s="216" t="str">
        <f t="shared" si="32"/>
        <v>Soll</v>
      </c>
      <c r="N246" s="217" t="str">
        <f t="shared" si="33"/>
        <v/>
      </c>
      <c r="O246" s="217" t="str">
        <f t="shared" si="34"/>
        <v/>
      </c>
      <c r="P246" s="218" t="str">
        <f t="shared" si="35"/>
        <v/>
      </c>
      <c r="Q246" s="217" t="str">
        <f t="shared" si="36"/>
        <v/>
      </c>
      <c r="R246" s="217" t="str">
        <f t="shared" si="37"/>
        <v/>
      </c>
      <c r="S246" s="219" t="str">
        <f t="shared" si="38"/>
        <v xml:space="preserve"> 'E' richtig?</v>
      </c>
      <c r="T246" s="220" t="str">
        <f t="shared" si="30"/>
        <v/>
      </c>
      <c r="U246" s="220" t="str">
        <f t="shared" si="31"/>
        <v/>
      </c>
      <c r="V246" s="213" t="str">
        <f t="shared" si="39"/>
        <v/>
      </c>
    </row>
    <row r="247" spans="1:22" ht="29.25" thickBot="1" x14ac:dyDescent="0.25">
      <c r="A247" s="222" t="s">
        <v>825</v>
      </c>
      <c r="B247" s="223"/>
      <c r="C247" s="222" t="s">
        <v>416</v>
      </c>
      <c r="D247" s="223" t="s">
        <v>68</v>
      </c>
      <c r="E247" s="223"/>
      <c r="F247" s="223"/>
      <c r="G247" s="227"/>
      <c r="H247" s="43"/>
      <c r="I247" s="42"/>
      <c r="J247" s="42"/>
      <c r="K247" s="213"/>
      <c r="L247" s="215"/>
      <c r="M247" s="216" t="str">
        <f t="shared" si="32"/>
        <v>Muss</v>
      </c>
      <c r="N247" s="217" t="str">
        <f t="shared" si="33"/>
        <v/>
      </c>
      <c r="O247" s="217" t="str">
        <f t="shared" si="34"/>
        <v/>
      </c>
      <c r="P247" s="218" t="str">
        <f t="shared" si="35"/>
        <v/>
      </c>
      <c r="Q247" s="217" t="str">
        <f t="shared" si="36"/>
        <v/>
      </c>
      <c r="R247" s="217" t="str">
        <f t="shared" si="37"/>
        <v/>
      </c>
      <c r="S247" s="219" t="str">
        <f t="shared" si="38"/>
        <v/>
      </c>
      <c r="T247" s="220" t="str">
        <f t="shared" si="30"/>
        <v/>
      </c>
      <c r="U247" s="220" t="str">
        <f t="shared" si="31"/>
        <v/>
      </c>
      <c r="V247" s="213" t="str">
        <f t="shared" si="39"/>
        <v/>
      </c>
    </row>
    <row r="248" spans="1:22" ht="57.75" thickBot="1" x14ac:dyDescent="0.25">
      <c r="A248" s="222" t="s">
        <v>826</v>
      </c>
      <c r="B248" s="223"/>
      <c r="C248" s="222" t="s">
        <v>417</v>
      </c>
      <c r="D248" s="223"/>
      <c r="E248" s="223">
        <v>50</v>
      </c>
      <c r="F248" s="223"/>
      <c r="G248" s="227"/>
      <c r="H248" s="43"/>
      <c r="I248" s="42"/>
      <c r="J248" s="42"/>
      <c r="K248" s="213"/>
      <c r="L248" s="215"/>
      <c r="M248" s="216" t="str">
        <f t="shared" si="32"/>
        <v>Soll</v>
      </c>
      <c r="N248" s="217" t="str">
        <f t="shared" si="33"/>
        <v/>
      </c>
      <c r="O248" s="217" t="str">
        <f t="shared" si="34"/>
        <v/>
      </c>
      <c r="P248" s="218" t="str">
        <f t="shared" si="35"/>
        <v/>
      </c>
      <c r="Q248" s="217" t="str">
        <f t="shared" si="36"/>
        <v/>
      </c>
      <c r="R248" s="217" t="str">
        <f t="shared" si="37"/>
        <v/>
      </c>
      <c r="S248" s="219" t="str">
        <f t="shared" si="38"/>
        <v/>
      </c>
      <c r="T248" s="220" t="str">
        <f t="shared" si="30"/>
        <v/>
      </c>
      <c r="U248" s="220" t="str">
        <f t="shared" si="31"/>
        <v/>
      </c>
      <c r="V248" s="213" t="str">
        <f t="shared" si="39"/>
        <v/>
      </c>
    </row>
    <row r="249" spans="1:22" ht="57.75" thickBot="1" x14ac:dyDescent="0.25">
      <c r="A249" s="222" t="s">
        <v>827</v>
      </c>
      <c r="B249" s="223"/>
      <c r="C249" s="222" t="s">
        <v>418</v>
      </c>
      <c r="D249" s="223"/>
      <c r="E249" s="223">
        <v>100</v>
      </c>
      <c r="F249" s="223"/>
      <c r="G249" s="227"/>
      <c r="H249" s="43"/>
      <c r="I249" s="42"/>
      <c r="J249" s="42"/>
      <c r="K249" s="213"/>
      <c r="L249" s="215"/>
      <c r="M249" s="216" t="str">
        <f t="shared" si="32"/>
        <v>Soll</v>
      </c>
      <c r="N249" s="217" t="str">
        <f t="shared" si="33"/>
        <v/>
      </c>
      <c r="O249" s="217" t="str">
        <f t="shared" si="34"/>
        <v/>
      </c>
      <c r="P249" s="218" t="str">
        <f t="shared" si="35"/>
        <v/>
      </c>
      <c r="Q249" s="217" t="str">
        <f t="shared" si="36"/>
        <v/>
      </c>
      <c r="R249" s="217" t="str">
        <f t="shared" si="37"/>
        <v/>
      </c>
      <c r="S249" s="219" t="str">
        <f t="shared" si="38"/>
        <v/>
      </c>
      <c r="T249" s="220" t="str">
        <f t="shared" si="30"/>
        <v/>
      </c>
      <c r="U249" s="220" t="str">
        <f t="shared" si="31"/>
        <v/>
      </c>
      <c r="V249" s="213" t="str">
        <f t="shared" si="39"/>
        <v/>
      </c>
    </row>
    <row r="250" spans="1:22" ht="29.25" thickBot="1" x14ac:dyDescent="0.25">
      <c r="A250" s="222"/>
      <c r="B250" s="223"/>
      <c r="C250" s="222" t="s">
        <v>419</v>
      </c>
      <c r="D250" s="223"/>
      <c r="E250" s="223"/>
      <c r="F250" s="223"/>
      <c r="G250" s="227"/>
      <c r="H250" s="43"/>
      <c r="I250" s="42"/>
      <c r="J250" s="42"/>
      <c r="K250" s="213"/>
      <c r="L250" s="215"/>
      <c r="M250" s="216" t="str">
        <f t="shared" si="32"/>
        <v/>
      </c>
      <c r="N250" s="217" t="str">
        <f t="shared" si="33"/>
        <v/>
      </c>
      <c r="O250" s="217" t="str">
        <f t="shared" si="34"/>
        <v/>
      </c>
      <c r="P250" s="218" t="str">
        <f t="shared" si="35"/>
        <v/>
      </c>
      <c r="Q250" s="217" t="str">
        <f t="shared" si="36"/>
        <v/>
      </c>
      <c r="R250" s="217" t="str">
        <f t="shared" si="37"/>
        <v/>
      </c>
      <c r="S250" s="219" t="str">
        <f t="shared" si="38"/>
        <v/>
      </c>
      <c r="T250" s="220" t="str">
        <f t="shared" si="30"/>
        <v/>
      </c>
      <c r="U250" s="220" t="str">
        <f t="shared" si="31"/>
        <v/>
      </c>
      <c r="V250" s="213" t="str">
        <f t="shared" si="39"/>
        <v/>
      </c>
    </row>
    <row r="251" spans="1:22" ht="29.25" thickBot="1" x14ac:dyDescent="0.25">
      <c r="A251" s="222" t="s">
        <v>828</v>
      </c>
      <c r="B251" s="223"/>
      <c r="C251" s="222" t="s">
        <v>588</v>
      </c>
      <c r="D251" s="223"/>
      <c r="E251" s="223">
        <v>100</v>
      </c>
      <c r="F251" s="223"/>
      <c r="G251" s="227"/>
      <c r="H251" s="43"/>
      <c r="I251" s="42"/>
      <c r="J251" s="42"/>
      <c r="K251" s="213"/>
      <c r="L251" s="215"/>
      <c r="M251" s="216" t="str">
        <f t="shared" si="32"/>
        <v>Soll</v>
      </c>
      <c r="N251" s="217" t="str">
        <f t="shared" si="33"/>
        <v/>
      </c>
      <c r="O251" s="217" t="str">
        <f t="shared" si="34"/>
        <v/>
      </c>
      <c r="P251" s="218" t="str">
        <f t="shared" si="35"/>
        <v/>
      </c>
      <c r="Q251" s="217" t="str">
        <f t="shared" si="36"/>
        <v/>
      </c>
      <c r="R251" s="217" t="str">
        <f t="shared" si="37"/>
        <v/>
      </c>
      <c r="S251" s="219" t="str">
        <f t="shared" si="38"/>
        <v/>
      </c>
      <c r="T251" s="220" t="str">
        <f t="shared" si="30"/>
        <v/>
      </c>
      <c r="U251" s="220" t="str">
        <f t="shared" si="31"/>
        <v/>
      </c>
      <c r="V251" s="213" t="str">
        <f t="shared" si="39"/>
        <v/>
      </c>
    </row>
    <row r="252" spans="1:22" ht="29.25" thickBot="1" x14ac:dyDescent="0.25">
      <c r="A252" s="222" t="s">
        <v>829</v>
      </c>
      <c r="B252" s="223"/>
      <c r="C252" s="222" t="s">
        <v>589</v>
      </c>
      <c r="D252" s="223"/>
      <c r="E252" s="223">
        <v>100</v>
      </c>
      <c r="F252" s="223"/>
      <c r="G252" s="227"/>
      <c r="H252" s="43"/>
      <c r="I252" s="42"/>
      <c r="J252" s="42"/>
      <c r="K252" s="213"/>
      <c r="L252" s="215"/>
      <c r="M252" s="216" t="str">
        <f t="shared" si="32"/>
        <v>Soll</v>
      </c>
      <c r="N252" s="217" t="str">
        <f t="shared" si="33"/>
        <v/>
      </c>
      <c r="O252" s="217" t="str">
        <f t="shared" si="34"/>
        <v/>
      </c>
      <c r="P252" s="218" t="str">
        <f t="shared" si="35"/>
        <v/>
      </c>
      <c r="Q252" s="217" t="str">
        <f t="shared" si="36"/>
        <v/>
      </c>
      <c r="R252" s="217" t="str">
        <f t="shared" si="37"/>
        <v/>
      </c>
      <c r="S252" s="219" t="str">
        <f t="shared" si="38"/>
        <v/>
      </c>
      <c r="T252" s="220" t="str">
        <f t="shared" si="30"/>
        <v/>
      </c>
      <c r="U252" s="220" t="str">
        <f t="shared" si="31"/>
        <v/>
      </c>
      <c r="V252" s="213" t="str">
        <f t="shared" si="39"/>
        <v/>
      </c>
    </row>
    <row r="253" spans="1:22" ht="29.25" thickBot="1" x14ac:dyDescent="0.25">
      <c r="A253" s="222" t="s">
        <v>830</v>
      </c>
      <c r="B253" s="223"/>
      <c r="C253" s="222" t="s">
        <v>590</v>
      </c>
      <c r="D253" s="223"/>
      <c r="E253" s="223">
        <v>100</v>
      </c>
      <c r="F253" s="223"/>
      <c r="G253" s="227"/>
      <c r="H253" s="43"/>
      <c r="I253" s="42"/>
      <c r="J253" s="42"/>
      <c r="K253" s="213"/>
      <c r="L253" s="215"/>
      <c r="M253" s="216" t="str">
        <f t="shared" si="32"/>
        <v>Soll</v>
      </c>
      <c r="N253" s="217" t="str">
        <f t="shared" si="33"/>
        <v/>
      </c>
      <c r="O253" s="217" t="str">
        <f t="shared" si="34"/>
        <v/>
      </c>
      <c r="P253" s="218" t="str">
        <f t="shared" si="35"/>
        <v/>
      </c>
      <c r="Q253" s="217" t="str">
        <f t="shared" si="36"/>
        <v/>
      </c>
      <c r="R253" s="217" t="str">
        <f t="shared" si="37"/>
        <v/>
      </c>
      <c r="S253" s="219" t="str">
        <f t="shared" si="38"/>
        <v/>
      </c>
      <c r="T253" s="220" t="str">
        <f t="shared" si="30"/>
        <v/>
      </c>
      <c r="U253" s="220" t="str">
        <f t="shared" si="31"/>
        <v/>
      </c>
      <c r="V253" s="213" t="str">
        <f t="shared" si="39"/>
        <v/>
      </c>
    </row>
    <row r="254" spans="1:22" ht="43.5" thickBot="1" x14ac:dyDescent="0.25">
      <c r="A254" s="222" t="s">
        <v>831</v>
      </c>
      <c r="B254" s="223"/>
      <c r="C254" s="222" t="s">
        <v>420</v>
      </c>
      <c r="D254" s="223" t="s">
        <v>68</v>
      </c>
      <c r="E254" s="223"/>
      <c r="F254" s="223"/>
      <c r="G254" s="227"/>
      <c r="H254" s="43"/>
      <c r="I254" s="42"/>
      <c r="J254" s="42"/>
      <c r="K254" s="213"/>
      <c r="L254" s="215"/>
      <c r="M254" s="216" t="str">
        <f t="shared" si="32"/>
        <v>Muss</v>
      </c>
      <c r="N254" s="217" t="str">
        <f t="shared" si="33"/>
        <v/>
      </c>
      <c r="O254" s="217" t="str">
        <f t="shared" si="34"/>
        <v/>
      </c>
      <c r="P254" s="218" t="str">
        <f t="shared" si="35"/>
        <v/>
      </c>
      <c r="Q254" s="217" t="str">
        <f t="shared" si="36"/>
        <v/>
      </c>
      <c r="R254" s="217" t="str">
        <f t="shared" si="37"/>
        <v/>
      </c>
      <c r="S254" s="219" t="str">
        <f t="shared" si="38"/>
        <v/>
      </c>
      <c r="T254" s="220" t="str">
        <f t="shared" si="30"/>
        <v/>
      </c>
      <c r="U254" s="220" t="str">
        <f t="shared" si="31"/>
        <v/>
      </c>
      <c r="V254" s="213" t="str">
        <f t="shared" si="39"/>
        <v/>
      </c>
    </row>
    <row r="255" spans="1:22" ht="17.25" thickBot="1" x14ac:dyDescent="0.25">
      <c r="A255" s="222"/>
      <c r="B255" s="223"/>
      <c r="C255" s="226" t="s">
        <v>591</v>
      </c>
      <c r="D255" s="223"/>
      <c r="E255" s="223"/>
      <c r="F255" s="223"/>
      <c r="G255" s="227"/>
      <c r="H255" s="43"/>
      <c r="I255" s="42"/>
      <c r="J255" s="42"/>
      <c r="K255" s="213"/>
      <c r="L255" s="215"/>
      <c r="M255" s="216" t="str">
        <f t="shared" si="32"/>
        <v/>
      </c>
      <c r="N255" s="217" t="str">
        <f t="shared" si="33"/>
        <v/>
      </c>
      <c r="O255" s="217" t="str">
        <f t="shared" si="34"/>
        <v/>
      </c>
      <c r="P255" s="218" t="str">
        <f t="shared" si="35"/>
        <v/>
      </c>
      <c r="Q255" s="217" t="str">
        <f t="shared" si="36"/>
        <v/>
      </c>
      <c r="R255" s="217" t="str">
        <f t="shared" si="37"/>
        <v/>
      </c>
      <c r="S255" s="219" t="str">
        <f t="shared" si="38"/>
        <v/>
      </c>
      <c r="T255" s="220" t="str">
        <f t="shared" si="30"/>
        <v/>
      </c>
      <c r="U255" s="220" t="str">
        <f t="shared" si="31"/>
        <v/>
      </c>
      <c r="V255" s="213" t="str">
        <f t="shared" si="39"/>
        <v/>
      </c>
    </row>
    <row r="256" spans="1:22" ht="16.5" thickBot="1" x14ac:dyDescent="0.25">
      <c r="A256" s="222"/>
      <c r="B256" s="223"/>
      <c r="C256" s="229" t="s">
        <v>592</v>
      </c>
      <c r="D256" s="223"/>
      <c r="E256" s="223"/>
      <c r="F256" s="223"/>
      <c r="G256" s="227"/>
      <c r="H256" s="43"/>
      <c r="I256" s="42"/>
      <c r="J256" s="42"/>
      <c r="K256" s="213"/>
      <c r="L256" s="215"/>
      <c r="M256" s="216" t="str">
        <f t="shared" si="32"/>
        <v/>
      </c>
      <c r="N256" s="217" t="str">
        <f t="shared" si="33"/>
        <v/>
      </c>
      <c r="O256" s="217" t="str">
        <f t="shared" si="34"/>
        <v/>
      </c>
      <c r="P256" s="218" t="str">
        <f t="shared" si="35"/>
        <v/>
      </c>
      <c r="Q256" s="217" t="str">
        <f t="shared" si="36"/>
        <v/>
      </c>
      <c r="R256" s="217" t="str">
        <f t="shared" si="37"/>
        <v/>
      </c>
      <c r="S256" s="219" t="str">
        <f t="shared" si="38"/>
        <v/>
      </c>
      <c r="T256" s="220" t="str">
        <f t="shared" si="30"/>
        <v/>
      </c>
      <c r="U256" s="220" t="str">
        <f t="shared" si="31"/>
        <v/>
      </c>
      <c r="V256" s="213" t="str">
        <f t="shared" si="39"/>
        <v/>
      </c>
    </row>
    <row r="257" spans="1:22" ht="29.25" thickBot="1" x14ac:dyDescent="0.25">
      <c r="A257" s="222" t="s">
        <v>832</v>
      </c>
      <c r="B257" s="223"/>
      <c r="C257" s="222" t="s">
        <v>421</v>
      </c>
      <c r="D257" s="223" t="s">
        <v>68</v>
      </c>
      <c r="E257" s="223"/>
      <c r="F257" s="223"/>
      <c r="G257" s="227"/>
      <c r="H257" s="43"/>
      <c r="I257" s="42"/>
      <c r="J257" s="42"/>
      <c r="K257" s="213"/>
      <c r="L257" s="215"/>
      <c r="M257" s="216" t="str">
        <f t="shared" si="32"/>
        <v>Muss</v>
      </c>
      <c r="N257" s="217" t="str">
        <f t="shared" si="33"/>
        <v/>
      </c>
      <c r="O257" s="217" t="str">
        <f t="shared" si="34"/>
        <v/>
      </c>
      <c r="P257" s="218" t="str">
        <f t="shared" si="35"/>
        <v/>
      </c>
      <c r="Q257" s="217" t="str">
        <f t="shared" si="36"/>
        <v/>
      </c>
      <c r="R257" s="217" t="str">
        <f t="shared" si="37"/>
        <v/>
      </c>
      <c r="S257" s="219" t="str">
        <f t="shared" si="38"/>
        <v/>
      </c>
      <c r="T257" s="220" t="str">
        <f t="shared" si="30"/>
        <v/>
      </c>
      <c r="U257" s="220" t="str">
        <f t="shared" si="31"/>
        <v/>
      </c>
      <c r="V257" s="213" t="str">
        <f t="shared" si="39"/>
        <v/>
      </c>
    </row>
    <row r="258" spans="1:22" ht="29.25" thickBot="1" x14ac:dyDescent="0.25">
      <c r="A258" s="222" t="s">
        <v>833</v>
      </c>
      <c r="B258" s="223"/>
      <c r="C258" s="222" t="s">
        <v>422</v>
      </c>
      <c r="D258" s="223"/>
      <c r="E258" s="223">
        <v>100</v>
      </c>
      <c r="F258" s="223"/>
      <c r="G258" s="227"/>
      <c r="H258" s="43"/>
      <c r="I258" s="42"/>
      <c r="J258" s="42"/>
      <c r="K258" s="213"/>
      <c r="L258" s="215"/>
      <c r="M258" s="216" t="str">
        <f t="shared" si="32"/>
        <v>Soll</v>
      </c>
      <c r="N258" s="217" t="str">
        <f t="shared" si="33"/>
        <v/>
      </c>
      <c r="O258" s="217" t="str">
        <f t="shared" si="34"/>
        <v/>
      </c>
      <c r="P258" s="218" t="str">
        <f t="shared" si="35"/>
        <v/>
      </c>
      <c r="Q258" s="217" t="str">
        <f t="shared" si="36"/>
        <v/>
      </c>
      <c r="R258" s="217" t="str">
        <f t="shared" si="37"/>
        <v/>
      </c>
      <c r="S258" s="219" t="str">
        <f t="shared" si="38"/>
        <v/>
      </c>
      <c r="T258" s="220" t="str">
        <f t="shared" si="30"/>
        <v/>
      </c>
      <c r="U258" s="220" t="str">
        <f t="shared" si="31"/>
        <v/>
      </c>
      <c r="V258" s="213" t="str">
        <f t="shared" si="39"/>
        <v/>
      </c>
    </row>
    <row r="259" spans="1:22" ht="29.25" thickBot="1" x14ac:dyDescent="0.25">
      <c r="A259" s="222" t="s">
        <v>834</v>
      </c>
      <c r="B259" s="223"/>
      <c r="C259" s="222" t="s">
        <v>423</v>
      </c>
      <c r="D259" s="223" t="s">
        <v>68</v>
      </c>
      <c r="E259" s="223"/>
      <c r="F259" s="223"/>
      <c r="G259" s="227"/>
      <c r="H259" s="43"/>
      <c r="I259" s="42"/>
      <c r="J259" s="42"/>
      <c r="K259" s="213"/>
      <c r="L259" s="215"/>
      <c r="M259" s="216" t="str">
        <f t="shared" si="32"/>
        <v>Muss</v>
      </c>
      <c r="N259" s="217" t="str">
        <f t="shared" si="33"/>
        <v/>
      </c>
      <c r="O259" s="217" t="str">
        <f t="shared" si="34"/>
        <v/>
      </c>
      <c r="P259" s="218" t="str">
        <f t="shared" si="35"/>
        <v/>
      </c>
      <c r="Q259" s="217" t="str">
        <f t="shared" si="36"/>
        <v/>
      </c>
      <c r="R259" s="217" t="str">
        <f t="shared" si="37"/>
        <v/>
      </c>
      <c r="S259" s="219" t="str">
        <f t="shared" si="38"/>
        <v/>
      </c>
      <c r="T259" s="220" t="str">
        <f t="shared" si="30"/>
        <v/>
      </c>
      <c r="U259" s="220" t="str">
        <f t="shared" si="31"/>
        <v/>
      </c>
      <c r="V259" s="213" t="str">
        <f t="shared" si="39"/>
        <v/>
      </c>
    </row>
    <row r="260" spans="1:22" ht="29.25" thickBot="1" x14ac:dyDescent="0.25">
      <c r="A260" s="222" t="s">
        <v>835</v>
      </c>
      <c r="B260" s="223"/>
      <c r="C260" s="222" t="s">
        <v>424</v>
      </c>
      <c r="D260" s="223"/>
      <c r="E260" s="223">
        <v>50</v>
      </c>
      <c r="F260" s="223"/>
      <c r="G260" s="227"/>
      <c r="H260" s="43"/>
      <c r="I260" s="42"/>
      <c r="J260" s="42"/>
      <c r="K260" s="213"/>
      <c r="L260" s="215"/>
      <c r="M260" s="216" t="str">
        <f t="shared" si="32"/>
        <v>Soll</v>
      </c>
      <c r="N260" s="217" t="str">
        <f t="shared" si="33"/>
        <v/>
      </c>
      <c r="O260" s="217" t="str">
        <f t="shared" si="34"/>
        <v/>
      </c>
      <c r="P260" s="218" t="str">
        <f t="shared" si="35"/>
        <v/>
      </c>
      <c r="Q260" s="217" t="str">
        <f t="shared" si="36"/>
        <v/>
      </c>
      <c r="R260" s="217" t="str">
        <f t="shared" si="37"/>
        <v/>
      </c>
      <c r="S260" s="219" t="str">
        <f t="shared" si="38"/>
        <v/>
      </c>
      <c r="T260" s="220" t="str">
        <f t="shared" si="30"/>
        <v/>
      </c>
      <c r="U260" s="220" t="str">
        <f t="shared" si="31"/>
        <v/>
      </c>
      <c r="V260" s="213" t="str">
        <f t="shared" si="39"/>
        <v/>
      </c>
    </row>
    <row r="261" spans="1:22" ht="43.5" thickBot="1" x14ac:dyDescent="0.25">
      <c r="A261" s="222" t="s">
        <v>836</v>
      </c>
      <c r="B261" s="223"/>
      <c r="C261" s="222" t="s">
        <v>425</v>
      </c>
      <c r="D261" s="223"/>
      <c r="E261" s="223">
        <v>25</v>
      </c>
      <c r="F261" s="223" t="s">
        <v>280</v>
      </c>
      <c r="G261" s="227"/>
      <c r="H261" s="43"/>
      <c r="I261" s="42"/>
      <c r="J261" s="42"/>
      <c r="K261" s="213"/>
      <c r="L261" s="215"/>
      <c r="M261" s="216" t="str">
        <f t="shared" si="32"/>
        <v>Soll</v>
      </c>
      <c r="N261" s="217" t="str">
        <f t="shared" si="33"/>
        <v/>
      </c>
      <c r="O261" s="217" t="str">
        <f t="shared" si="34"/>
        <v/>
      </c>
      <c r="P261" s="218" t="str">
        <f t="shared" si="35"/>
        <v/>
      </c>
      <c r="Q261" s="217" t="str">
        <f t="shared" si="36"/>
        <v/>
      </c>
      <c r="R261" s="217" t="str">
        <f t="shared" si="37"/>
        <v/>
      </c>
      <c r="S261" s="219" t="str">
        <f t="shared" si="38"/>
        <v xml:space="preserve"> 'E' richtig?</v>
      </c>
      <c r="T261" s="220" t="str">
        <f t="shared" si="30"/>
        <v/>
      </c>
      <c r="U261" s="220" t="str">
        <f t="shared" si="31"/>
        <v/>
      </c>
      <c r="V261" s="213" t="str">
        <f t="shared" si="39"/>
        <v/>
      </c>
    </row>
    <row r="262" spans="1:22" ht="43.5" thickBot="1" x14ac:dyDescent="0.25">
      <c r="A262" s="222" t="s">
        <v>837</v>
      </c>
      <c r="B262" s="223"/>
      <c r="C262" s="222" t="s">
        <v>426</v>
      </c>
      <c r="D262" s="223"/>
      <c r="E262" s="223">
        <v>25</v>
      </c>
      <c r="F262" s="223"/>
      <c r="G262" s="227"/>
      <c r="H262" s="43"/>
      <c r="I262" s="42"/>
      <c r="J262" s="42"/>
      <c r="K262" s="213"/>
      <c r="L262" s="215"/>
      <c r="M262" s="216" t="str">
        <f t="shared" si="32"/>
        <v>Soll</v>
      </c>
      <c r="N262" s="217" t="str">
        <f t="shared" si="33"/>
        <v/>
      </c>
      <c r="O262" s="217" t="str">
        <f t="shared" si="34"/>
        <v/>
      </c>
      <c r="P262" s="218" t="str">
        <f t="shared" si="35"/>
        <v/>
      </c>
      <c r="Q262" s="217" t="str">
        <f t="shared" si="36"/>
        <v/>
      </c>
      <c r="R262" s="217" t="str">
        <f t="shared" si="37"/>
        <v/>
      </c>
      <c r="S262" s="219" t="str">
        <f t="shared" si="38"/>
        <v/>
      </c>
      <c r="T262" s="220" t="str">
        <f t="shared" si="30"/>
        <v/>
      </c>
      <c r="U262" s="220" t="str">
        <f t="shared" si="31"/>
        <v/>
      </c>
      <c r="V262" s="213" t="str">
        <f t="shared" si="39"/>
        <v/>
      </c>
    </row>
    <row r="263" spans="1:22" ht="16.5" thickBot="1" x14ac:dyDescent="0.25">
      <c r="A263" s="222"/>
      <c r="B263" s="223"/>
      <c r="C263" s="229" t="s">
        <v>593</v>
      </c>
      <c r="D263" s="223"/>
      <c r="E263" s="223"/>
      <c r="F263" s="223"/>
      <c r="G263" s="227"/>
      <c r="H263" s="43"/>
      <c r="I263" s="42"/>
      <c r="J263" s="42"/>
      <c r="K263" s="213"/>
      <c r="L263" s="215"/>
      <c r="M263" s="216" t="str">
        <f t="shared" si="32"/>
        <v/>
      </c>
      <c r="N263" s="217" t="str">
        <f t="shared" si="33"/>
        <v/>
      </c>
      <c r="O263" s="217" t="str">
        <f t="shared" si="34"/>
        <v/>
      </c>
      <c r="P263" s="218" t="str">
        <f t="shared" si="35"/>
        <v/>
      </c>
      <c r="Q263" s="217" t="str">
        <f t="shared" si="36"/>
        <v/>
      </c>
      <c r="R263" s="217" t="str">
        <f t="shared" si="37"/>
        <v/>
      </c>
      <c r="S263" s="219" t="str">
        <f t="shared" si="38"/>
        <v/>
      </c>
      <c r="T263" s="220" t="str">
        <f t="shared" si="30"/>
        <v/>
      </c>
      <c r="U263" s="220" t="str">
        <f t="shared" si="31"/>
        <v/>
      </c>
      <c r="V263" s="213" t="str">
        <f t="shared" si="39"/>
        <v/>
      </c>
    </row>
    <row r="264" spans="1:22" ht="29.25" thickBot="1" x14ac:dyDescent="0.25">
      <c r="A264" s="222" t="s">
        <v>838</v>
      </c>
      <c r="B264" s="223"/>
      <c r="C264" s="222" t="s">
        <v>427</v>
      </c>
      <c r="D264" s="223"/>
      <c r="E264" s="223">
        <v>200</v>
      </c>
      <c r="F264" s="223"/>
      <c r="G264" s="227"/>
      <c r="H264" s="43"/>
      <c r="I264" s="42"/>
      <c r="J264" s="42"/>
      <c r="K264" s="213"/>
      <c r="L264" s="215"/>
      <c r="M264" s="216" t="str">
        <f t="shared" si="32"/>
        <v>Soll</v>
      </c>
      <c r="N264" s="217" t="str">
        <f t="shared" si="33"/>
        <v/>
      </c>
      <c r="O264" s="217" t="str">
        <f t="shared" si="34"/>
        <v/>
      </c>
      <c r="P264" s="218" t="str">
        <f t="shared" si="35"/>
        <v/>
      </c>
      <c r="Q264" s="217" t="str">
        <f t="shared" si="36"/>
        <v/>
      </c>
      <c r="R264" s="217" t="str">
        <f t="shared" si="37"/>
        <v/>
      </c>
      <c r="S264" s="219" t="str">
        <f t="shared" si="38"/>
        <v/>
      </c>
      <c r="T264" s="220" t="str">
        <f t="shared" si="30"/>
        <v/>
      </c>
      <c r="U264" s="220" t="str">
        <f t="shared" si="31"/>
        <v/>
      </c>
      <c r="V264" s="213" t="str">
        <f t="shared" si="39"/>
        <v/>
      </c>
    </row>
    <row r="265" spans="1:22" ht="72" thickBot="1" x14ac:dyDescent="0.25">
      <c r="A265" s="222" t="s">
        <v>839</v>
      </c>
      <c r="B265" s="223"/>
      <c r="C265" s="222" t="s">
        <v>428</v>
      </c>
      <c r="D265" s="223"/>
      <c r="E265" s="223">
        <v>100</v>
      </c>
      <c r="F265" s="223"/>
      <c r="G265" s="227"/>
      <c r="H265" s="43"/>
      <c r="I265" s="42"/>
      <c r="J265" s="42"/>
      <c r="K265" s="213"/>
      <c r="L265" s="215"/>
      <c r="M265" s="216" t="str">
        <f t="shared" si="32"/>
        <v>Soll</v>
      </c>
      <c r="N265" s="217" t="str">
        <f t="shared" si="33"/>
        <v/>
      </c>
      <c r="O265" s="217" t="str">
        <f t="shared" si="34"/>
        <v/>
      </c>
      <c r="P265" s="218" t="str">
        <f t="shared" si="35"/>
        <v/>
      </c>
      <c r="Q265" s="217" t="str">
        <f t="shared" si="36"/>
        <v/>
      </c>
      <c r="R265" s="217" t="str">
        <f t="shared" si="37"/>
        <v/>
      </c>
      <c r="S265" s="219" t="str">
        <f t="shared" si="38"/>
        <v/>
      </c>
      <c r="T265" s="220" t="str">
        <f t="shared" ref="T265:T328" si="40" xml:space="preserve"> IF(AND($E265&gt;0,H265&lt;&gt;""),IF( H265="A", $E265, IF( H265="B", $E265 * Prozent_B, IF( H265="C", $E265 *Prozent_C, IF( H265="D", 0, "Fehler" ) ) ) ), "")</f>
        <v/>
      </c>
      <c r="U265" s="220" t="str">
        <f t="shared" ref="U265:U328" si="41" xml:space="preserve"> IF( $E265&gt;0,IF(K265&gt;0, IF( K265="A", $E265, IF( K265="B", $E265 * Prozent_B, IF( K265="C", $E265 *Prozent_C, IF( K265="D", 0, "Fehler" ) ) ) ),T265), "")</f>
        <v/>
      </c>
      <c r="V265" s="213" t="str">
        <f t="shared" si="39"/>
        <v/>
      </c>
    </row>
    <row r="266" spans="1:22" ht="18.75" thickBot="1" x14ac:dyDescent="0.25">
      <c r="A266" s="222"/>
      <c r="B266" s="223"/>
      <c r="C266" s="224" t="s">
        <v>594</v>
      </c>
      <c r="D266" s="223"/>
      <c r="E266" s="223"/>
      <c r="F266" s="223"/>
      <c r="G266" s="227"/>
      <c r="H266" s="43"/>
      <c r="I266" s="42"/>
      <c r="J266" s="42"/>
      <c r="K266" s="213"/>
      <c r="L266" s="215"/>
      <c r="M266" s="216" t="str">
        <f t="shared" ref="M266:M329" si="42">IF(ISERR(VALUE(SUBSTITUTE(A266,CHAR(160),""))),"",(IF(ISERROR(SEARCH("X",D266)),"Soll","Muss")))</f>
        <v/>
      </c>
      <c r="N266" s="217" t="str">
        <f t="shared" ref="N266:N329" si="43">IF(AND(D266="x",F266&lt;&gt;""), "Fehler", "")</f>
        <v/>
      </c>
      <c r="O266" s="217" t="str">
        <f t="shared" ref="O266:O329" si="44">IF(M266="","",
      IF(M266="Soll",
           IF(NOT(ISNUMBER(E266)),"Fehler in Punktespalte",
                IF(NOT(E266&gt;0),"Fehler: Negative Punktzahl","")
               ),""
          )
     )</f>
        <v/>
      </c>
      <c r="P266" s="218" t="str">
        <f t="shared" ref="P266:P329" si="45">IF( AND(E266&gt;0,M266&lt;&gt;"soll"), "Fehler", "")</f>
        <v/>
      </c>
      <c r="Q266" s="217" t="str">
        <f t="shared" ref="Q266:Q329" si="46">IF( AND(A266="",D266="x"), "Fehler", "")</f>
        <v/>
      </c>
      <c r="R266" s="217" t="str">
        <f t="shared" ref="R266:R329" si="47">IF(AND(M266="Muss",NOT(E266="")),"Fehler","")</f>
        <v/>
      </c>
      <c r="S266" s="219" t="str">
        <f t="shared" ref="S266:S329" si="48">IF(
AND(F266&lt;&gt;"",OR(
ISERROR(SEARCH("Konzept",C266)),
ISERROR(SEARCH("benannt",C266)),
ISERROR(SEARCH("benennt",C266)),
ISERROR(SEARCH("gibt an",C266)),
ISERROR(SEARCH("erklärt",C266)),
ISERROR(SEARCH("erläutert",C266)),
))," 'E' richtig?",
IF(
AND(F266="",OR(
ISNUMBER(SEARCH("Konzept",C266)),
ISNUMBER(SEARCH("benannt",C266)),
ISNUMBER(SEARCH("benennt",C266)),
ISNUMBER(SEARCH("gibt an",C266)),
ISNUMBER(SEARCH("erklärt",C266)),
ISNUMBER(SEARCH("erläutert",C266))
)),"Fehlt hier 'E' ?",""))</f>
        <v/>
      </c>
      <c r="T266" s="220" t="str">
        <f t="shared" si="40"/>
        <v/>
      </c>
      <c r="U266" s="220" t="str">
        <f t="shared" si="41"/>
        <v/>
      </c>
      <c r="V266" s="213" t="str">
        <f t="shared" ref="V266:V329" si="49" xml:space="preserve"> IF( $M266 ="muss", IF(H266&lt;&gt;"",IF(IF(K266&gt;0, K266,H266)&lt;&gt;"A", "Fehler", ""), ""),"")</f>
        <v/>
      </c>
    </row>
    <row r="267" spans="1:22" ht="29.25" thickBot="1" x14ac:dyDescent="0.25">
      <c r="A267" s="222"/>
      <c r="B267" s="223" t="s">
        <v>271</v>
      </c>
      <c r="C267" s="222" t="s">
        <v>429</v>
      </c>
      <c r="D267" s="223"/>
      <c r="E267" s="223"/>
      <c r="F267" s="223"/>
      <c r="G267" s="227"/>
      <c r="H267" s="43"/>
      <c r="I267" s="42"/>
      <c r="J267" s="42"/>
      <c r="K267" s="213"/>
      <c r="L267" s="215"/>
      <c r="M267" s="216" t="str">
        <f t="shared" si="42"/>
        <v/>
      </c>
      <c r="N267" s="217" t="str">
        <f t="shared" si="43"/>
        <v/>
      </c>
      <c r="O267" s="217" t="str">
        <f t="shared" si="44"/>
        <v/>
      </c>
      <c r="P267" s="218" t="str">
        <f t="shared" si="45"/>
        <v/>
      </c>
      <c r="Q267" s="217" t="str">
        <f t="shared" si="46"/>
        <v/>
      </c>
      <c r="R267" s="217" t="str">
        <f t="shared" si="47"/>
        <v/>
      </c>
      <c r="S267" s="219" t="str">
        <f t="shared" si="48"/>
        <v/>
      </c>
      <c r="T267" s="220" t="str">
        <f t="shared" si="40"/>
        <v/>
      </c>
      <c r="U267" s="220" t="str">
        <f t="shared" si="41"/>
        <v/>
      </c>
      <c r="V267" s="213" t="str">
        <f t="shared" si="49"/>
        <v/>
      </c>
    </row>
    <row r="268" spans="1:22" ht="90.75" thickBot="1" x14ac:dyDescent="0.25">
      <c r="A268" s="222"/>
      <c r="B268" s="223" t="s">
        <v>271</v>
      </c>
      <c r="C268" s="231" t="s">
        <v>430</v>
      </c>
      <c r="D268" s="223"/>
      <c r="E268" s="223"/>
      <c r="F268" s="223"/>
      <c r="G268" s="227"/>
      <c r="H268" s="43"/>
      <c r="I268" s="42"/>
      <c r="J268" s="42"/>
      <c r="K268" s="213"/>
      <c r="L268" s="215"/>
      <c r="M268" s="216" t="str">
        <f t="shared" si="42"/>
        <v/>
      </c>
      <c r="N268" s="217" t="str">
        <f t="shared" si="43"/>
        <v/>
      </c>
      <c r="O268" s="217" t="str">
        <f t="shared" si="44"/>
        <v/>
      </c>
      <c r="P268" s="218" t="str">
        <f t="shared" si="45"/>
        <v/>
      </c>
      <c r="Q268" s="217" t="str">
        <f t="shared" si="46"/>
        <v/>
      </c>
      <c r="R268" s="217" t="str">
        <f t="shared" si="47"/>
        <v/>
      </c>
      <c r="S268" s="219" t="str">
        <f t="shared" si="48"/>
        <v/>
      </c>
      <c r="T268" s="220" t="str">
        <f t="shared" si="40"/>
        <v/>
      </c>
      <c r="U268" s="220" t="str">
        <f t="shared" si="41"/>
        <v/>
      </c>
      <c r="V268" s="213" t="str">
        <f t="shared" si="49"/>
        <v/>
      </c>
    </row>
    <row r="269" spans="1:22" ht="17.25" thickBot="1" x14ac:dyDescent="0.25">
      <c r="A269" s="222"/>
      <c r="B269" s="223"/>
      <c r="C269" s="226" t="s">
        <v>595</v>
      </c>
      <c r="D269" s="223"/>
      <c r="E269" s="223"/>
      <c r="F269" s="223"/>
      <c r="G269" s="227"/>
      <c r="H269" s="43"/>
      <c r="I269" s="42"/>
      <c r="J269" s="42"/>
      <c r="K269" s="213"/>
      <c r="L269" s="215"/>
      <c r="M269" s="216" t="str">
        <f t="shared" si="42"/>
        <v/>
      </c>
      <c r="N269" s="217" t="str">
        <f t="shared" si="43"/>
        <v/>
      </c>
      <c r="O269" s="217" t="str">
        <f t="shared" si="44"/>
        <v/>
      </c>
      <c r="P269" s="218" t="str">
        <f t="shared" si="45"/>
        <v/>
      </c>
      <c r="Q269" s="217" t="str">
        <f t="shared" si="46"/>
        <v/>
      </c>
      <c r="R269" s="217" t="str">
        <f t="shared" si="47"/>
        <v/>
      </c>
      <c r="S269" s="219" t="str">
        <f t="shared" si="48"/>
        <v/>
      </c>
      <c r="T269" s="220" t="str">
        <f t="shared" si="40"/>
        <v/>
      </c>
      <c r="U269" s="220" t="str">
        <f t="shared" si="41"/>
        <v/>
      </c>
      <c r="V269" s="213" t="str">
        <f t="shared" si="49"/>
        <v/>
      </c>
    </row>
    <row r="270" spans="1:22" ht="15" thickBot="1" x14ac:dyDescent="0.25">
      <c r="A270" s="222"/>
      <c r="B270" s="223"/>
      <c r="C270" s="222" t="s">
        <v>431</v>
      </c>
      <c r="D270" s="223"/>
      <c r="E270" s="223"/>
      <c r="F270" s="223"/>
      <c r="G270" s="227"/>
      <c r="H270" s="43"/>
      <c r="I270" s="42"/>
      <c r="J270" s="42"/>
      <c r="K270" s="213"/>
      <c r="L270" s="215"/>
      <c r="M270" s="216" t="str">
        <f t="shared" si="42"/>
        <v/>
      </c>
      <c r="N270" s="217" t="str">
        <f t="shared" si="43"/>
        <v/>
      </c>
      <c r="O270" s="217" t="str">
        <f t="shared" si="44"/>
        <v/>
      </c>
      <c r="P270" s="218" t="str">
        <f t="shared" si="45"/>
        <v/>
      </c>
      <c r="Q270" s="217" t="str">
        <f t="shared" si="46"/>
        <v/>
      </c>
      <c r="R270" s="217" t="str">
        <f t="shared" si="47"/>
        <v/>
      </c>
      <c r="S270" s="219" t="str">
        <f t="shared" si="48"/>
        <v/>
      </c>
      <c r="T270" s="220" t="str">
        <f t="shared" si="40"/>
        <v/>
      </c>
      <c r="U270" s="220" t="str">
        <f t="shared" si="41"/>
        <v/>
      </c>
      <c r="V270" s="213" t="str">
        <f t="shared" si="49"/>
        <v/>
      </c>
    </row>
    <row r="271" spans="1:22" ht="29.25" thickBot="1" x14ac:dyDescent="0.25">
      <c r="A271" s="222" t="s">
        <v>840</v>
      </c>
      <c r="B271" s="223"/>
      <c r="C271" s="222" t="s">
        <v>596</v>
      </c>
      <c r="D271" s="223" t="s">
        <v>68</v>
      </c>
      <c r="E271" s="223"/>
      <c r="F271" s="223"/>
      <c r="G271" s="227"/>
      <c r="H271" s="43"/>
      <c r="I271" s="42"/>
      <c r="J271" s="42"/>
      <c r="K271" s="213"/>
      <c r="L271" s="215"/>
      <c r="M271" s="216" t="str">
        <f t="shared" si="42"/>
        <v>Muss</v>
      </c>
      <c r="N271" s="217" t="str">
        <f t="shared" si="43"/>
        <v/>
      </c>
      <c r="O271" s="217" t="str">
        <f t="shared" si="44"/>
        <v/>
      </c>
      <c r="P271" s="218" t="str">
        <f t="shared" si="45"/>
        <v/>
      </c>
      <c r="Q271" s="217" t="str">
        <f t="shared" si="46"/>
        <v/>
      </c>
      <c r="R271" s="217" t="str">
        <f t="shared" si="47"/>
        <v/>
      </c>
      <c r="S271" s="219" t="str">
        <f t="shared" si="48"/>
        <v/>
      </c>
      <c r="T271" s="220" t="str">
        <f t="shared" si="40"/>
        <v/>
      </c>
      <c r="U271" s="220" t="str">
        <f t="shared" si="41"/>
        <v/>
      </c>
      <c r="V271" s="213" t="str">
        <f t="shared" si="49"/>
        <v/>
      </c>
    </row>
    <row r="272" spans="1:22" ht="29.25" thickBot="1" x14ac:dyDescent="0.25">
      <c r="A272" s="222" t="s">
        <v>841</v>
      </c>
      <c r="B272" s="223"/>
      <c r="C272" s="222" t="s">
        <v>597</v>
      </c>
      <c r="D272" s="223" t="s">
        <v>68</v>
      </c>
      <c r="E272" s="223"/>
      <c r="F272" s="223"/>
      <c r="G272" s="227"/>
      <c r="H272" s="43"/>
      <c r="I272" s="42"/>
      <c r="J272" s="42"/>
      <c r="K272" s="213"/>
      <c r="L272" s="215"/>
      <c r="M272" s="216" t="str">
        <f t="shared" si="42"/>
        <v>Muss</v>
      </c>
      <c r="N272" s="217" t="str">
        <f t="shared" si="43"/>
        <v/>
      </c>
      <c r="O272" s="217" t="str">
        <f t="shared" si="44"/>
        <v/>
      </c>
      <c r="P272" s="218" t="str">
        <f t="shared" si="45"/>
        <v/>
      </c>
      <c r="Q272" s="217" t="str">
        <f t="shared" si="46"/>
        <v/>
      </c>
      <c r="R272" s="217" t="str">
        <f t="shared" si="47"/>
        <v/>
      </c>
      <c r="S272" s="219" t="str">
        <f t="shared" si="48"/>
        <v/>
      </c>
      <c r="T272" s="220" t="str">
        <f t="shared" si="40"/>
        <v/>
      </c>
      <c r="U272" s="220" t="str">
        <f t="shared" si="41"/>
        <v/>
      </c>
      <c r="V272" s="213" t="str">
        <f t="shared" si="49"/>
        <v/>
      </c>
    </row>
    <row r="273" spans="1:22" ht="100.5" thickBot="1" x14ac:dyDescent="0.25">
      <c r="A273" s="222" t="s">
        <v>842</v>
      </c>
      <c r="B273" s="223"/>
      <c r="C273" s="222" t="s">
        <v>432</v>
      </c>
      <c r="D273" s="223" t="s">
        <v>68</v>
      </c>
      <c r="E273" s="223"/>
      <c r="F273" s="223"/>
      <c r="G273" s="227"/>
      <c r="H273" s="43"/>
      <c r="I273" s="42"/>
      <c r="J273" s="42"/>
      <c r="K273" s="213"/>
      <c r="L273" s="215"/>
      <c r="M273" s="216" t="str">
        <f t="shared" si="42"/>
        <v>Muss</v>
      </c>
      <c r="N273" s="217" t="str">
        <f t="shared" si="43"/>
        <v/>
      </c>
      <c r="O273" s="217" t="str">
        <f t="shared" si="44"/>
        <v/>
      </c>
      <c r="P273" s="218" t="str">
        <f t="shared" si="45"/>
        <v/>
      </c>
      <c r="Q273" s="217" t="str">
        <f t="shared" si="46"/>
        <v/>
      </c>
      <c r="R273" s="217" t="str">
        <f t="shared" si="47"/>
        <v/>
      </c>
      <c r="S273" s="219" t="str">
        <f t="shared" si="48"/>
        <v/>
      </c>
      <c r="T273" s="220" t="str">
        <f t="shared" si="40"/>
        <v/>
      </c>
      <c r="U273" s="220" t="str">
        <f t="shared" si="41"/>
        <v/>
      </c>
      <c r="V273" s="213" t="str">
        <f t="shared" si="49"/>
        <v/>
      </c>
    </row>
    <row r="274" spans="1:22" ht="29.25" thickBot="1" x14ac:dyDescent="0.25">
      <c r="A274" s="222" t="s">
        <v>843</v>
      </c>
      <c r="B274" s="223"/>
      <c r="C274" s="222" t="s">
        <v>598</v>
      </c>
      <c r="D274" s="223" t="s">
        <v>68</v>
      </c>
      <c r="E274" s="223"/>
      <c r="F274" s="223"/>
      <c r="G274" s="227"/>
      <c r="H274" s="43"/>
      <c r="I274" s="42"/>
      <c r="J274" s="42"/>
      <c r="K274" s="213"/>
      <c r="L274" s="215"/>
      <c r="M274" s="216" t="str">
        <f t="shared" si="42"/>
        <v>Muss</v>
      </c>
      <c r="N274" s="217" t="str">
        <f t="shared" si="43"/>
        <v/>
      </c>
      <c r="O274" s="217" t="str">
        <f t="shared" si="44"/>
        <v/>
      </c>
      <c r="P274" s="218" t="str">
        <f t="shared" si="45"/>
        <v/>
      </c>
      <c r="Q274" s="217" t="str">
        <f t="shared" si="46"/>
        <v/>
      </c>
      <c r="R274" s="217" t="str">
        <f t="shared" si="47"/>
        <v/>
      </c>
      <c r="S274" s="219" t="str">
        <f t="shared" si="48"/>
        <v/>
      </c>
      <c r="T274" s="220" t="str">
        <f t="shared" si="40"/>
        <v/>
      </c>
      <c r="U274" s="220" t="str">
        <f t="shared" si="41"/>
        <v/>
      </c>
      <c r="V274" s="213" t="str">
        <f t="shared" si="49"/>
        <v/>
      </c>
    </row>
    <row r="275" spans="1:22" ht="29.25" thickBot="1" x14ac:dyDescent="0.25">
      <c r="A275" s="222" t="s">
        <v>844</v>
      </c>
      <c r="B275" s="223"/>
      <c r="C275" s="222" t="s">
        <v>599</v>
      </c>
      <c r="D275" s="223" t="s">
        <v>68</v>
      </c>
      <c r="E275" s="223"/>
      <c r="F275" s="223"/>
      <c r="G275" s="227"/>
      <c r="H275" s="43"/>
      <c r="I275" s="42"/>
      <c r="J275" s="42"/>
      <c r="K275" s="213"/>
      <c r="L275" s="215"/>
      <c r="M275" s="216" t="str">
        <f t="shared" si="42"/>
        <v>Muss</v>
      </c>
      <c r="N275" s="217" t="str">
        <f t="shared" si="43"/>
        <v/>
      </c>
      <c r="O275" s="217" t="str">
        <f t="shared" si="44"/>
        <v/>
      </c>
      <c r="P275" s="218" t="str">
        <f t="shared" si="45"/>
        <v/>
      </c>
      <c r="Q275" s="217" t="str">
        <f t="shared" si="46"/>
        <v/>
      </c>
      <c r="R275" s="217" t="str">
        <f t="shared" si="47"/>
        <v/>
      </c>
      <c r="S275" s="219" t="str">
        <f t="shared" si="48"/>
        <v/>
      </c>
      <c r="T275" s="220" t="str">
        <f t="shared" si="40"/>
        <v/>
      </c>
      <c r="U275" s="220" t="str">
        <f t="shared" si="41"/>
        <v/>
      </c>
      <c r="V275" s="213" t="str">
        <f t="shared" si="49"/>
        <v/>
      </c>
    </row>
    <row r="276" spans="1:22" ht="29.25" thickBot="1" x14ac:dyDescent="0.25">
      <c r="A276" s="222" t="s">
        <v>845</v>
      </c>
      <c r="B276" s="223"/>
      <c r="C276" s="222" t="s">
        <v>600</v>
      </c>
      <c r="D276" s="223" t="s">
        <v>68</v>
      </c>
      <c r="E276" s="223"/>
      <c r="F276" s="223"/>
      <c r="G276" s="227"/>
      <c r="H276" s="43"/>
      <c r="I276" s="42"/>
      <c r="J276" s="42"/>
      <c r="K276" s="213"/>
      <c r="L276" s="215"/>
      <c r="M276" s="216" t="str">
        <f t="shared" si="42"/>
        <v>Muss</v>
      </c>
      <c r="N276" s="217" t="str">
        <f t="shared" si="43"/>
        <v/>
      </c>
      <c r="O276" s="217" t="str">
        <f t="shared" si="44"/>
        <v/>
      </c>
      <c r="P276" s="218" t="str">
        <f t="shared" si="45"/>
        <v/>
      </c>
      <c r="Q276" s="217" t="str">
        <f t="shared" si="46"/>
        <v/>
      </c>
      <c r="R276" s="217" t="str">
        <f t="shared" si="47"/>
        <v/>
      </c>
      <c r="S276" s="219" t="str">
        <f t="shared" si="48"/>
        <v/>
      </c>
      <c r="T276" s="220" t="str">
        <f t="shared" si="40"/>
        <v/>
      </c>
      <c r="U276" s="220" t="str">
        <f t="shared" si="41"/>
        <v/>
      </c>
      <c r="V276" s="213" t="str">
        <f t="shared" si="49"/>
        <v/>
      </c>
    </row>
    <row r="277" spans="1:22" ht="72" thickBot="1" x14ac:dyDescent="0.25">
      <c r="A277" s="222" t="s">
        <v>846</v>
      </c>
      <c r="B277" s="223"/>
      <c r="C277" s="222" t="s">
        <v>433</v>
      </c>
      <c r="D277" s="223" t="s">
        <v>68</v>
      </c>
      <c r="E277" s="223"/>
      <c r="F277" s="223"/>
      <c r="G277" s="227"/>
      <c r="H277" s="43"/>
      <c r="I277" s="42"/>
      <c r="J277" s="42"/>
      <c r="K277" s="213"/>
      <c r="L277" s="215"/>
      <c r="M277" s="216" t="str">
        <f t="shared" si="42"/>
        <v>Muss</v>
      </c>
      <c r="N277" s="217" t="str">
        <f t="shared" si="43"/>
        <v/>
      </c>
      <c r="O277" s="217" t="str">
        <f t="shared" si="44"/>
        <v/>
      </c>
      <c r="P277" s="218" t="str">
        <f t="shared" si="45"/>
        <v/>
      </c>
      <c r="Q277" s="217" t="str">
        <f t="shared" si="46"/>
        <v/>
      </c>
      <c r="R277" s="217" t="str">
        <f t="shared" si="47"/>
        <v/>
      </c>
      <c r="S277" s="219" t="str">
        <f t="shared" si="48"/>
        <v/>
      </c>
      <c r="T277" s="220" t="str">
        <f t="shared" si="40"/>
        <v/>
      </c>
      <c r="U277" s="220" t="str">
        <f t="shared" si="41"/>
        <v/>
      </c>
      <c r="V277" s="213" t="str">
        <f t="shared" si="49"/>
        <v/>
      </c>
    </row>
    <row r="278" spans="1:22" ht="29.25" thickBot="1" x14ac:dyDescent="0.25">
      <c r="A278" s="222" t="s">
        <v>847</v>
      </c>
      <c r="B278" s="223"/>
      <c r="C278" s="222" t="s">
        <v>601</v>
      </c>
      <c r="D278" s="223" t="s">
        <v>68</v>
      </c>
      <c r="E278" s="223"/>
      <c r="F278" s="223"/>
      <c r="G278" s="227"/>
      <c r="H278" s="43"/>
      <c r="I278" s="42"/>
      <c r="J278" s="42"/>
      <c r="K278" s="213"/>
      <c r="L278" s="215"/>
      <c r="M278" s="216" t="str">
        <f t="shared" si="42"/>
        <v>Muss</v>
      </c>
      <c r="N278" s="217" t="str">
        <f t="shared" si="43"/>
        <v/>
      </c>
      <c r="O278" s="217" t="str">
        <f t="shared" si="44"/>
        <v/>
      </c>
      <c r="P278" s="218" t="str">
        <f t="shared" si="45"/>
        <v/>
      </c>
      <c r="Q278" s="217" t="str">
        <f t="shared" si="46"/>
        <v/>
      </c>
      <c r="R278" s="217" t="str">
        <f t="shared" si="47"/>
        <v/>
      </c>
      <c r="S278" s="219" t="str">
        <f t="shared" si="48"/>
        <v/>
      </c>
      <c r="T278" s="220" t="str">
        <f t="shared" si="40"/>
        <v/>
      </c>
      <c r="U278" s="220" t="str">
        <f t="shared" si="41"/>
        <v/>
      </c>
      <c r="V278" s="213" t="str">
        <f t="shared" si="49"/>
        <v/>
      </c>
    </row>
    <row r="279" spans="1:22" ht="29.25" thickBot="1" x14ac:dyDescent="0.25">
      <c r="A279" s="222" t="s">
        <v>848</v>
      </c>
      <c r="B279" s="223"/>
      <c r="C279" s="222" t="s">
        <v>602</v>
      </c>
      <c r="D279" s="223" t="s">
        <v>68</v>
      </c>
      <c r="E279" s="223"/>
      <c r="F279" s="223"/>
      <c r="G279" s="227"/>
      <c r="H279" s="43"/>
      <c r="I279" s="42"/>
      <c r="J279" s="42"/>
      <c r="K279" s="213"/>
      <c r="L279" s="215"/>
      <c r="M279" s="216" t="str">
        <f t="shared" si="42"/>
        <v>Muss</v>
      </c>
      <c r="N279" s="217" t="str">
        <f t="shared" si="43"/>
        <v/>
      </c>
      <c r="O279" s="217" t="str">
        <f t="shared" si="44"/>
        <v/>
      </c>
      <c r="P279" s="218" t="str">
        <f t="shared" si="45"/>
        <v/>
      </c>
      <c r="Q279" s="217" t="str">
        <f t="shared" si="46"/>
        <v/>
      </c>
      <c r="R279" s="217" t="str">
        <f t="shared" si="47"/>
        <v/>
      </c>
      <c r="S279" s="219" t="str">
        <f t="shared" si="48"/>
        <v/>
      </c>
      <c r="T279" s="220" t="str">
        <f t="shared" si="40"/>
        <v/>
      </c>
      <c r="U279" s="220" t="str">
        <f t="shared" si="41"/>
        <v/>
      </c>
      <c r="V279" s="213" t="str">
        <f t="shared" si="49"/>
        <v/>
      </c>
    </row>
    <row r="280" spans="1:22" ht="17.25" thickBot="1" x14ac:dyDescent="0.25">
      <c r="A280" s="222"/>
      <c r="B280" s="223"/>
      <c r="C280" s="226" t="s">
        <v>603</v>
      </c>
      <c r="D280" s="223"/>
      <c r="E280" s="223"/>
      <c r="F280" s="223"/>
      <c r="G280" s="227"/>
      <c r="H280" s="43"/>
      <c r="I280" s="42"/>
      <c r="J280" s="42"/>
      <c r="K280" s="213"/>
      <c r="L280" s="215"/>
      <c r="M280" s="216" t="str">
        <f t="shared" si="42"/>
        <v/>
      </c>
      <c r="N280" s="217" t="str">
        <f t="shared" si="43"/>
        <v/>
      </c>
      <c r="O280" s="217" t="str">
        <f t="shared" si="44"/>
        <v/>
      </c>
      <c r="P280" s="218" t="str">
        <f t="shared" si="45"/>
        <v/>
      </c>
      <c r="Q280" s="217" t="str">
        <f t="shared" si="46"/>
        <v/>
      </c>
      <c r="R280" s="217" t="str">
        <f t="shared" si="47"/>
        <v/>
      </c>
      <c r="S280" s="219" t="str">
        <f t="shared" si="48"/>
        <v/>
      </c>
      <c r="T280" s="220" t="str">
        <f t="shared" si="40"/>
        <v/>
      </c>
      <c r="U280" s="220" t="str">
        <f t="shared" si="41"/>
        <v/>
      </c>
      <c r="V280" s="213" t="str">
        <f t="shared" si="49"/>
        <v/>
      </c>
    </row>
    <row r="281" spans="1:22" ht="29.25" thickBot="1" x14ac:dyDescent="0.25">
      <c r="A281" s="222"/>
      <c r="B281" s="223"/>
      <c r="C281" s="222" t="s">
        <v>434</v>
      </c>
      <c r="D281" s="223" t="s">
        <v>68</v>
      </c>
      <c r="E281" s="223"/>
      <c r="F281" s="223"/>
      <c r="G281" s="227"/>
      <c r="H281" s="43"/>
      <c r="I281" s="42"/>
      <c r="J281" s="42"/>
      <c r="K281" s="213"/>
      <c r="L281" s="215"/>
      <c r="M281" s="216" t="str">
        <f t="shared" si="42"/>
        <v/>
      </c>
      <c r="N281" s="217" t="str">
        <f t="shared" si="43"/>
        <v/>
      </c>
      <c r="O281" s="217" t="str">
        <f t="shared" si="44"/>
        <v/>
      </c>
      <c r="P281" s="218" t="str">
        <f t="shared" si="45"/>
        <v/>
      </c>
      <c r="Q281" s="217" t="str">
        <f t="shared" si="46"/>
        <v>Fehler</v>
      </c>
      <c r="R281" s="217" t="str">
        <f t="shared" si="47"/>
        <v/>
      </c>
      <c r="S281" s="219" t="str">
        <f t="shared" si="48"/>
        <v/>
      </c>
      <c r="T281" s="220" t="str">
        <f t="shared" si="40"/>
        <v/>
      </c>
      <c r="U281" s="220" t="str">
        <f t="shared" si="41"/>
        <v/>
      </c>
      <c r="V281" s="213" t="str">
        <f t="shared" si="49"/>
        <v/>
      </c>
    </row>
    <row r="282" spans="1:22" ht="43.5" thickBot="1" x14ac:dyDescent="0.25">
      <c r="A282" s="222" t="s">
        <v>849</v>
      </c>
      <c r="B282" s="223"/>
      <c r="C282" s="222" t="s">
        <v>604</v>
      </c>
      <c r="D282" s="223" t="s">
        <v>68</v>
      </c>
      <c r="E282" s="223"/>
      <c r="F282" s="223"/>
      <c r="G282" s="227"/>
      <c r="H282" s="43"/>
      <c r="I282" s="42"/>
      <c r="J282" s="42"/>
      <c r="K282" s="213"/>
      <c r="L282" s="215"/>
      <c r="M282" s="216" t="str">
        <f t="shared" si="42"/>
        <v>Muss</v>
      </c>
      <c r="N282" s="217" t="str">
        <f t="shared" si="43"/>
        <v/>
      </c>
      <c r="O282" s="217" t="str">
        <f t="shared" si="44"/>
        <v/>
      </c>
      <c r="P282" s="218" t="str">
        <f t="shared" si="45"/>
        <v/>
      </c>
      <c r="Q282" s="217" t="str">
        <f t="shared" si="46"/>
        <v/>
      </c>
      <c r="R282" s="217" t="str">
        <f t="shared" si="47"/>
        <v/>
      </c>
      <c r="S282" s="219" t="str">
        <f t="shared" si="48"/>
        <v/>
      </c>
      <c r="T282" s="220" t="str">
        <f t="shared" si="40"/>
        <v/>
      </c>
      <c r="U282" s="220" t="str">
        <f t="shared" si="41"/>
        <v/>
      </c>
      <c r="V282" s="213" t="str">
        <f t="shared" si="49"/>
        <v/>
      </c>
    </row>
    <row r="283" spans="1:22" ht="29.25" thickBot="1" x14ac:dyDescent="0.25">
      <c r="A283" s="222" t="s">
        <v>850</v>
      </c>
      <c r="B283" s="223"/>
      <c r="C283" s="222" t="s">
        <v>605</v>
      </c>
      <c r="D283" s="223" t="s">
        <v>68</v>
      </c>
      <c r="E283" s="223"/>
      <c r="F283" s="223"/>
      <c r="G283" s="227"/>
      <c r="H283" s="43"/>
      <c r="I283" s="42"/>
      <c r="J283" s="42"/>
      <c r="K283" s="213"/>
      <c r="L283" s="215"/>
      <c r="M283" s="216" t="str">
        <f t="shared" si="42"/>
        <v>Muss</v>
      </c>
      <c r="N283" s="217" t="str">
        <f t="shared" si="43"/>
        <v/>
      </c>
      <c r="O283" s="217" t="str">
        <f t="shared" si="44"/>
        <v/>
      </c>
      <c r="P283" s="218" t="str">
        <f t="shared" si="45"/>
        <v/>
      </c>
      <c r="Q283" s="217" t="str">
        <f t="shared" si="46"/>
        <v/>
      </c>
      <c r="R283" s="217" t="str">
        <f t="shared" si="47"/>
        <v/>
      </c>
      <c r="S283" s="219" t="str">
        <f t="shared" si="48"/>
        <v/>
      </c>
      <c r="T283" s="220" t="str">
        <f t="shared" si="40"/>
        <v/>
      </c>
      <c r="U283" s="220" t="str">
        <f t="shared" si="41"/>
        <v/>
      </c>
      <c r="V283" s="213" t="str">
        <f t="shared" si="49"/>
        <v/>
      </c>
    </row>
    <row r="284" spans="1:22" ht="29.25" thickBot="1" x14ac:dyDescent="0.25">
      <c r="A284" s="222" t="s">
        <v>851</v>
      </c>
      <c r="B284" s="223"/>
      <c r="C284" s="222" t="s">
        <v>606</v>
      </c>
      <c r="D284" s="223" t="s">
        <v>68</v>
      </c>
      <c r="E284" s="223"/>
      <c r="F284" s="223"/>
      <c r="G284" s="227"/>
      <c r="H284" s="43"/>
      <c r="I284" s="42"/>
      <c r="J284" s="42"/>
      <c r="K284" s="213"/>
      <c r="L284" s="215"/>
      <c r="M284" s="216" t="str">
        <f t="shared" si="42"/>
        <v>Muss</v>
      </c>
      <c r="N284" s="217" t="str">
        <f t="shared" si="43"/>
        <v/>
      </c>
      <c r="O284" s="217" t="str">
        <f t="shared" si="44"/>
        <v/>
      </c>
      <c r="P284" s="218" t="str">
        <f t="shared" si="45"/>
        <v/>
      </c>
      <c r="Q284" s="217" t="str">
        <f t="shared" si="46"/>
        <v/>
      </c>
      <c r="R284" s="217" t="str">
        <f t="shared" si="47"/>
        <v/>
      </c>
      <c r="S284" s="219" t="str">
        <f t="shared" si="48"/>
        <v/>
      </c>
      <c r="T284" s="220" t="str">
        <f t="shared" si="40"/>
        <v/>
      </c>
      <c r="U284" s="220" t="str">
        <f t="shared" si="41"/>
        <v/>
      </c>
      <c r="V284" s="213" t="str">
        <f t="shared" si="49"/>
        <v/>
      </c>
    </row>
    <row r="285" spans="1:22" ht="43.5" thickBot="1" x14ac:dyDescent="0.25">
      <c r="A285" s="222" t="s">
        <v>852</v>
      </c>
      <c r="B285" s="223"/>
      <c r="C285" s="222" t="s">
        <v>607</v>
      </c>
      <c r="D285" s="223" t="s">
        <v>68</v>
      </c>
      <c r="E285" s="223"/>
      <c r="F285" s="223"/>
      <c r="G285" s="227"/>
      <c r="H285" s="43"/>
      <c r="I285" s="42"/>
      <c r="J285" s="42"/>
      <c r="K285" s="213"/>
      <c r="L285" s="215"/>
      <c r="M285" s="216" t="str">
        <f t="shared" si="42"/>
        <v>Muss</v>
      </c>
      <c r="N285" s="217" t="str">
        <f t="shared" si="43"/>
        <v/>
      </c>
      <c r="O285" s="217" t="str">
        <f t="shared" si="44"/>
        <v/>
      </c>
      <c r="P285" s="218" t="str">
        <f t="shared" si="45"/>
        <v/>
      </c>
      <c r="Q285" s="217" t="str">
        <f t="shared" si="46"/>
        <v/>
      </c>
      <c r="R285" s="217" t="str">
        <f t="shared" si="47"/>
        <v/>
      </c>
      <c r="S285" s="219" t="str">
        <f t="shared" si="48"/>
        <v/>
      </c>
      <c r="T285" s="220" t="str">
        <f t="shared" si="40"/>
        <v/>
      </c>
      <c r="U285" s="220" t="str">
        <f t="shared" si="41"/>
        <v/>
      </c>
      <c r="V285" s="213" t="str">
        <f t="shared" si="49"/>
        <v/>
      </c>
    </row>
    <row r="286" spans="1:22" ht="29.25" thickBot="1" x14ac:dyDescent="0.25">
      <c r="A286" s="222" t="s">
        <v>853</v>
      </c>
      <c r="B286" s="223" t="s">
        <v>435</v>
      </c>
      <c r="C286" s="222" t="s">
        <v>608</v>
      </c>
      <c r="D286" s="223" t="s">
        <v>68</v>
      </c>
      <c r="E286" s="223"/>
      <c r="F286" s="223"/>
      <c r="G286" s="227"/>
      <c r="H286" s="43"/>
      <c r="I286" s="42"/>
      <c r="J286" s="42"/>
      <c r="K286" s="213"/>
      <c r="L286" s="215"/>
      <c r="M286" s="216" t="str">
        <f t="shared" si="42"/>
        <v>Muss</v>
      </c>
      <c r="N286" s="217" t="str">
        <f t="shared" si="43"/>
        <v/>
      </c>
      <c r="O286" s="217" t="str">
        <f t="shared" si="44"/>
        <v/>
      </c>
      <c r="P286" s="218" t="str">
        <f t="shared" si="45"/>
        <v/>
      </c>
      <c r="Q286" s="217" t="str">
        <f t="shared" si="46"/>
        <v/>
      </c>
      <c r="R286" s="217" t="str">
        <f t="shared" si="47"/>
        <v/>
      </c>
      <c r="S286" s="219" t="str">
        <f t="shared" si="48"/>
        <v/>
      </c>
      <c r="T286" s="220" t="str">
        <f t="shared" si="40"/>
        <v/>
      </c>
      <c r="U286" s="220" t="str">
        <f t="shared" si="41"/>
        <v/>
      </c>
      <c r="V286" s="213" t="str">
        <f t="shared" si="49"/>
        <v/>
      </c>
    </row>
    <row r="287" spans="1:22" ht="18.75" thickBot="1" x14ac:dyDescent="0.25">
      <c r="A287" s="222"/>
      <c r="B287" s="223"/>
      <c r="C287" s="224" t="s">
        <v>609</v>
      </c>
      <c r="D287" s="223"/>
      <c r="E287" s="223"/>
      <c r="F287" s="223"/>
      <c r="G287" s="227"/>
      <c r="H287" s="43"/>
      <c r="I287" s="42"/>
      <c r="J287" s="42"/>
      <c r="K287" s="213"/>
      <c r="L287" s="215"/>
      <c r="M287" s="216" t="str">
        <f t="shared" si="42"/>
        <v/>
      </c>
      <c r="N287" s="217" t="str">
        <f t="shared" si="43"/>
        <v/>
      </c>
      <c r="O287" s="217" t="str">
        <f t="shared" si="44"/>
        <v/>
      </c>
      <c r="P287" s="218" t="str">
        <f t="shared" si="45"/>
        <v/>
      </c>
      <c r="Q287" s="217" t="str">
        <f t="shared" si="46"/>
        <v/>
      </c>
      <c r="R287" s="217" t="str">
        <f t="shared" si="47"/>
        <v/>
      </c>
      <c r="S287" s="219" t="str">
        <f t="shared" si="48"/>
        <v/>
      </c>
      <c r="T287" s="220" t="str">
        <f t="shared" si="40"/>
        <v/>
      </c>
      <c r="U287" s="220" t="str">
        <f t="shared" si="41"/>
        <v/>
      </c>
      <c r="V287" s="213" t="str">
        <f t="shared" si="49"/>
        <v/>
      </c>
    </row>
    <row r="288" spans="1:22" ht="17.25" thickBot="1" x14ac:dyDescent="0.25">
      <c r="A288" s="222"/>
      <c r="B288" s="223"/>
      <c r="C288" s="226" t="s">
        <v>610</v>
      </c>
      <c r="D288" s="223"/>
      <c r="E288" s="223"/>
      <c r="F288" s="223"/>
      <c r="G288" s="227"/>
      <c r="H288" s="43"/>
      <c r="I288" s="42"/>
      <c r="J288" s="42"/>
      <c r="K288" s="213"/>
      <c r="L288" s="215"/>
      <c r="M288" s="216" t="str">
        <f t="shared" si="42"/>
        <v/>
      </c>
      <c r="N288" s="217" t="str">
        <f t="shared" si="43"/>
        <v/>
      </c>
      <c r="O288" s="217" t="str">
        <f t="shared" si="44"/>
        <v/>
      </c>
      <c r="P288" s="218" t="str">
        <f t="shared" si="45"/>
        <v/>
      </c>
      <c r="Q288" s="217" t="str">
        <f t="shared" si="46"/>
        <v/>
      </c>
      <c r="R288" s="217" t="str">
        <f t="shared" si="47"/>
        <v/>
      </c>
      <c r="S288" s="219" t="str">
        <f t="shared" si="48"/>
        <v/>
      </c>
      <c r="T288" s="220" t="str">
        <f t="shared" si="40"/>
        <v/>
      </c>
      <c r="U288" s="220" t="str">
        <f t="shared" si="41"/>
        <v/>
      </c>
      <c r="V288" s="213" t="str">
        <f t="shared" si="49"/>
        <v/>
      </c>
    </row>
    <row r="289" spans="1:22" ht="29.25" thickBot="1" x14ac:dyDescent="0.25">
      <c r="A289" s="222" t="s">
        <v>854</v>
      </c>
      <c r="B289" s="223"/>
      <c r="C289" s="222" t="s">
        <v>436</v>
      </c>
      <c r="D289" s="223" t="s">
        <v>68</v>
      </c>
      <c r="E289" s="223"/>
      <c r="F289" s="223"/>
      <c r="G289" s="227"/>
      <c r="H289" s="43"/>
      <c r="I289" s="42"/>
      <c r="J289" s="42"/>
      <c r="K289" s="213"/>
      <c r="L289" s="215"/>
      <c r="M289" s="216" t="str">
        <f t="shared" si="42"/>
        <v>Muss</v>
      </c>
      <c r="N289" s="217" t="str">
        <f t="shared" si="43"/>
        <v/>
      </c>
      <c r="O289" s="217" t="str">
        <f t="shared" si="44"/>
        <v/>
      </c>
      <c r="P289" s="218" t="str">
        <f t="shared" si="45"/>
        <v/>
      </c>
      <c r="Q289" s="217" t="str">
        <f t="shared" si="46"/>
        <v/>
      </c>
      <c r="R289" s="217" t="str">
        <f t="shared" si="47"/>
        <v/>
      </c>
      <c r="S289" s="219" t="str">
        <f t="shared" si="48"/>
        <v/>
      </c>
      <c r="T289" s="220" t="str">
        <f t="shared" si="40"/>
        <v/>
      </c>
      <c r="U289" s="220" t="str">
        <f t="shared" si="41"/>
        <v/>
      </c>
      <c r="V289" s="213" t="str">
        <f t="shared" si="49"/>
        <v/>
      </c>
    </row>
    <row r="290" spans="1:22" ht="29.25" thickBot="1" x14ac:dyDescent="0.25">
      <c r="A290" s="222"/>
      <c r="B290" s="223"/>
      <c r="C290" s="222" t="s">
        <v>437</v>
      </c>
      <c r="D290" s="223"/>
      <c r="E290" s="223"/>
      <c r="F290" s="223" t="s">
        <v>280</v>
      </c>
      <c r="G290" s="227"/>
      <c r="H290" s="43"/>
      <c r="I290" s="42"/>
      <c r="J290" s="42"/>
      <c r="K290" s="213"/>
      <c r="L290" s="215"/>
      <c r="M290" s="216" t="str">
        <f t="shared" si="42"/>
        <v/>
      </c>
      <c r="N290" s="217" t="str">
        <f t="shared" si="43"/>
        <v/>
      </c>
      <c r="O290" s="217" t="str">
        <f t="shared" si="44"/>
        <v/>
      </c>
      <c r="P290" s="218" t="str">
        <f t="shared" si="45"/>
        <v/>
      </c>
      <c r="Q290" s="217" t="str">
        <f t="shared" si="46"/>
        <v/>
      </c>
      <c r="R290" s="217" t="str">
        <f t="shared" si="47"/>
        <v/>
      </c>
      <c r="S290" s="219" t="str">
        <f t="shared" si="48"/>
        <v xml:space="preserve"> 'E' richtig?</v>
      </c>
      <c r="T290" s="220" t="str">
        <f t="shared" si="40"/>
        <v/>
      </c>
      <c r="U290" s="220" t="str">
        <f t="shared" si="41"/>
        <v/>
      </c>
      <c r="V290" s="213" t="str">
        <f t="shared" si="49"/>
        <v/>
      </c>
    </row>
    <row r="291" spans="1:22" ht="17.25" thickBot="1" x14ac:dyDescent="0.25">
      <c r="A291" s="222"/>
      <c r="B291" s="223"/>
      <c r="C291" s="226" t="s">
        <v>611</v>
      </c>
      <c r="D291" s="223"/>
      <c r="E291" s="223"/>
      <c r="F291" s="223"/>
      <c r="G291" s="227"/>
      <c r="H291" s="43"/>
      <c r="I291" s="42"/>
      <c r="J291" s="42"/>
      <c r="K291" s="213"/>
      <c r="L291" s="215"/>
      <c r="M291" s="216" t="str">
        <f t="shared" si="42"/>
        <v/>
      </c>
      <c r="N291" s="217" t="str">
        <f t="shared" si="43"/>
        <v/>
      </c>
      <c r="O291" s="217" t="str">
        <f t="shared" si="44"/>
        <v/>
      </c>
      <c r="P291" s="218" t="str">
        <f t="shared" si="45"/>
        <v/>
      </c>
      <c r="Q291" s="217" t="str">
        <f t="shared" si="46"/>
        <v/>
      </c>
      <c r="R291" s="217" t="str">
        <f t="shared" si="47"/>
        <v/>
      </c>
      <c r="S291" s="219" t="str">
        <f t="shared" si="48"/>
        <v/>
      </c>
      <c r="T291" s="220" t="str">
        <f t="shared" si="40"/>
        <v/>
      </c>
      <c r="U291" s="220" t="str">
        <f t="shared" si="41"/>
        <v/>
      </c>
      <c r="V291" s="213" t="str">
        <f t="shared" si="49"/>
        <v/>
      </c>
    </row>
    <row r="292" spans="1:22" ht="29.25" thickBot="1" x14ac:dyDescent="0.25">
      <c r="A292" s="222"/>
      <c r="B292" s="223"/>
      <c r="C292" s="222" t="s">
        <v>438</v>
      </c>
      <c r="D292" s="223"/>
      <c r="E292" s="223"/>
      <c r="F292" s="223"/>
      <c r="G292" s="227"/>
      <c r="H292" s="43"/>
      <c r="I292" s="42"/>
      <c r="J292" s="42"/>
      <c r="K292" s="213"/>
      <c r="L292" s="215"/>
      <c r="M292" s="216" t="str">
        <f t="shared" si="42"/>
        <v/>
      </c>
      <c r="N292" s="217" t="str">
        <f t="shared" si="43"/>
        <v/>
      </c>
      <c r="O292" s="217" t="str">
        <f t="shared" si="44"/>
        <v/>
      </c>
      <c r="P292" s="218" t="str">
        <f t="shared" si="45"/>
        <v/>
      </c>
      <c r="Q292" s="217" t="str">
        <f t="shared" si="46"/>
        <v/>
      </c>
      <c r="R292" s="217" t="str">
        <f t="shared" si="47"/>
        <v/>
      </c>
      <c r="S292" s="219" t="str">
        <f t="shared" si="48"/>
        <v/>
      </c>
      <c r="T292" s="220" t="str">
        <f t="shared" si="40"/>
        <v/>
      </c>
      <c r="U292" s="220" t="str">
        <f t="shared" si="41"/>
        <v/>
      </c>
      <c r="V292" s="213" t="str">
        <f t="shared" si="49"/>
        <v/>
      </c>
    </row>
    <row r="293" spans="1:22" ht="157.5" thickBot="1" x14ac:dyDescent="0.25">
      <c r="A293" s="222" t="s">
        <v>855</v>
      </c>
      <c r="B293" s="223"/>
      <c r="C293" s="222" t="s">
        <v>439</v>
      </c>
      <c r="D293" s="223" t="s">
        <v>68</v>
      </c>
      <c r="E293" s="223"/>
      <c r="F293" s="223"/>
      <c r="G293" s="227"/>
      <c r="H293" s="43"/>
      <c r="I293" s="42"/>
      <c r="J293" s="42"/>
      <c r="K293" s="213"/>
      <c r="L293" s="215"/>
      <c r="M293" s="216" t="str">
        <f t="shared" si="42"/>
        <v>Muss</v>
      </c>
      <c r="N293" s="217" t="str">
        <f t="shared" si="43"/>
        <v/>
      </c>
      <c r="O293" s="217" t="str">
        <f t="shared" si="44"/>
        <v/>
      </c>
      <c r="P293" s="218" t="str">
        <f t="shared" si="45"/>
        <v/>
      </c>
      <c r="Q293" s="217" t="str">
        <f t="shared" si="46"/>
        <v/>
      </c>
      <c r="R293" s="217" t="str">
        <f t="shared" si="47"/>
        <v/>
      </c>
      <c r="S293" s="219" t="str">
        <f t="shared" si="48"/>
        <v/>
      </c>
      <c r="T293" s="220" t="str">
        <f t="shared" si="40"/>
        <v/>
      </c>
      <c r="U293" s="220" t="str">
        <f t="shared" si="41"/>
        <v/>
      </c>
      <c r="V293" s="213" t="str">
        <f t="shared" si="49"/>
        <v/>
      </c>
    </row>
    <row r="294" spans="1:22" ht="72" thickBot="1" x14ac:dyDescent="0.25">
      <c r="A294" s="222" t="s">
        <v>856</v>
      </c>
      <c r="B294" s="223"/>
      <c r="C294" s="222" t="s">
        <v>440</v>
      </c>
      <c r="D294" s="223" t="s">
        <v>68</v>
      </c>
      <c r="E294" s="223"/>
      <c r="F294" s="223" t="s">
        <v>280</v>
      </c>
      <c r="G294" s="227"/>
      <c r="H294" s="43"/>
      <c r="I294" s="42"/>
      <c r="J294" s="42"/>
      <c r="K294" s="213"/>
      <c r="L294" s="215"/>
      <c r="M294" s="216" t="str">
        <f t="shared" si="42"/>
        <v>Muss</v>
      </c>
      <c r="N294" s="217" t="str">
        <f t="shared" si="43"/>
        <v>Fehler</v>
      </c>
      <c r="O294" s="217" t="str">
        <f t="shared" si="44"/>
        <v/>
      </c>
      <c r="P294" s="218" t="str">
        <f t="shared" si="45"/>
        <v/>
      </c>
      <c r="Q294" s="217" t="str">
        <f t="shared" si="46"/>
        <v/>
      </c>
      <c r="R294" s="217" t="str">
        <f t="shared" si="47"/>
        <v/>
      </c>
      <c r="S294" s="219" t="str">
        <f t="shared" si="48"/>
        <v xml:space="preserve"> 'E' richtig?</v>
      </c>
      <c r="T294" s="220" t="str">
        <f t="shared" si="40"/>
        <v/>
      </c>
      <c r="U294" s="220" t="str">
        <f t="shared" si="41"/>
        <v/>
      </c>
      <c r="V294" s="213" t="str">
        <f t="shared" si="49"/>
        <v/>
      </c>
    </row>
    <row r="295" spans="1:22" ht="17.25" thickBot="1" x14ac:dyDescent="0.25">
      <c r="A295" s="222"/>
      <c r="B295" s="223"/>
      <c r="C295" s="226" t="s">
        <v>612</v>
      </c>
      <c r="D295" s="223"/>
      <c r="E295" s="223"/>
      <c r="F295" s="223"/>
      <c r="G295" s="227"/>
      <c r="H295" s="43"/>
      <c r="I295" s="42"/>
      <c r="J295" s="42"/>
      <c r="K295" s="213"/>
      <c r="L295" s="215"/>
      <c r="M295" s="216" t="str">
        <f t="shared" si="42"/>
        <v/>
      </c>
      <c r="N295" s="217" t="str">
        <f t="shared" si="43"/>
        <v/>
      </c>
      <c r="O295" s="217" t="str">
        <f t="shared" si="44"/>
        <v/>
      </c>
      <c r="P295" s="218" t="str">
        <f t="shared" si="45"/>
        <v/>
      </c>
      <c r="Q295" s="217" t="str">
        <f t="shared" si="46"/>
        <v/>
      </c>
      <c r="R295" s="217" t="str">
        <f t="shared" si="47"/>
        <v/>
      </c>
      <c r="S295" s="219" t="str">
        <f t="shared" si="48"/>
        <v/>
      </c>
      <c r="T295" s="220" t="str">
        <f t="shared" si="40"/>
        <v/>
      </c>
      <c r="U295" s="220" t="str">
        <f t="shared" si="41"/>
        <v/>
      </c>
      <c r="V295" s="213" t="str">
        <f t="shared" si="49"/>
        <v/>
      </c>
    </row>
    <row r="296" spans="1:22" ht="29.25" thickBot="1" x14ac:dyDescent="0.25">
      <c r="A296" s="222" t="s">
        <v>857</v>
      </c>
      <c r="B296" s="223"/>
      <c r="C296" s="222" t="s">
        <v>441</v>
      </c>
      <c r="D296" s="223" t="s">
        <v>68</v>
      </c>
      <c r="E296" s="223"/>
      <c r="F296" s="223"/>
      <c r="G296" s="227"/>
      <c r="H296" s="43"/>
      <c r="I296" s="42"/>
      <c r="J296" s="42"/>
      <c r="K296" s="213"/>
      <c r="L296" s="215"/>
      <c r="M296" s="216" t="str">
        <f t="shared" si="42"/>
        <v>Muss</v>
      </c>
      <c r="N296" s="217" t="str">
        <f t="shared" si="43"/>
        <v/>
      </c>
      <c r="O296" s="217" t="str">
        <f t="shared" si="44"/>
        <v/>
      </c>
      <c r="P296" s="218" t="str">
        <f t="shared" si="45"/>
        <v/>
      </c>
      <c r="Q296" s="217" t="str">
        <f t="shared" si="46"/>
        <v/>
      </c>
      <c r="R296" s="217" t="str">
        <f t="shared" si="47"/>
        <v/>
      </c>
      <c r="S296" s="219" t="str">
        <f t="shared" si="48"/>
        <v/>
      </c>
      <c r="T296" s="220" t="str">
        <f t="shared" si="40"/>
        <v/>
      </c>
      <c r="U296" s="220" t="str">
        <f t="shared" si="41"/>
        <v/>
      </c>
      <c r="V296" s="213" t="str">
        <f t="shared" si="49"/>
        <v/>
      </c>
    </row>
    <row r="297" spans="1:22" ht="43.5" thickBot="1" x14ac:dyDescent="0.25">
      <c r="A297" s="222" t="s">
        <v>858</v>
      </c>
      <c r="B297" s="223"/>
      <c r="C297" s="222" t="s">
        <v>442</v>
      </c>
      <c r="D297" s="223" t="s">
        <v>68</v>
      </c>
      <c r="E297" s="223"/>
      <c r="F297" s="223"/>
      <c r="G297" s="227"/>
      <c r="H297" s="43"/>
      <c r="I297" s="42"/>
      <c r="J297" s="42"/>
      <c r="K297" s="213"/>
      <c r="L297" s="215"/>
      <c r="M297" s="216" t="str">
        <f t="shared" si="42"/>
        <v>Muss</v>
      </c>
      <c r="N297" s="217" t="str">
        <f t="shared" si="43"/>
        <v/>
      </c>
      <c r="O297" s="217" t="str">
        <f t="shared" si="44"/>
        <v/>
      </c>
      <c r="P297" s="218" t="str">
        <f t="shared" si="45"/>
        <v/>
      </c>
      <c r="Q297" s="217" t="str">
        <f t="shared" si="46"/>
        <v/>
      </c>
      <c r="R297" s="217" t="str">
        <f t="shared" si="47"/>
        <v/>
      </c>
      <c r="S297" s="219" t="str">
        <f t="shared" si="48"/>
        <v/>
      </c>
      <c r="T297" s="220" t="str">
        <f t="shared" si="40"/>
        <v/>
      </c>
      <c r="U297" s="220" t="str">
        <f t="shared" si="41"/>
        <v/>
      </c>
      <c r="V297" s="213" t="str">
        <f t="shared" si="49"/>
        <v/>
      </c>
    </row>
    <row r="298" spans="1:22" ht="29.25" thickBot="1" x14ac:dyDescent="0.25">
      <c r="A298" s="222" t="s">
        <v>859</v>
      </c>
      <c r="B298" s="223"/>
      <c r="C298" s="222" t="s">
        <v>443</v>
      </c>
      <c r="D298" s="223" t="s">
        <v>68</v>
      </c>
      <c r="E298" s="223"/>
      <c r="F298" s="223"/>
      <c r="G298" s="227"/>
      <c r="H298" s="43"/>
      <c r="I298" s="42"/>
      <c r="J298" s="42"/>
      <c r="K298" s="213"/>
      <c r="L298" s="215"/>
      <c r="M298" s="216" t="str">
        <f t="shared" si="42"/>
        <v>Muss</v>
      </c>
      <c r="N298" s="217" t="str">
        <f t="shared" si="43"/>
        <v/>
      </c>
      <c r="O298" s="217" t="str">
        <f t="shared" si="44"/>
        <v/>
      </c>
      <c r="P298" s="218" t="str">
        <f t="shared" si="45"/>
        <v/>
      </c>
      <c r="Q298" s="217" t="str">
        <f t="shared" si="46"/>
        <v/>
      </c>
      <c r="R298" s="217" t="str">
        <f t="shared" si="47"/>
        <v/>
      </c>
      <c r="S298" s="219" t="str">
        <f t="shared" si="48"/>
        <v/>
      </c>
      <c r="T298" s="220" t="str">
        <f t="shared" si="40"/>
        <v/>
      </c>
      <c r="U298" s="220" t="str">
        <f t="shared" si="41"/>
        <v/>
      </c>
      <c r="V298" s="213" t="str">
        <f t="shared" si="49"/>
        <v/>
      </c>
    </row>
    <row r="299" spans="1:22" ht="17.25" thickBot="1" x14ac:dyDescent="0.25">
      <c r="A299" s="222"/>
      <c r="B299" s="223"/>
      <c r="C299" s="226" t="s">
        <v>613</v>
      </c>
      <c r="D299" s="223"/>
      <c r="E299" s="223"/>
      <c r="F299" s="223"/>
      <c r="G299" s="227"/>
      <c r="H299" s="43"/>
      <c r="I299" s="42"/>
      <c r="J299" s="42"/>
      <c r="K299" s="213"/>
      <c r="L299" s="215"/>
      <c r="M299" s="216" t="str">
        <f t="shared" si="42"/>
        <v/>
      </c>
      <c r="N299" s="217" t="str">
        <f t="shared" si="43"/>
        <v/>
      </c>
      <c r="O299" s="217" t="str">
        <f t="shared" si="44"/>
        <v/>
      </c>
      <c r="P299" s="218" t="str">
        <f t="shared" si="45"/>
        <v/>
      </c>
      <c r="Q299" s="217" t="str">
        <f t="shared" si="46"/>
        <v/>
      </c>
      <c r="R299" s="217" t="str">
        <f t="shared" si="47"/>
        <v/>
      </c>
      <c r="S299" s="219" t="str">
        <f t="shared" si="48"/>
        <v/>
      </c>
      <c r="T299" s="220" t="str">
        <f t="shared" si="40"/>
        <v/>
      </c>
      <c r="U299" s="220" t="str">
        <f t="shared" si="41"/>
        <v/>
      </c>
      <c r="V299" s="213" t="str">
        <f t="shared" si="49"/>
        <v/>
      </c>
    </row>
    <row r="300" spans="1:22" ht="43.5" thickBot="1" x14ac:dyDescent="0.25">
      <c r="A300" s="222" t="s">
        <v>860</v>
      </c>
      <c r="B300" s="223"/>
      <c r="C300" s="222" t="s">
        <v>444</v>
      </c>
      <c r="D300" s="223" t="s">
        <v>68</v>
      </c>
      <c r="E300" s="223"/>
      <c r="F300" s="223"/>
      <c r="G300" s="227"/>
      <c r="H300" s="43"/>
      <c r="I300" s="42"/>
      <c r="J300" s="42"/>
      <c r="K300" s="213"/>
      <c r="L300" s="215"/>
      <c r="M300" s="216" t="str">
        <f t="shared" si="42"/>
        <v>Muss</v>
      </c>
      <c r="N300" s="217" t="str">
        <f t="shared" si="43"/>
        <v/>
      </c>
      <c r="O300" s="217" t="str">
        <f t="shared" si="44"/>
        <v/>
      </c>
      <c r="P300" s="218" t="str">
        <f t="shared" si="45"/>
        <v/>
      </c>
      <c r="Q300" s="217" t="str">
        <f t="shared" si="46"/>
        <v/>
      </c>
      <c r="R300" s="217" t="str">
        <f t="shared" si="47"/>
        <v/>
      </c>
      <c r="S300" s="219" t="str">
        <f t="shared" si="48"/>
        <v/>
      </c>
      <c r="T300" s="220" t="str">
        <f t="shared" si="40"/>
        <v/>
      </c>
      <c r="U300" s="220" t="str">
        <f t="shared" si="41"/>
        <v/>
      </c>
      <c r="V300" s="213" t="str">
        <f t="shared" si="49"/>
        <v/>
      </c>
    </row>
    <row r="301" spans="1:22" ht="72" thickBot="1" x14ac:dyDescent="0.25">
      <c r="A301" s="222" t="s">
        <v>861</v>
      </c>
      <c r="B301" s="223"/>
      <c r="C301" s="222" t="s">
        <v>445</v>
      </c>
      <c r="D301" s="223" t="s">
        <v>68</v>
      </c>
      <c r="E301" s="223"/>
      <c r="F301" s="223"/>
      <c r="G301" s="227"/>
      <c r="H301" s="43"/>
      <c r="I301" s="42"/>
      <c r="J301" s="42"/>
      <c r="K301" s="213"/>
      <c r="L301" s="215"/>
      <c r="M301" s="216" t="str">
        <f t="shared" si="42"/>
        <v>Muss</v>
      </c>
      <c r="N301" s="217" t="str">
        <f t="shared" si="43"/>
        <v/>
      </c>
      <c r="O301" s="217" t="str">
        <f t="shared" si="44"/>
        <v/>
      </c>
      <c r="P301" s="218" t="str">
        <f t="shared" si="45"/>
        <v/>
      </c>
      <c r="Q301" s="217" t="str">
        <f t="shared" si="46"/>
        <v/>
      </c>
      <c r="R301" s="217" t="str">
        <f t="shared" si="47"/>
        <v/>
      </c>
      <c r="S301" s="219" t="str">
        <f t="shared" si="48"/>
        <v/>
      </c>
      <c r="T301" s="220" t="str">
        <f t="shared" si="40"/>
        <v/>
      </c>
      <c r="U301" s="220" t="str">
        <f t="shared" si="41"/>
        <v/>
      </c>
      <c r="V301" s="213" t="str">
        <f t="shared" si="49"/>
        <v/>
      </c>
    </row>
    <row r="302" spans="1:22" ht="29.25" thickBot="1" x14ac:dyDescent="0.25">
      <c r="A302" s="222" t="s">
        <v>862</v>
      </c>
      <c r="B302" s="223"/>
      <c r="C302" s="222" t="s">
        <v>446</v>
      </c>
      <c r="D302" s="223" t="s">
        <v>68</v>
      </c>
      <c r="E302" s="223"/>
      <c r="F302" s="223"/>
      <c r="G302" s="227"/>
      <c r="H302" s="43"/>
      <c r="I302" s="42"/>
      <c r="J302" s="42"/>
      <c r="K302" s="213"/>
      <c r="L302" s="215"/>
      <c r="M302" s="216" t="str">
        <f t="shared" si="42"/>
        <v>Muss</v>
      </c>
      <c r="N302" s="217" t="str">
        <f t="shared" si="43"/>
        <v/>
      </c>
      <c r="O302" s="217" t="str">
        <f t="shared" si="44"/>
        <v/>
      </c>
      <c r="P302" s="218" t="str">
        <f t="shared" si="45"/>
        <v/>
      </c>
      <c r="Q302" s="217" t="str">
        <f t="shared" si="46"/>
        <v/>
      </c>
      <c r="R302" s="217" t="str">
        <f t="shared" si="47"/>
        <v/>
      </c>
      <c r="S302" s="219" t="str">
        <f t="shared" si="48"/>
        <v/>
      </c>
      <c r="T302" s="220" t="str">
        <f t="shared" si="40"/>
        <v/>
      </c>
      <c r="U302" s="220" t="str">
        <f t="shared" si="41"/>
        <v/>
      </c>
      <c r="V302" s="213" t="str">
        <f t="shared" si="49"/>
        <v/>
      </c>
    </row>
    <row r="303" spans="1:22" ht="143.25" thickBot="1" x14ac:dyDescent="0.25">
      <c r="A303" s="222" t="s">
        <v>863</v>
      </c>
      <c r="B303" s="223"/>
      <c r="C303" s="222" t="s">
        <v>447</v>
      </c>
      <c r="D303" s="223" t="s">
        <v>68</v>
      </c>
      <c r="E303" s="223"/>
      <c r="F303" s="223"/>
      <c r="G303" s="227"/>
      <c r="H303" s="43"/>
      <c r="I303" s="42"/>
      <c r="J303" s="42"/>
      <c r="K303" s="213"/>
      <c r="L303" s="215"/>
      <c r="M303" s="216" t="str">
        <f t="shared" si="42"/>
        <v>Muss</v>
      </c>
      <c r="N303" s="217" t="str">
        <f t="shared" si="43"/>
        <v/>
      </c>
      <c r="O303" s="217" t="str">
        <f t="shared" si="44"/>
        <v/>
      </c>
      <c r="P303" s="218" t="str">
        <f t="shared" si="45"/>
        <v/>
      </c>
      <c r="Q303" s="217" t="str">
        <f t="shared" si="46"/>
        <v/>
      </c>
      <c r="R303" s="217" t="str">
        <f t="shared" si="47"/>
        <v/>
      </c>
      <c r="S303" s="219" t="str">
        <f t="shared" si="48"/>
        <v/>
      </c>
      <c r="T303" s="220" t="str">
        <f t="shared" si="40"/>
        <v/>
      </c>
      <c r="U303" s="220" t="str">
        <f t="shared" si="41"/>
        <v/>
      </c>
      <c r="V303" s="213" t="str">
        <f t="shared" si="49"/>
        <v/>
      </c>
    </row>
    <row r="304" spans="1:22" ht="114.75" thickBot="1" x14ac:dyDescent="0.25">
      <c r="A304" s="222" t="s">
        <v>864</v>
      </c>
      <c r="B304" s="223"/>
      <c r="C304" s="222" t="s">
        <v>448</v>
      </c>
      <c r="D304" s="223" t="s">
        <v>68</v>
      </c>
      <c r="E304" s="223"/>
      <c r="F304" s="223"/>
      <c r="G304" s="227"/>
      <c r="H304" s="43"/>
      <c r="I304" s="42"/>
      <c r="J304" s="42"/>
      <c r="K304" s="213"/>
      <c r="L304" s="215"/>
      <c r="M304" s="216" t="str">
        <f t="shared" si="42"/>
        <v>Muss</v>
      </c>
      <c r="N304" s="217" t="str">
        <f t="shared" si="43"/>
        <v/>
      </c>
      <c r="O304" s="217" t="str">
        <f t="shared" si="44"/>
        <v/>
      </c>
      <c r="P304" s="218" t="str">
        <f t="shared" si="45"/>
        <v/>
      </c>
      <c r="Q304" s="217" t="str">
        <f t="shared" si="46"/>
        <v/>
      </c>
      <c r="R304" s="217" t="str">
        <f t="shared" si="47"/>
        <v/>
      </c>
      <c r="S304" s="219" t="str">
        <f t="shared" si="48"/>
        <v/>
      </c>
      <c r="T304" s="220" t="str">
        <f t="shared" si="40"/>
        <v/>
      </c>
      <c r="U304" s="220" t="str">
        <f t="shared" si="41"/>
        <v/>
      </c>
      <c r="V304" s="213" t="str">
        <f t="shared" si="49"/>
        <v/>
      </c>
    </row>
    <row r="305" spans="1:22" ht="17.25" thickBot="1" x14ac:dyDescent="0.25">
      <c r="A305" s="222"/>
      <c r="B305" s="223"/>
      <c r="C305" s="226" t="s">
        <v>614</v>
      </c>
      <c r="D305" s="223"/>
      <c r="E305" s="223"/>
      <c r="F305" s="223"/>
      <c r="G305" s="227"/>
      <c r="H305" s="43"/>
      <c r="I305" s="42"/>
      <c r="J305" s="42"/>
      <c r="K305" s="213"/>
      <c r="L305" s="215"/>
      <c r="M305" s="216" t="str">
        <f t="shared" si="42"/>
        <v/>
      </c>
      <c r="N305" s="217" t="str">
        <f t="shared" si="43"/>
        <v/>
      </c>
      <c r="O305" s="217" t="str">
        <f t="shared" si="44"/>
        <v/>
      </c>
      <c r="P305" s="218" t="str">
        <f t="shared" si="45"/>
        <v/>
      </c>
      <c r="Q305" s="217" t="str">
        <f t="shared" si="46"/>
        <v/>
      </c>
      <c r="R305" s="217" t="str">
        <f t="shared" si="47"/>
        <v/>
      </c>
      <c r="S305" s="219" t="str">
        <f t="shared" si="48"/>
        <v/>
      </c>
      <c r="T305" s="220" t="str">
        <f t="shared" si="40"/>
        <v/>
      </c>
      <c r="U305" s="220" t="str">
        <f t="shared" si="41"/>
        <v/>
      </c>
      <c r="V305" s="213" t="str">
        <f t="shared" si="49"/>
        <v/>
      </c>
    </row>
    <row r="306" spans="1:22" ht="100.5" thickBot="1" x14ac:dyDescent="0.25">
      <c r="A306" s="222" t="s">
        <v>865</v>
      </c>
      <c r="B306" s="223"/>
      <c r="C306" s="222" t="s">
        <v>449</v>
      </c>
      <c r="D306" s="223" t="s">
        <v>68</v>
      </c>
      <c r="E306" s="223"/>
      <c r="F306" s="223"/>
      <c r="G306" s="227"/>
      <c r="H306" s="43"/>
      <c r="I306" s="42"/>
      <c r="J306" s="42"/>
      <c r="K306" s="213"/>
      <c r="L306" s="215"/>
      <c r="M306" s="216" t="str">
        <f t="shared" si="42"/>
        <v>Muss</v>
      </c>
      <c r="N306" s="217" t="str">
        <f t="shared" si="43"/>
        <v/>
      </c>
      <c r="O306" s="217" t="str">
        <f t="shared" si="44"/>
        <v/>
      </c>
      <c r="P306" s="218" t="str">
        <f t="shared" si="45"/>
        <v/>
      </c>
      <c r="Q306" s="217" t="str">
        <f t="shared" si="46"/>
        <v/>
      </c>
      <c r="R306" s="217" t="str">
        <f t="shared" si="47"/>
        <v/>
      </c>
      <c r="S306" s="219" t="str">
        <f t="shared" si="48"/>
        <v>Fehlt hier 'E' ?</v>
      </c>
      <c r="T306" s="220" t="str">
        <f t="shared" si="40"/>
        <v/>
      </c>
      <c r="U306" s="220" t="str">
        <f t="shared" si="41"/>
        <v/>
      </c>
      <c r="V306" s="213" t="str">
        <f t="shared" si="49"/>
        <v/>
      </c>
    </row>
    <row r="307" spans="1:22" ht="57.75" thickBot="1" x14ac:dyDescent="0.25">
      <c r="A307" s="222" t="s">
        <v>866</v>
      </c>
      <c r="B307" s="223"/>
      <c r="C307" s="222" t="s">
        <v>450</v>
      </c>
      <c r="D307" s="223" t="s">
        <v>68</v>
      </c>
      <c r="E307" s="223"/>
      <c r="F307" s="223"/>
      <c r="G307" s="227"/>
      <c r="H307" s="43"/>
      <c r="I307" s="42"/>
      <c r="J307" s="42"/>
      <c r="K307" s="213"/>
      <c r="L307" s="215"/>
      <c r="M307" s="216" t="str">
        <f t="shared" si="42"/>
        <v>Muss</v>
      </c>
      <c r="N307" s="217" t="str">
        <f t="shared" si="43"/>
        <v/>
      </c>
      <c r="O307" s="217" t="str">
        <f t="shared" si="44"/>
        <v/>
      </c>
      <c r="P307" s="218" t="str">
        <f t="shared" si="45"/>
        <v/>
      </c>
      <c r="Q307" s="217" t="str">
        <f t="shared" si="46"/>
        <v/>
      </c>
      <c r="R307" s="217" t="str">
        <f t="shared" si="47"/>
        <v/>
      </c>
      <c r="S307" s="219" t="str">
        <f t="shared" si="48"/>
        <v/>
      </c>
      <c r="T307" s="220" t="str">
        <f t="shared" si="40"/>
        <v/>
      </c>
      <c r="U307" s="220" t="str">
        <f t="shared" si="41"/>
        <v/>
      </c>
      <c r="V307" s="213" t="str">
        <f t="shared" si="49"/>
        <v/>
      </c>
    </row>
    <row r="308" spans="1:22" ht="43.5" thickBot="1" x14ac:dyDescent="0.25">
      <c r="A308" s="222" t="s">
        <v>867</v>
      </c>
      <c r="B308" s="223"/>
      <c r="C308" s="222" t="s">
        <v>451</v>
      </c>
      <c r="D308" s="223" t="s">
        <v>68</v>
      </c>
      <c r="E308" s="223"/>
      <c r="F308" s="223"/>
      <c r="G308" s="227"/>
      <c r="H308" s="43"/>
      <c r="I308" s="42"/>
      <c r="J308" s="42"/>
      <c r="K308" s="213"/>
      <c r="L308" s="215"/>
      <c r="M308" s="216" t="str">
        <f t="shared" si="42"/>
        <v>Muss</v>
      </c>
      <c r="N308" s="217" t="str">
        <f t="shared" si="43"/>
        <v/>
      </c>
      <c r="O308" s="217" t="str">
        <f t="shared" si="44"/>
        <v/>
      </c>
      <c r="P308" s="218" t="str">
        <f t="shared" si="45"/>
        <v/>
      </c>
      <c r="Q308" s="217" t="str">
        <f t="shared" si="46"/>
        <v/>
      </c>
      <c r="R308" s="217" t="str">
        <f t="shared" si="47"/>
        <v/>
      </c>
      <c r="S308" s="219" t="str">
        <f t="shared" si="48"/>
        <v/>
      </c>
      <c r="T308" s="220" t="str">
        <f t="shared" si="40"/>
        <v/>
      </c>
      <c r="U308" s="220" t="str">
        <f t="shared" si="41"/>
        <v/>
      </c>
      <c r="V308" s="213" t="str">
        <f t="shared" si="49"/>
        <v/>
      </c>
    </row>
    <row r="309" spans="1:22" ht="17.25" thickBot="1" x14ac:dyDescent="0.25">
      <c r="A309" s="222"/>
      <c r="B309" s="223"/>
      <c r="C309" s="226" t="s">
        <v>615</v>
      </c>
      <c r="D309" s="223"/>
      <c r="E309" s="223"/>
      <c r="F309" s="223"/>
      <c r="G309" s="227"/>
      <c r="H309" s="43"/>
      <c r="I309" s="42"/>
      <c r="J309" s="42"/>
      <c r="K309" s="213"/>
      <c r="L309" s="215"/>
      <c r="M309" s="216" t="str">
        <f t="shared" si="42"/>
        <v/>
      </c>
      <c r="N309" s="217" t="str">
        <f t="shared" si="43"/>
        <v/>
      </c>
      <c r="O309" s="217" t="str">
        <f t="shared" si="44"/>
        <v/>
      </c>
      <c r="P309" s="218" t="str">
        <f t="shared" si="45"/>
        <v/>
      </c>
      <c r="Q309" s="217" t="str">
        <f t="shared" si="46"/>
        <v/>
      </c>
      <c r="R309" s="217" t="str">
        <f t="shared" si="47"/>
        <v/>
      </c>
      <c r="S309" s="219" t="str">
        <f t="shared" si="48"/>
        <v/>
      </c>
      <c r="T309" s="220" t="str">
        <f t="shared" si="40"/>
        <v/>
      </c>
      <c r="U309" s="220" t="str">
        <f t="shared" si="41"/>
        <v/>
      </c>
      <c r="V309" s="213" t="str">
        <f t="shared" si="49"/>
        <v/>
      </c>
    </row>
    <row r="310" spans="1:22" ht="15" thickBot="1" x14ac:dyDescent="0.25">
      <c r="A310" s="222"/>
      <c r="B310" s="223"/>
      <c r="C310" s="222" t="s">
        <v>452</v>
      </c>
      <c r="D310" s="223"/>
      <c r="E310" s="223"/>
      <c r="F310" s="223"/>
      <c r="G310" s="227"/>
      <c r="H310" s="43"/>
      <c r="I310" s="42"/>
      <c r="J310" s="42"/>
      <c r="K310" s="213"/>
      <c r="L310" s="215"/>
      <c r="M310" s="216" t="str">
        <f t="shared" si="42"/>
        <v/>
      </c>
      <c r="N310" s="217" t="str">
        <f t="shared" si="43"/>
        <v/>
      </c>
      <c r="O310" s="217" t="str">
        <f t="shared" si="44"/>
        <v/>
      </c>
      <c r="P310" s="218" t="str">
        <f t="shared" si="45"/>
        <v/>
      </c>
      <c r="Q310" s="217" t="str">
        <f t="shared" si="46"/>
        <v/>
      </c>
      <c r="R310" s="217" t="str">
        <f t="shared" si="47"/>
        <v/>
      </c>
      <c r="S310" s="219" t="str">
        <f t="shared" si="48"/>
        <v/>
      </c>
      <c r="T310" s="220" t="str">
        <f t="shared" si="40"/>
        <v/>
      </c>
      <c r="U310" s="220" t="str">
        <f t="shared" si="41"/>
        <v/>
      </c>
      <c r="V310" s="213" t="str">
        <f t="shared" si="49"/>
        <v/>
      </c>
    </row>
    <row r="311" spans="1:22" ht="157.5" thickBot="1" x14ac:dyDescent="0.25">
      <c r="A311" s="222" t="s">
        <v>868</v>
      </c>
      <c r="B311" s="223"/>
      <c r="C311" s="222" t="s">
        <v>453</v>
      </c>
      <c r="D311" s="223" t="s">
        <v>68</v>
      </c>
      <c r="E311" s="223"/>
      <c r="F311" s="223" t="s">
        <v>280</v>
      </c>
      <c r="G311" s="227"/>
      <c r="H311" s="43"/>
      <c r="I311" s="42"/>
      <c r="J311" s="42"/>
      <c r="K311" s="213"/>
      <c r="L311" s="215"/>
      <c r="M311" s="216" t="str">
        <f t="shared" si="42"/>
        <v>Muss</v>
      </c>
      <c r="N311" s="217" t="str">
        <f t="shared" si="43"/>
        <v>Fehler</v>
      </c>
      <c r="O311" s="217" t="str">
        <f t="shared" si="44"/>
        <v/>
      </c>
      <c r="P311" s="218" t="str">
        <f t="shared" si="45"/>
        <v/>
      </c>
      <c r="Q311" s="217" t="str">
        <f t="shared" si="46"/>
        <v/>
      </c>
      <c r="R311" s="217" t="str">
        <f t="shared" si="47"/>
        <v/>
      </c>
      <c r="S311" s="219" t="str">
        <f t="shared" si="48"/>
        <v xml:space="preserve"> 'E' richtig?</v>
      </c>
      <c r="T311" s="220" t="str">
        <f t="shared" si="40"/>
        <v/>
      </c>
      <c r="U311" s="220" t="str">
        <f t="shared" si="41"/>
        <v/>
      </c>
      <c r="V311" s="213" t="str">
        <f t="shared" si="49"/>
        <v/>
      </c>
    </row>
    <row r="312" spans="1:22" ht="17.25" thickBot="1" x14ac:dyDescent="0.25">
      <c r="A312" s="222"/>
      <c r="B312" s="223"/>
      <c r="C312" s="226" t="s">
        <v>616</v>
      </c>
      <c r="D312" s="223"/>
      <c r="E312" s="223"/>
      <c r="F312" s="223"/>
      <c r="G312" s="227"/>
      <c r="H312" s="43"/>
      <c r="I312" s="42"/>
      <c r="J312" s="42"/>
      <c r="K312" s="213"/>
      <c r="L312" s="215"/>
      <c r="M312" s="216" t="str">
        <f t="shared" si="42"/>
        <v/>
      </c>
      <c r="N312" s="217" t="str">
        <f t="shared" si="43"/>
        <v/>
      </c>
      <c r="O312" s="217" t="str">
        <f t="shared" si="44"/>
        <v/>
      </c>
      <c r="P312" s="218" t="str">
        <f t="shared" si="45"/>
        <v/>
      </c>
      <c r="Q312" s="217" t="str">
        <f t="shared" si="46"/>
        <v/>
      </c>
      <c r="R312" s="217" t="str">
        <f t="shared" si="47"/>
        <v/>
      </c>
      <c r="S312" s="219" t="str">
        <f t="shared" si="48"/>
        <v/>
      </c>
      <c r="T312" s="220" t="str">
        <f t="shared" si="40"/>
        <v/>
      </c>
      <c r="U312" s="220" t="str">
        <f t="shared" si="41"/>
        <v/>
      </c>
      <c r="V312" s="213" t="str">
        <f t="shared" si="49"/>
        <v/>
      </c>
    </row>
    <row r="313" spans="1:22" ht="72" thickBot="1" x14ac:dyDescent="0.25">
      <c r="A313" s="222" t="s">
        <v>869</v>
      </c>
      <c r="B313" s="223"/>
      <c r="C313" s="222" t="s">
        <v>454</v>
      </c>
      <c r="D313" s="223" t="s">
        <v>68</v>
      </c>
      <c r="E313" s="223"/>
      <c r="F313" s="223"/>
      <c r="G313" s="227"/>
      <c r="H313" s="43"/>
      <c r="I313" s="42"/>
      <c r="J313" s="42"/>
      <c r="K313" s="213"/>
      <c r="L313" s="215"/>
      <c r="M313" s="216" t="str">
        <f t="shared" si="42"/>
        <v>Muss</v>
      </c>
      <c r="N313" s="217" t="str">
        <f t="shared" si="43"/>
        <v/>
      </c>
      <c r="O313" s="217" t="str">
        <f t="shared" si="44"/>
        <v/>
      </c>
      <c r="P313" s="218" t="str">
        <f t="shared" si="45"/>
        <v/>
      </c>
      <c r="Q313" s="217" t="str">
        <f t="shared" si="46"/>
        <v/>
      </c>
      <c r="R313" s="217" t="str">
        <f t="shared" si="47"/>
        <v/>
      </c>
      <c r="S313" s="219" t="str">
        <f t="shared" si="48"/>
        <v/>
      </c>
      <c r="T313" s="220" t="str">
        <f t="shared" si="40"/>
        <v/>
      </c>
      <c r="U313" s="220" t="str">
        <f t="shared" si="41"/>
        <v/>
      </c>
      <c r="V313" s="213" t="str">
        <f t="shared" si="49"/>
        <v/>
      </c>
    </row>
    <row r="314" spans="1:22" ht="129" thickBot="1" x14ac:dyDescent="0.25">
      <c r="A314" s="222" t="s">
        <v>870</v>
      </c>
      <c r="B314" s="223"/>
      <c r="C314" s="222" t="s">
        <v>455</v>
      </c>
      <c r="D314" s="223" t="s">
        <v>68</v>
      </c>
      <c r="E314" s="223"/>
      <c r="F314" s="223"/>
      <c r="G314" s="227"/>
      <c r="H314" s="43"/>
      <c r="I314" s="42"/>
      <c r="J314" s="42"/>
      <c r="K314" s="213"/>
      <c r="L314" s="215"/>
      <c r="M314" s="216" t="str">
        <f t="shared" si="42"/>
        <v>Muss</v>
      </c>
      <c r="N314" s="217" t="str">
        <f t="shared" si="43"/>
        <v/>
      </c>
      <c r="O314" s="217" t="str">
        <f t="shared" si="44"/>
        <v/>
      </c>
      <c r="P314" s="218" t="str">
        <f t="shared" si="45"/>
        <v/>
      </c>
      <c r="Q314" s="217" t="str">
        <f t="shared" si="46"/>
        <v/>
      </c>
      <c r="R314" s="217" t="str">
        <f t="shared" si="47"/>
        <v/>
      </c>
      <c r="S314" s="219" t="str">
        <f t="shared" si="48"/>
        <v/>
      </c>
      <c r="T314" s="220" t="str">
        <f t="shared" si="40"/>
        <v/>
      </c>
      <c r="U314" s="220" t="str">
        <f t="shared" si="41"/>
        <v/>
      </c>
      <c r="V314" s="213" t="str">
        <f t="shared" si="49"/>
        <v/>
      </c>
    </row>
    <row r="315" spans="1:22" ht="43.5" thickBot="1" x14ac:dyDescent="0.25">
      <c r="A315" s="222" t="s">
        <v>871</v>
      </c>
      <c r="B315" s="223"/>
      <c r="C315" s="222" t="s">
        <v>456</v>
      </c>
      <c r="D315" s="223" t="s">
        <v>68</v>
      </c>
      <c r="E315" s="223"/>
      <c r="F315" s="223"/>
      <c r="G315" s="227"/>
      <c r="H315" s="43"/>
      <c r="I315" s="42"/>
      <c r="J315" s="42"/>
      <c r="K315" s="213"/>
      <c r="L315" s="215"/>
      <c r="M315" s="216" t="str">
        <f t="shared" si="42"/>
        <v>Muss</v>
      </c>
      <c r="N315" s="217" t="str">
        <f t="shared" si="43"/>
        <v/>
      </c>
      <c r="O315" s="217" t="str">
        <f t="shared" si="44"/>
        <v/>
      </c>
      <c r="P315" s="218" t="str">
        <f t="shared" si="45"/>
        <v/>
      </c>
      <c r="Q315" s="217" t="str">
        <f t="shared" si="46"/>
        <v/>
      </c>
      <c r="R315" s="217" t="str">
        <f t="shared" si="47"/>
        <v/>
      </c>
      <c r="S315" s="219" t="str">
        <f t="shared" si="48"/>
        <v/>
      </c>
      <c r="T315" s="220" t="str">
        <f t="shared" si="40"/>
        <v/>
      </c>
      <c r="U315" s="220" t="str">
        <f t="shared" si="41"/>
        <v/>
      </c>
      <c r="V315" s="213" t="str">
        <f t="shared" si="49"/>
        <v/>
      </c>
    </row>
    <row r="316" spans="1:22" ht="17.25" thickBot="1" x14ac:dyDescent="0.25">
      <c r="A316" s="222"/>
      <c r="B316" s="223"/>
      <c r="C316" s="226" t="s">
        <v>617</v>
      </c>
      <c r="D316" s="223"/>
      <c r="E316" s="223"/>
      <c r="F316" s="223"/>
      <c r="G316" s="227"/>
      <c r="H316" s="43"/>
      <c r="I316" s="42"/>
      <c r="J316" s="42"/>
      <c r="K316" s="213"/>
      <c r="L316" s="215"/>
      <c r="M316" s="216" t="str">
        <f t="shared" si="42"/>
        <v/>
      </c>
      <c r="N316" s="217" t="str">
        <f t="shared" si="43"/>
        <v/>
      </c>
      <c r="O316" s="217" t="str">
        <f t="shared" si="44"/>
        <v/>
      </c>
      <c r="P316" s="218" t="str">
        <f t="shared" si="45"/>
        <v/>
      </c>
      <c r="Q316" s="217" t="str">
        <f t="shared" si="46"/>
        <v/>
      </c>
      <c r="R316" s="217" t="str">
        <f t="shared" si="47"/>
        <v/>
      </c>
      <c r="S316" s="219" t="str">
        <f t="shared" si="48"/>
        <v/>
      </c>
      <c r="T316" s="220" t="str">
        <f t="shared" si="40"/>
        <v/>
      </c>
      <c r="U316" s="220" t="str">
        <f t="shared" si="41"/>
        <v/>
      </c>
      <c r="V316" s="213" t="str">
        <f t="shared" si="49"/>
        <v/>
      </c>
    </row>
    <row r="317" spans="1:22" ht="57.75" thickBot="1" x14ac:dyDescent="0.25">
      <c r="A317" s="222" t="s">
        <v>872</v>
      </c>
      <c r="B317" s="223"/>
      <c r="C317" s="222" t="s">
        <v>457</v>
      </c>
      <c r="D317" s="223" t="s">
        <v>68</v>
      </c>
      <c r="E317" s="223"/>
      <c r="F317" s="223"/>
      <c r="G317" s="227"/>
      <c r="H317" s="43"/>
      <c r="I317" s="42"/>
      <c r="J317" s="42"/>
      <c r="K317" s="213"/>
      <c r="L317" s="215"/>
      <c r="M317" s="216" t="str">
        <f t="shared" si="42"/>
        <v>Muss</v>
      </c>
      <c r="N317" s="217" t="str">
        <f t="shared" si="43"/>
        <v/>
      </c>
      <c r="O317" s="217" t="str">
        <f t="shared" si="44"/>
        <v/>
      </c>
      <c r="P317" s="218" t="str">
        <f t="shared" si="45"/>
        <v/>
      </c>
      <c r="Q317" s="217" t="str">
        <f t="shared" si="46"/>
        <v/>
      </c>
      <c r="R317" s="217" t="str">
        <f t="shared" si="47"/>
        <v/>
      </c>
      <c r="S317" s="219" t="str">
        <f t="shared" si="48"/>
        <v/>
      </c>
      <c r="T317" s="220" t="str">
        <f t="shared" si="40"/>
        <v/>
      </c>
      <c r="U317" s="220" t="str">
        <f t="shared" si="41"/>
        <v/>
      </c>
      <c r="V317" s="213" t="str">
        <f t="shared" si="49"/>
        <v/>
      </c>
    </row>
    <row r="318" spans="1:22" ht="17.25" thickBot="1" x14ac:dyDescent="0.25">
      <c r="A318" s="222"/>
      <c r="B318" s="223"/>
      <c r="C318" s="226" t="s">
        <v>618</v>
      </c>
      <c r="D318" s="223"/>
      <c r="E318" s="223"/>
      <c r="F318" s="223"/>
      <c r="G318" s="227"/>
      <c r="H318" s="43"/>
      <c r="I318" s="42"/>
      <c r="J318" s="42"/>
      <c r="K318" s="213"/>
      <c r="L318" s="215"/>
      <c r="M318" s="216" t="str">
        <f t="shared" si="42"/>
        <v/>
      </c>
      <c r="N318" s="217" t="str">
        <f t="shared" si="43"/>
        <v/>
      </c>
      <c r="O318" s="217" t="str">
        <f t="shared" si="44"/>
        <v/>
      </c>
      <c r="P318" s="218" t="str">
        <f t="shared" si="45"/>
        <v/>
      </c>
      <c r="Q318" s="217" t="str">
        <f t="shared" si="46"/>
        <v/>
      </c>
      <c r="R318" s="217" t="str">
        <f t="shared" si="47"/>
        <v/>
      </c>
      <c r="S318" s="219" t="str">
        <f t="shared" si="48"/>
        <v/>
      </c>
      <c r="T318" s="220" t="str">
        <f t="shared" si="40"/>
        <v/>
      </c>
      <c r="U318" s="220" t="str">
        <f t="shared" si="41"/>
        <v/>
      </c>
      <c r="V318" s="213" t="str">
        <f t="shared" si="49"/>
        <v/>
      </c>
    </row>
    <row r="319" spans="1:22" ht="29.25" thickBot="1" x14ac:dyDescent="0.25">
      <c r="A319" s="222" t="s">
        <v>873</v>
      </c>
      <c r="B319" s="223"/>
      <c r="C319" s="222" t="s">
        <v>458</v>
      </c>
      <c r="D319" s="223" t="s">
        <v>68</v>
      </c>
      <c r="E319" s="223"/>
      <c r="F319" s="223"/>
      <c r="G319" s="227"/>
      <c r="H319" s="43"/>
      <c r="I319" s="42"/>
      <c r="J319" s="42"/>
      <c r="K319" s="213"/>
      <c r="L319" s="215"/>
      <c r="M319" s="216" t="str">
        <f t="shared" si="42"/>
        <v>Muss</v>
      </c>
      <c r="N319" s="217" t="str">
        <f t="shared" si="43"/>
        <v/>
      </c>
      <c r="O319" s="217" t="str">
        <f t="shared" si="44"/>
        <v/>
      </c>
      <c r="P319" s="218" t="str">
        <f t="shared" si="45"/>
        <v/>
      </c>
      <c r="Q319" s="217" t="str">
        <f t="shared" si="46"/>
        <v/>
      </c>
      <c r="R319" s="217" t="str">
        <f t="shared" si="47"/>
        <v/>
      </c>
      <c r="S319" s="219" t="str">
        <f t="shared" si="48"/>
        <v/>
      </c>
      <c r="T319" s="220" t="str">
        <f t="shared" si="40"/>
        <v/>
      </c>
      <c r="U319" s="220" t="str">
        <f t="shared" si="41"/>
        <v/>
      </c>
      <c r="V319" s="213" t="str">
        <f t="shared" si="49"/>
        <v/>
      </c>
    </row>
    <row r="320" spans="1:22" ht="100.5" thickBot="1" x14ac:dyDescent="0.25">
      <c r="A320" s="222" t="s">
        <v>874</v>
      </c>
      <c r="B320" s="223"/>
      <c r="C320" s="222" t="s">
        <v>459</v>
      </c>
      <c r="D320" s="223" t="s">
        <v>68</v>
      </c>
      <c r="E320" s="223"/>
      <c r="F320" s="223"/>
      <c r="G320" s="227"/>
      <c r="H320" s="43"/>
      <c r="I320" s="42"/>
      <c r="J320" s="42"/>
      <c r="K320" s="213"/>
      <c r="L320" s="215"/>
      <c r="M320" s="216" t="str">
        <f t="shared" si="42"/>
        <v>Muss</v>
      </c>
      <c r="N320" s="217" t="str">
        <f t="shared" si="43"/>
        <v/>
      </c>
      <c r="O320" s="217" t="str">
        <f t="shared" si="44"/>
        <v/>
      </c>
      <c r="P320" s="218" t="str">
        <f t="shared" si="45"/>
        <v/>
      </c>
      <c r="Q320" s="217" t="str">
        <f t="shared" si="46"/>
        <v/>
      </c>
      <c r="R320" s="217" t="str">
        <f t="shared" si="47"/>
        <v/>
      </c>
      <c r="S320" s="219" t="str">
        <f t="shared" si="48"/>
        <v/>
      </c>
      <c r="T320" s="220" t="str">
        <f t="shared" si="40"/>
        <v/>
      </c>
      <c r="U320" s="220" t="str">
        <f t="shared" si="41"/>
        <v/>
      </c>
      <c r="V320" s="213" t="str">
        <f t="shared" si="49"/>
        <v/>
      </c>
    </row>
    <row r="321" spans="1:22" ht="72" thickBot="1" x14ac:dyDescent="0.25">
      <c r="A321" s="222" t="s">
        <v>875</v>
      </c>
      <c r="B321" s="223"/>
      <c r="C321" s="222" t="s">
        <v>460</v>
      </c>
      <c r="D321" s="223" t="s">
        <v>68</v>
      </c>
      <c r="E321" s="223"/>
      <c r="F321" s="223"/>
      <c r="G321" s="227"/>
      <c r="H321" s="43"/>
      <c r="I321" s="42"/>
      <c r="J321" s="42"/>
      <c r="K321" s="213"/>
      <c r="L321" s="215"/>
      <c r="M321" s="216" t="str">
        <f t="shared" si="42"/>
        <v>Muss</v>
      </c>
      <c r="N321" s="217" t="str">
        <f t="shared" si="43"/>
        <v/>
      </c>
      <c r="O321" s="217" t="str">
        <f t="shared" si="44"/>
        <v/>
      </c>
      <c r="P321" s="218" t="str">
        <f t="shared" si="45"/>
        <v/>
      </c>
      <c r="Q321" s="217" t="str">
        <f t="shared" si="46"/>
        <v/>
      </c>
      <c r="R321" s="217" t="str">
        <f t="shared" si="47"/>
        <v/>
      </c>
      <c r="S321" s="219" t="str">
        <f t="shared" si="48"/>
        <v/>
      </c>
      <c r="T321" s="220" t="str">
        <f t="shared" si="40"/>
        <v/>
      </c>
      <c r="U321" s="220" t="str">
        <f t="shared" si="41"/>
        <v/>
      </c>
      <c r="V321" s="213" t="str">
        <f t="shared" si="49"/>
        <v/>
      </c>
    </row>
    <row r="322" spans="1:22" ht="100.5" thickBot="1" x14ac:dyDescent="0.25">
      <c r="A322" s="222" t="s">
        <v>876</v>
      </c>
      <c r="B322" s="223"/>
      <c r="C322" s="222" t="s">
        <v>461</v>
      </c>
      <c r="D322" s="223" t="s">
        <v>68</v>
      </c>
      <c r="E322" s="223"/>
      <c r="F322" s="223"/>
      <c r="G322" s="227"/>
      <c r="H322" s="43"/>
      <c r="I322" s="42"/>
      <c r="J322" s="42"/>
      <c r="K322" s="213"/>
      <c r="L322" s="215"/>
      <c r="M322" s="216" t="str">
        <f t="shared" si="42"/>
        <v>Muss</v>
      </c>
      <c r="N322" s="217" t="str">
        <f t="shared" si="43"/>
        <v/>
      </c>
      <c r="O322" s="217" t="str">
        <f t="shared" si="44"/>
        <v/>
      </c>
      <c r="P322" s="218" t="str">
        <f t="shared" si="45"/>
        <v/>
      </c>
      <c r="Q322" s="217" t="str">
        <f t="shared" si="46"/>
        <v/>
      </c>
      <c r="R322" s="217" t="str">
        <f t="shared" si="47"/>
        <v/>
      </c>
      <c r="S322" s="219" t="str">
        <f t="shared" si="48"/>
        <v/>
      </c>
      <c r="T322" s="220" t="str">
        <f t="shared" si="40"/>
        <v/>
      </c>
      <c r="U322" s="220" t="str">
        <f t="shared" si="41"/>
        <v/>
      </c>
      <c r="V322" s="213" t="str">
        <f t="shared" si="49"/>
        <v/>
      </c>
    </row>
    <row r="323" spans="1:22" ht="29.25" thickBot="1" x14ac:dyDescent="0.25">
      <c r="A323" s="222" t="s">
        <v>877</v>
      </c>
      <c r="B323" s="223"/>
      <c r="C323" s="222" t="s">
        <v>462</v>
      </c>
      <c r="D323" s="223" t="s">
        <v>68</v>
      </c>
      <c r="E323" s="223"/>
      <c r="F323" s="223"/>
      <c r="G323" s="227"/>
      <c r="H323" s="43"/>
      <c r="I323" s="42"/>
      <c r="J323" s="42"/>
      <c r="K323" s="213"/>
      <c r="L323" s="215"/>
      <c r="M323" s="216" t="str">
        <f t="shared" si="42"/>
        <v>Muss</v>
      </c>
      <c r="N323" s="217" t="str">
        <f t="shared" si="43"/>
        <v/>
      </c>
      <c r="O323" s="217" t="str">
        <f t="shared" si="44"/>
        <v/>
      </c>
      <c r="P323" s="218" t="str">
        <f t="shared" si="45"/>
        <v/>
      </c>
      <c r="Q323" s="217" t="str">
        <f t="shared" si="46"/>
        <v/>
      </c>
      <c r="R323" s="217" t="str">
        <f t="shared" si="47"/>
        <v/>
      </c>
      <c r="S323" s="219" t="str">
        <f t="shared" si="48"/>
        <v/>
      </c>
      <c r="T323" s="220" t="str">
        <f t="shared" si="40"/>
        <v/>
      </c>
      <c r="U323" s="220" t="str">
        <f t="shared" si="41"/>
        <v/>
      </c>
      <c r="V323" s="213" t="str">
        <f t="shared" si="49"/>
        <v/>
      </c>
    </row>
    <row r="324" spans="1:22" ht="17.25" thickBot="1" x14ac:dyDescent="0.25">
      <c r="A324" s="222"/>
      <c r="B324" s="223"/>
      <c r="C324" s="226" t="s">
        <v>619</v>
      </c>
      <c r="D324" s="223"/>
      <c r="E324" s="223"/>
      <c r="F324" s="223"/>
      <c r="G324" s="227"/>
      <c r="H324" s="43"/>
      <c r="I324" s="42"/>
      <c r="J324" s="42"/>
      <c r="K324" s="213"/>
      <c r="L324" s="215"/>
      <c r="M324" s="216" t="str">
        <f t="shared" si="42"/>
        <v/>
      </c>
      <c r="N324" s="217" t="str">
        <f t="shared" si="43"/>
        <v/>
      </c>
      <c r="O324" s="217" t="str">
        <f t="shared" si="44"/>
        <v/>
      </c>
      <c r="P324" s="218" t="str">
        <f t="shared" si="45"/>
        <v/>
      </c>
      <c r="Q324" s="217" t="str">
        <f t="shared" si="46"/>
        <v/>
      </c>
      <c r="R324" s="217" t="str">
        <f t="shared" si="47"/>
        <v/>
      </c>
      <c r="S324" s="219" t="str">
        <f t="shared" si="48"/>
        <v/>
      </c>
      <c r="T324" s="220" t="str">
        <f t="shared" si="40"/>
        <v/>
      </c>
      <c r="U324" s="220" t="str">
        <f t="shared" si="41"/>
        <v/>
      </c>
      <c r="V324" s="213" t="str">
        <f t="shared" si="49"/>
        <v/>
      </c>
    </row>
    <row r="325" spans="1:22" ht="16.5" thickBot="1" x14ac:dyDescent="0.25">
      <c r="A325" s="222"/>
      <c r="B325" s="223"/>
      <c r="C325" s="229" t="s">
        <v>620</v>
      </c>
      <c r="D325" s="223"/>
      <c r="E325" s="223"/>
      <c r="F325" s="223"/>
      <c r="G325" s="227"/>
      <c r="H325" s="43"/>
      <c r="I325" s="42"/>
      <c r="J325" s="42"/>
      <c r="K325" s="213"/>
      <c r="L325" s="215"/>
      <c r="M325" s="216" t="str">
        <f t="shared" si="42"/>
        <v/>
      </c>
      <c r="N325" s="217" t="str">
        <f t="shared" si="43"/>
        <v/>
      </c>
      <c r="O325" s="217" t="str">
        <f t="shared" si="44"/>
        <v/>
      </c>
      <c r="P325" s="218" t="str">
        <f t="shared" si="45"/>
        <v/>
      </c>
      <c r="Q325" s="217" t="str">
        <f t="shared" si="46"/>
        <v/>
      </c>
      <c r="R325" s="217" t="str">
        <f t="shared" si="47"/>
        <v/>
      </c>
      <c r="S325" s="219" t="str">
        <f t="shared" si="48"/>
        <v/>
      </c>
      <c r="T325" s="220" t="str">
        <f t="shared" si="40"/>
        <v/>
      </c>
      <c r="U325" s="220" t="str">
        <f t="shared" si="41"/>
        <v/>
      </c>
      <c r="V325" s="213" t="str">
        <f t="shared" si="49"/>
        <v/>
      </c>
    </row>
    <row r="326" spans="1:22" ht="57.75" thickBot="1" x14ac:dyDescent="0.25">
      <c r="A326" s="222" t="s">
        <v>878</v>
      </c>
      <c r="B326" s="223"/>
      <c r="C326" s="222" t="s">
        <v>463</v>
      </c>
      <c r="D326" s="223" t="s">
        <v>68</v>
      </c>
      <c r="E326" s="223"/>
      <c r="F326" s="223"/>
      <c r="G326" s="227"/>
      <c r="H326" s="43"/>
      <c r="I326" s="42"/>
      <c r="J326" s="42"/>
      <c r="K326" s="213"/>
      <c r="L326" s="215"/>
      <c r="M326" s="216" t="str">
        <f t="shared" si="42"/>
        <v>Muss</v>
      </c>
      <c r="N326" s="217" t="str">
        <f t="shared" si="43"/>
        <v/>
      </c>
      <c r="O326" s="217" t="str">
        <f t="shared" si="44"/>
        <v/>
      </c>
      <c r="P326" s="218" t="str">
        <f t="shared" si="45"/>
        <v/>
      </c>
      <c r="Q326" s="217" t="str">
        <f t="shared" si="46"/>
        <v/>
      </c>
      <c r="R326" s="217" t="str">
        <f t="shared" si="47"/>
        <v/>
      </c>
      <c r="S326" s="219" t="str">
        <f t="shared" si="48"/>
        <v/>
      </c>
      <c r="T326" s="220" t="str">
        <f t="shared" si="40"/>
        <v/>
      </c>
      <c r="U326" s="220" t="str">
        <f t="shared" si="41"/>
        <v/>
      </c>
      <c r="V326" s="213" t="str">
        <f t="shared" si="49"/>
        <v/>
      </c>
    </row>
    <row r="327" spans="1:22" ht="43.5" thickBot="1" x14ac:dyDescent="0.25">
      <c r="A327" s="222" t="s">
        <v>879</v>
      </c>
      <c r="B327" s="223"/>
      <c r="C327" s="222" t="s">
        <v>464</v>
      </c>
      <c r="D327" s="223" t="s">
        <v>68</v>
      </c>
      <c r="E327" s="223"/>
      <c r="F327" s="223"/>
      <c r="G327" s="227"/>
      <c r="H327" s="43"/>
      <c r="I327" s="42"/>
      <c r="J327" s="42"/>
      <c r="K327" s="213"/>
      <c r="L327" s="215"/>
      <c r="M327" s="216" t="str">
        <f t="shared" si="42"/>
        <v>Muss</v>
      </c>
      <c r="N327" s="217" t="str">
        <f t="shared" si="43"/>
        <v/>
      </c>
      <c r="O327" s="217" t="str">
        <f t="shared" si="44"/>
        <v/>
      </c>
      <c r="P327" s="218" t="str">
        <f t="shared" si="45"/>
        <v/>
      </c>
      <c r="Q327" s="217" t="str">
        <f t="shared" si="46"/>
        <v/>
      </c>
      <c r="R327" s="217" t="str">
        <f t="shared" si="47"/>
        <v/>
      </c>
      <c r="S327" s="219" t="str">
        <f t="shared" si="48"/>
        <v/>
      </c>
      <c r="T327" s="220" t="str">
        <f t="shared" si="40"/>
        <v/>
      </c>
      <c r="U327" s="220" t="str">
        <f t="shared" si="41"/>
        <v/>
      </c>
      <c r="V327" s="213" t="str">
        <f t="shared" si="49"/>
        <v/>
      </c>
    </row>
    <row r="328" spans="1:22" ht="16.5" thickBot="1" x14ac:dyDescent="0.25">
      <c r="A328" s="222"/>
      <c r="B328" s="223"/>
      <c r="C328" s="229" t="s">
        <v>621</v>
      </c>
      <c r="D328" s="223"/>
      <c r="E328" s="223"/>
      <c r="F328" s="223"/>
      <c r="G328" s="227"/>
      <c r="H328" s="43"/>
      <c r="I328" s="42"/>
      <c r="J328" s="42"/>
      <c r="K328" s="213"/>
      <c r="L328" s="215"/>
      <c r="M328" s="216" t="str">
        <f t="shared" si="42"/>
        <v/>
      </c>
      <c r="N328" s="217" t="str">
        <f t="shared" si="43"/>
        <v/>
      </c>
      <c r="O328" s="217" t="str">
        <f t="shared" si="44"/>
        <v/>
      </c>
      <c r="P328" s="218" t="str">
        <f t="shared" si="45"/>
        <v/>
      </c>
      <c r="Q328" s="217" t="str">
        <f t="shared" si="46"/>
        <v/>
      </c>
      <c r="R328" s="217" t="str">
        <f t="shared" si="47"/>
        <v/>
      </c>
      <c r="S328" s="219" t="str">
        <f t="shared" si="48"/>
        <v/>
      </c>
      <c r="T328" s="220" t="str">
        <f t="shared" si="40"/>
        <v/>
      </c>
      <c r="U328" s="220" t="str">
        <f t="shared" si="41"/>
        <v/>
      </c>
      <c r="V328" s="213" t="str">
        <f t="shared" si="49"/>
        <v/>
      </c>
    </row>
    <row r="329" spans="1:22" ht="100.5" thickBot="1" x14ac:dyDescent="0.25">
      <c r="A329" s="222" t="s">
        <v>880</v>
      </c>
      <c r="B329" s="223"/>
      <c r="C329" s="222" t="s">
        <v>465</v>
      </c>
      <c r="D329" s="223" t="s">
        <v>68</v>
      </c>
      <c r="E329" s="223"/>
      <c r="F329" s="223"/>
      <c r="G329" s="227"/>
      <c r="H329" s="43"/>
      <c r="I329" s="42"/>
      <c r="J329" s="42"/>
      <c r="K329" s="213"/>
      <c r="L329" s="215"/>
      <c r="M329" s="216" t="str">
        <f t="shared" si="42"/>
        <v>Muss</v>
      </c>
      <c r="N329" s="217" t="str">
        <f t="shared" si="43"/>
        <v/>
      </c>
      <c r="O329" s="217" t="str">
        <f t="shared" si="44"/>
        <v/>
      </c>
      <c r="P329" s="218" t="str">
        <f t="shared" si="45"/>
        <v/>
      </c>
      <c r="Q329" s="217" t="str">
        <f t="shared" si="46"/>
        <v/>
      </c>
      <c r="R329" s="217" t="str">
        <f t="shared" si="47"/>
        <v/>
      </c>
      <c r="S329" s="219" t="str">
        <f t="shared" si="48"/>
        <v/>
      </c>
      <c r="T329" s="220" t="str">
        <f t="shared" ref="T329:T382" si="50" xml:space="preserve"> IF(AND($E329&gt;0,H329&lt;&gt;""),IF( H329="A", $E329, IF( H329="B", $E329 * Prozent_B, IF( H329="C", $E329 *Prozent_C, IF( H329="D", 0, "Fehler" ) ) ) ), "")</f>
        <v/>
      </c>
      <c r="U329" s="220" t="str">
        <f t="shared" ref="U329:U392" si="51" xml:space="preserve"> IF( $E329&gt;0,IF(K329&gt;0, IF( K329="A", $E329, IF( K329="B", $E329 * Prozent_B, IF( K329="C", $E329 *Prozent_C, IF( K329="D", 0, "Fehler" ) ) ) ),T329), "")</f>
        <v/>
      </c>
      <c r="V329" s="213" t="str">
        <f t="shared" si="49"/>
        <v/>
      </c>
    </row>
    <row r="330" spans="1:22" ht="17.25" thickBot="1" x14ac:dyDescent="0.25">
      <c r="A330" s="222"/>
      <c r="B330" s="223"/>
      <c r="C330" s="226" t="s">
        <v>622</v>
      </c>
      <c r="D330" s="223"/>
      <c r="E330" s="223"/>
      <c r="F330" s="223"/>
      <c r="G330" s="227"/>
      <c r="H330" s="43"/>
      <c r="I330" s="42"/>
      <c r="J330" s="42"/>
      <c r="K330" s="213"/>
      <c r="L330" s="215"/>
      <c r="M330" s="216" t="str">
        <f t="shared" ref="M330:M382" si="52">IF(ISERR(VALUE(SUBSTITUTE(A330,CHAR(160),""))),"",(IF(ISERROR(SEARCH("X",D330)),"Soll","Muss")))</f>
        <v/>
      </c>
      <c r="N330" s="217" t="str">
        <f t="shared" ref="N330:N382" si="53">IF(AND(D330="x",F330&lt;&gt;""), "Fehler", "")</f>
        <v/>
      </c>
      <c r="O330" s="217" t="str">
        <f t="shared" ref="O330:O382" si="54">IF(M330="","",
      IF(M330="Soll",
           IF(NOT(ISNUMBER(E330)),"Fehler in Punktespalte",
                IF(NOT(E330&gt;0),"Fehler: Negative Punktzahl","")
               ),""
          )
     )</f>
        <v/>
      </c>
      <c r="P330" s="218" t="str">
        <f t="shared" ref="P330:P382" si="55">IF( AND(E330&gt;0,M330&lt;&gt;"soll"), "Fehler", "")</f>
        <v/>
      </c>
      <c r="Q330" s="217" t="str">
        <f t="shared" ref="Q330:Q382" si="56">IF( AND(A330="",D330="x"), "Fehler", "")</f>
        <v/>
      </c>
      <c r="R330" s="217" t="str">
        <f t="shared" ref="R330:R382" si="57">IF(AND(M330="Muss",NOT(E330="")),"Fehler","")</f>
        <v/>
      </c>
      <c r="S330" s="219" t="str">
        <f t="shared" ref="S330:S382" si="58">IF(
AND(F330&lt;&gt;"",OR(
ISERROR(SEARCH("Konzept",C330)),
ISERROR(SEARCH("benannt",C330)),
ISERROR(SEARCH("benennt",C330)),
ISERROR(SEARCH("gibt an",C330)),
ISERROR(SEARCH("erklärt",C330)),
ISERROR(SEARCH("erläutert",C330)),
))," 'E' richtig?",
IF(
AND(F330="",OR(
ISNUMBER(SEARCH("Konzept",C330)),
ISNUMBER(SEARCH("benannt",C330)),
ISNUMBER(SEARCH("benennt",C330)),
ISNUMBER(SEARCH("gibt an",C330)),
ISNUMBER(SEARCH("erklärt",C330)),
ISNUMBER(SEARCH("erläutert",C330))
)),"Fehlt hier 'E' ?",""))</f>
        <v/>
      </c>
      <c r="T330" s="220" t="str">
        <f t="shared" si="50"/>
        <v/>
      </c>
      <c r="U330" s="220" t="str">
        <f t="shared" si="51"/>
        <v/>
      </c>
      <c r="V330" s="213" t="str">
        <f t="shared" ref="V330:V382" si="59" xml:space="preserve"> IF( $M330 ="muss", IF(H330&lt;&gt;"",IF(IF(K330&gt;0, K330,H330)&lt;&gt;"A", "Fehler", ""), ""),"")</f>
        <v/>
      </c>
    </row>
    <row r="331" spans="1:22" ht="16.5" thickBot="1" x14ac:dyDescent="0.25">
      <c r="A331" s="222"/>
      <c r="B331" s="223"/>
      <c r="C331" s="229" t="s">
        <v>623</v>
      </c>
      <c r="D331" s="223"/>
      <c r="E331" s="223"/>
      <c r="F331" s="223"/>
      <c r="G331" s="227"/>
      <c r="H331" s="43"/>
      <c r="I331" s="42"/>
      <c r="J331" s="42"/>
      <c r="K331" s="213"/>
      <c r="L331" s="215"/>
      <c r="M331" s="216" t="str">
        <f t="shared" si="52"/>
        <v/>
      </c>
      <c r="N331" s="217" t="str">
        <f t="shared" si="53"/>
        <v/>
      </c>
      <c r="O331" s="217" t="str">
        <f t="shared" si="54"/>
        <v/>
      </c>
      <c r="P331" s="218" t="str">
        <f t="shared" si="55"/>
        <v/>
      </c>
      <c r="Q331" s="217" t="str">
        <f t="shared" si="56"/>
        <v/>
      </c>
      <c r="R331" s="217" t="str">
        <f t="shared" si="57"/>
        <v/>
      </c>
      <c r="S331" s="219" t="str">
        <f t="shared" si="58"/>
        <v/>
      </c>
      <c r="T331" s="220" t="str">
        <f t="shared" si="50"/>
        <v/>
      </c>
      <c r="U331" s="220" t="str">
        <f t="shared" si="51"/>
        <v/>
      </c>
      <c r="V331" s="213" t="str">
        <f t="shared" si="59"/>
        <v/>
      </c>
    </row>
    <row r="332" spans="1:22" ht="86.25" thickBot="1" x14ac:dyDescent="0.25">
      <c r="A332" s="222" t="s">
        <v>881</v>
      </c>
      <c r="B332" s="223"/>
      <c r="C332" s="222" t="s">
        <v>466</v>
      </c>
      <c r="D332" s="223" t="s">
        <v>68</v>
      </c>
      <c r="E332" s="223"/>
      <c r="F332" s="223"/>
      <c r="G332" s="227"/>
      <c r="H332" s="43"/>
      <c r="I332" s="42"/>
      <c r="J332" s="42"/>
      <c r="K332" s="213"/>
      <c r="L332" s="215"/>
      <c r="M332" s="216" t="str">
        <f t="shared" si="52"/>
        <v>Muss</v>
      </c>
      <c r="N332" s="217" t="str">
        <f t="shared" si="53"/>
        <v/>
      </c>
      <c r="O332" s="217" t="str">
        <f t="shared" si="54"/>
        <v/>
      </c>
      <c r="P332" s="218" t="str">
        <f t="shared" si="55"/>
        <v/>
      </c>
      <c r="Q332" s="217" t="str">
        <f t="shared" si="56"/>
        <v/>
      </c>
      <c r="R332" s="217" t="str">
        <f t="shared" si="57"/>
        <v/>
      </c>
      <c r="S332" s="219" t="str">
        <f t="shared" si="58"/>
        <v/>
      </c>
      <c r="T332" s="220" t="str">
        <f t="shared" si="50"/>
        <v/>
      </c>
      <c r="U332" s="220" t="str">
        <f t="shared" si="51"/>
        <v/>
      </c>
      <c r="V332" s="213" t="str">
        <f t="shared" si="59"/>
        <v/>
      </c>
    </row>
    <row r="333" spans="1:22" ht="43.5" thickBot="1" x14ac:dyDescent="0.25">
      <c r="A333" s="222" t="s">
        <v>882</v>
      </c>
      <c r="B333" s="223"/>
      <c r="C333" s="222" t="s">
        <v>467</v>
      </c>
      <c r="D333" s="223" t="s">
        <v>68</v>
      </c>
      <c r="E333" s="223"/>
      <c r="F333" s="223"/>
      <c r="G333" s="227"/>
      <c r="H333" s="43"/>
      <c r="I333" s="42"/>
      <c r="J333" s="42"/>
      <c r="K333" s="213"/>
      <c r="L333" s="215"/>
      <c r="M333" s="216" t="str">
        <f t="shared" si="52"/>
        <v>Muss</v>
      </c>
      <c r="N333" s="217" t="str">
        <f t="shared" si="53"/>
        <v/>
      </c>
      <c r="O333" s="217" t="str">
        <f t="shared" si="54"/>
        <v/>
      </c>
      <c r="P333" s="218" t="str">
        <f t="shared" si="55"/>
        <v/>
      </c>
      <c r="Q333" s="217" t="str">
        <f t="shared" si="56"/>
        <v/>
      </c>
      <c r="R333" s="217" t="str">
        <f t="shared" si="57"/>
        <v/>
      </c>
      <c r="S333" s="219" t="str">
        <f t="shared" si="58"/>
        <v/>
      </c>
      <c r="T333" s="220" t="str">
        <f t="shared" si="50"/>
        <v/>
      </c>
      <c r="U333" s="220" t="str">
        <f t="shared" si="51"/>
        <v/>
      </c>
      <c r="V333" s="213" t="str">
        <f t="shared" si="59"/>
        <v/>
      </c>
    </row>
    <row r="334" spans="1:22" ht="16.5" thickBot="1" x14ac:dyDescent="0.25">
      <c r="A334" s="222"/>
      <c r="B334" s="223"/>
      <c r="C334" s="229" t="s">
        <v>624</v>
      </c>
      <c r="D334" s="223"/>
      <c r="E334" s="223"/>
      <c r="F334" s="223"/>
      <c r="G334" s="227"/>
      <c r="H334" s="43"/>
      <c r="I334" s="42"/>
      <c r="J334" s="42"/>
      <c r="K334" s="213"/>
      <c r="L334" s="215"/>
      <c r="M334" s="216" t="str">
        <f t="shared" si="52"/>
        <v/>
      </c>
      <c r="N334" s="217" t="str">
        <f t="shared" si="53"/>
        <v/>
      </c>
      <c r="O334" s="217" t="str">
        <f t="shared" si="54"/>
        <v/>
      </c>
      <c r="P334" s="218" t="str">
        <f t="shared" si="55"/>
        <v/>
      </c>
      <c r="Q334" s="217" t="str">
        <f t="shared" si="56"/>
        <v/>
      </c>
      <c r="R334" s="217" t="str">
        <f t="shared" si="57"/>
        <v/>
      </c>
      <c r="S334" s="219" t="str">
        <f t="shared" si="58"/>
        <v/>
      </c>
      <c r="T334" s="220" t="str">
        <f t="shared" si="50"/>
        <v/>
      </c>
      <c r="U334" s="220" t="str">
        <f t="shared" si="51"/>
        <v/>
      </c>
      <c r="V334" s="213" t="str">
        <f t="shared" si="59"/>
        <v/>
      </c>
    </row>
    <row r="335" spans="1:22" ht="114.75" thickBot="1" x14ac:dyDescent="0.25">
      <c r="A335" s="222" t="s">
        <v>883</v>
      </c>
      <c r="B335" s="223"/>
      <c r="C335" s="222" t="s">
        <v>468</v>
      </c>
      <c r="D335" s="223" t="s">
        <v>68</v>
      </c>
      <c r="E335" s="223"/>
      <c r="F335" s="223"/>
      <c r="G335" s="227"/>
      <c r="H335" s="43"/>
      <c r="I335" s="42"/>
      <c r="J335" s="42"/>
      <c r="K335" s="213"/>
      <c r="L335" s="215"/>
      <c r="M335" s="216" t="str">
        <f t="shared" si="52"/>
        <v>Muss</v>
      </c>
      <c r="N335" s="217" t="str">
        <f t="shared" si="53"/>
        <v/>
      </c>
      <c r="O335" s="217" t="str">
        <f t="shared" si="54"/>
        <v/>
      </c>
      <c r="P335" s="218" t="str">
        <f t="shared" si="55"/>
        <v/>
      </c>
      <c r="Q335" s="217" t="str">
        <f t="shared" si="56"/>
        <v/>
      </c>
      <c r="R335" s="217" t="str">
        <f t="shared" si="57"/>
        <v/>
      </c>
      <c r="S335" s="219" t="str">
        <f t="shared" si="58"/>
        <v/>
      </c>
      <c r="T335" s="220" t="str">
        <f t="shared" si="50"/>
        <v/>
      </c>
      <c r="U335" s="220" t="str">
        <f t="shared" si="51"/>
        <v/>
      </c>
      <c r="V335" s="213" t="str">
        <f t="shared" si="59"/>
        <v/>
      </c>
    </row>
    <row r="336" spans="1:22" ht="342.75" thickBot="1" x14ac:dyDescent="0.25">
      <c r="A336" s="222" t="s">
        <v>884</v>
      </c>
      <c r="B336" s="223"/>
      <c r="C336" s="222" t="s">
        <v>469</v>
      </c>
      <c r="D336" s="223" t="s">
        <v>68</v>
      </c>
      <c r="E336" s="223"/>
      <c r="F336" s="223"/>
      <c r="G336" s="227"/>
      <c r="H336" s="43"/>
      <c r="I336" s="42"/>
      <c r="J336" s="42"/>
      <c r="K336" s="213"/>
      <c r="L336" s="215"/>
      <c r="M336" s="216" t="str">
        <f t="shared" si="52"/>
        <v>Muss</v>
      </c>
      <c r="N336" s="217" t="str">
        <f t="shared" si="53"/>
        <v/>
      </c>
      <c r="O336" s="217" t="str">
        <f t="shared" si="54"/>
        <v/>
      </c>
      <c r="P336" s="218" t="str">
        <f t="shared" si="55"/>
        <v/>
      </c>
      <c r="Q336" s="217" t="str">
        <f t="shared" si="56"/>
        <v/>
      </c>
      <c r="R336" s="217" t="str">
        <f t="shared" si="57"/>
        <v/>
      </c>
      <c r="S336" s="219" t="str">
        <f t="shared" si="58"/>
        <v/>
      </c>
      <c r="T336" s="220" t="str">
        <f t="shared" si="50"/>
        <v/>
      </c>
      <c r="U336" s="220" t="str">
        <f t="shared" si="51"/>
        <v/>
      </c>
      <c r="V336" s="213" t="str">
        <f t="shared" si="59"/>
        <v/>
      </c>
    </row>
    <row r="337" spans="1:22" ht="171.75" thickBot="1" x14ac:dyDescent="0.25">
      <c r="A337" s="222" t="s">
        <v>885</v>
      </c>
      <c r="B337" s="223"/>
      <c r="C337" s="222" t="s">
        <v>470</v>
      </c>
      <c r="D337" s="223" t="s">
        <v>68</v>
      </c>
      <c r="E337" s="223"/>
      <c r="F337" s="223"/>
      <c r="G337" s="227"/>
      <c r="H337" s="43"/>
      <c r="I337" s="42"/>
      <c r="J337" s="42"/>
      <c r="K337" s="213"/>
      <c r="L337" s="215"/>
      <c r="M337" s="216" t="str">
        <f t="shared" si="52"/>
        <v>Muss</v>
      </c>
      <c r="N337" s="217" t="str">
        <f t="shared" si="53"/>
        <v/>
      </c>
      <c r="O337" s="217" t="str">
        <f t="shared" si="54"/>
        <v/>
      </c>
      <c r="P337" s="218" t="str">
        <f t="shared" si="55"/>
        <v/>
      </c>
      <c r="Q337" s="217" t="str">
        <f t="shared" si="56"/>
        <v/>
      </c>
      <c r="R337" s="217" t="str">
        <f t="shared" si="57"/>
        <v/>
      </c>
      <c r="S337" s="219" t="str">
        <f t="shared" si="58"/>
        <v/>
      </c>
      <c r="T337" s="220" t="str">
        <f t="shared" si="50"/>
        <v/>
      </c>
      <c r="U337" s="220" t="str">
        <f t="shared" si="51"/>
        <v/>
      </c>
      <c r="V337" s="213" t="str">
        <f t="shared" si="59"/>
        <v/>
      </c>
    </row>
    <row r="338" spans="1:22" ht="16.5" thickBot="1" x14ac:dyDescent="0.25">
      <c r="A338" s="222"/>
      <c r="B338" s="223"/>
      <c r="C338" s="229" t="s">
        <v>625</v>
      </c>
      <c r="D338" s="223"/>
      <c r="E338" s="223"/>
      <c r="F338" s="223"/>
      <c r="G338" s="227"/>
      <c r="H338" s="43"/>
      <c r="I338" s="42"/>
      <c r="J338" s="42"/>
      <c r="K338" s="213"/>
      <c r="L338" s="215"/>
      <c r="M338" s="216" t="str">
        <f t="shared" si="52"/>
        <v/>
      </c>
      <c r="N338" s="217" t="str">
        <f t="shared" si="53"/>
        <v/>
      </c>
      <c r="O338" s="217" t="str">
        <f t="shared" si="54"/>
        <v/>
      </c>
      <c r="P338" s="218" t="str">
        <f t="shared" si="55"/>
        <v/>
      </c>
      <c r="Q338" s="217" t="str">
        <f t="shared" si="56"/>
        <v/>
      </c>
      <c r="R338" s="217" t="str">
        <f t="shared" si="57"/>
        <v/>
      </c>
      <c r="S338" s="219" t="str">
        <f t="shared" si="58"/>
        <v/>
      </c>
      <c r="T338" s="220" t="str">
        <f t="shared" si="50"/>
        <v/>
      </c>
      <c r="U338" s="220" t="str">
        <f t="shared" si="51"/>
        <v/>
      </c>
      <c r="V338" s="213" t="str">
        <f t="shared" si="59"/>
        <v/>
      </c>
    </row>
    <row r="339" spans="1:22" ht="86.25" thickBot="1" x14ac:dyDescent="0.25">
      <c r="A339" s="222" t="s">
        <v>886</v>
      </c>
      <c r="B339" s="223"/>
      <c r="C339" s="222" t="s">
        <v>471</v>
      </c>
      <c r="D339" s="223" t="s">
        <v>68</v>
      </c>
      <c r="E339" s="223"/>
      <c r="F339" s="223"/>
      <c r="G339" s="227"/>
      <c r="H339" s="43"/>
      <c r="I339" s="42"/>
      <c r="J339" s="42"/>
      <c r="K339" s="213"/>
      <c r="L339" s="215"/>
      <c r="M339" s="216" t="str">
        <f t="shared" si="52"/>
        <v>Muss</v>
      </c>
      <c r="N339" s="217" t="str">
        <f t="shared" si="53"/>
        <v/>
      </c>
      <c r="O339" s="217" t="str">
        <f t="shared" si="54"/>
        <v/>
      </c>
      <c r="P339" s="218" t="str">
        <f t="shared" si="55"/>
        <v/>
      </c>
      <c r="Q339" s="217" t="str">
        <f t="shared" si="56"/>
        <v/>
      </c>
      <c r="R339" s="217" t="str">
        <f t="shared" si="57"/>
        <v/>
      </c>
      <c r="S339" s="219" t="str">
        <f t="shared" si="58"/>
        <v/>
      </c>
      <c r="T339" s="220" t="str">
        <f t="shared" si="50"/>
        <v/>
      </c>
      <c r="U339" s="220" t="str">
        <f t="shared" si="51"/>
        <v/>
      </c>
      <c r="V339" s="213" t="str">
        <f t="shared" si="59"/>
        <v/>
      </c>
    </row>
    <row r="340" spans="1:22" ht="16.5" thickBot="1" x14ac:dyDescent="0.25">
      <c r="A340" s="222"/>
      <c r="B340" s="223"/>
      <c r="C340" s="229" t="s">
        <v>626</v>
      </c>
      <c r="D340" s="223"/>
      <c r="E340" s="223"/>
      <c r="F340" s="223"/>
      <c r="G340" s="227"/>
      <c r="H340" s="43"/>
      <c r="I340" s="42"/>
      <c r="J340" s="42"/>
      <c r="K340" s="213"/>
      <c r="L340" s="215"/>
      <c r="M340" s="216" t="str">
        <f t="shared" si="52"/>
        <v/>
      </c>
      <c r="N340" s="217" t="str">
        <f t="shared" si="53"/>
        <v/>
      </c>
      <c r="O340" s="217" t="str">
        <f t="shared" si="54"/>
        <v/>
      </c>
      <c r="P340" s="218" t="str">
        <f t="shared" si="55"/>
        <v/>
      </c>
      <c r="Q340" s="217" t="str">
        <f t="shared" si="56"/>
        <v/>
      </c>
      <c r="R340" s="217" t="str">
        <f t="shared" si="57"/>
        <v/>
      </c>
      <c r="S340" s="219" t="str">
        <f t="shared" si="58"/>
        <v/>
      </c>
      <c r="T340" s="220" t="str">
        <f t="shared" si="50"/>
        <v/>
      </c>
      <c r="U340" s="220" t="str">
        <f t="shared" si="51"/>
        <v/>
      </c>
      <c r="V340" s="213" t="str">
        <f t="shared" si="59"/>
        <v/>
      </c>
    </row>
    <row r="341" spans="1:22" ht="214.5" thickBot="1" x14ac:dyDescent="0.25">
      <c r="A341" s="222" t="s">
        <v>887</v>
      </c>
      <c r="B341" s="223"/>
      <c r="C341" s="222" t="s">
        <v>472</v>
      </c>
      <c r="D341" s="223" t="s">
        <v>68</v>
      </c>
      <c r="E341" s="223"/>
      <c r="F341" s="223"/>
      <c r="G341" s="227"/>
      <c r="H341" s="43"/>
      <c r="I341" s="42"/>
      <c r="J341" s="42"/>
      <c r="K341" s="213"/>
      <c r="L341" s="215"/>
      <c r="M341" s="216" t="str">
        <f t="shared" si="52"/>
        <v>Muss</v>
      </c>
      <c r="N341" s="217" t="str">
        <f t="shared" si="53"/>
        <v/>
      </c>
      <c r="O341" s="217" t="str">
        <f t="shared" si="54"/>
        <v/>
      </c>
      <c r="P341" s="218" t="str">
        <f t="shared" si="55"/>
        <v/>
      </c>
      <c r="Q341" s="217" t="str">
        <f t="shared" si="56"/>
        <v/>
      </c>
      <c r="R341" s="217" t="str">
        <f t="shared" si="57"/>
        <v/>
      </c>
      <c r="S341" s="219" t="str">
        <f t="shared" si="58"/>
        <v/>
      </c>
      <c r="T341" s="220" t="str">
        <f t="shared" si="50"/>
        <v/>
      </c>
      <c r="U341" s="220" t="str">
        <f t="shared" si="51"/>
        <v/>
      </c>
      <c r="V341" s="213" t="str">
        <f t="shared" si="59"/>
        <v/>
      </c>
    </row>
    <row r="342" spans="1:22" ht="57.75" thickBot="1" x14ac:dyDescent="0.25">
      <c r="A342" s="222" t="s">
        <v>888</v>
      </c>
      <c r="B342" s="223"/>
      <c r="C342" s="222" t="s">
        <v>473</v>
      </c>
      <c r="D342" s="223" t="s">
        <v>68</v>
      </c>
      <c r="E342" s="223"/>
      <c r="F342" s="223"/>
      <c r="G342" s="227"/>
      <c r="H342" s="43"/>
      <c r="I342" s="42"/>
      <c r="J342" s="42"/>
      <c r="K342" s="213"/>
      <c r="L342" s="215"/>
      <c r="M342" s="216" t="str">
        <f t="shared" si="52"/>
        <v>Muss</v>
      </c>
      <c r="N342" s="217" t="str">
        <f t="shared" si="53"/>
        <v/>
      </c>
      <c r="O342" s="217" t="str">
        <f t="shared" si="54"/>
        <v/>
      </c>
      <c r="P342" s="218" t="str">
        <f t="shared" si="55"/>
        <v/>
      </c>
      <c r="Q342" s="217" t="str">
        <f t="shared" si="56"/>
        <v/>
      </c>
      <c r="R342" s="217" t="str">
        <f t="shared" si="57"/>
        <v/>
      </c>
      <c r="S342" s="219" t="str">
        <f t="shared" si="58"/>
        <v/>
      </c>
      <c r="T342" s="220" t="str">
        <f t="shared" si="50"/>
        <v/>
      </c>
      <c r="U342" s="220" t="str">
        <f t="shared" si="51"/>
        <v/>
      </c>
      <c r="V342" s="213" t="str">
        <f t="shared" si="59"/>
        <v/>
      </c>
    </row>
    <row r="343" spans="1:22" ht="16.5" thickBot="1" x14ac:dyDescent="0.25">
      <c r="A343" s="222"/>
      <c r="B343" s="223"/>
      <c r="C343" s="229" t="s">
        <v>627</v>
      </c>
      <c r="D343" s="223"/>
      <c r="E343" s="223"/>
      <c r="F343" s="223"/>
      <c r="G343" s="227"/>
      <c r="H343" s="43"/>
      <c r="I343" s="42"/>
      <c r="J343" s="42"/>
      <c r="K343" s="213"/>
      <c r="L343" s="215"/>
      <c r="M343" s="216" t="str">
        <f t="shared" si="52"/>
        <v/>
      </c>
      <c r="N343" s="217" t="str">
        <f t="shared" si="53"/>
        <v/>
      </c>
      <c r="O343" s="217" t="str">
        <f t="shared" si="54"/>
        <v/>
      </c>
      <c r="P343" s="218" t="str">
        <f t="shared" si="55"/>
        <v/>
      </c>
      <c r="Q343" s="217" t="str">
        <f t="shared" si="56"/>
        <v/>
      </c>
      <c r="R343" s="217" t="str">
        <f t="shared" si="57"/>
        <v/>
      </c>
      <c r="S343" s="219" t="str">
        <f t="shared" si="58"/>
        <v/>
      </c>
      <c r="T343" s="220" t="str">
        <f t="shared" si="50"/>
        <v/>
      </c>
      <c r="U343" s="220" t="str">
        <f t="shared" si="51"/>
        <v/>
      </c>
      <c r="V343" s="213" t="str">
        <f t="shared" si="59"/>
        <v/>
      </c>
    </row>
    <row r="344" spans="1:22" ht="15" thickBot="1" x14ac:dyDescent="0.25">
      <c r="A344" s="222"/>
      <c r="B344" s="223"/>
      <c r="C344" s="222" t="s">
        <v>474</v>
      </c>
      <c r="D344" s="223"/>
      <c r="E344" s="223"/>
      <c r="F344" s="223"/>
      <c r="G344" s="227"/>
      <c r="H344" s="43"/>
      <c r="I344" s="42"/>
      <c r="J344" s="42"/>
      <c r="K344" s="213"/>
      <c r="L344" s="215"/>
      <c r="M344" s="216" t="str">
        <f t="shared" si="52"/>
        <v/>
      </c>
      <c r="N344" s="217" t="str">
        <f t="shared" si="53"/>
        <v/>
      </c>
      <c r="O344" s="217" t="str">
        <f t="shared" si="54"/>
        <v/>
      </c>
      <c r="P344" s="218" t="str">
        <f t="shared" si="55"/>
        <v/>
      </c>
      <c r="Q344" s="217" t="str">
        <f t="shared" si="56"/>
        <v/>
      </c>
      <c r="R344" s="217" t="str">
        <f t="shared" si="57"/>
        <v/>
      </c>
      <c r="S344" s="219" t="str">
        <f t="shared" si="58"/>
        <v/>
      </c>
      <c r="T344" s="220" t="str">
        <f t="shared" si="50"/>
        <v/>
      </c>
      <c r="U344" s="220" t="str">
        <f t="shared" si="51"/>
        <v/>
      </c>
      <c r="V344" s="213" t="str">
        <f t="shared" si="59"/>
        <v/>
      </c>
    </row>
    <row r="345" spans="1:22" ht="86.25" thickBot="1" x14ac:dyDescent="0.25">
      <c r="A345" s="222" t="s">
        <v>889</v>
      </c>
      <c r="B345" s="223"/>
      <c r="C345" s="222" t="s">
        <v>475</v>
      </c>
      <c r="D345" s="223" t="s">
        <v>68</v>
      </c>
      <c r="E345" s="223"/>
      <c r="F345" s="223"/>
      <c r="G345" s="227"/>
      <c r="H345" s="43"/>
      <c r="I345" s="42"/>
      <c r="J345" s="42"/>
      <c r="K345" s="213"/>
      <c r="L345" s="215"/>
      <c r="M345" s="216" t="str">
        <f t="shared" si="52"/>
        <v>Muss</v>
      </c>
      <c r="N345" s="217" t="str">
        <f t="shared" si="53"/>
        <v/>
      </c>
      <c r="O345" s="217" t="str">
        <f t="shared" si="54"/>
        <v/>
      </c>
      <c r="P345" s="218" t="str">
        <f t="shared" si="55"/>
        <v/>
      </c>
      <c r="Q345" s="217" t="str">
        <f t="shared" si="56"/>
        <v/>
      </c>
      <c r="R345" s="217" t="str">
        <f t="shared" si="57"/>
        <v/>
      </c>
      <c r="S345" s="219" t="str">
        <f t="shared" si="58"/>
        <v/>
      </c>
      <c r="T345" s="220" t="str">
        <f t="shared" si="50"/>
        <v/>
      </c>
      <c r="U345" s="220" t="str">
        <f t="shared" si="51"/>
        <v/>
      </c>
      <c r="V345" s="213" t="str">
        <f t="shared" si="59"/>
        <v/>
      </c>
    </row>
    <row r="346" spans="1:22" ht="43.5" thickBot="1" x14ac:dyDescent="0.25">
      <c r="A346" s="222" t="s">
        <v>890</v>
      </c>
      <c r="B346" s="223"/>
      <c r="C346" s="222" t="s">
        <v>476</v>
      </c>
      <c r="D346" s="223" t="s">
        <v>68</v>
      </c>
      <c r="E346" s="223"/>
      <c r="F346" s="223"/>
      <c r="G346" s="227"/>
      <c r="H346" s="43"/>
      <c r="I346" s="42"/>
      <c r="J346" s="42"/>
      <c r="K346" s="213"/>
      <c r="L346" s="215"/>
      <c r="M346" s="216" t="str">
        <f t="shared" si="52"/>
        <v>Muss</v>
      </c>
      <c r="N346" s="217" t="str">
        <f t="shared" si="53"/>
        <v/>
      </c>
      <c r="O346" s="217" t="str">
        <f t="shared" si="54"/>
        <v/>
      </c>
      <c r="P346" s="218" t="str">
        <f t="shared" si="55"/>
        <v/>
      </c>
      <c r="Q346" s="217" t="str">
        <f t="shared" si="56"/>
        <v/>
      </c>
      <c r="R346" s="217" t="str">
        <f t="shared" si="57"/>
        <v/>
      </c>
      <c r="S346" s="219" t="str">
        <f t="shared" si="58"/>
        <v/>
      </c>
      <c r="T346" s="220" t="str">
        <f t="shared" si="50"/>
        <v/>
      </c>
      <c r="U346" s="220" t="str">
        <f t="shared" si="51"/>
        <v/>
      </c>
      <c r="V346" s="213" t="str">
        <f t="shared" si="59"/>
        <v/>
      </c>
    </row>
    <row r="347" spans="1:22" ht="29.25" thickBot="1" x14ac:dyDescent="0.25">
      <c r="A347" s="222" t="s">
        <v>891</v>
      </c>
      <c r="B347" s="223"/>
      <c r="C347" s="222" t="s">
        <v>477</v>
      </c>
      <c r="D347" s="223" t="s">
        <v>68</v>
      </c>
      <c r="E347" s="223"/>
      <c r="F347" s="223"/>
      <c r="G347" s="227"/>
      <c r="H347" s="43"/>
      <c r="I347" s="42"/>
      <c r="J347" s="42"/>
      <c r="K347" s="213"/>
      <c r="L347" s="215"/>
      <c r="M347" s="216" t="str">
        <f t="shared" si="52"/>
        <v>Muss</v>
      </c>
      <c r="N347" s="217" t="str">
        <f t="shared" si="53"/>
        <v/>
      </c>
      <c r="O347" s="217" t="str">
        <f t="shared" si="54"/>
        <v/>
      </c>
      <c r="P347" s="218" t="str">
        <f t="shared" si="55"/>
        <v/>
      </c>
      <c r="Q347" s="217" t="str">
        <f t="shared" si="56"/>
        <v/>
      </c>
      <c r="R347" s="217" t="str">
        <f t="shared" si="57"/>
        <v/>
      </c>
      <c r="S347" s="219" t="str">
        <f t="shared" si="58"/>
        <v/>
      </c>
      <c r="T347" s="220" t="str">
        <f t="shared" si="50"/>
        <v/>
      </c>
      <c r="U347" s="220" t="str">
        <f t="shared" si="51"/>
        <v/>
      </c>
      <c r="V347" s="213" t="str">
        <f t="shared" si="59"/>
        <v/>
      </c>
    </row>
    <row r="348" spans="1:22" ht="57.75" thickBot="1" x14ac:dyDescent="0.25">
      <c r="A348" s="222" t="s">
        <v>892</v>
      </c>
      <c r="B348" s="223"/>
      <c r="C348" s="222" t="s">
        <v>478</v>
      </c>
      <c r="D348" s="223" t="s">
        <v>68</v>
      </c>
      <c r="E348" s="223"/>
      <c r="F348" s="223"/>
      <c r="G348" s="227"/>
      <c r="H348" s="43"/>
      <c r="I348" s="42"/>
      <c r="J348" s="42"/>
      <c r="K348" s="213"/>
      <c r="L348" s="215"/>
      <c r="M348" s="216" t="str">
        <f t="shared" si="52"/>
        <v>Muss</v>
      </c>
      <c r="N348" s="217" t="str">
        <f t="shared" si="53"/>
        <v/>
      </c>
      <c r="O348" s="217" t="str">
        <f t="shared" si="54"/>
        <v/>
      </c>
      <c r="P348" s="218" t="str">
        <f t="shared" si="55"/>
        <v/>
      </c>
      <c r="Q348" s="217" t="str">
        <f t="shared" si="56"/>
        <v/>
      </c>
      <c r="R348" s="217" t="str">
        <f t="shared" si="57"/>
        <v/>
      </c>
      <c r="S348" s="219" t="str">
        <f t="shared" si="58"/>
        <v/>
      </c>
      <c r="T348" s="220" t="str">
        <f t="shared" si="50"/>
        <v/>
      </c>
      <c r="U348" s="220" t="str">
        <f t="shared" si="51"/>
        <v/>
      </c>
      <c r="V348" s="213" t="str">
        <f t="shared" si="59"/>
        <v/>
      </c>
    </row>
    <row r="349" spans="1:22" ht="86.25" thickBot="1" x14ac:dyDescent="0.25">
      <c r="A349" s="222" t="s">
        <v>893</v>
      </c>
      <c r="B349" s="223"/>
      <c r="C349" s="222" t="s">
        <v>479</v>
      </c>
      <c r="D349" s="223" t="s">
        <v>68</v>
      </c>
      <c r="E349" s="223"/>
      <c r="F349" s="223"/>
      <c r="G349" s="227"/>
      <c r="H349" s="43"/>
      <c r="I349" s="42"/>
      <c r="J349" s="42"/>
      <c r="K349" s="213"/>
      <c r="L349" s="215"/>
      <c r="M349" s="216" t="str">
        <f t="shared" si="52"/>
        <v>Muss</v>
      </c>
      <c r="N349" s="217" t="str">
        <f t="shared" si="53"/>
        <v/>
      </c>
      <c r="O349" s="217" t="str">
        <f t="shared" si="54"/>
        <v/>
      </c>
      <c r="P349" s="218" t="str">
        <f t="shared" si="55"/>
        <v/>
      </c>
      <c r="Q349" s="217" t="str">
        <f t="shared" si="56"/>
        <v/>
      </c>
      <c r="R349" s="217" t="str">
        <f t="shared" si="57"/>
        <v/>
      </c>
      <c r="S349" s="219" t="str">
        <f t="shared" si="58"/>
        <v/>
      </c>
      <c r="T349" s="220" t="str">
        <f t="shared" si="50"/>
        <v/>
      </c>
      <c r="U349" s="220" t="str">
        <f t="shared" si="51"/>
        <v/>
      </c>
      <c r="V349" s="213" t="str">
        <f t="shared" si="59"/>
        <v/>
      </c>
    </row>
    <row r="350" spans="1:22" ht="57.75" thickBot="1" x14ac:dyDescent="0.25">
      <c r="A350" s="222" t="s">
        <v>894</v>
      </c>
      <c r="B350" s="223"/>
      <c r="C350" s="222" t="s">
        <v>480</v>
      </c>
      <c r="D350" s="223" t="s">
        <v>68</v>
      </c>
      <c r="E350" s="223"/>
      <c r="F350" s="223"/>
      <c r="G350" s="227"/>
      <c r="H350" s="43"/>
      <c r="I350" s="42"/>
      <c r="J350" s="42"/>
      <c r="K350" s="213"/>
      <c r="L350" s="215"/>
      <c r="M350" s="216" t="str">
        <f t="shared" si="52"/>
        <v>Muss</v>
      </c>
      <c r="N350" s="217" t="str">
        <f t="shared" si="53"/>
        <v/>
      </c>
      <c r="O350" s="217" t="str">
        <f t="shared" si="54"/>
        <v/>
      </c>
      <c r="P350" s="218" t="str">
        <f t="shared" si="55"/>
        <v/>
      </c>
      <c r="Q350" s="217" t="str">
        <f t="shared" si="56"/>
        <v/>
      </c>
      <c r="R350" s="217" t="str">
        <f t="shared" si="57"/>
        <v/>
      </c>
      <c r="S350" s="219" t="str">
        <f t="shared" si="58"/>
        <v/>
      </c>
      <c r="T350" s="220" t="str">
        <f t="shared" si="50"/>
        <v/>
      </c>
      <c r="U350" s="220" t="str">
        <f t="shared" si="51"/>
        <v/>
      </c>
      <c r="V350" s="213" t="str">
        <f t="shared" si="59"/>
        <v/>
      </c>
    </row>
    <row r="351" spans="1:22" ht="72" thickBot="1" x14ac:dyDescent="0.25">
      <c r="A351" s="222"/>
      <c r="B351" s="223" t="s">
        <v>271</v>
      </c>
      <c r="C351" s="228" t="s">
        <v>481</v>
      </c>
      <c r="D351" s="223"/>
      <c r="E351" s="223"/>
      <c r="F351" s="223"/>
      <c r="G351" s="227"/>
      <c r="H351" s="43"/>
      <c r="I351" s="42"/>
      <c r="J351" s="42"/>
      <c r="K351" s="213"/>
      <c r="L351" s="215"/>
      <c r="M351" s="216" t="str">
        <f t="shared" si="52"/>
        <v/>
      </c>
      <c r="N351" s="217" t="str">
        <f t="shared" si="53"/>
        <v/>
      </c>
      <c r="O351" s="217" t="str">
        <f t="shared" si="54"/>
        <v/>
      </c>
      <c r="P351" s="218" t="str">
        <f t="shared" si="55"/>
        <v/>
      </c>
      <c r="Q351" s="217" t="str">
        <f t="shared" si="56"/>
        <v/>
      </c>
      <c r="R351" s="217" t="str">
        <f t="shared" si="57"/>
        <v/>
      </c>
      <c r="S351" s="219" t="str">
        <f t="shared" si="58"/>
        <v/>
      </c>
      <c r="T351" s="220" t="str">
        <f t="shared" si="50"/>
        <v/>
      </c>
      <c r="U351" s="220" t="str">
        <f t="shared" si="51"/>
        <v/>
      </c>
      <c r="V351" s="213" t="str">
        <f t="shared" si="59"/>
        <v/>
      </c>
    </row>
    <row r="352" spans="1:22" ht="16.5" thickBot="1" x14ac:dyDescent="0.25">
      <c r="A352" s="222"/>
      <c r="B352" s="223"/>
      <c r="C352" s="229" t="s">
        <v>628</v>
      </c>
      <c r="D352" s="223"/>
      <c r="E352" s="223"/>
      <c r="F352" s="223"/>
      <c r="G352" s="227"/>
      <c r="H352" s="43"/>
      <c r="I352" s="42"/>
      <c r="J352" s="42"/>
      <c r="K352" s="213"/>
      <c r="L352" s="215"/>
      <c r="M352" s="216" t="str">
        <f t="shared" si="52"/>
        <v/>
      </c>
      <c r="N352" s="217" t="str">
        <f t="shared" si="53"/>
        <v/>
      </c>
      <c r="O352" s="217" t="str">
        <f t="shared" si="54"/>
        <v/>
      </c>
      <c r="P352" s="218" t="str">
        <f t="shared" si="55"/>
        <v/>
      </c>
      <c r="Q352" s="217" t="str">
        <f t="shared" si="56"/>
        <v/>
      </c>
      <c r="R352" s="217" t="str">
        <f t="shared" si="57"/>
        <v/>
      </c>
      <c r="S352" s="219" t="str">
        <f t="shared" si="58"/>
        <v/>
      </c>
      <c r="T352" s="220" t="str">
        <f t="shared" si="50"/>
        <v/>
      </c>
      <c r="U352" s="220" t="str">
        <f t="shared" si="51"/>
        <v/>
      </c>
      <c r="V352" s="213" t="str">
        <f t="shared" si="59"/>
        <v/>
      </c>
    </row>
    <row r="353" spans="1:22" ht="15" thickBot="1" x14ac:dyDescent="0.25">
      <c r="A353" s="222"/>
      <c r="B353" s="223"/>
      <c r="C353" s="222" t="s">
        <v>474</v>
      </c>
      <c r="D353" s="223"/>
      <c r="E353" s="223"/>
      <c r="F353" s="223"/>
      <c r="G353" s="227"/>
      <c r="H353" s="43"/>
      <c r="I353" s="42"/>
      <c r="J353" s="42"/>
      <c r="K353" s="213"/>
      <c r="L353" s="215"/>
      <c r="M353" s="216" t="str">
        <f t="shared" si="52"/>
        <v/>
      </c>
      <c r="N353" s="217" t="str">
        <f t="shared" si="53"/>
        <v/>
      </c>
      <c r="O353" s="217" t="str">
        <f t="shared" si="54"/>
        <v/>
      </c>
      <c r="P353" s="218" t="str">
        <f t="shared" si="55"/>
        <v/>
      </c>
      <c r="Q353" s="217" t="str">
        <f t="shared" si="56"/>
        <v/>
      </c>
      <c r="R353" s="217" t="str">
        <f t="shared" si="57"/>
        <v/>
      </c>
      <c r="S353" s="219" t="str">
        <f t="shared" si="58"/>
        <v/>
      </c>
      <c r="T353" s="220" t="str">
        <f t="shared" si="50"/>
        <v/>
      </c>
      <c r="U353" s="220" t="str">
        <f t="shared" si="51"/>
        <v/>
      </c>
      <c r="V353" s="213" t="str">
        <f t="shared" si="59"/>
        <v/>
      </c>
    </row>
    <row r="354" spans="1:22" ht="29.25" thickBot="1" x14ac:dyDescent="0.25">
      <c r="A354" s="222" t="s">
        <v>895</v>
      </c>
      <c r="B354" s="223"/>
      <c r="C354" s="222" t="s">
        <v>482</v>
      </c>
      <c r="D354" s="223" t="s">
        <v>68</v>
      </c>
      <c r="E354" s="223"/>
      <c r="F354" s="223"/>
      <c r="G354" s="227"/>
      <c r="H354" s="43"/>
      <c r="I354" s="42"/>
      <c r="J354" s="42"/>
      <c r="K354" s="213"/>
      <c r="L354" s="215"/>
      <c r="M354" s="216" t="str">
        <f t="shared" si="52"/>
        <v>Muss</v>
      </c>
      <c r="N354" s="217" t="str">
        <f t="shared" si="53"/>
        <v/>
      </c>
      <c r="O354" s="217" t="str">
        <f t="shared" si="54"/>
        <v/>
      </c>
      <c r="P354" s="218" t="str">
        <f t="shared" si="55"/>
        <v/>
      </c>
      <c r="Q354" s="217" t="str">
        <f t="shared" si="56"/>
        <v/>
      </c>
      <c r="R354" s="217" t="str">
        <f t="shared" si="57"/>
        <v/>
      </c>
      <c r="S354" s="219" t="str">
        <f t="shared" si="58"/>
        <v/>
      </c>
      <c r="T354" s="220" t="str">
        <f t="shared" si="50"/>
        <v/>
      </c>
      <c r="U354" s="220" t="str">
        <f t="shared" si="51"/>
        <v/>
      </c>
      <c r="V354" s="213" t="str">
        <f t="shared" si="59"/>
        <v/>
      </c>
    </row>
    <row r="355" spans="1:22" ht="72" thickBot="1" x14ac:dyDescent="0.25">
      <c r="A355" s="222" t="s">
        <v>896</v>
      </c>
      <c r="B355" s="223"/>
      <c r="C355" s="222" t="s">
        <v>483</v>
      </c>
      <c r="D355" s="223" t="s">
        <v>68</v>
      </c>
      <c r="E355" s="223"/>
      <c r="F355" s="223"/>
      <c r="G355" s="227"/>
      <c r="H355" s="43"/>
      <c r="I355" s="42"/>
      <c r="J355" s="42"/>
      <c r="K355" s="213"/>
      <c r="L355" s="215"/>
      <c r="M355" s="216" t="str">
        <f t="shared" si="52"/>
        <v>Muss</v>
      </c>
      <c r="N355" s="217" t="str">
        <f t="shared" si="53"/>
        <v/>
      </c>
      <c r="O355" s="217" t="str">
        <f t="shared" si="54"/>
        <v/>
      </c>
      <c r="P355" s="218" t="str">
        <f t="shared" si="55"/>
        <v/>
      </c>
      <c r="Q355" s="217" t="str">
        <f t="shared" si="56"/>
        <v/>
      </c>
      <c r="R355" s="217" t="str">
        <f t="shared" si="57"/>
        <v/>
      </c>
      <c r="S355" s="219" t="str">
        <f t="shared" si="58"/>
        <v/>
      </c>
      <c r="T355" s="220" t="str">
        <f t="shared" si="50"/>
        <v/>
      </c>
      <c r="U355" s="220" t="str">
        <f t="shared" si="51"/>
        <v/>
      </c>
      <c r="V355" s="213" t="str">
        <f t="shared" si="59"/>
        <v/>
      </c>
    </row>
    <row r="356" spans="1:22" ht="17.25" thickBot="1" x14ac:dyDescent="0.25">
      <c r="A356" s="222"/>
      <c r="B356" s="223"/>
      <c r="C356" s="226" t="s">
        <v>629</v>
      </c>
      <c r="D356" s="223"/>
      <c r="E356" s="223"/>
      <c r="F356" s="223"/>
      <c r="G356" s="227"/>
      <c r="H356" s="43"/>
      <c r="I356" s="42"/>
      <c r="J356" s="42"/>
      <c r="K356" s="213"/>
      <c r="L356" s="215"/>
      <c r="M356" s="216" t="str">
        <f t="shared" si="52"/>
        <v/>
      </c>
      <c r="N356" s="217" t="str">
        <f t="shared" si="53"/>
        <v/>
      </c>
      <c r="O356" s="217" t="str">
        <f t="shared" si="54"/>
        <v/>
      </c>
      <c r="P356" s="218" t="str">
        <f t="shared" si="55"/>
        <v/>
      </c>
      <c r="Q356" s="217" t="str">
        <f t="shared" si="56"/>
        <v/>
      </c>
      <c r="R356" s="217" t="str">
        <f t="shared" si="57"/>
        <v/>
      </c>
      <c r="S356" s="219" t="str">
        <f t="shared" si="58"/>
        <v/>
      </c>
      <c r="T356" s="220" t="str">
        <f t="shared" si="50"/>
        <v/>
      </c>
      <c r="U356" s="220" t="str">
        <f t="shared" si="51"/>
        <v/>
      </c>
      <c r="V356" s="213" t="str">
        <f t="shared" si="59"/>
        <v/>
      </c>
    </row>
    <row r="357" spans="1:22" ht="143.25" thickBot="1" x14ac:dyDescent="0.25">
      <c r="A357" s="222" t="s">
        <v>897</v>
      </c>
      <c r="B357" s="223"/>
      <c r="C357" s="222" t="s">
        <v>484</v>
      </c>
      <c r="D357" s="223" t="s">
        <v>68</v>
      </c>
      <c r="E357" s="223"/>
      <c r="F357" s="223"/>
      <c r="G357" s="227"/>
      <c r="H357" s="43"/>
      <c r="I357" s="42"/>
      <c r="J357" s="42"/>
      <c r="K357" s="213"/>
      <c r="L357" s="215"/>
      <c r="M357" s="216" t="str">
        <f t="shared" si="52"/>
        <v>Muss</v>
      </c>
      <c r="N357" s="217" t="str">
        <f t="shared" si="53"/>
        <v/>
      </c>
      <c r="O357" s="217" t="str">
        <f t="shared" si="54"/>
        <v/>
      </c>
      <c r="P357" s="218" t="str">
        <f t="shared" si="55"/>
        <v/>
      </c>
      <c r="Q357" s="217" t="str">
        <f t="shared" si="56"/>
        <v/>
      </c>
      <c r="R357" s="217" t="str">
        <f t="shared" si="57"/>
        <v/>
      </c>
      <c r="S357" s="219" t="str">
        <f t="shared" si="58"/>
        <v/>
      </c>
      <c r="T357" s="220" t="str">
        <f t="shared" si="50"/>
        <v/>
      </c>
      <c r="U357" s="220" t="str">
        <f t="shared" si="51"/>
        <v/>
      </c>
      <c r="V357" s="213" t="str">
        <f t="shared" si="59"/>
        <v/>
      </c>
    </row>
    <row r="358" spans="1:22" ht="57.75" thickBot="1" x14ac:dyDescent="0.25">
      <c r="A358" s="222" t="s">
        <v>898</v>
      </c>
      <c r="B358" s="223"/>
      <c r="C358" s="222" t="s">
        <v>485</v>
      </c>
      <c r="D358" s="223" t="s">
        <v>68</v>
      </c>
      <c r="E358" s="223"/>
      <c r="F358" s="223"/>
      <c r="G358" s="227"/>
      <c r="H358" s="43"/>
      <c r="I358" s="42"/>
      <c r="J358" s="42"/>
      <c r="K358" s="213"/>
      <c r="L358" s="215"/>
      <c r="M358" s="216" t="str">
        <f t="shared" si="52"/>
        <v>Muss</v>
      </c>
      <c r="N358" s="217" t="str">
        <f t="shared" si="53"/>
        <v/>
      </c>
      <c r="O358" s="217" t="str">
        <f t="shared" si="54"/>
        <v/>
      </c>
      <c r="P358" s="218" t="str">
        <f t="shared" si="55"/>
        <v/>
      </c>
      <c r="Q358" s="217" t="str">
        <f t="shared" si="56"/>
        <v/>
      </c>
      <c r="R358" s="217" t="str">
        <f t="shared" si="57"/>
        <v/>
      </c>
      <c r="S358" s="219" t="str">
        <f t="shared" si="58"/>
        <v/>
      </c>
      <c r="T358" s="220" t="str">
        <f t="shared" si="50"/>
        <v/>
      </c>
      <c r="U358" s="220" t="str">
        <f t="shared" si="51"/>
        <v/>
      </c>
      <c r="V358" s="213" t="str">
        <f t="shared" si="59"/>
        <v/>
      </c>
    </row>
    <row r="359" spans="1:22" ht="43.5" thickBot="1" x14ac:dyDescent="0.25">
      <c r="A359" s="222" t="s">
        <v>899</v>
      </c>
      <c r="B359" s="223"/>
      <c r="C359" s="222" t="s">
        <v>486</v>
      </c>
      <c r="D359" s="223" t="s">
        <v>68</v>
      </c>
      <c r="E359" s="223"/>
      <c r="F359" s="223"/>
      <c r="G359" s="227"/>
      <c r="H359" s="43"/>
      <c r="I359" s="42"/>
      <c r="J359" s="42"/>
      <c r="K359" s="213"/>
      <c r="L359" s="215"/>
      <c r="M359" s="216" t="str">
        <f t="shared" si="52"/>
        <v>Muss</v>
      </c>
      <c r="N359" s="217" t="str">
        <f t="shared" si="53"/>
        <v/>
      </c>
      <c r="O359" s="217" t="str">
        <f t="shared" si="54"/>
        <v/>
      </c>
      <c r="P359" s="218" t="str">
        <f t="shared" si="55"/>
        <v/>
      </c>
      <c r="Q359" s="217" t="str">
        <f t="shared" si="56"/>
        <v/>
      </c>
      <c r="R359" s="217" t="str">
        <f t="shared" si="57"/>
        <v/>
      </c>
      <c r="S359" s="219" t="str">
        <f t="shared" si="58"/>
        <v/>
      </c>
      <c r="T359" s="220" t="str">
        <f t="shared" si="50"/>
        <v/>
      </c>
      <c r="U359" s="220" t="str">
        <f t="shared" si="51"/>
        <v/>
      </c>
      <c r="V359" s="213" t="str">
        <f t="shared" si="59"/>
        <v/>
      </c>
    </row>
    <row r="360" spans="1:22" ht="18.75" thickBot="1" x14ac:dyDescent="0.25">
      <c r="A360" s="222"/>
      <c r="B360" s="223"/>
      <c r="C360" s="224" t="s">
        <v>630</v>
      </c>
      <c r="D360" s="223"/>
      <c r="E360" s="223"/>
      <c r="F360" s="223"/>
      <c r="G360" s="227"/>
      <c r="H360" s="43"/>
      <c r="I360" s="42"/>
      <c r="J360" s="42"/>
      <c r="K360" s="213"/>
      <c r="L360" s="215"/>
      <c r="M360" s="216" t="str">
        <f t="shared" si="52"/>
        <v/>
      </c>
      <c r="N360" s="217" t="str">
        <f t="shared" si="53"/>
        <v/>
      </c>
      <c r="O360" s="217" t="str">
        <f t="shared" si="54"/>
        <v/>
      </c>
      <c r="P360" s="218" t="str">
        <f t="shared" si="55"/>
        <v/>
      </c>
      <c r="Q360" s="217" t="str">
        <f t="shared" si="56"/>
        <v/>
      </c>
      <c r="R360" s="217" t="str">
        <f t="shared" si="57"/>
        <v/>
      </c>
      <c r="S360" s="219" t="str">
        <f t="shared" si="58"/>
        <v/>
      </c>
      <c r="T360" s="220" t="str">
        <f t="shared" si="50"/>
        <v/>
      </c>
      <c r="U360" s="220" t="str">
        <f t="shared" si="51"/>
        <v/>
      </c>
      <c r="V360" s="213" t="str">
        <f t="shared" si="59"/>
        <v/>
      </c>
    </row>
    <row r="361" spans="1:22" ht="17.25" thickBot="1" x14ac:dyDescent="0.25">
      <c r="A361" s="222"/>
      <c r="B361" s="223"/>
      <c r="C361" s="226" t="s">
        <v>631</v>
      </c>
      <c r="D361" s="223"/>
      <c r="E361" s="223"/>
      <c r="F361" s="223"/>
      <c r="G361" s="227"/>
      <c r="H361" s="43"/>
      <c r="I361" s="42"/>
      <c r="J361" s="42"/>
      <c r="K361" s="213"/>
      <c r="L361" s="215"/>
      <c r="M361" s="216" t="str">
        <f t="shared" si="52"/>
        <v/>
      </c>
      <c r="N361" s="217" t="str">
        <f t="shared" si="53"/>
        <v/>
      </c>
      <c r="O361" s="217" t="str">
        <f t="shared" si="54"/>
        <v/>
      </c>
      <c r="P361" s="218" t="str">
        <f t="shared" si="55"/>
        <v/>
      </c>
      <c r="Q361" s="217" t="str">
        <f t="shared" si="56"/>
        <v/>
      </c>
      <c r="R361" s="217" t="str">
        <f t="shared" si="57"/>
        <v/>
      </c>
      <c r="S361" s="219" t="str">
        <f t="shared" si="58"/>
        <v/>
      </c>
      <c r="T361" s="220" t="str">
        <f t="shared" si="50"/>
        <v/>
      </c>
      <c r="U361" s="220" t="str">
        <f t="shared" si="51"/>
        <v/>
      </c>
      <c r="V361" s="213" t="str">
        <f t="shared" si="59"/>
        <v/>
      </c>
    </row>
    <row r="362" spans="1:22" ht="29.25" thickBot="1" x14ac:dyDescent="0.25">
      <c r="A362" s="222" t="s">
        <v>900</v>
      </c>
      <c r="B362" s="223"/>
      <c r="C362" s="222" t="s">
        <v>487</v>
      </c>
      <c r="D362" s="223" t="s">
        <v>68</v>
      </c>
      <c r="E362" s="223"/>
      <c r="F362" s="223"/>
      <c r="G362" s="227"/>
      <c r="H362" s="43"/>
      <c r="I362" s="42"/>
      <c r="J362" s="42"/>
      <c r="K362" s="213"/>
      <c r="L362" s="215"/>
      <c r="M362" s="216" t="str">
        <f t="shared" si="52"/>
        <v>Muss</v>
      </c>
      <c r="N362" s="217" t="str">
        <f t="shared" si="53"/>
        <v/>
      </c>
      <c r="O362" s="217" t="str">
        <f t="shared" si="54"/>
        <v/>
      </c>
      <c r="P362" s="218" t="str">
        <f t="shared" si="55"/>
        <v/>
      </c>
      <c r="Q362" s="217" t="str">
        <f t="shared" si="56"/>
        <v/>
      </c>
      <c r="R362" s="217" t="str">
        <f t="shared" si="57"/>
        <v/>
      </c>
      <c r="S362" s="219" t="str">
        <f t="shared" si="58"/>
        <v/>
      </c>
      <c r="T362" s="220" t="str">
        <f t="shared" si="50"/>
        <v/>
      </c>
      <c r="U362" s="220" t="str">
        <f t="shared" si="51"/>
        <v/>
      </c>
      <c r="V362" s="213" t="str">
        <f t="shared" si="59"/>
        <v/>
      </c>
    </row>
    <row r="363" spans="1:22" ht="17.25" thickBot="1" x14ac:dyDescent="0.25">
      <c r="A363" s="222"/>
      <c r="B363" s="223"/>
      <c r="C363" s="226" t="s">
        <v>632</v>
      </c>
      <c r="D363" s="223"/>
      <c r="E363" s="223"/>
      <c r="F363" s="223"/>
      <c r="G363" s="227"/>
      <c r="H363" s="43"/>
      <c r="I363" s="42"/>
      <c r="J363" s="42"/>
      <c r="K363" s="213"/>
      <c r="L363" s="215"/>
      <c r="M363" s="216" t="str">
        <f t="shared" si="52"/>
        <v/>
      </c>
      <c r="N363" s="217" t="str">
        <f t="shared" si="53"/>
        <v/>
      </c>
      <c r="O363" s="217" t="str">
        <f t="shared" si="54"/>
        <v/>
      </c>
      <c r="P363" s="218" t="str">
        <f t="shared" si="55"/>
        <v/>
      </c>
      <c r="Q363" s="217" t="str">
        <f t="shared" si="56"/>
        <v/>
      </c>
      <c r="R363" s="217" t="str">
        <f t="shared" si="57"/>
        <v/>
      </c>
      <c r="S363" s="219" t="str">
        <f t="shared" si="58"/>
        <v/>
      </c>
      <c r="T363" s="220" t="str">
        <f t="shared" si="50"/>
        <v/>
      </c>
      <c r="U363" s="220" t="str">
        <f t="shared" si="51"/>
        <v/>
      </c>
      <c r="V363" s="213" t="str">
        <f t="shared" si="59"/>
        <v/>
      </c>
    </row>
    <row r="364" spans="1:22" ht="29.25" thickBot="1" x14ac:dyDescent="0.25">
      <c r="A364" s="222" t="s">
        <v>901</v>
      </c>
      <c r="B364" s="223"/>
      <c r="C364" s="222" t="s">
        <v>488</v>
      </c>
      <c r="D364" s="223" t="s">
        <v>68</v>
      </c>
      <c r="E364" s="223"/>
      <c r="F364" s="223"/>
      <c r="G364" s="227"/>
      <c r="H364" s="43"/>
      <c r="I364" s="42"/>
      <c r="J364" s="42"/>
      <c r="K364" s="213"/>
      <c r="L364" s="215"/>
      <c r="M364" s="216" t="str">
        <f t="shared" si="52"/>
        <v>Muss</v>
      </c>
      <c r="N364" s="217" t="str">
        <f t="shared" si="53"/>
        <v/>
      </c>
      <c r="O364" s="217" t="str">
        <f t="shared" si="54"/>
        <v/>
      </c>
      <c r="P364" s="218" t="str">
        <f t="shared" si="55"/>
        <v/>
      </c>
      <c r="Q364" s="217" t="str">
        <f t="shared" si="56"/>
        <v/>
      </c>
      <c r="R364" s="217" t="str">
        <f t="shared" si="57"/>
        <v/>
      </c>
      <c r="S364" s="219" t="str">
        <f t="shared" si="58"/>
        <v/>
      </c>
      <c r="T364" s="220" t="str">
        <f t="shared" si="50"/>
        <v/>
      </c>
      <c r="U364" s="220" t="str">
        <f t="shared" si="51"/>
        <v/>
      </c>
      <c r="V364" s="213" t="str">
        <f t="shared" si="59"/>
        <v/>
      </c>
    </row>
    <row r="365" spans="1:22" ht="17.25" thickBot="1" x14ac:dyDescent="0.25">
      <c r="A365" s="222"/>
      <c r="B365" s="223"/>
      <c r="C365" s="226" t="s">
        <v>633</v>
      </c>
      <c r="D365" s="223"/>
      <c r="E365" s="223"/>
      <c r="F365" s="223"/>
      <c r="G365" s="227"/>
      <c r="H365" s="43"/>
      <c r="I365" s="42"/>
      <c r="J365" s="42"/>
      <c r="K365" s="213"/>
      <c r="L365" s="215"/>
      <c r="M365" s="216" t="str">
        <f t="shared" si="52"/>
        <v/>
      </c>
      <c r="N365" s="217" t="str">
        <f t="shared" si="53"/>
        <v/>
      </c>
      <c r="O365" s="217" t="str">
        <f t="shared" si="54"/>
        <v/>
      </c>
      <c r="P365" s="218" t="str">
        <f t="shared" si="55"/>
        <v/>
      </c>
      <c r="Q365" s="217" t="str">
        <f t="shared" si="56"/>
        <v/>
      </c>
      <c r="R365" s="217" t="str">
        <f t="shared" si="57"/>
        <v/>
      </c>
      <c r="S365" s="219" t="str">
        <f t="shared" si="58"/>
        <v/>
      </c>
      <c r="T365" s="220" t="str">
        <f t="shared" si="50"/>
        <v/>
      </c>
      <c r="U365" s="220" t="str">
        <f t="shared" si="51"/>
        <v/>
      </c>
      <c r="V365" s="213" t="str">
        <f t="shared" si="59"/>
        <v/>
      </c>
    </row>
    <row r="366" spans="1:22" ht="86.25" thickBot="1" x14ac:dyDescent="0.25">
      <c r="A366" s="222" t="s">
        <v>902</v>
      </c>
      <c r="B366" s="223"/>
      <c r="C366" s="222" t="s">
        <v>489</v>
      </c>
      <c r="D366" s="223" t="s">
        <v>68</v>
      </c>
      <c r="E366" s="223"/>
      <c r="F366" s="223"/>
      <c r="G366" s="227"/>
      <c r="H366" s="43"/>
      <c r="I366" s="42"/>
      <c r="J366" s="42"/>
      <c r="K366" s="213"/>
      <c r="L366" s="215"/>
      <c r="M366" s="216" t="str">
        <f t="shared" si="52"/>
        <v>Muss</v>
      </c>
      <c r="N366" s="217" t="str">
        <f t="shared" si="53"/>
        <v/>
      </c>
      <c r="O366" s="217" t="str">
        <f t="shared" si="54"/>
        <v/>
      </c>
      <c r="P366" s="218" t="str">
        <f t="shared" si="55"/>
        <v/>
      </c>
      <c r="Q366" s="217" t="str">
        <f t="shared" si="56"/>
        <v/>
      </c>
      <c r="R366" s="217" t="str">
        <f t="shared" si="57"/>
        <v/>
      </c>
      <c r="S366" s="219" t="str">
        <f t="shared" si="58"/>
        <v/>
      </c>
      <c r="T366" s="220" t="str">
        <f t="shared" si="50"/>
        <v/>
      </c>
      <c r="U366" s="220" t="str">
        <f t="shared" si="51"/>
        <v/>
      </c>
      <c r="V366" s="213" t="str">
        <f t="shared" si="59"/>
        <v/>
      </c>
    </row>
    <row r="367" spans="1:22" ht="29.25" thickBot="1" x14ac:dyDescent="0.25">
      <c r="A367" s="222" t="s">
        <v>903</v>
      </c>
      <c r="B367" s="223"/>
      <c r="C367" s="222" t="s">
        <v>490</v>
      </c>
      <c r="D367" s="223" t="s">
        <v>68</v>
      </c>
      <c r="E367" s="223"/>
      <c r="F367" s="223"/>
      <c r="G367" s="227"/>
      <c r="H367" s="43"/>
      <c r="I367" s="42"/>
      <c r="J367" s="42"/>
      <c r="K367" s="213"/>
      <c r="L367" s="215"/>
      <c r="M367" s="216" t="str">
        <f t="shared" si="52"/>
        <v>Muss</v>
      </c>
      <c r="N367" s="217" t="str">
        <f t="shared" si="53"/>
        <v/>
      </c>
      <c r="O367" s="217" t="str">
        <f t="shared" si="54"/>
        <v/>
      </c>
      <c r="P367" s="218" t="str">
        <f t="shared" si="55"/>
        <v/>
      </c>
      <c r="Q367" s="217" t="str">
        <f t="shared" si="56"/>
        <v/>
      </c>
      <c r="R367" s="217" t="str">
        <f t="shared" si="57"/>
        <v/>
      </c>
      <c r="S367" s="219" t="str">
        <f t="shared" si="58"/>
        <v/>
      </c>
      <c r="T367" s="220" t="str">
        <f t="shared" si="50"/>
        <v/>
      </c>
      <c r="U367" s="220" t="str">
        <f t="shared" si="51"/>
        <v/>
      </c>
      <c r="V367" s="213" t="str">
        <f t="shared" si="59"/>
        <v/>
      </c>
    </row>
    <row r="368" spans="1:22" ht="29.25" thickBot="1" x14ac:dyDescent="0.25">
      <c r="A368" s="222" t="s">
        <v>904</v>
      </c>
      <c r="B368" s="223"/>
      <c r="C368" s="222" t="s">
        <v>491</v>
      </c>
      <c r="D368" s="223" t="s">
        <v>68</v>
      </c>
      <c r="E368" s="223"/>
      <c r="F368" s="223"/>
      <c r="G368" s="227"/>
      <c r="H368" s="43"/>
      <c r="I368" s="42"/>
      <c r="J368" s="42"/>
      <c r="K368" s="213"/>
      <c r="L368" s="215"/>
      <c r="M368" s="216" t="str">
        <f t="shared" si="52"/>
        <v>Muss</v>
      </c>
      <c r="N368" s="217" t="str">
        <f t="shared" si="53"/>
        <v/>
      </c>
      <c r="O368" s="217" t="str">
        <f t="shared" si="54"/>
        <v/>
      </c>
      <c r="P368" s="218" t="str">
        <f t="shared" si="55"/>
        <v/>
      </c>
      <c r="Q368" s="217" t="str">
        <f t="shared" si="56"/>
        <v/>
      </c>
      <c r="R368" s="217" t="str">
        <f t="shared" si="57"/>
        <v/>
      </c>
      <c r="S368" s="219" t="str">
        <f t="shared" si="58"/>
        <v/>
      </c>
      <c r="T368" s="220" t="str">
        <f t="shared" si="50"/>
        <v/>
      </c>
      <c r="U368" s="220" t="str">
        <f t="shared" si="51"/>
        <v/>
      </c>
      <c r="V368" s="213" t="str">
        <f t="shared" si="59"/>
        <v/>
      </c>
    </row>
    <row r="369" spans="1:22" ht="43.5" thickBot="1" x14ac:dyDescent="0.25">
      <c r="A369" s="222" t="s">
        <v>905</v>
      </c>
      <c r="B369" s="223"/>
      <c r="C369" s="222" t="s">
        <v>492</v>
      </c>
      <c r="D369" s="223" t="s">
        <v>68</v>
      </c>
      <c r="E369" s="223"/>
      <c r="F369" s="223" t="s">
        <v>280</v>
      </c>
      <c r="G369" s="227"/>
      <c r="H369" s="43"/>
      <c r="I369" s="42"/>
      <c r="J369" s="42"/>
      <c r="K369" s="213"/>
      <c r="L369" s="215"/>
      <c r="M369" s="216" t="str">
        <f t="shared" si="52"/>
        <v>Muss</v>
      </c>
      <c r="N369" s="217" t="str">
        <f t="shared" si="53"/>
        <v>Fehler</v>
      </c>
      <c r="O369" s="217" t="str">
        <f t="shared" si="54"/>
        <v/>
      </c>
      <c r="P369" s="218" t="str">
        <f t="shared" si="55"/>
        <v/>
      </c>
      <c r="Q369" s="217" t="str">
        <f t="shared" si="56"/>
        <v/>
      </c>
      <c r="R369" s="217" t="str">
        <f t="shared" si="57"/>
        <v/>
      </c>
      <c r="S369" s="219" t="str">
        <f t="shared" si="58"/>
        <v xml:space="preserve"> 'E' richtig?</v>
      </c>
      <c r="T369" s="220" t="str">
        <f t="shared" si="50"/>
        <v/>
      </c>
      <c r="U369" s="220" t="str">
        <f t="shared" si="51"/>
        <v/>
      </c>
      <c r="V369" s="213" t="str">
        <f t="shared" si="59"/>
        <v/>
      </c>
    </row>
    <row r="370" spans="1:22" ht="17.25" thickBot="1" x14ac:dyDescent="0.25">
      <c r="A370" s="222"/>
      <c r="B370" s="223"/>
      <c r="C370" s="226" t="s">
        <v>634</v>
      </c>
      <c r="D370" s="223"/>
      <c r="E370" s="223"/>
      <c r="F370" s="223"/>
      <c r="G370" s="227"/>
      <c r="H370" s="43"/>
      <c r="I370" s="42"/>
      <c r="J370" s="42"/>
      <c r="K370" s="213"/>
      <c r="L370" s="215"/>
      <c r="M370" s="216" t="str">
        <f t="shared" si="52"/>
        <v/>
      </c>
      <c r="N370" s="217" t="str">
        <f t="shared" si="53"/>
        <v/>
      </c>
      <c r="O370" s="217" t="str">
        <f t="shared" si="54"/>
        <v/>
      </c>
      <c r="P370" s="218" t="str">
        <f t="shared" si="55"/>
        <v/>
      </c>
      <c r="Q370" s="217" t="str">
        <f t="shared" si="56"/>
        <v/>
      </c>
      <c r="R370" s="217" t="str">
        <f t="shared" si="57"/>
        <v/>
      </c>
      <c r="S370" s="219" t="str">
        <f t="shared" si="58"/>
        <v/>
      </c>
      <c r="T370" s="220" t="str">
        <f t="shared" si="50"/>
        <v/>
      </c>
      <c r="U370" s="220" t="str">
        <f t="shared" si="51"/>
        <v/>
      </c>
      <c r="V370" s="213" t="str">
        <f t="shared" si="59"/>
        <v/>
      </c>
    </row>
    <row r="371" spans="1:22" ht="43.5" thickBot="1" x14ac:dyDescent="0.25">
      <c r="A371" s="222" t="s">
        <v>906</v>
      </c>
      <c r="B371" s="223"/>
      <c r="C371" s="222" t="s">
        <v>493</v>
      </c>
      <c r="D371" s="223"/>
      <c r="E371" s="223">
        <v>200</v>
      </c>
      <c r="F371" s="223"/>
      <c r="G371" s="227"/>
      <c r="H371" s="43"/>
      <c r="I371" s="42"/>
      <c r="J371" s="42"/>
      <c r="K371" s="213"/>
      <c r="L371" s="215"/>
      <c r="M371" s="216" t="str">
        <f t="shared" si="52"/>
        <v>Soll</v>
      </c>
      <c r="N371" s="217" t="str">
        <f t="shared" si="53"/>
        <v/>
      </c>
      <c r="O371" s="217" t="str">
        <f t="shared" si="54"/>
        <v/>
      </c>
      <c r="P371" s="218" t="str">
        <f t="shared" si="55"/>
        <v/>
      </c>
      <c r="Q371" s="217" t="str">
        <f t="shared" si="56"/>
        <v/>
      </c>
      <c r="R371" s="217" t="str">
        <f t="shared" si="57"/>
        <v/>
      </c>
      <c r="S371" s="219" t="str">
        <f t="shared" si="58"/>
        <v/>
      </c>
      <c r="T371" s="220" t="str">
        <f t="shared" si="50"/>
        <v/>
      </c>
      <c r="U371" s="220" t="str">
        <f t="shared" si="51"/>
        <v/>
      </c>
      <c r="V371" s="213" t="str">
        <f t="shared" si="59"/>
        <v/>
      </c>
    </row>
    <row r="372" spans="1:22" ht="29.25" thickBot="1" x14ac:dyDescent="0.25">
      <c r="A372" s="222" t="s">
        <v>907</v>
      </c>
      <c r="B372" s="223"/>
      <c r="C372" s="222" t="s">
        <v>494</v>
      </c>
      <c r="D372" s="223"/>
      <c r="E372" s="223">
        <v>200</v>
      </c>
      <c r="F372" s="223"/>
      <c r="G372" s="227"/>
      <c r="H372" s="43"/>
      <c r="I372" s="42"/>
      <c r="J372" s="42"/>
      <c r="K372" s="213"/>
      <c r="L372" s="215"/>
      <c r="M372" s="216" t="str">
        <f t="shared" si="52"/>
        <v>Soll</v>
      </c>
      <c r="N372" s="217" t="str">
        <f t="shared" si="53"/>
        <v/>
      </c>
      <c r="O372" s="217" t="str">
        <f t="shared" si="54"/>
        <v/>
      </c>
      <c r="P372" s="218" t="str">
        <f t="shared" si="55"/>
        <v/>
      </c>
      <c r="Q372" s="217" t="str">
        <f t="shared" si="56"/>
        <v/>
      </c>
      <c r="R372" s="217" t="str">
        <f t="shared" si="57"/>
        <v/>
      </c>
      <c r="S372" s="219" t="str">
        <f t="shared" si="58"/>
        <v/>
      </c>
      <c r="T372" s="220" t="str">
        <f t="shared" si="50"/>
        <v/>
      </c>
      <c r="U372" s="220" t="str">
        <f t="shared" si="51"/>
        <v/>
      </c>
      <c r="V372" s="213" t="str">
        <f t="shared" si="59"/>
        <v/>
      </c>
    </row>
    <row r="373" spans="1:22" ht="17.25" thickBot="1" x14ac:dyDescent="0.25">
      <c r="A373" s="222"/>
      <c r="B373" s="223"/>
      <c r="C373" s="226" t="s">
        <v>635</v>
      </c>
      <c r="D373" s="223"/>
      <c r="E373" s="223"/>
      <c r="F373" s="223"/>
      <c r="G373" s="227"/>
      <c r="H373" s="43"/>
      <c r="I373" s="42"/>
      <c r="J373" s="42"/>
      <c r="K373" s="213"/>
      <c r="L373" s="215"/>
      <c r="M373" s="216" t="str">
        <f t="shared" si="52"/>
        <v/>
      </c>
      <c r="N373" s="217" t="str">
        <f t="shared" si="53"/>
        <v/>
      </c>
      <c r="O373" s="217" t="str">
        <f t="shared" si="54"/>
        <v/>
      </c>
      <c r="P373" s="218" t="str">
        <f t="shared" si="55"/>
        <v/>
      </c>
      <c r="Q373" s="217" t="str">
        <f t="shared" si="56"/>
        <v/>
      </c>
      <c r="R373" s="217" t="str">
        <f t="shared" si="57"/>
        <v/>
      </c>
      <c r="S373" s="219" t="str">
        <f t="shared" si="58"/>
        <v/>
      </c>
      <c r="T373" s="220" t="str">
        <f t="shared" si="50"/>
        <v/>
      </c>
      <c r="U373" s="220" t="str">
        <f t="shared" si="51"/>
        <v/>
      </c>
      <c r="V373" s="213" t="str">
        <f t="shared" si="59"/>
        <v/>
      </c>
    </row>
    <row r="374" spans="1:22" ht="186" thickBot="1" x14ac:dyDescent="0.25">
      <c r="A374" s="222" t="s">
        <v>908</v>
      </c>
      <c r="B374" s="223"/>
      <c r="C374" s="222" t="s">
        <v>495</v>
      </c>
      <c r="D374" s="223"/>
      <c r="E374" s="223">
        <v>200</v>
      </c>
      <c r="F374" s="223"/>
      <c r="G374" s="227"/>
      <c r="H374" s="43"/>
      <c r="I374" s="42"/>
      <c r="J374" s="42"/>
      <c r="K374" s="213"/>
      <c r="L374" s="215"/>
      <c r="M374" s="216" t="str">
        <f t="shared" si="52"/>
        <v>Soll</v>
      </c>
      <c r="N374" s="217" t="str">
        <f t="shared" si="53"/>
        <v/>
      </c>
      <c r="O374" s="217" t="str">
        <f t="shared" si="54"/>
        <v/>
      </c>
      <c r="P374" s="218" t="str">
        <f t="shared" si="55"/>
        <v/>
      </c>
      <c r="Q374" s="217" t="str">
        <f t="shared" si="56"/>
        <v/>
      </c>
      <c r="R374" s="217" t="str">
        <f t="shared" si="57"/>
        <v/>
      </c>
      <c r="S374" s="219" t="str">
        <f t="shared" si="58"/>
        <v/>
      </c>
      <c r="T374" s="220" t="str">
        <f t="shared" si="50"/>
        <v/>
      </c>
      <c r="U374" s="220" t="str">
        <f t="shared" si="51"/>
        <v/>
      </c>
      <c r="V374" s="213" t="str">
        <f t="shared" si="59"/>
        <v/>
      </c>
    </row>
    <row r="375" spans="1:22" ht="17.25" thickBot="1" x14ac:dyDescent="0.25">
      <c r="A375" s="222"/>
      <c r="B375" s="223"/>
      <c r="C375" s="226" t="s">
        <v>636</v>
      </c>
      <c r="D375" s="223"/>
      <c r="E375" s="223"/>
      <c r="F375" s="223"/>
      <c r="G375" s="227"/>
      <c r="H375" s="43"/>
      <c r="I375" s="42"/>
      <c r="J375" s="42"/>
      <c r="K375" s="213"/>
      <c r="L375" s="215"/>
      <c r="M375" s="216" t="str">
        <f t="shared" si="52"/>
        <v/>
      </c>
      <c r="N375" s="217" t="str">
        <f t="shared" si="53"/>
        <v/>
      </c>
      <c r="O375" s="217" t="str">
        <f t="shared" si="54"/>
        <v/>
      </c>
      <c r="P375" s="218" t="str">
        <f t="shared" si="55"/>
        <v/>
      </c>
      <c r="Q375" s="217" t="str">
        <f t="shared" si="56"/>
        <v/>
      </c>
      <c r="R375" s="217" t="str">
        <f t="shared" si="57"/>
        <v/>
      </c>
      <c r="S375" s="219" t="str">
        <f t="shared" si="58"/>
        <v/>
      </c>
      <c r="T375" s="220" t="str">
        <f t="shared" si="50"/>
        <v/>
      </c>
      <c r="U375" s="220" t="str">
        <f t="shared" si="51"/>
        <v/>
      </c>
      <c r="V375" s="213" t="str">
        <f t="shared" si="59"/>
        <v/>
      </c>
    </row>
    <row r="376" spans="1:22" ht="157.5" thickBot="1" x14ac:dyDescent="0.25">
      <c r="A376" s="222" t="s">
        <v>909</v>
      </c>
      <c r="B376" s="223"/>
      <c r="C376" s="222" t="s">
        <v>496</v>
      </c>
      <c r="D376" s="223"/>
      <c r="E376" s="223">
        <v>200</v>
      </c>
      <c r="F376" s="223"/>
      <c r="G376" s="227"/>
      <c r="H376" s="43"/>
      <c r="I376" s="42"/>
      <c r="J376" s="42"/>
      <c r="K376" s="213"/>
      <c r="L376" s="215"/>
      <c r="M376" s="216" t="str">
        <f t="shared" si="52"/>
        <v>Soll</v>
      </c>
      <c r="N376" s="217" t="str">
        <f t="shared" si="53"/>
        <v/>
      </c>
      <c r="O376" s="217" t="str">
        <f t="shared" si="54"/>
        <v/>
      </c>
      <c r="P376" s="218" t="str">
        <f t="shared" si="55"/>
        <v/>
      </c>
      <c r="Q376" s="217" t="str">
        <f t="shared" si="56"/>
        <v/>
      </c>
      <c r="R376" s="217" t="str">
        <f t="shared" si="57"/>
        <v/>
      </c>
      <c r="S376" s="219" t="str">
        <f t="shared" si="58"/>
        <v/>
      </c>
      <c r="T376" s="220" t="str">
        <f t="shared" si="50"/>
        <v/>
      </c>
      <c r="U376" s="220" t="str">
        <f t="shared" si="51"/>
        <v/>
      </c>
      <c r="V376" s="213" t="str">
        <f t="shared" si="59"/>
        <v/>
      </c>
    </row>
    <row r="377" spans="1:22" ht="72" thickBot="1" x14ac:dyDescent="0.25">
      <c r="A377" s="222" t="s">
        <v>910</v>
      </c>
      <c r="B377" s="223"/>
      <c r="C377" s="222" t="s">
        <v>497</v>
      </c>
      <c r="D377" s="223"/>
      <c r="E377" s="223">
        <v>200</v>
      </c>
      <c r="F377" s="223" t="s">
        <v>280</v>
      </c>
      <c r="G377" s="227"/>
      <c r="H377" s="43"/>
      <c r="I377" s="42"/>
      <c r="J377" s="42"/>
      <c r="K377" s="213"/>
      <c r="L377" s="215"/>
      <c r="M377" s="216" t="str">
        <f t="shared" si="52"/>
        <v>Soll</v>
      </c>
      <c r="N377" s="217" t="str">
        <f t="shared" si="53"/>
        <v/>
      </c>
      <c r="O377" s="217" t="str">
        <f t="shared" si="54"/>
        <v/>
      </c>
      <c r="P377" s="218" t="str">
        <f t="shared" si="55"/>
        <v/>
      </c>
      <c r="Q377" s="217" t="str">
        <f t="shared" si="56"/>
        <v/>
      </c>
      <c r="R377" s="217" t="str">
        <f t="shared" si="57"/>
        <v/>
      </c>
      <c r="S377" s="219" t="str">
        <f t="shared" si="58"/>
        <v xml:space="preserve"> 'E' richtig?</v>
      </c>
      <c r="T377" s="220" t="str">
        <f t="shared" si="50"/>
        <v/>
      </c>
      <c r="U377" s="220" t="str">
        <f t="shared" si="51"/>
        <v/>
      </c>
      <c r="V377" s="213" t="str">
        <f t="shared" si="59"/>
        <v/>
      </c>
    </row>
    <row r="378" spans="1:22" ht="17.25" thickBot="1" x14ac:dyDescent="0.25">
      <c r="A378" s="222"/>
      <c r="B378" s="223"/>
      <c r="C378" s="226" t="s">
        <v>637</v>
      </c>
      <c r="D378" s="223"/>
      <c r="E378" s="223"/>
      <c r="F378" s="223"/>
      <c r="G378" s="227"/>
      <c r="H378" s="43"/>
      <c r="I378" s="42"/>
      <c r="J378" s="42"/>
      <c r="K378" s="213"/>
      <c r="L378" s="215"/>
      <c r="M378" s="216" t="str">
        <f t="shared" si="52"/>
        <v/>
      </c>
      <c r="N378" s="217" t="str">
        <f t="shared" si="53"/>
        <v/>
      </c>
      <c r="O378" s="217" t="str">
        <f t="shared" si="54"/>
        <v/>
      </c>
      <c r="P378" s="218" t="str">
        <f t="shared" si="55"/>
        <v/>
      </c>
      <c r="Q378" s="217" t="str">
        <f t="shared" si="56"/>
        <v/>
      </c>
      <c r="R378" s="217" t="str">
        <f t="shared" si="57"/>
        <v/>
      </c>
      <c r="S378" s="219" t="str">
        <f t="shared" si="58"/>
        <v/>
      </c>
      <c r="T378" s="220" t="str">
        <f t="shared" si="50"/>
        <v/>
      </c>
      <c r="U378" s="220" t="str">
        <f t="shared" si="51"/>
        <v/>
      </c>
      <c r="V378" s="213" t="str">
        <f t="shared" si="59"/>
        <v/>
      </c>
    </row>
    <row r="379" spans="1:22" ht="171.75" thickBot="1" x14ac:dyDescent="0.25">
      <c r="A379" s="222" t="s">
        <v>911</v>
      </c>
      <c r="B379" s="223"/>
      <c r="C379" s="222" t="s">
        <v>498</v>
      </c>
      <c r="D379" s="223"/>
      <c r="E379" s="223">
        <v>200</v>
      </c>
      <c r="F379" s="223"/>
      <c r="G379" s="227"/>
      <c r="H379" s="43"/>
      <c r="I379" s="42"/>
      <c r="J379" s="42"/>
      <c r="K379" s="213"/>
      <c r="L379" s="215"/>
      <c r="M379" s="216" t="str">
        <f t="shared" si="52"/>
        <v>Soll</v>
      </c>
      <c r="N379" s="217" t="str">
        <f t="shared" si="53"/>
        <v/>
      </c>
      <c r="O379" s="217" t="str">
        <f t="shared" si="54"/>
        <v/>
      </c>
      <c r="P379" s="218" t="str">
        <f t="shared" si="55"/>
        <v/>
      </c>
      <c r="Q379" s="217" t="str">
        <f t="shared" si="56"/>
        <v/>
      </c>
      <c r="R379" s="217" t="str">
        <f t="shared" si="57"/>
        <v/>
      </c>
      <c r="S379" s="219" t="str">
        <f t="shared" si="58"/>
        <v/>
      </c>
      <c r="T379" s="220" t="str">
        <f t="shared" si="50"/>
        <v/>
      </c>
      <c r="U379" s="220" t="str">
        <f t="shared" si="51"/>
        <v/>
      </c>
      <c r="V379" s="213" t="str">
        <f t="shared" si="59"/>
        <v/>
      </c>
    </row>
    <row r="380" spans="1:22" ht="72" thickBot="1" x14ac:dyDescent="0.25">
      <c r="A380" s="222" t="s">
        <v>912</v>
      </c>
      <c r="B380" s="223"/>
      <c r="C380" s="222" t="s">
        <v>499</v>
      </c>
      <c r="D380" s="223"/>
      <c r="E380" s="223">
        <v>200</v>
      </c>
      <c r="F380" s="223" t="s">
        <v>280</v>
      </c>
      <c r="G380" s="227"/>
      <c r="H380" s="43"/>
      <c r="I380" s="42"/>
      <c r="J380" s="42"/>
      <c r="K380" s="213"/>
      <c r="L380" s="215"/>
      <c r="M380" s="216" t="str">
        <f t="shared" si="52"/>
        <v>Soll</v>
      </c>
      <c r="N380" s="217" t="str">
        <f t="shared" si="53"/>
        <v/>
      </c>
      <c r="O380" s="217" t="str">
        <f t="shared" si="54"/>
        <v/>
      </c>
      <c r="P380" s="218" t="str">
        <f t="shared" si="55"/>
        <v/>
      </c>
      <c r="Q380" s="217" t="str">
        <f t="shared" si="56"/>
        <v/>
      </c>
      <c r="R380" s="217" t="str">
        <f t="shared" si="57"/>
        <v/>
      </c>
      <c r="S380" s="219" t="str">
        <f t="shared" si="58"/>
        <v xml:space="preserve"> 'E' richtig?</v>
      </c>
      <c r="T380" s="220" t="str">
        <f t="shared" si="50"/>
        <v/>
      </c>
      <c r="U380" s="220" t="str">
        <f t="shared" si="51"/>
        <v/>
      </c>
      <c r="V380" s="213" t="str">
        <f t="shared" si="59"/>
        <v/>
      </c>
    </row>
    <row r="381" spans="1:22" ht="17.25" thickBot="1" x14ac:dyDescent="0.25">
      <c r="A381" s="222"/>
      <c r="B381" s="223"/>
      <c r="C381" s="226" t="s">
        <v>638</v>
      </c>
      <c r="D381" s="223"/>
      <c r="E381" s="223"/>
      <c r="F381" s="223"/>
      <c r="G381" s="227"/>
      <c r="H381" s="43"/>
      <c r="I381" s="42"/>
      <c r="J381" s="42"/>
      <c r="K381" s="213"/>
      <c r="L381" s="215"/>
      <c r="M381" s="216" t="str">
        <f t="shared" si="52"/>
        <v/>
      </c>
      <c r="N381" s="217" t="str">
        <f t="shared" si="53"/>
        <v/>
      </c>
      <c r="O381" s="217" t="str">
        <f t="shared" si="54"/>
        <v/>
      </c>
      <c r="P381" s="218" t="str">
        <f t="shared" si="55"/>
        <v/>
      </c>
      <c r="Q381" s="217" t="str">
        <f t="shared" si="56"/>
        <v/>
      </c>
      <c r="R381" s="217" t="str">
        <f t="shared" si="57"/>
        <v/>
      </c>
      <c r="S381" s="219" t="str">
        <f t="shared" si="58"/>
        <v/>
      </c>
      <c r="T381" s="220" t="str">
        <f t="shared" si="50"/>
        <v/>
      </c>
      <c r="U381" s="220" t="str">
        <f t="shared" si="51"/>
        <v/>
      </c>
      <c r="V381" s="213" t="str">
        <f t="shared" si="59"/>
        <v/>
      </c>
    </row>
    <row r="382" spans="1:22" ht="43.5" thickBot="1" x14ac:dyDescent="0.25">
      <c r="A382" s="222" t="s">
        <v>913</v>
      </c>
      <c r="B382" s="223"/>
      <c r="C382" s="222" t="s">
        <v>500</v>
      </c>
      <c r="D382" s="223" t="s">
        <v>68</v>
      </c>
      <c r="E382" s="223"/>
      <c r="F382" s="223"/>
      <c r="G382" s="227"/>
      <c r="H382" s="43"/>
      <c r="I382" s="42"/>
      <c r="J382" s="42"/>
      <c r="K382" s="213"/>
      <c r="L382" s="215"/>
      <c r="M382" s="216" t="str">
        <f t="shared" si="52"/>
        <v>Muss</v>
      </c>
      <c r="N382" s="217" t="str">
        <f t="shared" si="53"/>
        <v/>
      </c>
      <c r="O382" s="217" t="str">
        <f t="shared" si="54"/>
        <v/>
      </c>
      <c r="P382" s="218" t="str">
        <f t="shared" si="55"/>
        <v/>
      </c>
      <c r="Q382" s="217" t="str">
        <f t="shared" si="56"/>
        <v/>
      </c>
      <c r="R382" s="217" t="str">
        <f t="shared" si="57"/>
        <v/>
      </c>
      <c r="S382" s="219" t="str">
        <f t="shared" si="58"/>
        <v/>
      </c>
      <c r="T382" s="220" t="str">
        <f t="shared" si="50"/>
        <v/>
      </c>
      <c r="U382" s="220" t="str">
        <f t="shared" si="51"/>
        <v/>
      </c>
      <c r="V382" s="213" t="str">
        <f t="shared" si="59"/>
        <v/>
      </c>
    </row>
  </sheetData>
  <sheetProtection algorithmName="SHA-512" hashValue="vZEQk3KAkCUTgGlRxShYzkyK0VV3L7UaEDbtPczGZlNb57DTWMMO/AEweUAseba4KVNnQ5U07ip8zFTzvZC0iQ==" saltValue="QwwZKraXQ9nBGjrD9sanjA=="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382">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382">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382">
    <cfRule type="expression" dxfId="59" priority="12">
      <formula>AND($F9="",J9&lt;&gt;"")</formula>
    </cfRule>
    <cfRule type="expression" dxfId="58" priority="14">
      <formula>AND($F9&lt;&gt;"",J9&lt;&gt;"")</formula>
    </cfRule>
    <cfRule type="expression" dxfId="57" priority="15">
      <formula>AND($F9&lt;&gt;"",J9="")</formula>
    </cfRule>
    <cfRule type="expression" dxfId="56" priority="16">
      <formula>$F9=""</formula>
    </cfRule>
  </conditionalFormatting>
  <dataValidations count="1">
    <dataValidation type="list" allowBlank="1" showInputMessage="1" showErrorMessage="1" sqref="H9:H382" xr:uid="{D60E7145-4788-4F40-8B7A-6EAB3740BE6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2: Lade-/Lastmanagementsystem (LLMS)</v>
      </c>
      <c r="C2" s="127"/>
      <c r="D2" s="128" t="s">
        <v>256</v>
      </c>
      <c r="E2" s="138"/>
      <c r="F2" s="136" t="str">
        <f>IF(E2&lt;&gt;"",E2*Krit_2_Punkte_Max,"")</f>
        <v/>
      </c>
      <c r="G2" s="92"/>
      <c r="H2" s="140">
        <f>Krit_2_Punkte_Max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257</v>
      </c>
      <c r="E4" s="132">
        <f>IF(Krit_2_Punkte_Max&lt;&gt;0,Krit_2_Punkte_BLIC/Krit_2_Punkte_Max,"")</f>
        <v>1</v>
      </c>
      <c r="F4" s="134">
        <f>Krit_2_Punkte_BLIC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2</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EwV1ElCivA3d/uqZHOUvv6O/fuqVDhyrkLjGt+T9iWcAROrcCMmtW0+JKaspjO3PK2mhrW/rKJjoJRGCHaf7uQ==" saltValue="4KuRgVAlqjAT7GjvZzkgOQ=="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45">
      <formula>AND($E$2=0,$E$2&lt;&gt;"")</formula>
    </cfRule>
  </conditionalFormatting>
  <conditionalFormatting sqref="E2">
    <cfRule type="containsBlanks" dxfId="54" priority="49">
      <formula>LEN(TRIM(E2))=0</formula>
    </cfRule>
  </conditionalFormatting>
  <conditionalFormatting sqref="E4:E5">
    <cfRule type="expression" dxfId="53" priority="48">
      <formula>$E$2&gt;$E$4</formula>
    </cfRule>
  </conditionalFormatting>
  <conditionalFormatting sqref="H9:H10">
    <cfRule type="expression" dxfId="52" priority="1">
      <formula>AND($M9="Muss",H9&lt;&gt;"",H9&lt;&gt;"A")</formula>
    </cfRule>
    <cfRule type="expression" dxfId="51" priority="2">
      <formula>OR(AND($M9="Muss",H9="A"),AND($M9="Soll",OR(H9="A",H9="B",H9="C",H9="D")))</formula>
    </cfRule>
    <cfRule type="expression" dxfId="50" priority="3">
      <formula>AND($A9&lt;&gt;"",OR($D9&lt;&gt;"",$E9&lt;&gt;""),$H9="")</formula>
    </cfRule>
  </conditionalFormatting>
  <conditionalFormatting sqref="I9:I10">
    <cfRule type="expression" dxfId="49" priority="4">
      <formula>AND(OR(H9="A",H9="D"),I9&lt;&gt;"")</formula>
    </cfRule>
    <cfRule type="expression" dxfId="48" priority="6">
      <formula>AND($M9="Soll",OR(H9="B",H9="C"),I9&lt;&gt;"")</formula>
    </cfRule>
    <cfRule type="expression" dxfId="47" priority="10">
      <formula>AND($M9="Soll",OR(H9="B",H9="C"),I9="")</formula>
    </cfRule>
    <cfRule type="expression" dxfId="46" priority="11">
      <formula>OR(H9="A",H9="D",AND(M9="MUSS",H9&lt;&gt;"A"))</formula>
    </cfRule>
  </conditionalFormatting>
  <conditionalFormatting sqref="J9:J10">
    <cfRule type="expression" dxfId="45" priority="5">
      <formula>AND($F9="",J9&lt;&gt;"")</formula>
    </cfRule>
    <cfRule type="expression" dxfId="44" priority="7">
      <formula>AND($F9&lt;&gt;"",J9&lt;&gt;"")</formula>
    </cfRule>
    <cfRule type="expression" dxfId="43" priority="8">
      <formula>AND($F9&lt;&gt;"",J9="")</formula>
    </cfRule>
    <cfRule type="expression" dxfId="42" priority="9">
      <formula>$F9=""</formula>
    </cfRule>
  </conditionalFormatting>
  <dataValidations count="1">
    <dataValidation type="list" allowBlank="1" showInputMessage="1" showErrorMessage="1" sqref="H9:H10" xr:uid="{CF67C229-5795-44DC-A302-F021A42E8EC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2: Lade-/Lastmanagementsystem (LLMS)</v>
      </c>
      <c r="C2" s="127"/>
      <c r="D2" s="128" t="s">
        <v>256</v>
      </c>
      <c r="E2" s="138"/>
      <c r="F2" s="136" t="str">
        <f>IF(E2&lt;&gt;"",E2*Krit_3_Punkte_Max,"")</f>
        <v/>
      </c>
      <c r="G2" s="92"/>
      <c r="H2" s="140">
        <f>Krit_3_Punkte_Max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257</v>
      </c>
      <c r="E4" s="132">
        <f>IF(Krit_3_Punkte_Max&lt;&gt;0,Krit_3_Punkte_BLIC/Krit_3_Punkte_Max,"")</f>
        <v>1</v>
      </c>
      <c r="F4" s="134">
        <f>Krit_3_Punkte_BLIC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3</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MG0Rbfe1ow0k8T5Pkbt0hE51h/cCMFSDyasCZAiucjgx/eSy4suv9sybTEDUazaSbMRUJp7Y9hIzgjA3jmCZ9w==" saltValue="noKGWNWJI372ZM9QVykkAw=="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34">
      <formula>AND($E$2=0,$E$2&lt;&gt;"")</formula>
    </cfRule>
  </conditionalFormatting>
  <conditionalFormatting sqref="E2">
    <cfRule type="containsBlanks" dxfId="40" priority="38">
      <formula>LEN(TRIM(E2))=0</formula>
    </cfRule>
  </conditionalFormatting>
  <conditionalFormatting sqref="E4:E5">
    <cfRule type="expression" dxfId="39" priority="37">
      <formula>$E$2&gt;$E$4</formula>
    </cfRule>
  </conditionalFormatting>
  <conditionalFormatting sqref="H9:H10">
    <cfRule type="expression" dxfId="38" priority="1">
      <formula>AND($M9="Muss",H9&lt;&gt;"",H9&lt;&gt;"A")</formula>
    </cfRule>
    <cfRule type="expression" dxfId="37" priority="2">
      <formula>OR(AND($M9="Muss",H9="A"),AND($M9="Soll",OR(H9="A",H9="B",H9="C",H9="D")))</formula>
    </cfRule>
    <cfRule type="expression" dxfId="36" priority="3">
      <formula>AND($A9&lt;&gt;"",OR($D9&lt;&gt;"",$E9&lt;&gt;""),$H9="")</formula>
    </cfRule>
  </conditionalFormatting>
  <conditionalFormatting sqref="I9:I10">
    <cfRule type="expression" dxfId="35" priority="4">
      <formula>AND(OR(H9="A",H9="D"),I9&lt;&gt;"")</formula>
    </cfRule>
    <cfRule type="expression" dxfId="34" priority="6">
      <formula>AND($M9="Soll",OR(H9="B",H9="C"),I9&lt;&gt;"")</formula>
    </cfRule>
    <cfRule type="expression" dxfId="33" priority="10">
      <formula>AND($M9="Soll",OR(H9="B",H9="C"),I9="")</formula>
    </cfRule>
    <cfRule type="expression" dxfId="32" priority="11">
      <formula>OR(H9="A",H9="D",AND(M9="MUSS",H9&lt;&gt;"A"))</formula>
    </cfRule>
  </conditionalFormatting>
  <conditionalFormatting sqref="J9:J10">
    <cfRule type="expression" dxfId="31" priority="5">
      <formula>AND($F9="",J9&lt;&gt;"")</formula>
    </cfRule>
    <cfRule type="expression" dxfId="30" priority="7">
      <formula>AND($F9&lt;&gt;"",J9&lt;&gt;"")</formula>
    </cfRule>
    <cfRule type="expression" dxfId="29" priority="8">
      <formula>AND($F9&lt;&gt;"",J9="")</formula>
    </cfRule>
    <cfRule type="expression" dxfId="28" priority="9">
      <formula>$F9=""</formula>
    </cfRule>
  </conditionalFormatting>
  <dataValidations count="1">
    <dataValidation type="list" allowBlank="1" showInputMessage="1" showErrorMessage="1" sqref="H9:H10" xr:uid="{FB6A192B-C6B8-46B2-9583-D83B1C0A5543}">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2: Lade-/Lastmanagementsystem (LLMS)</v>
      </c>
      <c r="C2" s="127"/>
      <c r="D2" s="128" t="s">
        <v>256</v>
      </c>
      <c r="E2" s="138"/>
      <c r="F2" s="136" t="str">
        <f>IF(E2&lt;&gt;"",E2*Krit_4_Punkte_Max,"")</f>
        <v/>
      </c>
      <c r="G2" s="92"/>
      <c r="H2" s="140">
        <f>Krit_4_Punkte_Max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257</v>
      </c>
      <c r="E4" s="132">
        <f>IF(Krit_4_Punkte_Max&lt;&gt;0,Krit_4_Punkte_BLIC/Krit_4_Punkte_Max,"")</f>
        <v>1</v>
      </c>
      <c r="F4" s="134">
        <f>Krit_4_Punkte_BLIC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4</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J7x32v9UAhZOvN7PwDMZP1qXUUv0ZUCR4KwbVXrQ0GlorMSXvkXKzLjvrlewwdT7oMvW/TTXqCje+ZFukAr1jA==" saltValue="PFFjNp/dB/3BdOuK+eEc2g=="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34">
      <formula>AND($E$2=0,$E$2&lt;&gt;"")</formula>
    </cfRule>
  </conditionalFormatting>
  <conditionalFormatting sqref="E2">
    <cfRule type="containsBlanks" dxfId="26" priority="38">
      <formula>LEN(TRIM(E2))=0</formula>
    </cfRule>
  </conditionalFormatting>
  <conditionalFormatting sqref="E4:E5">
    <cfRule type="expression" dxfId="25" priority="37">
      <formula>$E$2&gt;$E$4</formula>
    </cfRule>
  </conditionalFormatting>
  <conditionalFormatting sqref="H9:H10">
    <cfRule type="expression" dxfId="24" priority="1">
      <formula>AND($M9="Muss",H9&lt;&gt;"",H9&lt;&gt;"A")</formula>
    </cfRule>
    <cfRule type="expression" dxfId="23" priority="2">
      <formula>OR(AND($M9="Muss",H9="A"),AND($M9="Soll",OR(H9="A",H9="B",H9="C",H9="D")))</formula>
    </cfRule>
    <cfRule type="expression" dxfId="22" priority="3">
      <formula>AND($A9&lt;&gt;"",OR($D9&lt;&gt;"",$E9&lt;&gt;""),$H9="")</formula>
    </cfRule>
  </conditionalFormatting>
  <conditionalFormatting sqref="I9:I10">
    <cfRule type="expression" dxfId="21" priority="4">
      <formula>AND(OR(H9="A",H9="D"),I9&lt;&gt;"")</formula>
    </cfRule>
    <cfRule type="expression" dxfId="20" priority="6">
      <formula>AND($M9="Soll",OR(H9="B",H9="C"),I9&lt;&gt;"")</formula>
    </cfRule>
    <cfRule type="expression" dxfId="19" priority="10">
      <formula>AND($M9="Soll",OR(H9="B",H9="C"),I9="")</formula>
    </cfRule>
    <cfRule type="expression" dxfId="18" priority="11">
      <formula>OR(H9="A",H9="D",AND(M9="MUSS",H9&lt;&gt;"A"))</formula>
    </cfRule>
  </conditionalFormatting>
  <conditionalFormatting sqref="J9:J10">
    <cfRule type="expression" dxfId="17" priority="5">
      <formula>AND($F9="",J9&lt;&gt;"")</formula>
    </cfRule>
    <cfRule type="expression" dxfId="16" priority="7">
      <formula>AND($F9&lt;&gt;"",J9&lt;&gt;"")</formula>
    </cfRule>
    <cfRule type="expression" dxfId="15" priority="8">
      <formula>AND($F9&lt;&gt;"",J9="")</formula>
    </cfRule>
    <cfRule type="expression" dxfId="14" priority="9">
      <formula>$F9=""</formula>
    </cfRule>
  </conditionalFormatting>
  <dataValidations count="1">
    <dataValidation type="list" allowBlank="1" showInputMessage="1" showErrorMessage="1" sqref="H9:H10" xr:uid="{BD092DAF-9985-476A-9CEB-143F2FF4B201}">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9" sqref="A9"/>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2: Lade-/Lastmanagementsystem (LLMS)</v>
      </c>
      <c r="C2" s="127"/>
      <c r="D2" s="128" t="s">
        <v>256</v>
      </c>
      <c r="E2" s="138"/>
      <c r="F2" s="136" t="str">
        <f>IF(E2&lt;&gt;"",E2*Krit_5_Punkte_Max,"")</f>
        <v/>
      </c>
      <c r="G2" s="92"/>
      <c r="H2" s="140">
        <f>Krit_5_Punkte_Max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257</v>
      </c>
      <c r="E4" s="132">
        <f>IF(Krit_5_Punkte_Max&lt;&gt;0,Krit_5_Punkte_BLIC/Krit_5_Punkte_Max,"")</f>
        <v>1</v>
      </c>
      <c r="F4" s="134">
        <f>Krit_5_Punkte_BLIC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5</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row r="12" spans="1:22" x14ac:dyDescent="0.2">
      <c r="C12" s="41"/>
    </row>
  </sheetData>
  <sheetProtection algorithmName="SHA-512" hashValue="yQHwYmDJBIszHSPEmWvFMpTg0IvGckepE7ql/X0CYmQqpePM19mkAw20KpY3vGwedquU5qvBPBdo/VMGTXUx/g==" saltValue="1TjwnKt+8P/hBW3vyq7jhQ=="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34">
      <formula>AND($E$2=0,$E$2&lt;&gt;"")</formula>
    </cfRule>
  </conditionalFormatting>
  <conditionalFormatting sqref="E2">
    <cfRule type="containsBlanks" dxfId="12" priority="38">
      <formula>LEN(TRIM(E2))=0</formula>
    </cfRule>
  </conditionalFormatting>
  <conditionalFormatting sqref="E4:E5">
    <cfRule type="expression" dxfId="11" priority="37">
      <formula>$E$2&gt;$E$4</formula>
    </cfRule>
  </conditionalFormatting>
  <conditionalFormatting sqref="H9:H10">
    <cfRule type="expression" dxfId="10" priority="1">
      <formula>AND($M9="Muss",H9&lt;&gt;"",H9&lt;&gt;"A")</formula>
    </cfRule>
    <cfRule type="expression" dxfId="9" priority="2">
      <formula>OR(AND($M9="Muss",H9="A"),AND($M9="Soll",OR(H9="A",H9="B",H9="C",H9="D")))</formula>
    </cfRule>
    <cfRule type="expression" dxfId="8" priority="3">
      <formula>AND($A9&lt;&gt;"",OR($D9&lt;&gt;"",$E9&lt;&gt;""),$H9="")</formula>
    </cfRule>
  </conditionalFormatting>
  <conditionalFormatting sqref="I9:I10">
    <cfRule type="expression" dxfId="7" priority="4">
      <formula>AND(OR(H9="A",H9="D"),I9&lt;&gt;"")</formula>
    </cfRule>
    <cfRule type="expression" dxfId="6" priority="6">
      <formula>AND($M9="Soll",OR(H9="B",H9="C"),I9&lt;&gt;"")</formula>
    </cfRule>
    <cfRule type="expression" dxfId="5" priority="10">
      <formula>AND($M9="Soll",OR(H9="B",H9="C"),I9="")</formula>
    </cfRule>
    <cfRule type="expression" dxfId="4" priority="11">
      <formula>OR(H9="A",H9="D",AND(M9="MUSS",H9&lt;&gt;"A"))</formula>
    </cfRule>
  </conditionalFormatting>
  <conditionalFormatting sqref="J9:J10">
    <cfRule type="expression" dxfId="3" priority="5">
      <formula>AND($F9="",J9&lt;&gt;"")</formula>
    </cfRule>
    <cfRule type="expression" dxfId="2" priority="7">
      <formula>AND($F9&lt;&gt;"",J9&lt;&gt;"")</formula>
    </cfRule>
    <cfRule type="expression" dxfId="1" priority="8">
      <formula>AND($F9&lt;&gt;"",J9="")</formula>
    </cfRule>
    <cfRule type="expression" dxfId="0" priority="9">
      <formula>$F9=""</formula>
    </cfRule>
  </conditionalFormatting>
  <dataValidations count="1">
    <dataValidation type="list" allowBlank="1" showInputMessage="1" showErrorMessage="1" sqref="H9:H10" xr:uid="{0C2177A4-1626-45C0-9763-215671BF8F1F}">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13" sqref="B13"/>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60</v>
      </c>
      <c r="C1" s="59" t="s">
        <v>61</v>
      </c>
      <c r="D1" s="60" t="s">
        <v>62</v>
      </c>
      <c r="E1" s="60" t="s">
        <v>63</v>
      </c>
      <c r="F1" s="60" t="s">
        <v>64</v>
      </c>
      <c r="G1" s="60" t="s">
        <v>65</v>
      </c>
      <c r="H1" s="60" t="s">
        <v>66</v>
      </c>
    </row>
    <row r="2" spans="1:8" ht="16.5" thickBot="1" x14ac:dyDescent="0.3">
      <c r="A2" s="62" t="s">
        <v>67</v>
      </c>
      <c r="B2" s="63" t="str">
        <f>INDEX(C1:H2,1,MATCH("X",C2:H2,0))</f>
        <v>Deutsch</v>
      </c>
      <c r="C2" s="64" t="s">
        <v>68</v>
      </c>
      <c r="D2" s="65"/>
      <c r="E2" s="65"/>
      <c r="F2" s="65"/>
      <c r="G2" s="65"/>
      <c r="H2" s="66"/>
    </row>
    <row r="3" spans="1:8" ht="5.0999999999999996" customHeight="1" x14ac:dyDescent="0.25">
      <c r="A3" s="67"/>
      <c r="B3" s="68"/>
      <c r="C3" s="69"/>
      <c r="D3" s="70"/>
      <c r="E3" s="70"/>
      <c r="F3" s="70"/>
      <c r="G3" s="70"/>
      <c r="H3" s="71"/>
    </row>
    <row r="4" spans="1:8" ht="15.75" x14ac:dyDescent="0.25">
      <c r="A4" s="72" t="s">
        <v>105</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100</v>
      </c>
      <c r="B6" s="73" t="str">
        <f>HLOOKUP($B$2,$C:$H,ROW($B6),FALSE)</f>
        <v>Kriterienliste</v>
      </c>
      <c r="C6" s="72" t="s">
        <v>100</v>
      </c>
      <c r="D6" s="75" t="s">
        <v>101</v>
      </c>
      <c r="E6" s="75" t="s">
        <v>132</v>
      </c>
      <c r="F6" s="81" t="s">
        <v>220</v>
      </c>
      <c r="G6" s="75" t="s">
        <v>158</v>
      </c>
      <c r="H6" s="80" t="s">
        <v>188</v>
      </c>
    </row>
    <row r="7" spans="1:8" ht="15.75" x14ac:dyDescent="0.25">
      <c r="A7" s="72" t="s">
        <v>69</v>
      </c>
      <c r="B7" s="73" t="str">
        <f t="shared" ref="B7:B37" si="0">HLOOKUP($B$2,$C:$H,ROW($B7),FALSE)</f>
        <v>Kunde</v>
      </c>
      <c r="C7" s="74" t="s">
        <v>69</v>
      </c>
      <c r="D7" s="75" t="s">
        <v>70</v>
      </c>
      <c r="E7" s="75" t="s">
        <v>133</v>
      </c>
      <c r="F7" s="81" t="s">
        <v>221</v>
      </c>
      <c r="G7" s="75" t="s">
        <v>159</v>
      </c>
      <c r="H7" s="80" t="s">
        <v>189</v>
      </c>
    </row>
    <row r="8" spans="1:8" ht="15.75" x14ac:dyDescent="0.25">
      <c r="A8" s="72" t="s">
        <v>71</v>
      </c>
      <c r="B8" s="73" t="str">
        <f t="shared" si="0"/>
        <v>Vorhaben</v>
      </c>
      <c r="C8" s="74" t="s">
        <v>71</v>
      </c>
      <c r="D8" s="75" t="s">
        <v>72</v>
      </c>
      <c r="E8" s="75" t="s">
        <v>134</v>
      </c>
      <c r="F8" s="81" t="s">
        <v>222</v>
      </c>
      <c r="G8" s="75" t="s">
        <v>160</v>
      </c>
      <c r="H8" s="80" t="s">
        <v>190</v>
      </c>
    </row>
    <row r="9" spans="1:8" ht="15.75" x14ac:dyDescent="0.25">
      <c r="A9" s="72" t="s">
        <v>73</v>
      </c>
      <c r="B9" s="73" t="str">
        <f t="shared" si="0"/>
        <v>Dokument</v>
      </c>
      <c r="C9" s="74" t="s">
        <v>73</v>
      </c>
      <c r="D9" s="75" t="s">
        <v>74</v>
      </c>
      <c r="E9" s="75" t="s">
        <v>74</v>
      </c>
      <c r="F9" s="81" t="s">
        <v>223</v>
      </c>
      <c r="G9" s="75" t="s">
        <v>73</v>
      </c>
      <c r="H9" s="80" t="s">
        <v>191</v>
      </c>
    </row>
    <row r="10" spans="1:8" ht="15.75" x14ac:dyDescent="0.25">
      <c r="A10" s="72" t="s">
        <v>75</v>
      </c>
      <c r="B10" s="73" t="str">
        <f t="shared" si="0"/>
        <v>Teil</v>
      </c>
      <c r="C10" s="74" t="s">
        <v>75</v>
      </c>
      <c r="D10" s="75" t="s">
        <v>76</v>
      </c>
      <c r="E10" s="75" t="s">
        <v>135</v>
      </c>
      <c r="F10" s="81" t="s">
        <v>224</v>
      </c>
      <c r="G10" s="75" t="s">
        <v>161</v>
      </c>
      <c r="H10" s="80" t="s">
        <v>192</v>
      </c>
    </row>
    <row r="11" spans="1:8" ht="15.75" x14ac:dyDescent="0.25">
      <c r="A11" s="72" t="s">
        <v>18</v>
      </c>
      <c r="B11" s="73" t="str">
        <f t="shared" si="0"/>
        <v>Deckblatt</v>
      </c>
      <c r="C11" s="74" t="s">
        <v>18</v>
      </c>
      <c r="D11" s="75" t="s">
        <v>77</v>
      </c>
      <c r="E11" s="75" t="s">
        <v>136</v>
      </c>
      <c r="F11" s="81" t="s">
        <v>225</v>
      </c>
      <c r="G11" s="75" t="s">
        <v>162</v>
      </c>
      <c r="H11" s="80" t="s">
        <v>193</v>
      </c>
    </row>
    <row r="12" spans="1:8" ht="15.75" x14ac:dyDescent="0.25">
      <c r="A12" s="72" t="s">
        <v>78</v>
      </c>
      <c r="B12" s="73" t="str">
        <f t="shared" si="0"/>
        <v>Name</v>
      </c>
      <c r="C12" s="74" t="s">
        <v>78</v>
      </c>
      <c r="D12" s="75" t="s">
        <v>78</v>
      </c>
      <c r="E12" s="75" t="s">
        <v>137</v>
      </c>
      <c r="F12" s="81" t="s">
        <v>226</v>
      </c>
      <c r="G12" s="75" t="s">
        <v>163</v>
      </c>
      <c r="H12" s="80" t="s">
        <v>194</v>
      </c>
    </row>
    <row r="13" spans="1:8" ht="15.75" x14ac:dyDescent="0.25">
      <c r="A13" s="72" t="s">
        <v>79</v>
      </c>
      <c r="B13" s="73" t="str">
        <f t="shared" si="0"/>
        <v>Bieter</v>
      </c>
      <c r="C13" s="74" t="s">
        <v>79</v>
      </c>
      <c r="D13" s="75" t="s">
        <v>80</v>
      </c>
      <c r="E13" s="75" t="s">
        <v>138</v>
      </c>
      <c r="F13" s="81" t="s">
        <v>227</v>
      </c>
      <c r="G13" s="75" t="s">
        <v>164</v>
      </c>
      <c r="H13" s="80" t="s">
        <v>195</v>
      </c>
    </row>
    <row r="14" spans="1:8" ht="15.75" x14ac:dyDescent="0.25">
      <c r="A14" s="72" t="s">
        <v>81</v>
      </c>
      <c r="B14" s="73" t="str">
        <f t="shared" si="0"/>
        <v>Firma</v>
      </c>
      <c r="C14" s="74" t="s">
        <v>81</v>
      </c>
      <c r="D14" s="75" t="s">
        <v>82</v>
      </c>
      <c r="E14" s="75" t="s">
        <v>139</v>
      </c>
      <c r="F14" s="81" t="s">
        <v>228</v>
      </c>
      <c r="G14" s="75" t="s">
        <v>81</v>
      </c>
      <c r="H14" s="80" t="s">
        <v>196</v>
      </c>
    </row>
    <row r="15" spans="1:8" ht="15.75" x14ac:dyDescent="0.25">
      <c r="A15" s="72" t="s">
        <v>83</v>
      </c>
      <c r="B15" s="73" t="str">
        <f t="shared" si="0"/>
        <v>Adresse</v>
      </c>
      <c r="C15" s="74" t="s">
        <v>83</v>
      </c>
      <c r="D15" s="75" t="s">
        <v>84</v>
      </c>
      <c r="E15" s="75" t="s">
        <v>83</v>
      </c>
      <c r="F15" s="81" t="s">
        <v>229</v>
      </c>
      <c r="G15" s="75" t="s">
        <v>165</v>
      </c>
      <c r="H15" s="80" t="s">
        <v>197</v>
      </c>
    </row>
    <row r="16" spans="1:8" ht="15.75" x14ac:dyDescent="0.25">
      <c r="A16" s="72" t="s">
        <v>85</v>
      </c>
      <c r="B16" s="73" t="str">
        <f t="shared" si="0"/>
        <v>Auftraggeber</v>
      </c>
      <c r="C16" s="72" t="s">
        <v>85</v>
      </c>
      <c r="D16" s="75" t="s">
        <v>86</v>
      </c>
      <c r="E16" s="75" t="s">
        <v>140</v>
      </c>
      <c r="F16" s="81" t="s">
        <v>230</v>
      </c>
      <c r="G16" s="75" t="s">
        <v>166</v>
      </c>
      <c r="H16" s="80" t="s">
        <v>198</v>
      </c>
    </row>
    <row r="17" spans="1:8" ht="15.75" x14ac:dyDescent="0.25">
      <c r="A17" s="72" t="s">
        <v>87</v>
      </c>
      <c r="B17" s="73" t="str">
        <f t="shared" si="0"/>
        <v>Option</v>
      </c>
      <c r="C17" s="74" t="s">
        <v>87</v>
      </c>
      <c r="D17" s="75" t="s">
        <v>88</v>
      </c>
      <c r="E17" s="75" t="s">
        <v>87</v>
      </c>
      <c r="F17" s="81" t="s">
        <v>231</v>
      </c>
      <c r="G17" s="75" t="s">
        <v>167</v>
      </c>
      <c r="H17" s="80" t="s">
        <v>199</v>
      </c>
    </row>
    <row r="18" spans="1:8" ht="15.75" x14ac:dyDescent="0.25">
      <c r="A18" s="72" t="s">
        <v>89</v>
      </c>
      <c r="B18" s="73" t="str">
        <f t="shared" si="0"/>
        <v>Optionen</v>
      </c>
      <c r="C18" s="74" t="s">
        <v>89</v>
      </c>
      <c r="D18" s="75" t="s">
        <v>90</v>
      </c>
      <c r="E18" s="75" t="s">
        <v>141</v>
      </c>
      <c r="F18" s="81" t="s">
        <v>232</v>
      </c>
      <c r="G18" s="75" t="s">
        <v>168</v>
      </c>
      <c r="H18" s="80" t="s">
        <v>200</v>
      </c>
    </row>
    <row r="19" spans="1:8" ht="15.75" x14ac:dyDescent="0.25">
      <c r="A19" s="72" t="s">
        <v>91</v>
      </c>
      <c r="B19" s="73" t="str">
        <f t="shared" si="0"/>
        <v>Lastenheft</v>
      </c>
      <c r="C19" s="74" t="s">
        <v>91</v>
      </c>
      <c r="D19" s="75" t="s">
        <v>92</v>
      </c>
      <c r="E19" s="75" t="s">
        <v>142</v>
      </c>
      <c r="F19" s="81" t="s">
        <v>233</v>
      </c>
      <c r="G19" s="75" t="s">
        <v>169</v>
      </c>
      <c r="H19" s="80" t="s">
        <v>201</v>
      </c>
    </row>
    <row r="20" spans="1:8" ht="15.75" x14ac:dyDescent="0.25">
      <c r="A20" s="72" t="s">
        <v>93</v>
      </c>
      <c r="B20" s="73" t="str">
        <f t="shared" si="0"/>
        <v>Kapitel</v>
      </c>
      <c r="C20" s="74" t="s">
        <v>93</v>
      </c>
      <c r="D20" s="75" t="s">
        <v>94</v>
      </c>
      <c r="E20" s="75" t="s">
        <v>143</v>
      </c>
      <c r="F20" s="81" t="s">
        <v>234</v>
      </c>
      <c r="G20" s="75" t="s">
        <v>170</v>
      </c>
      <c r="H20" s="80" t="s">
        <v>202</v>
      </c>
    </row>
    <row r="21" spans="1:8" ht="15.75" x14ac:dyDescent="0.25">
      <c r="A21" s="72" t="s">
        <v>95</v>
      </c>
      <c r="B21" s="73" t="str">
        <f t="shared" si="0"/>
        <v>Kriterium</v>
      </c>
      <c r="C21" s="74" t="s">
        <v>95</v>
      </c>
      <c r="D21" s="75" t="s">
        <v>96</v>
      </c>
      <c r="E21" s="75" t="s">
        <v>144</v>
      </c>
      <c r="F21" s="81" t="s">
        <v>235</v>
      </c>
      <c r="G21" s="75" t="s">
        <v>171</v>
      </c>
      <c r="H21" s="80" t="s">
        <v>203</v>
      </c>
    </row>
    <row r="22" spans="1:8" ht="15.75" x14ac:dyDescent="0.25">
      <c r="A22" s="72" t="s">
        <v>102</v>
      </c>
      <c r="B22" s="73" t="str">
        <f t="shared" si="0"/>
        <v>Kriterien</v>
      </c>
      <c r="C22" s="74" t="s">
        <v>102</v>
      </c>
      <c r="D22" s="75" t="s">
        <v>96</v>
      </c>
      <c r="E22" s="75" t="s">
        <v>144</v>
      </c>
      <c r="F22" s="81" t="s">
        <v>236</v>
      </c>
      <c r="G22" s="75" t="s">
        <v>172</v>
      </c>
      <c r="H22" s="80" t="s">
        <v>204</v>
      </c>
    </row>
    <row r="23" spans="1:8" ht="15.75" x14ac:dyDescent="0.25">
      <c r="A23" s="72" t="s">
        <v>6</v>
      </c>
      <c r="B23" s="73" t="str">
        <f t="shared" si="0"/>
        <v>Anforderung</v>
      </c>
      <c r="C23" s="72" t="s">
        <v>6</v>
      </c>
      <c r="D23" s="75" t="s">
        <v>118</v>
      </c>
      <c r="E23" s="75" t="s">
        <v>145</v>
      </c>
      <c r="F23" s="81" t="s">
        <v>237</v>
      </c>
      <c r="G23" s="75" t="s">
        <v>173</v>
      </c>
      <c r="H23" s="80" t="s">
        <v>205</v>
      </c>
    </row>
    <row r="24" spans="1:8" ht="15.75" x14ac:dyDescent="0.25">
      <c r="A24" s="72" t="s">
        <v>104</v>
      </c>
      <c r="B24" s="73" t="str">
        <f t="shared" si="0"/>
        <v>Nummer</v>
      </c>
      <c r="C24" s="72" t="s">
        <v>104</v>
      </c>
      <c r="D24" s="75" t="s">
        <v>119</v>
      </c>
      <c r="E24" s="75" t="s">
        <v>146</v>
      </c>
      <c r="F24" s="81" t="s">
        <v>238</v>
      </c>
      <c r="G24" s="75" t="s">
        <v>174</v>
      </c>
      <c r="H24" s="80" t="s">
        <v>206</v>
      </c>
    </row>
    <row r="25" spans="1:8" ht="15.75" x14ac:dyDescent="0.25">
      <c r="A25" s="72" t="s">
        <v>106</v>
      </c>
      <c r="B25" s="73" t="str">
        <f t="shared" si="0"/>
        <v>Anf. - Nr.</v>
      </c>
      <c r="C25" s="72" t="s">
        <v>116</v>
      </c>
      <c r="D25" s="75" t="s">
        <v>120</v>
      </c>
      <c r="E25" s="75" t="s">
        <v>147</v>
      </c>
      <c r="F25" s="81" t="s">
        <v>239</v>
      </c>
      <c r="G25" s="75" t="s">
        <v>175</v>
      </c>
      <c r="H25" s="80" t="s">
        <v>207</v>
      </c>
    </row>
    <row r="26" spans="1:8" ht="15.75" x14ac:dyDescent="0.25">
      <c r="A26" s="72" t="s">
        <v>103</v>
      </c>
      <c r="B26" s="73" t="str">
        <f t="shared" si="0"/>
        <v>Alternative</v>
      </c>
      <c r="C26" s="72" t="s">
        <v>103</v>
      </c>
      <c r="D26" s="75" t="s">
        <v>103</v>
      </c>
      <c r="E26" s="75" t="s">
        <v>103</v>
      </c>
      <c r="F26" s="81" t="s">
        <v>240</v>
      </c>
      <c r="G26" s="75" t="s">
        <v>176</v>
      </c>
      <c r="H26" s="80" t="s">
        <v>208</v>
      </c>
    </row>
    <row r="27" spans="1:8" ht="15.75" x14ac:dyDescent="0.25">
      <c r="A27" s="72" t="s">
        <v>107</v>
      </c>
      <c r="B27" s="73" t="str">
        <f t="shared" si="0"/>
        <v>Muss (X)</v>
      </c>
      <c r="C27" s="72" t="s">
        <v>117</v>
      </c>
      <c r="D27" s="75" t="s">
        <v>121</v>
      </c>
      <c r="E27" s="75" t="s">
        <v>148</v>
      </c>
      <c r="F27" s="81" t="s">
        <v>241</v>
      </c>
      <c r="G27" s="75" t="s">
        <v>187</v>
      </c>
      <c r="H27" s="80" t="s">
        <v>209</v>
      </c>
    </row>
    <row r="28" spans="1:8" ht="15.75" x14ac:dyDescent="0.25">
      <c r="A28" s="72" t="s">
        <v>8</v>
      </c>
      <c r="B28" s="73" t="str">
        <f t="shared" si="0"/>
        <v>Gewichtung</v>
      </c>
      <c r="C28" s="72" t="s">
        <v>8</v>
      </c>
      <c r="D28" s="75" t="s">
        <v>122</v>
      </c>
      <c r="E28" s="75" t="s">
        <v>149</v>
      </c>
      <c r="F28" s="81" t="s">
        <v>242</v>
      </c>
      <c r="G28" s="75" t="s">
        <v>177</v>
      </c>
      <c r="H28" s="80" t="s">
        <v>210</v>
      </c>
    </row>
    <row r="29" spans="1:8" ht="15.75" x14ac:dyDescent="0.25">
      <c r="A29" s="72" t="s">
        <v>109</v>
      </c>
      <c r="B29" s="73" t="str">
        <f t="shared" si="0"/>
        <v>Erklärung</v>
      </c>
      <c r="C29" s="72" t="s">
        <v>109</v>
      </c>
      <c r="D29" s="75" t="s">
        <v>123</v>
      </c>
      <c r="E29" s="75" t="s">
        <v>150</v>
      </c>
      <c r="F29" s="81" t="s">
        <v>243</v>
      </c>
      <c r="G29" s="75" t="s">
        <v>178</v>
      </c>
      <c r="H29" s="80" t="s">
        <v>211</v>
      </c>
    </row>
    <row r="30" spans="1:8" ht="15.75" x14ac:dyDescent="0.25">
      <c r="A30" s="72" t="s">
        <v>108</v>
      </c>
      <c r="B30" s="73" t="str">
        <f t="shared" si="0"/>
        <v>Selbst-einschätzung</v>
      </c>
      <c r="C30" s="72" t="s">
        <v>130</v>
      </c>
      <c r="D30" s="75" t="s">
        <v>124</v>
      </c>
      <c r="E30" s="75" t="s">
        <v>157</v>
      </c>
      <c r="F30" s="81" t="s">
        <v>244</v>
      </c>
      <c r="G30" s="75" t="s">
        <v>179</v>
      </c>
      <c r="H30" s="80" t="s">
        <v>212</v>
      </c>
    </row>
    <row r="31" spans="1:8" ht="15.75" x14ac:dyDescent="0.25">
      <c r="A31" s="72" t="s">
        <v>110</v>
      </c>
      <c r="B31" s="73" t="str">
        <f t="shared" si="0"/>
        <v>Erläuterung</v>
      </c>
      <c r="C31" s="72" t="s">
        <v>110</v>
      </c>
      <c r="D31" s="75" t="s">
        <v>125</v>
      </c>
      <c r="E31" s="75" t="s">
        <v>151</v>
      </c>
      <c r="F31" s="81" t="s">
        <v>243</v>
      </c>
      <c r="G31" s="75" t="s">
        <v>180</v>
      </c>
      <c r="H31" s="80" t="s">
        <v>213</v>
      </c>
    </row>
    <row r="32" spans="1:8" ht="15.75" x14ac:dyDescent="0.25">
      <c r="A32" s="72" t="s">
        <v>111</v>
      </c>
      <c r="B32" s="73" t="str">
        <f t="shared" si="0"/>
        <v>von</v>
      </c>
      <c r="C32" s="72" t="s">
        <v>111</v>
      </c>
      <c r="D32" s="75" t="s">
        <v>126</v>
      </c>
      <c r="E32" s="75" t="s">
        <v>152</v>
      </c>
      <c r="F32" s="81" t="s">
        <v>245</v>
      </c>
      <c r="G32" s="75" t="s">
        <v>181</v>
      </c>
      <c r="H32" s="80" t="s">
        <v>214</v>
      </c>
    </row>
    <row r="33" spans="1:8" ht="15.75" x14ac:dyDescent="0.25">
      <c r="A33" s="72" t="s">
        <v>113</v>
      </c>
      <c r="B33" s="73" t="str">
        <f t="shared" si="0"/>
        <v>Abweichung</v>
      </c>
      <c r="C33" s="72" t="s">
        <v>113</v>
      </c>
      <c r="D33" s="75" t="s">
        <v>127</v>
      </c>
      <c r="E33" s="75" t="s">
        <v>153</v>
      </c>
      <c r="F33" s="81" t="s">
        <v>246</v>
      </c>
      <c r="G33" s="75" t="s">
        <v>182</v>
      </c>
      <c r="H33" s="80" t="s">
        <v>215</v>
      </c>
    </row>
    <row r="34" spans="1:8" ht="15.75" x14ac:dyDescent="0.25">
      <c r="A34" s="72" t="s">
        <v>112</v>
      </c>
      <c r="B34" s="73" t="str">
        <f t="shared" si="0"/>
        <v>Abweichungen</v>
      </c>
      <c r="C34" s="72" t="s">
        <v>112</v>
      </c>
      <c r="D34" s="75" t="s">
        <v>128</v>
      </c>
      <c r="E34" s="75" t="s">
        <v>140</v>
      </c>
      <c r="F34" s="81" t="s">
        <v>247</v>
      </c>
      <c r="G34" s="75" t="s">
        <v>183</v>
      </c>
      <c r="H34" s="80" t="s">
        <v>216</v>
      </c>
    </row>
    <row r="35" spans="1:8" ht="15.75" x14ac:dyDescent="0.25">
      <c r="A35" s="72" t="s">
        <v>114</v>
      </c>
      <c r="B35" s="73" t="str">
        <f t="shared" si="0"/>
        <v>Wertung</v>
      </c>
      <c r="C35" s="72" t="s">
        <v>114</v>
      </c>
      <c r="D35" s="75" t="s">
        <v>129</v>
      </c>
      <c r="E35" s="75" t="s">
        <v>154</v>
      </c>
      <c r="F35" s="81" t="s">
        <v>248</v>
      </c>
      <c r="G35" s="75" t="s">
        <v>184</v>
      </c>
      <c r="H35" s="80" t="s">
        <v>217</v>
      </c>
    </row>
    <row r="36" spans="1:8" ht="15.75" x14ac:dyDescent="0.25">
      <c r="A36" s="72" t="s">
        <v>97</v>
      </c>
      <c r="B36" s="73" t="str">
        <f t="shared" si="0"/>
        <v>Vergabestelle</v>
      </c>
      <c r="C36" s="72" t="s">
        <v>97</v>
      </c>
      <c r="D36" s="75" t="s">
        <v>98</v>
      </c>
      <c r="E36" s="75" t="s">
        <v>155</v>
      </c>
      <c r="F36" s="81" t="s">
        <v>249</v>
      </c>
      <c r="G36" s="75" t="s">
        <v>185</v>
      </c>
      <c r="H36" s="80" t="s">
        <v>218</v>
      </c>
    </row>
    <row r="37" spans="1:8" ht="15.75" x14ac:dyDescent="0.25">
      <c r="A37" s="72" t="s">
        <v>115</v>
      </c>
      <c r="B37" s="73" t="str">
        <f t="shared" si="0"/>
        <v>Anmerkungen</v>
      </c>
      <c r="C37" s="72" t="s">
        <v>115</v>
      </c>
      <c r="D37" s="75" t="s">
        <v>99</v>
      </c>
      <c r="E37" s="75" t="s">
        <v>156</v>
      </c>
      <c r="F37" s="81" t="s">
        <v>250</v>
      </c>
      <c r="G37" s="75" t="s">
        <v>186</v>
      </c>
      <c r="H37" s="80" t="s">
        <v>219</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156" customWidth="1"/>
    <col min="2" max="2" width="70.7109375" style="157" customWidth="1"/>
    <col min="3" max="3" width="5.28515625" style="158" customWidth="1"/>
    <col min="4" max="4" width="15.85546875" style="147" customWidth="1"/>
    <col min="5" max="5" width="15.85546875" style="159" customWidth="1"/>
    <col min="6" max="6" width="15.85546875" style="147" customWidth="1"/>
    <col min="7" max="16384" width="11.42578125" style="147"/>
  </cols>
  <sheetData>
    <row r="1" spans="1:26" ht="20.100000000000001" customHeight="1" x14ac:dyDescent="0.25">
      <c r="A1" s="143" t="str">
        <f>CONCATENATE(Sprache!B7,":")</f>
        <v>Kunde:</v>
      </c>
      <c r="B1" s="144" t="s">
        <v>263</v>
      </c>
      <c r="C1" s="145"/>
      <c r="D1" s="146"/>
      <c r="E1" s="146"/>
      <c r="F1" s="146"/>
      <c r="G1" s="146"/>
      <c r="H1" s="146"/>
      <c r="I1" s="146"/>
      <c r="J1" s="146"/>
      <c r="K1" s="146"/>
      <c r="L1" s="146"/>
      <c r="M1" s="146"/>
      <c r="N1" s="146"/>
      <c r="O1" s="146"/>
      <c r="P1" s="146"/>
      <c r="Q1" s="146"/>
      <c r="R1" s="146"/>
      <c r="S1" s="146"/>
      <c r="T1" s="146"/>
      <c r="U1" s="146"/>
      <c r="V1" s="146"/>
      <c r="W1" s="146"/>
      <c r="X1" s="146"/>
      <c r="Y1" s="146"/>
      <c r="Z1" s="146"/>
    </row>
    <row r="2" spans="1:26" ht="20.100000000000001" customHeight="1" x14ac:dyDescent="0.25">
      <c r="A2" s="143" t="str">
        <f>CONCATENATE(Sprache!B8,":")</f>
        <v>Vorhaben:</v>
      </c>
      <c r="B2" s="144" t="s">
        <v>264</v>
      </c>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20.100000000000001" customHeight="1" x14ac:dyDescent="0.25">
      <c r="A3" s="143" t="str">
        <f>CONCATENATE(Sprache!B9,":")</f>
        <v>Dokument:</v>
      </c>
      <c r="B3" s="148" t="str">
        <f>Sprache!$B$6</f>
        <v>Kriterienliste</v>
      </c>
      <c r="C3" s="146"/>
      <c r="D3" s="146"/>
      <c r="E3" s="146"/>
      <c r="F3" s="146"/>
      <c r="G3" s="146"/>
      <c r="H3" s="146"/>
      <c r="I3" s="146"/>
      <c r="J3" s="146"/>
      <c r="K3" s="146"/>
      <c r="L3" s="146"/>
      <c r="M3" s="146"/>
      <c r="N3" s="146"/>
      <c r="O3" s="146"/>
      <c r="P3" s="146"/>
      <c r="Q3" s="146"/>
      <c r="R3" s="146"/>
      <c r="S3" s="146"/>
      <c r="T3" s="146"/>
      <c r="U3" s="146"/>
      <c r="V3" s="146"/>
      <c r="W3" s="146"/>
      <c r="X3" s="146"/>
      <c r="Y3" s="146"/>
      <c r="Z3" s="146"/>
    </row>
    <row r="4" spans="1:26" ht="20.100000000000001" customHeight="1" x14ac:dyDescent="0.25">
      <c r="A4" s="143" t="str">
        <f>CONCATENATE(Sprache!B10,":")</f>
        <v>Teil:</v>
      </c>
      <c r="B4" s="144" t="str">
        <f>Sprache!B11</f>
        <v>Deckblatt</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99.95" customHeight="1" x14ac:dyDescent="0.25">
      <c r="A5" s="149" t="str">
        <f>CONCATENATE(Sprache!B13," (",Sprache!B12,")")</f>
        <v>Bieter (Name)</v>
      </c>
      <c r="B5" s="1"/>
      <c r="C5" s="146"/>
      <c r="D5" s="146"/>
      <c r="E5" s="146"/>
      <c r="F5" s="146"/>
      <c r="G5" s="146"/>
      <c r="H5" s="146"/>
      <c r="I5" s="146"/>
      <c r="J5" s="146"/>
      <c r="K5" s="146"/>
      <c r="L5" s="146"/>
      <c r="M5" s="146"/>
      <c r="N5" s="146"/>
      <c r="O5" s="146"/>
      <c r="P5" s="146"/>
      <c r="Q5" s="146"/>
      <c r="R5" s="146"/>
      <c r="S5" s="146"/>
      <c r="T5" s="146"/>
      <c r="U5" s="146"/>
      <c r="V5" s="146"/>
      <c r="W5" s="146"/>
      <c r="X5" s="146"/>
      <c r="Y5" s="146"/>
      <c r="Z5" s="146"/>
    </row>
    <row r="6" spans="1:26" ht="99.95" customHeight="1" x14ac:dyDescent="0.25">
      <c r="A6" s="149" t="str">
        <f>CONCATENATE(Sprache!B13," (",Sprache!B15,")")</f>
        <v>Bieter (Adresse)</v>
      </c>
      <c r="B6" s="1"/>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x14ac:dyDescent="0.25">
      <c r="A7" s="150"/>
      <c r="B7" s="150"/>
      <c r="C7" s="146"/>
      <c r="D7" s="146"/>
      <c r="E7" s="151"/>
      <c r="F7" s="146"/>
      <c r="G7" s="146"/>
      <c r="H7" s="146"/>
      <c r="I7" s="146"/>
      <c r="J7" s="146"/>
      <c r="K7" s="146"/>
      <c r="L7" s="146"/>
      <c r="M7" s="146"/>
      <c r="N7" s="146"/>
      <c r="O7" s="146"/>
      <c r="P7" s="146"/>
      <c r="Q7" s="146"/>
      <c r="R7" s="146"/>
      <c r="S7" s="146"/>
      <c r="T7" s="146"/>
      <c r="U7" s="146"/>
      <c r="V7" s="146"/>
      <c r="W7" s="146"/>
      <c r="X7" s="146"/>
      <c r="Y7" s="146"/>
      <c r="Z7" s="146"/>
    </row>
    <row r="8" spans="1:26" ht="15.75" x14ac:dyDescent="0.25">
      <c r="A8" s="152" t="s">
        <v>262</v>
      </c>
      <c r="B8" s="152"/>
      <c r="C8" s="146"/>
      <c r="D8" s="146"/>
      <c r="E8" s="151"/>
      <c r="F8" s="146"/>
      <c r="G8" s="146"/>
      <c r="H8" s="146"/>
      <c r="I8" s="146"/>
      <c r="J8" s="146"/>
      <c r="K8" s="146"/>
      <c r="L8" s="146"/>
      <c r="M8" s="146"/>
      <c r="N8" s="146"/>
      <c r="O8" s="146"/>
      <c r="P8" s="146"/>
      <c r="Q8" s="146"/>
      <c r="R8" s="146"/>
      <c r="S8" s="146"/>
      <c r="T8" s="146"/>
      <c r="U8" s="146"/>
      <c r="V8" s="146"/>
      <c r="W8" s="146"/>
      <c r="X8" s="146"/>
      <c r="Y8" s="146"/>
      <c r="Z8" s="146"/>
    </row>
    <row r="9" spans="1:26" ht="180" customHeight="1" x14ac:dyDescent="0.25">
      <c r="A9" s="153" t="s">
        <v>253</v>
      </c>
      <c r="B9" s="153"/>
      <c r="C9" s="146"/>
      <c r="D9" s="146"/>
      <c r="E9" s="151"/>
      <c r="F9" s="146"/>
      <c r="G9" s="146"/>
      <c r="H9" s="146"/>
      <c r="I9" s="146"/>
      <c r="J9" s="146"/>
      <c r="K9" s="146"/>
      <c r="L9" s="146"/>
      <c r="M9" s="146"/>
      <c r="N9" s="146"/>
      <c r="O9" s="146"/>
      <c r="P9" s="146"/>
      <c r="Q9" s="146"/>
      <c r="R9" s="146"/>
      <c r="S9" s="146"/>
      <c r="T9" s="146"/>
      <c r="U9" s="146"/>
      <c r="V9" s="146"/>
      <c r="W9" s="146"/>
      <c r="X9" s="146"/>
      <c r="Y9" s="146"/>
      <c r="Z9" s="146"/>
    </row>
    <row r="10" spans="1:26" ht="180" customHeight="1" x14ac:dyDescent="0.25">
      <c r="A10" s="153" t="s">
        <v>254</v>
      </c>
      <c r="B10" s="153"/>
      <c r="C10" s="146"/>
      <c r="D10" s="146"/>
      <c r="E10" s="151"/>
      <c r="F10" s="146"/>
      <c r="G10" s="146"/>
      <c r="H10" s="146"/>
      <c r="I10" s="146"/>
      <c r="J10" s="146"/>
      <c r="K10" s="146"/>
      <c r="L10" s="146"/>
      <c r="M10" s="146"/>
      <c r="N10" s="146"/>
      <c r="O10" s="146"/>
      <c r="P10" s="146"/>
      <c r="Q10" s="146"/>
      <c r="R10" s="146"/>
      <c r="S10" s="146"/>
      <c r="T10" s="146"/>
      <c r="U10" s="146"/>
      <c r="V10" s="146"/>
      <c r="W10" s="146"/>
      <c r="X10" s="146"/>
      <c r="Y10" s="146"/>
      <c r="Z10" s="146"/>
    </row>
    <row r="11" spans="1:26" x14ac:dyDescent="0.25">
      <c r="A11" s="150"/>
      <c r="B11" s="150"/>
      <c r="C11" s="146"/>
      <c r="D11" s="146"/>
      <c r="E11" s="151"/>
      <c r="F11" s="146"/>
      <c r="G11" s="146"/>
      <c r="H11" s="146"/>
      <c r="I11" s="146"/>
      <c r="J11" s="146"/>
      <c r="K11" s="146"/>
      <c r="L11" s="146"/>
      <c r="M11" s="146"/>
      <c r="N11" s="146"/>
      <c r="O11" s="146"/>
      <c r="P11" s="146"/>
      <c r="Q11" s="146"/>
      <c r="R11" s="146"/>
      <c r="S11" s="146"/>
      <c r="T11" s="146"/>
      <c r="U11" s="146"/>
      <c r="V11" s="146"/>
      <c r="W11" s="146"/>
      <c r="X11" s="146"/>
      <c r="Y11" s="146"/>
      <c r="Z11" s="146"/>
    </row>
    <row r="12" spans="1:26" x14ac:dyDescent="0.25">
      <c r="A12" s="150"/>
      <c r="B12" s="150"/>
      <c r="C12" s="146"/>
      <c r="D12" s="146"/>
      <c r="E12" s="151"/>
      <c r="F12" s="146"/>
      <c r="G12" s="146"/>
      <c r="H12" s="146"/>
      <c r="I12" s="146"/>
      <c r="J12" s="146"/>
      <c r="K12" s="146"/>
      <c r="L12" s="146"/>
      <c r="M12" s="146"/>
      <c r="N12" s="146"/>
      <c r="O12" s="146"/>
      <c r="P12" s="146"/>
      <c r="Q12" s="146"/>
      <c r="R12" s="146"/>
      <c r="S12" s="146"/>
      <c r="T12" s="146"/>
      <c r="U12" s="146"/>
      <c r="V12" s="146"/>
      <c r="W12" s="146"/>
      <c r="X12" s="146"/>
      <c r="Y12" s="146"/>
      <c r="Z12" s="146"/>
    </row>
    <row r="13" spans="1:26" x14ac:dyDescent="0.25">
      <c r="A13" s="150"/>
      <c r="B13" s="150"/>
      <c r="C13" s="146"/>
      <c r="D13" s="146"/>
      <c r="E13" s="151"/>
      <c r="F13" s="146"/>
      <c r="G13" s="146"/>
      <c r="H13" s="146"/>
      <c r="I13" s="146"/>
      <c r="J13" s="146"/>
      <c r="K13" s="146"/>
      <c r="L13" s="146"/>
      <c r="M13" s="146"/>
      <c r="N13" s="146"/>
      <c r="O13" s="146"/>
      <c r="P13" s="146"/>
      <c r="Q13" s="146"/>
      <c r="R13" s="146"/>
      <c r="S13" s="146"/>
      <c r="T13" s="146"/>
      <c r="U13" s="146"/>
      <c r="V13" s="146"/>
      <c r="W13" s="146"/>
      <c r="X13" s="146"/>
      <c r="Y13" s="146"/>
      <c r="Z13" s="146"/>
    </row>
    <row r="14" spans="1:26" x14ac:dyDescent="0.25">
      <c r="A14" s="150"/>
      <c r="B14" s="154"/>
      <c r="C14" s="155"/>
      <c r="D14" s="146"/>
      <c r="E14" s="151"/>
      <c r="F14" s="146"/>
      <c r="G14" s="146"/>
      <c r="H14" s="146"/>
      <c r="I14" s="146"/>
      <c r="J14" s="146"/>
      <c r="K14" s="146"/>
      <c r="L14" s="146"/>
      <c r="M14" s="146"/>
      <c r="N14" s="146"/>
      <c r="O14" s="146"/>
      <c r="P14" s="146"/>
      <c r="Q14" s="146"/>
      <c r="R14" s="146"/>
      <c r="S14" s="146"/>
      <c r="T14" s="146"/>
      <c r="U14" s="146"/>
      <c r="V14" s="146"/>
      <c r="W14" s="146"/>
      <c r="X14" s="146"/>
      <c r="Y14" s="146"/>
      <c r="Z14" s="146"/>
    </row>
    <row r="15" spans="1:26" x14ac:dyDescent="0.25">
      <c r="A15" s="150"/>
      <c r="B15" s="154"/>
      <c r="C15" s="155"/>
      <c r="D15" s="146"/>
      <c r="E15" s="151"/>
      <c r="F15" s="146"/>
      <c r="G15" s="146"/>
      <c r="H15" s="146"/>
      <c r="I15" s="146"/>
      <c r="J15" s="146"/>
      <c r="K15" s="146"/>
      <c r="L15" s="146"/>
      <c r="M15" s="146"/>
      <c r="N15" s="146"/>
      <c r="O15" s="146"/>
      <c r="P15" s="146"/>
      <c r="Q15" s="146"/>
      <c r="R15" s="146"/>
      <c r="S15" s="146"/>
      <c r="T15" s="146"/>
      <c r="U15" s="146"/>
      <c r="V15" s="146"/>
      <c r="W15" s="146"/>
      <c r="X15" s="146"/>
      <c r="Y15" s="146"/>
      <c r="Z15" s="146"/>
    </row>
    <row r="16" spans="1:26" x14ac:dyDescent="0.25">
      <c r="A16" s="150"/>
      <c r="B16" s="154"/>
      <c r="C16" s="155"/>
      <c r="D16" s="146"/>
      <c r="E16" s="151"/>
      <c r="F16" s="146"/>
      <c r="G16" s="146"/>
      <c r="H16" s="146"/>
      <c r="I16" s="146"/>
      <c r="J16" s="146"/>
      <c r="K16" s="146"/>
      <c r="L16" s="146"/>
      <c r="M16" s="146"/>
      <c r="N16" s="146"/>
      <c r="O16" s="146"/>
      <c r="P16" s="146"/>
      <c r="Q16" s="146"/>
      <c r="R16" s="146"/>
      <c r="S16" s="146"/>
      <c r="T16" s="146"/>
      <c r="U16" s="146"/>
      <c r="V16" s="146"/>
      <c r="W16" s="146"/>
      <c r="X16" s="146"/>
      <c r="Y16" s="146"/>
      <c r="Z16" s="146"/>
    </row>
    <row r="17" spans="1:26" x14ac:dyDescent="0.25">
      <c r="A17" s="150"/>
      <c r="B17" s="154"/>
      <c r="C17" s="155"/>
      <c r="D17" s="146"/>
      <c r="E17" s="151"/>
      <c r="F17" s="146"/>
      <c r="G17" s="146"/>
      <c r="H17" s="146"/>
      <c r="I17" s="146"/>
      <c r="J17" s="146"/>
      <c r="K17" s="146"/>
      <c r="L17" s="146"/>
      <c r="M17" s="146"/>
      <c r="N17" s="146"/>
      <c r="O17" s="146"/>
      <c r="P17" s="146"/>
      <c r="Q17" s="146"/>
      <c r="R17" s="146"/>
      <c r="S17" s="146"/>
      <c r="T17" s="146"/>
      <c r="U17" s="146"/>
      <c r="V17" s="146"/>
      <c r="W17" s="146"/>
      <c r="X17" s="146"/>
      <c r="Y17" s="146"/>
      <c r="Z17" s="146"/>
    </row>
    <row r="18" spans="1:26" x14ac:dyDescent="0.25">
      <c r="A18" s="150"/>
      <c r="B18" s="154"/>
      <c r="C18" s="155"/>
      <c r="D18" s="146"/>
      <c r="E18" s="151"/>
      <c r="F18" s="146"/>
      <c r="G18" s="146"/>
      <c r="H18" s="146"/>
      <c r="I18" s="146"/>
      <c r="J18" s="146"/>
      <c r="K18" s="146"/>
      <c r="L18" s="146"/>
      <c r="M18" s="146"/>
      <c r="N18" s="146"/>
      <c r="O18" s="146"/>
      <c r="P18" s="146"/>
      <c r="Q18" s="146"/>
      <c r="R18" s="146"/>
      <c r="S18" s="146"/>
      <c r="T18" s="146"/>
      <c r="U18" s="146"/>
      <c r="V18" s="146"/>
      <c r="W18" s="146"/>
      <c r="X18" s="146"/>
      <c r="Y18" s="146"/>
      <c r="Z18" s="146"/>
    </row>
    <row r="19" spans="1:26" x14ac:dyDescent="0.25">
      <c r="A19" s="150"/>
      <c r="B19" s="154"/>
      <c r="C19" s="155"/>
      <c r="D19" s="146"/>
      <c r="E19" s="151"/>
      <c r="F19" s="146"/>
      <c r="G19" s="146"/>
      <c r="H19" s="146"/>
      <c r="I19" s="146"/>
      <c r="J19" s="146"/>
      <c r="K19" s="146"/>
      <c r="L19" s="146"/>
      <c r="M19" s="146"/>
      <c r="N19" s="146"/>
      <c r="O19" s="146"/>
      <c r="P19" s="146"/>
      <c r="Q19" s="146"/>
      <c r="R19" s="146"/>
      <c r="S19" s="146"/>
      <c r="T19" s="146"/>
      <c r="U19" s="146"/>
      <c r="V19" s="146"/>
      <c r="W19" s="146"/>
      <c r="X19" s="146"/>
      <c r="Y19" s="146"/>
      <c r="Z19" s="146"/>
    </row>
    <row r="20" spans="1:26" x14ac:dyDescent="0.25">
      <c r="A20" s="150"/>
      <c r="B20" s="154"/>
      <c r="C20" s="155"/>
      <c r="D20" s="146"/>
      <c r="E20" s="151"/>
      <c r="F20" s="146"/>
      <c r="G20" s="146"/>
      <c r="H20" s="146"/>
      <c r="I20" s="146"/>
      <c r="J20" s="146"/>
      <c r="K20" s="146"/>
      <c r="L20" s="146"/>
      <c r="M20" s="146"/>
      <c r="N20" s="146"/>
      <c r="O20" s="146"/>
      <c r="P20" s="146"/>
      <c r="Q20" s="146"/>
      <c r="R20" s="146"/>
      <c r="S20" s="146"/>
      <c r="T20" s="146"/>
      <c r="U20" s="146"/>
      <c r="V20" s="146"/>
      <c r="W20" s="146"/>
      <c r="X20" s="146"/>
      <c r="Y20" s="146"/>
      <c r="Z20" s="146"/>
    </row>
    <row r="21" spans="1:26" x14ac:dyDescent="0.25">
      <c r="A21" s="150"/>
      <c r="B21" s="154"/>
      <c r="C21" s="155"/>
      <c r="D21" s="146"/>
      <c r="E21" s="151"/>
      <c r="F21" s="146"/>
      <c r="G21" s="146"/>
      <c r="H21" s="146"/>
      <c r="I21" s="146"/>
      <c r="J21" s="146"/>
      <c r="K21" s="146"/>
      <c r="L21" s="146"/>
      <c r="M21" s="146"/>
      <c r="N21" s="146"/>
      <c r="O21" s="146"/>
      <c r="P21" s="146"/>
      <c r="Q21" s="146"/>
      <c r="R21" s="146"/>
      <c r="S21" s="146"/>
      <c r="T21" s="146"/>
      <c r="U21" s="146"/>
      <c r="V21" s="146"/>
      <c r="W21" s="146"/>
      <c r="X21" s="146"/>
      <c r="Y21" s="146"/>
      <c r="Z21" s="146"/>
    </row>
    <row r="22" spans="1:26" x14ac:dyDescent="0.25">
      <c r="A22" s="150"/>
      <c r="B22" s="154"/>
      <c r="C22" s="155"/>
      <c r="D22" s="146"/>
      <c r="E22" s="151"/>
      <c r="F22" s="146"/>
      <c r="G22" s="146"/>
      <c r="H22" s="146"/>
      <c r="I22" s="146"/>
      <c r="J22" s="146"/>
      <c r="K22" s="146"/>
      <c r="L22" s="146"/>
      <c r="M22" s="146"/>
      <c r="N22" s="146"/>
      <c r="O22" s="146"/>
      <c r="P22" s="146"/>
      <c r="Q22" s="146"/>
      <c r="R22" s="146"/>
      <c r="S22" s="146"/>
      <c r="T22" s="146"/>
      <c r="U22" s="146"/>
      <c r="V22" s="146"/>
      <c r="W22" s="146"/>
      <c r="X22" s="146"/>
      <c r="Y22" s="146"/>
      <c r="Z22" s="146"/>
    </row>
    <row r="23" spans="1:26" x14ac:dyDescent="0.25">
      <c r="A23" s="150"/>
      <c r="B23" s="154"/>
      <c r="C23" s="155"/>
      <c r="D23" s="146"/>
      <c r="E23" s="151"/>
      <c r="F23" s="146"/>
      <c r="G23" s="146"/>
      <c r="H23" s="146"/>
      <c r="I23" s="146"/>
      <c r="J23" s="146"/>
      <c r="K23" s="146"/>
      <c r="L23" s="146"/>
      <c r="M23" s="146"/>
      <c r="N23" s="146"/>
      <c r="O23" s="146"/>
      <c r="P23" s="146"/>
      <c r="Q23" s="146"/>
      <c r="R23" s="146"/>
      <c r="S23" s="146"/>
      <c r="T23" s="146"/>
      <c r="U23" s="146"/>
      <c r="V23" s="146"/>
      <c r="W23" s="146"/>
      <c r="X23" s="146"/>
      <c r="Y23" s="146"/>
      <c r="Z23" s="146"/>
    </row>
    <row r="24" spans="1:26" x14ac:dyDescent="0.25">
      <c r="A24" s="150"/>
      <c r="B24" s="154"/>
      <c r="C24" s="155"/>
      <c r="D24" s="146"/>
      <c r="E24" s="151"/>
      <c r="F24" s="146"/>
      <c r="G24" s="146"/>
      <c r="H24" s="146"/>
      <c r="I24" s="146"/>
      <c r="J24" s="146"/>
      <c r="K24" s="146"/>
      <c r="L24" s="146"/>
      <c r="M24" s="146"/>
      <c r="N24" s="146"/>
      <c r="O24" s="146"/>
      <c r="P24" s="146"/>
      <c r="Q24" s="146"/>
      <c r="R24" s="146"/>
      <c r="S24" s="146"/>
      <c r="T24" s="146"/>
      <c r="U24" s="146"/>
      <c r="V24" s="146"/>
      <c r="W24" s="146"/>
      <c r="X24" s="146"/>
      <c r="Y24" s="146"/>
      <c r="Z24" s="146"/>
    </row>
    <row r="25" spans="1:26" x14ac:dyDescent="0.25">
      <c r="A25" s="150"/>
      <c r="B25" s="154"/>
      <c r="C25" s="155"/>
      <c r="D25" s="146"/>
      <c r="E25" s="151"/>
      <c r="F25" s="146"/>
      <c r="G25" s="146"/>
      <c r="H25" s="146"/>
      <c r="I25" s="146"/>
      <c r="J25" s="146"/>
      <c r="K25" s="146"/>
      <c r="L25" s="146"/>
      <c r="M25" s="146"/>
      <c r="N25" s="146"/>
      <c r="O25" s="146"/>
      <c r="P25" s="146"/>
      <c r="Q25" s="146"/>
      <c r="R25" s="146"/>
      <c r="S25" s="146"/>
      <c r="T25" s="146"/>
      <c r="U25" s="146"/>
      <c r="V25" s="146"/>
      <c r="W25" s="146"/>
      <c r="X25" s="146"/>
      <c r="Y25" s="146"/>
      <c r="Z25" s="146"/>
    </row>
    <row r="26" spans="1:26" x14ac:dyDescent="0.25">
      <c r="A26" s="150"/>
      <c r="B26" s="154"/>
      <c r="C26" s="155"/>
      <c r="D26" s="146"/>
      <c r="E26" s="151"/>
      <c r="F26" s="146"/>
      <c r="G26" s="146"/>
      <c r="H26" s="146"/>
      <c r="I26" s="146"/>
      <c r="J26" s="146"/>
      <c r="K26" s="146"/>
      <c r="L26" s="146"/>
      <c r="M26" s="146"/>
      <c r="N26" s="146"/>
      <c r="O26" s="146"/>
      <c r="P26" s="146"/>
      <c r="Q26" s="146"/>
      <c r="R26" s="146"/>
      <c r="S26" s="146"/>
      <c r="T26" s="146"/>
      <c r="U26" s="146"/>
      <c r="V26" s="146"/>
      <c r="W26" s="146"/>
      <c r="X26" s="146"/>
      <c r="Y26" s="146"/>
      <c r="Z26" s="146"/>
    </row>
    <row r="27" spans="1:26" x14ac:dyDescent="0.25">
      <c r="A27" s="150"/>
      <c r="B27" s="154"/>
      <c r="C27" s="155"/>
      <c r="D27" s="146"/>
      <c r="E27" s="151"/>
      <c r="F27" s="146"/>
      <c r="G27" s="146"/>
      <c r="H27" s="146"/>
      <c r="I27" s="146"/>
      <c r="J27" s="146"/>
      <c r="K27" s="146"/>
      <c r="L27" s="146"/>
      <c r="M27" s="146"/>
      <c r="N27" s="146"/>
      <c r="O27" s="146"/>
      <c r="P27" s="146"/>
      <c r="Q27" s="146"/>
      <c r="R27" s="146"/>
      <c r="S27" s="146"/>
      <c r="T27" s="146"/>
      <c r="U27" s="146"/>
      <c r="V27" s="146"/>
      <c r="W27" s="146"/>
      <c r="X27" s="146"/>
      <c r="Y27" s="146"/>
      <c r="Z27" s="146"/>
    </row>
    <row r="28" spans="1:26" x14ac:dyDescent="0.25">
      <c r="A28" s="150"/>
      <c r="B28" s="154"/>
      <c r="C28" s="155"/>
      <c r="D28" s="146"/>
      <c r="E28" s="151"/>
      <c r="F28" s="146"/>
      <c r="G28" s="146"/>
      <c r="H28" s="146"/>
      <c r="I28" s="146"/>
      <c r="J28" s="146"/>
      <c r="K28" s="146"/>
      <c r="L28" s="146"/>
      <c r="M28" s="146"/>
      <c r="N28" s="146"/>
      <c r="O28" s="146"/>
      <c r="P28" s="146"/>
      <c r="Q28" s="146"/>
      <c r="R28" s="146"/>
      <c r="S28" s="146"/>
      <c r="T28" s="146"/>
      <c r="U28" s="146"/>
      <c r="V28" s="146"/>
      <c r="W28" s="146"/>
      <c r="X28" s="146"/>
      <c r="Y28" s="146"/>
      <c r="Z28" s="146"/>
    </row>
    <row r="29" spans="1:26" x14ac:dyDescent="0.25">
      <c r="A29" s="150"/>
      <c r="B29" s="154"/>
      <c r="C29" s="155"/>
      <c r="D29" s="146"/>
      <c r="E29" s="151"/>
      <c r="F29" s="146"/>
      <c r="G29" s="146"/>
      <c r="H29" s="146"/>
      <c r="I29" s="146"/>
      <c r="J29" s="146"/>
      <c r="K29" s="146"/>
      <c r="L29" s="146"/>
      <c r="M29" s="146"/>
      <c r="N29" s="146"/>
      <c r="O29" s="146"/>
      <c r="P29" s="146"/>
      <c r="Q29" s="146"/>
      <c r="R29" s="146"/>
      <c r="S29" s="146"/>
      <c r="T29" s="146"/>
      <c r="U29" s="146"/>
      <c r="V29" s="146"/>
      <c r="W29" s="146"/>
      <c r="X29" s="146"/>
      <c r="Y29" s="146"/>
      <c r="Z29" s="146"/>
    </row>
    <row r="30" spans="1:26" x14ac:dyDescent="0.25">
      <c r="A30" s="150"/>
      <c r="B30" s="154"/>
      <c r="C30" s="155"/>
      <c r="D30" s="146"/>
      <c r="E30" s="151"/>
      <c r="F30" s="146"/>
      <c r="G30" s="146"/>
      <c r="H30" s="146"/>
      <c r="I30" s="146"/>
      <c r="J30" s="146"/>
      <c r="K30" s="146"/>
      <c r="L30" s="146"/>
      <c r="M30" s="146"/>
      <c r="N30" s="146"/>
      <c r="O30" s="146"/>
      <c r="P30" s="146"/>
      <c r="Q30" s="146"/>
      <c r="R30" s="146"/>
      <c r="S30" s="146"/>
      <c r="T30" s="146"/>
      <c r="U30" s="146"/>
      <c r="V30" s="146"/>
      <c r="W30" s="146"/>
      <c r="X30" s="146"/>
      <c r="Y30" s="146"/>
      <c r="Z30" s="146"/>
    </row>
    <row r="31" spans="1:26" x14ac:dyDescent="0.25">
      <c r="A31" s="150"/>
      <c r="B31" s="154"/>
      <c r="C31" s="155"/>
      <c r="D31" s="146"/>
      <c r="E31" s="151"/>
      <c r="F31" s="146"/>
      <c r="G31" s="146"/>
      <c r="H31" s="146"/>
      <c r="I31" s="146"/>
      <c r="J31" s="146"/>
      <c r="K31" s="146"/>
      <c r="L31" s="146"/>
      <c r="M31" s="146"/>
      <c r="N31" s="146"/>
      <c r="O31" s="146"/>
      <c r="P31" s="146"/>
      <c r="Q31" s="146"/>
      <c r="R31" s="146"/>
      <c r="S31" s="146"/>
      <c r="T31" s="146"/>
      <c r="U31" s="146"/>
      <c r="V31" s="146"/>
      <c r="W31" s="146"/>
      <c r="X31" s="146"/>
      <c r="Y31" s="146"/>
      <c r="Z31" s="146"/>
    </row>
    <row r="32" spans="1:26" x14ac:dyDescent="0.25">
      <c r="A32" s="150"/>
      <c r="B32" s="154"/>
      <c r="C32" s="155"/>
      <c r="D32" s="146"/>
      <c r="E32" s="151"/>
      <c r="F32" s="146"/>
      <c r="G32" s="146"/>
      <c r="H32" s="146"/>
      <c r="I32" s="146"/>
      <c r="J32" s="146"/>
      <c r="K32" s="146"/>
      <c r="L32" s="146"/>
      <c r="M32" s="146"/>
      <c r="N32" s="146"/>
      <c r="O32" s="146"/>
      <c r="P32" s="146"/>
      <c r="Q32" s="146"/>
      <c r="R32" s="146"/>
      <c r="S32" s="146"/>
      <c r="T32" s="146"/>
      <c r="U32" s="146"/>
      <c r="V32" s="146"/>
      <c r="W32" s="146"/>
      <c r="X32" s="146"/>
      <c r="Y32" s="146"/>
      <c r="Z32" s="146"/>
    </row>
    <row r="33" spans="1:26" x14ac:dyDescent="0.25">
      <c r="A33" s="150"/>
      <c r="B33" s="154"/>
      <c r="C33" s="155"/>
      <c r="D33" s="146"/>
      <c r="E33" s="151"/>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150"/>
      <c r="B34" s="154"/>
      <c r="C34" s="155"/>
      <c r="D34" s="146"/>
      <c r="E34" s="151"/>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150"/>
      <c r="B35" s="154"/>
      <c r="C35" s="155"/>
      <c r="D35" s="146"/>
      <c r="E35" s="151"/>
      <c r="F35" s="146"/>
      <c r="G35" s="146"/>
      <c r="H35" s="146"/>
      <c r="I35" s="146"/>
      <c r="J35" s="146"/>
      <c r="K35" s="146"/>
      <c r="L35" s="146"/>
      <c r="M35" s="146"/>
      <c r="N35" s="146"/>
      <c r="O35" s="146"/>
      <c r="P35" s="146"/>
      <c r="Q35" s="146"/>
      <c r="R35" s="146"/>
      <c r="S35" s="146"/>
      <c r="T35" s="146"/>
      <c r="U35" s="146"/>
      <c r="V35" s="146"/>
      <c r="W35" s="146"/>
      <c r="X35" s="146"/>
      <c r="Y35" s="146"/>
      <c r="Z35" s="146"/>
    </row>
    <row r="36" spans="1:26" x14ac:dyDescent="0.25">
      <c r="A36" s="150"/>
      <c r="B36" s="154"/>
      <c r="C36" s="155"/>
      <c r="D36" s="146"/>
      <c r="E36" s="151"/>
      <c r="F36" s="146"/>
      <c r="G36" s="146"/>
      <c r="H36" s="146"/>
      <c r="I36" s="146"/>
      <c r="J36" s="146"/>
      <c r="K36" s="146"/>
      <c r="L36" s="146"/>
      <c r="M36" s="146"/>
      <c r="N36" s="146"/>
      <c r="O36" s="146"/>
      <c r="P36" s="146"/>
      <c r="Q36" s="146"/>
      <c r="R36" s="146"/>
      <c r="S36" s="146"/>
      <c r="T36" s="146"/>
      <c r="U36" s="146"/>
      <c r="V36" s="146"/>
      <c r="W36" s="146"/>
      <c r="X36" s="146"/>
      <c r="Y36" s="146"/>
      <c r="Z36" s="146"/>
    </row>
    <row r="37" spans="1:26" x14ac:dyDescent="0.25">
      <c r="A37" s="150"/>
      <c r="B37" s="154"/>
      <c r="C37" s="155"/>
      <c r="D37" s="146"/>
      <c r="E37" s="151"/>
      <c r="F37" s="146"/>
      <c r="G37" s="146"/>
      <c r="H37" s="146"/>
      <c r="I37" s="146"/>
      <c r="J37" s="146"/>
      <c r="K37" s="146"/>
      <c r="L37" s="146"/>
      <c r="M37" s="146"/>
      <c r="N37" s="146"/>
      <c r="O37" s="146"/>
      <c r="P37" s="146"/>
      <c r="Q37" s="146"/>
      <c r="R37" s="146"/>
      <c r="S37" s="146"/>
      <c r="T37" s="146"/>
      <c r="U37" s="146"/>
      <c r="V37" s="146"/>
      <c r="W37" s="146"/>
      <c r="X37" s="146"/>
      <c r="Y37" s="146"/>
      <c r="Z37" s="146"/>
    </row>
    <row r="38" spans="1:26" x14ac:dyDescent="0.25">
      <c r="A38" s="150"/>
      <c r="B38" s="154"/>
      <c r="C38" s="155"/>
      <c r="D38" s="146"/>
      <c r="E38" s="151"/>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50"/>
      <c r="B39" s="154"/>
      <c r="C39" s="155"/>
      <c r="D39" s="146"/>
      <c r="E39" s="151"/>
      <c r="F39" s="146"/>
      <c r="G39" s="146"/>
      <c r="H39" s="146"/>
      <c r="I39" s="146"/>
      <c r="J39" s="146"/>
      <c r="K39" s="146"/>
      <c r="L39" s="146"/>
      <c r="M39" s="146"/>
      <c r="N39" s="146"/>
      <c r="O39" s="146"/>
      <c r="P39" s="146"/>
      <c r="Q39" s="146"/>
      <c r="R39" s="146"/>
      <c r="S39" s="146"/>
      <c r="T39" s="146"/>
      <c r="U39" s="146"/>
      <c r="V39" s="146"/>
      <c r="W39" s="146"/>
      <c r="X39" s="146"/>
      <c r="Y39" s="146"/>
      <c r="Z39" s="146"/>
    </row>
    <row r="40" spans="1:26" x14ac:dyDescent="0.25">
      <c r="A40" s="150"/>
      <c r="B40" s="154"/>
      <c r="C40" s="155"/>
      <c r="D40" s="146"/>
      <c r="E40" s="151"/>
      <c r="F40" s="146"/>
      <c r="G40" s="146"/>
      <c r="H40" s="146"/>
      <c r="I40" s="146"/>
      <c r="J40" s="146"/>
      <c r="K40" s="146"/>
      <c r="L40" s="146"/>
      <c r="M40" s="146"/>
      <c r="N40" s="146"/>
      <c r="O40" s="146"/>
      <c r="P40" s="146"/>
      <c r="Q40" s="146"/>
      <c r="R40" s="146"/>
      <c r="S40" s="146"/>
      <c r="T40" s="146"/>
      <c r="U40" s="146"/>
      <c r="V40" s="146"/>
      <c r="W40" s="146"/>
      <c r="X40" s="146"/>
      <c r="Y40" s="146"/>
      <c r="Z40" s="146"/>
    </row>
    <row r="41" spans="1:26" x14ac:dyDescent="0.25">
      <c r="A41" s="150"/>
      <c r="B41" s="154"/>
      <c r="C41" s="155"/>
      <c r="D41" s="146"/>
      <c r="E41" s="151"/>
      <c r="F41" s="146"/>
      <c r="G41" s="146"/>
      <c r="H41" s="146"/>
      <c r="I41" s="146"/>
      <c r="J41" s="146"/>
      <c r="K41" s="146"/>
      <c r="L41" s="146"/>
      <c r="M41" s="146"/>
      <c r="N41" s="146"/>
      <c r="O41" s="146"/>
      <c r="P41" s="146"/>
      <c r="Q41" s="146"/>
      <c r="R41" s="146"/>
      <c r="S41" s="146"/>
      <c r="T41" s="146"/>
      <c r="U41" s="146"/>
      <c r="V41" s="146"/>
      <c r="W41" s="146"/>
      <c r="X41" s="146"/>
      <c r="Y41" s="146"/>
      <c r="Z41" s="146"/>
    </row>
    <row r="42" spans="1:26" x14ac:dyDescent="0.25">
      <c r="A42" s="150"/>
      <c r="B42" s="154"/>
      <c r="C42" s="155"/>
      <c r="D42" s="146"/>
      <c r="E42" s="151"/>
      <c r="F42" s="146"/>
      <c r="G42" s="146"/>
      <c r="H42" s="146"/>
      <c r="I42" s="146"/>
      <c r="J42" s="146"/>
      <c r="K42" s="146"/>
      <c r="L42" s="146"/>
      <c r="M42" s="146"/>
      <c r="N42" s="146"/>
      <c r="O42" s="146"/>
      <c r="P42" s="146"/>
      <c r="Q42" s="146"/>
      <c r="R42" s="146"/>
      <c r="S42" s="146"/>
      <c r="T42" s="146"/>
      <c r="U42" s="146"/>
      <c r="V42" s="146"/>
      <c r="W42" s="146"/>
      <c r="X42" s="146"/>
      <c r="Y42" s="146"/>
      <c r="Z42" s="146"/>
    </row>
    <row r="43" spans="1:26" x14ac:dyDescent="0.25">
      <c r="A43" s="150"/>
      <c r="B43" s="154"/>
      <c r="C43" s="155"/>
      <c r="D43" s="146"/>
      <c r="E43" s="151"/>
      <c r="F43" s="146"/>
      <c r="G43" s="146"/>
      <c r="H43" s="146"/>
      <c r="I43" s="146"/>
      <c r="J43" s="146"/>
      <c r="K43" s="146"/>
      <c r="L43" s="146"/>
      <c r="M43" s="146"/>
      <c r="N43" s="146"/>
      <c r="O43" s="146"/>
      <c r="P43" s="146"/>
      <c r="Q43" s="146"/>
      <c r="R43" s="146"/>
      <c r="S43" s="146"/>
      <c r="T43" s="146"/>
      <c r="U43" s="146"/>
      <c r="V43" s="146"/>
      <c r="W43" s="146"/>
      <c r="X43" s="146"/>
      <c r="Y43" s="146"/>
      <c r="Z43" s="146"/>
    </row>
    <row r="44" spans="1:26" x14ac:dyDescent="0.25">
      <c r="A44" s="150"/>
      <c r="B44" s="154"/>
      <c r="C44" s="155"/>
      <c r="D44" s="146"/>
      <c r="E44" s="151"/>
      <c r="F44" s="146"/>
      <c r="G44" s="146"/>
      <c r="H44" s="146"/>
      <c r="I44" s="146"/>
      <c r="J44" s="146"/>
      <c r="K44" s="146"/>
      <c r="L44" s="146"/>
      <c r="M44" s="146"/>
      <c r="N44" s="146"/>
      <c r="O44" s="146"/>
      <c r="P44" s="146"/>
      <c r="Q44" s="146"/>
      <c r="R44" s="146"/>
      <c r="S44" s="146"/>
      <c r="T44" s="146"/>
      <c r="U44" s="146"/>
      <c r="V44" s="146"/>
      <c r="W44" s="146"/>
      <c r="X44" s="146"/>
      <c r="Y44" s="146"/>
      <c r="Z44" s="146"/>
    </row>
    <row r="45" spans="1:26" x14ac:dyDescent="0.25">
      <c r="A45" s="150"/>
      <c r="B45" s="154"/>
      <c r="C45" s="155"/>
      <c r="D45" s="146"/>
      <c r="E45" s="151"/>
      <c r="F45" s="146"/>
      <c r="G45" s="146"/>
      <c r="H45" s="146"/>
      <c r="I45" s="146"/>
      <c r="J45" s="146"/>
      <c r="K45" s="146"/>
      <c r="L45" s="146"/>
      <c r="M45" s="146"/>
      <c r="N45" s="146"/>
      <c r="O45" s="146"/>
      <c r="P45" s="146"/>
      <c r="Q45" s="146"/>
      <c r="R45" s="146"/>
      <c r="S45" s="146"/>
      <c r="T45" s="146"/>
      <c r="U45" s="146"/>
      <c r="V45" s="146"/>
      <c r="W45" s="146"/>
      <c r="X45" s="146"/>
      <c r="Y45" s="146"/>
      <c r="Z45" s="146"/>
    </row>
    <row r="46" spans="1:26" x14ac:dyDescent="0.25">
      <c r="A46" s="150"/>
      <c r="B46" s="154"/>
      <c r="C46" s="155"/>
      <c r="D46" s="146"/>
      <c r="E46" s="151"/>
      <c r="F46" s="146"/>
      <c r="G46" s="146"/>
      <c r="H46" s="146"/>
      <c r="I46" s="146"/>
      <c r="J46" s="146"/>
      <c r="K46" s="146"/>
      <c r="L46" s="146"/>
      <c r="M46" s="146"/>
      <c r="N46" s="146"/>
      <c r="O46" s="146"/>
      <c r="P46" s="146"/>
      <c r="Q46" s="146"/>
      <c r="R46" s="146"/>
      <c r="S46" s="146"/>
      <c r="T46" s="146"/>
      <c r="U46" s="146"/>
      <c r="V46" s="146"/>
      <c r="W46" s="146"/>
      <c r="X46" s="146"/>
      <c r="Y46" s="146"/>
      <c r="Z46" s="146"/>
    </row>
    <row r="47" spans="1:26" x14ac:dyDescent="0.25">
      <c r="A47" s="150"/>
      <c r="B47" s="154"/>
      <c r="C47" s="155"/>
      <c r="D47" s="146"/>
      <c r="E47" s="151"/>
      <c r="F47" s="146"/>
      <c r="G47" s="146"/>
      <c r="H47" s="146"/>
      <c r="I47" s="146"/>
      <c r="J47" s="146"/>
      <c r="K47" s="146"/>
      <c r="L47" s="146"/>
      <c r="M47" s="146"/>
      <c r="N47" s="146"/>
      <c r="O47" s="146"/>
      <c r="P47" s="146"/>
      <c r="Q47" s="146"/>
      <c r="R47" s="146"/>
      <c r="S47" s="146"/>
      <c r="T47" s="146"/>
      <c r="U47" s="146"/>
      <c r="V47" s="146"/>
      <c r="W47" s="146"/>
      <c r="X47" s="146"/>
      <c r="Y47" s="146"/>
      <c r="Z47" s="146"/>
    </row>
    <row r="48" spans="1:26" x14ac:dyDescent="0.25">
      <c r="A48" s="150"/>
      <c r="B48" s="154"/>
      <c r="C48" s="155"/>
      <c r="D48" s="146"/>
      <c r="E48" s="151"/>
      <c r="F48" s="146"/>
      <c r="G48" s="146"/>
      <c r="H48" s="146"/>
      <c r="I48" s="146"/>
      <c r="J48" s="146"/>
      <c r="K48" s="146"/>
      <c r="L48" s="146"/>
      <c r="M48" s="146"/>
      <c r="N48" s="146"/>
      <c r="O48" s="146"/>
      <c r="P48" s="146"/>
      <c r="Q48" s="146"/>
      <c r="R48" s="146"/>
      <c r="S48" s="146"/>
      <c r="T48" s="146"/>
      <c r="U48" s="146"/>
      <c r="V48" s="146"/>
      <c r="W48" s="146"/>
      <c r="X48" s="146"/>
      <c r="Y48" s="146"/>
      <c r="Z48" s="146"/>
    </row>
    <row r="49" spans="1:26" x14ac:dyDescent="0.25">
      <c r="A49" s="150"/>
      <c r="B49" s="154"/>
      <c r="C49" s="155"/>
      <c r="D49" s="146"/>
      <c r="E49" s="151"/>
      <c r="F49" s="146"/>
      <c r="G49" s="146"/>
      <c r="H49" s="146"/>
      <c r="I49" s="146"/>
      <c r="J49" s="146"/>
      <c r="K49" s="146"/>
      <c r="L49" s="146"/>
      <c r="M49" s="146"/>
      <c r="N49" s="146"/>
      <c r="O49" s="146"/>
      <c r="P49" s="146"/>
      <c r="Q49" s="146"/>
      <c r="R49" s="146"/>
      <c r="S49" s="146"/>
      <c r="T49" s="146"/>
      <c r="U49" s="146"/>
      <c r="V49" s="146"/>
      <c r="W49" s="146"/>
      <c r="X49" s="146"/>
      <c r="Y49" s="146"/>
      <c r="Z49" s="146"/>
    </row>
    <row r="50" spans="1:26" x14ac:dyDescent="0.25">
      <c r="A50" s="150"/>
      <c r="B50" s="154"/>
      <c r="C50" s="155"/>
      <c r="D50" s="146"/>
      <c r="E50" s="151"/>
      <c r="F50" s="146"/>
      <c r="G50" s="146"/>
      <c r="H50" s="146"/>
      <c r="I50" s="146"/>
      <c r="J50" s="146"/>
      <c r="K50" s="146"/>
      <c r="L50" s="146"/>
      <c r="M50" s="146"/>
      <c r="N50" s="146"/>
      <c r="O50" s="146"/>
      <c r="P50" s="146"/>
      <c r="Q50" s="146"/>
      <c r="R50" s="146"/>
      <c r="S50" s="146"/>
      <c r="T50" s="146"/>
      <c r="U50" s="146"/>
      <c r="V50" s="146"/>
      <c r="W50" s="146"/>
      <c r="X50" s="146"/>
      <c r="Y50" s="146"/>
      <c r="Z50" s="146"/>
    </row>
  </sheetData>
  <sheetProtection algorithmName="SHA-512" hashValue="iEll2QvVq/ZQ9Iwe+R/o581cTRxfU/dbzbAUWMZpxWhahyt7KQqyo2tSi1udiXnJeKUHIyqTandImqib9jyUVg==" saltValue="Ch8zPQxB1P88amW/7bUiLA=="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32</v>
      </c>
      <c r="B1" s="109"/>
      <c r="C1" s="110"/>
    </row>
    <row r="2" spans="1:3" ht="21.95" customHeight="1" x14ac:dyDescent="0.25">
      <c r="A2" s="6" t="str">
        <f>Deckblatt!A1</f>
        <v>Kunde:</v>
      </c>
      <c r="B2" s="7" t="str">
        <f>Deckblatt!B1</f>
        <v>Stadtwerke Remscheid (SR)</v>
      </c>
      <c r="C2" s="8"/>
    </row>
    <row r="3" spans="1:3" ht="21.95" customHeight="1" x14ac:dyDescent="0.25">
      <c r="A3" s="9" t="s">
        <v>15</v>
      </c>
      <c r="B3" s="10" t="str">
        <f>Deckblatt!B2</f>
        <v>Los 2: Lade-/Lastmanagementsystem (LLMS)</v>
      </c>
      <c r="C3" s="11"/>
    </row>
    <row r="4" spans="1:3" ht="21.95" customHeight="1" x14ac:dyDescent="0.25">
      <c r="A4" s="9" t="s">
        <v>16</v>
      </c>
      <c r="B4" s="10" t="str">
        <f>Deckblatt!B3</f>
        <v>Kriterienliste</v>
      </c>
      <c r="C4" s="12"/>
    </row>
    <row r="5" spans="1:3" ht="21.95" customHeight="1" x14ac:dyDescent="0.25">
      <c r="A5" s="9" t="s">
        <v>17</v>
      </c>
      <c r="B5" s="10" t="s">
        <v>19</v>
      </c>
      <c r="C5" s="12"/>
    </row>
    <row r="6" spans="1:3" s="5" customFormat="1" ht="15.75" thickBot="1" x14ac:dyDescent="0.3">
      <c r="A6" s="13"/>
      <c r="B6" s="14"/>
      <c r="C6" s="15"/>
    </row>
    <row r="7" spans="1:3" ht="80.099999999999994" customHeight="1" x14ac:dyDescent="0.25">
      <c r="A7" s="21"/>
      <c r="B7" s="25" t="s">
        <v>20</v>
      </c>
      <c r="C7" s="24" t="s">
        <v>30</v>
      </c>
    </row>
    <row r="8" spans="1:3" ht="15" customHeight="1" x14ac:dyDescent="0.25">
      <c r="A8" s="16"/>
      <c r="B8" s="17">
        <v>1</v>
      </c>
      <c r="C8" s="22" t="s">
        <v>10</v>
      </c>
    </row>
    <row r="9" spans="1:3" ht="15" customHeight="1" x14ac:dyDescent="0.25">
      <c r="A9" s="16"/>
      <c r="B9" s="18">
        <v>0.6</v>
      </c>
      <c r="C9" s="22" t="s">
        <v>11</v>
      </c>
    </row>
    <row r="10" spans="1:3" ht="15" customHeight="1" x14ac:dyDescent="0.25">
      <c r="A10" s="16"/>
      <c r="B10" s="18">
        <v>0.3</v>
      </c>
      <c r="C10" s="22" t="s">
        <v>12</v>
      </c>
    </row>
    <row r="11" spans="1:3" ht="15" customHeight="1" thickBot="1" x14ac:dyDescent="0.3">
      <c r="A11" s="19"/>
      <c r="B11" s="20">
        <v>0</v>
      </c>
      <c r="C11" s="23" t="s">
        <v>13</v>
      </c>
    </row>
    <row r="12" spans="1:3" s="5" customFormat="1" ht="15.75" thickBot="1" x14ac:dyDescent="0.3">
      <c r="A12" s="13" t="s">
        <v>89</v>
      </c>
      <c r="B12" s="84" t="s">
        <v>259</v>
      </c>
      <c r="C12" s="15"/>
    </row>
    <row r="13" spans="1:3" ht="45" customHeight="1" thickBot="1" x14ac:dyDescent="0.3">
      <c r="A13" s="26">
        <v>1</v>
      </c>
      <c r="B13" s="27" t="s">
        <v>258</v>
      </c>
      <c r="C13" s="28" t="s">
        <v>914</v>
      </c>
    </row>
    <row r="14" spans="1:3" s="5" customFormat="1" ht="16.5" thickBot="1" x14ac:dyDescent="0.3">
      <c r="A14" s="108" t="s">
        <v>32</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DA5475701655D4E9A4EE964DE464036" ma:contentTypeVersion="12" ma:contentTypeDescription="Ein neues Dokument erstellen." ma:contentTypeScope="" ma:versionID="f6c2c3eb83568fd81249f3d47cd29ecf">
  <xsd:schema xmlns:xsd="http://www.w3.org/2001/XMLSchema" xmlns:xs="http://www.w3.org/2001/XMLSchema" xmlns:p="http://schemas.microsoft.com/office/2006/metadata/properties" xmlns:ns2="1211f9bf-67f0-446a-af60-7dcc5eabf6db" xmlns:ns3="8ae82e96-22a7-4d0c-b7f9-716173427697" targetNamespace="http://schemas.microsoft.com/office/2006/metadata/properties" ma:root="true" ma:fieldsID="22d9e521a11e97acf20b91d3a544ad83" ns2:_="" ns3:_="">
    <xsd:import namespace="1211f9bf-67f0-446a-af60-7dcc5eabf6db"/>
    <xsd:import namespace="8ae82e96-22a7-4d0c-b7f9-7161734276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1f9bf-67f0-446a-af60-7dcc5eabf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2c577c8-98fe-4ea7-8145-47948198c5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82e96-22a7-4d0c-b7f9-7161734276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66cbfc9-898b-4fb1-bcdd-4357a30d08ed}" ma:internalName="TaxCatchAll" ma:showField="CatchAllData" ma:web="8ae82e96-22a7-4d0c-b7f9-7161734276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11f9bf-67f0-446a-af60-7dcc5eabf6db">
      <Terms xmlns="http://schemas.microsoft.com/office/infopath/2007/PartnerControls"/>
    </lcf76f155ced4ddcb4097134ff3c332f>
    <TaxCatchAll xmlns="8ae82e96-22a7-4d0c-b7f9-716173427697" xsi:nil="true"/>
  </documentManagement>
</p:properties>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948C07B4-768F-478F-BFC2-3509FEC52E1C}"/>
</file>

<file path=customXml/itemProps3.xml><?xml version="1.0" encoding="utf-8"?>
<ds:datastoreItem xmlns:ds="http://schemas.openxmlformats.org/officeDocument/2006/customXml" ds:itemID="{58FDBE0D-2B89-4150-AFCA-8915E162937B}">
  <ds:schemaRefs>
    <ds:schemaRef ds:uri="ce24b4c9-e5a2-4b43-a2ed-29ccf5e01c64"/>
    <ds:schemaRef ds:uri="http://schemas.microsoft.com/office/2006/metadata/properties"/>
    <ds:schemaRef ds:uri="http://schemas.microsoft.com/office/2006/documentManagement/types"/>
    <ds:schemaRef ds:uri="http://schemas.microsoft.com/office/infopath/2007/PartnerControls"/>
    <ds:schemaRef ds:uri="762871e5-69e0-4cb5-8044-b04ef5a532d2"/>
    <ds:schemaRef ds:uri="http://purl.org/dc/dcmitype/"/>
    <ds:schemaRef ds:uri="http://purl.org/dc/elements/1.1/"/>
    <ds:schemaRef ds:uri="http://schemas.openxmlformats.org/package/2006/metadata/core-properties"/>
    <ds:schemaRef ds:uri="http://www.w3.org/XML/1998/namespace"/>
    <ds:schemaRef ds:uri="http://purl.org/dc/terms/"/>
    <ds:schemaRef ds:uri="809dfa07-5483-4307-82c7-bafddabea63c"/>
    <ds:schemaRef ds:uri="d416b3eb-9f67-4878-82e1-b7f25b74bc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Company>BLIC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Felix Förster</cp:lastModifiedBy>
  <cp:revision>1</cp:revision>
  <cp:lastPrinted>2024-04-04T14:28:22Z</cp:lastPrinted>
  <dcterms:created xsi:type="dcterms:W3CDTF">2018-01-23T14:29:00Z</dcterms:created>
  <dcterms:modified xsi:type="dcterms:W3CDTF">2025-03-25T11:04:37Z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0x010100EDA5475701655D4E9A4EE964DE464036</vt:lpwstr>
  </property>
  <property fmtid="{D5CDD505-2E9C-101B-9397-08002B2CF9AE}" pid="3" name="MediaServiceImageTags">
    <vt:lpwstr/>
  </property>
</Properties>
</file>