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DieseArbeitsmappe"/>
  <mc:AlternateContent xmlns:mc="http://schemas.openxmlformats.org/markup-compatibility/2006">
    <mc:Choice Requires="x15">
      <x15ac:absPath xmlns:x15ac="http://schemas.microsoft.com/office/spreadsheetml/2010/11/ac" url="https://blicgroup.sharepoint.com/sites/D1919_SR_Beschaffung_ITS/Intern D19193 BMSLMS/AP 100_Ausschreibung/03_Vergabeunterlagen/Finalisierung/Finale Unterlagen/"/>
    </mc:Choice>
  </mc:AlternateContent>
  <xr:revisionPtr revIDLastSave="318" documentId="8_{FB465618-E665-417B-A43E-C318E5DA39AB}" xr6:coauthVersionLast="47" xr6:coauthVersionMax="47" xr10:uidLastSave="{8F67C0C0-EF07-4256-9C17-D9C48AF9EBB6}"/>
  <workbookProtection workbookAlgorithmName="SHA-512" workbookHashValue="SgEDZou7TqwpZrZ70UOHnU2drd4jbK7h/064bjK9zoHQqxknYBs5fovybge0p5dG3cDpeYGU48eTioXG98dcPA==" workbookSaltValue="US1jEpH+ZVoF1dzsHh+qNw==" workbookSpinCount="100000" lockStructure="1"/>
  <bookViews>
    <workbookView xWindow="-120" yWindow="-120" windowWidth="29040" windowHeight="17520" tabRatio="732" firstSheet="7" activeTab="20" xr2:uid="{B1F8DD47-7D8E-4633-8F71-620EB9665C32}"/>
  </bookViews>
  <sheets>
    <sheet name="BASIS" sheetId="14" state="veryHidden" r:id="rId1"/>
    <sheet name="R2" sheetId="86" state="veryHidden" r:id="rId2"/>
    <sheet name="R3" sheetId="85" state="veryHidden" r:id="rId3"/>
    <sheet name="R4" sheetId="84" state="veryHidden" r:id="rId4"/>
    <sheet name="R5" sheetId="83" state="veryHidden" r:id="rId5"/>
    <sheet name="Sprache" sheetId="87" state="veryHidden" r:id="rId6"/>
    <sheet name="Übersicht" sheetId="82" state="veryHidden" r:id="rId7"/>
    <sheet name="Deckblatt" sheetId="2" r:id="rId8"/>
    <sheet name="Steuerung" sheetId="3" state="veryHidden" r:id="rId9"/>
    <sheet name="Zusammenfassung" sheetId="4" r:id="rId10"/>
    <sheet name="Zusammenfassung_AG_1" sheetId="5" state="hidden" r:id="rId11"/>
    <sheet name="Zusammenfassung_AG_2" sheetId="93" state="hidden" r:id="rId12"/>
    <sheet name="Zusammenfassung_AG_3" sheetId="94" state="hidden" r:id="rId13"/>
    <sheet name="Zusammenfassung_AG_4" sheetId="95" state="hidden" r:id="rId14"/>
    <sheet name="Zusammenfassung_AG_5" sheetId="96" state="hidden" r:id="rId15"/>
    <sheet name="Zusammenfassung_AG_6" sheetId="97" state="hidden" r:id="rId16"/>
    <sheet name="Zusammenfassung_AG_7" sheetId="98" state="hidden" r:id="rId17"/>
    <sheet name="Zusammenfassung_AG_8" sheetId="99" state="hidden" r:id="rId18"/>
    <sheet name="Zusammenfassung_AG_9" sheetId="100" state="hidden" r:id="rId19"/>
    <sheet name="Zusammenfassung_AG_10" sheetId="101" state="hidden" r:id="rId20"/>
    <sheet name="IK_1" sheetId="10" r:id="rId21"/>
    <sheet name="IK_1_AG_2" sheetId="102" state="veryHidden" r:id="rId22"/>
    <sheet name="IK_1_AG_3" sheetId="103" state="veryHidden" r:id="rId23"/>
    <sheet name="IK_1_AG_4" sheetId="104" state="veryHidden" r:id="rId24"/>
    <sheet name="IK_1_AG_5" sheetId="105" state="veryHidden" r:id="rId25"/>
    <sheet name="IK_1_AG_6" sheetId="106" state="veryHidden" r:id="rId26"/>
    <sheet name="IK_1_AG_7" sheetId="107" state="veryHidden" r:id="rId27"/>
    <sheet name="IK_1_AG_8" sheetId="108" state="veryHidden" r:id="rId28"/>
    <sheet name="IK_1_AG_9" sheetId="109" state="veryHidden" r:id="rId29"/>
    <sheet name="IK_1_AG_10" sheetId="110" state="veryHidden" r:id="rId30"/>
    <sheet name="IK_2" sheetId="120" state="veryHidden" r:id="rId31"/>
    <sheet name="IK_2_AG_2" sheetId="121" state="veryHidden" r:id="rId32"/>
    <sheet name="IK_2_AG_3" sheetId="122" state="veryHidden" r:id="rId33"/>
    <sheet name="IK_2_AG_4" sheetId="123" state="veryHidden" r:id="rId34"/>
    <sheet name="IK_2_AG_5" sheetId="124" state="veryHidden" r:id="rId35"/>
    <sheet name="IK_2_AG_6" sheetId="125" state="veryHidden" r:id="rId36"/>
    <sheet name="IK_2_AG_7" sheetId="126" state="veryHidden" r:id="rId37"/>
    <sheet name="IK_2_AG_8" sheetId="127" state="veryHidden" r:id="rId38"/>
    <sheet name="IK_2_AG_9" sheetId="128" state="veryHidden" r:id="rId39"/>
    <sheet name="IK_2_AG_10" sheetId="129" state="veryHidden" r:id="rId40"/>
    <sheet name="IK_3" sheetId="130" state="veryHidden" r:id="rId41"/>
    <sheet name="IK_3_AG_2" sheetId="131" state="veryHidden" r:id="rId42"/>
    <sheet name="IK_3_AG_3" sheetId="132" state="veryHidden" r:id="rId43"/>
    <sheet name="IK_3_AG_4" sheetId="133" state="veryHidden" r:id="rId44"/>
    <sheet name="IK_3_AG_5" sheetId="134" state="veryHidden" r:id="rId45"/>
    <sheet name="IK_3_AG_6" sheetId="135" state="veryHidden" r:id="rId46"/>
    <sheet name="IK_3_AG_7" sheetId="136" state="veryHidden" r:id="rId47"/>
    <sheet name="IK_3_AG_8" sheetId="137" state="veryHidden" r:id="rId48"/>
    <sheet name="IK_3_AG_9" sheetId="138" state="veryHidden" r:id="rId49"/>
    <sheet name="IK_3_AG_10" sheetId="139" state="veryHidden" r:id="rId50"/>
    <sheet name="IK_4" sheetId="140" state="veryHidden" r:id="rId51"/>
    <sheet name="IK_4_AG_2" sheetId="141" state="veryHidden" r:id="rId52"/>
    <sheet name="IK_4_AG_3" sheetId="142" state="veryHidden" r:id="rId53"/>
    <sheet name="IK_4_AG_4" sheetId="143" state="veryHidden" r:id="rId54"/>
    <sheet name="IK_4_AG_5" sheetId="144" state="veryHidden" r:id="rId55"/>
    <sheet name="IK_4_AG_6" sheetId="145" state="veryHidden" r:id="rId56"/>
    <sheet name="IK_4_AG_7" sheetId="146" state="veryHidden" r:id="rId57"/>
    <sheet name="IK_4_AG_8" sheetId="147" state="veryHidden" r:id="rId58"/>
    <sheet name="IK_4_AG_9" sheetId="148" state="veryHidden" r:id="rId59"/>
    <sheet name="IK_4_AG_10" sheetId="149" state="veryHidden" r:id="rId60"/>
    <sheet name="IK_5" sheetId="150" state="veryHidden" r:id="rId61"/>
    <sheet name="IK_5_AG_2" sheetId="151" state="veryHidden" r:id="rId62"/>
    <sheet name="IK_5_AG_3" sheetId="152" state="veryHidden" r:id="rId63"/>
    <sheet name="IK_5_AG_4" sheetId="153" state="veryHidden" r:id="rId64"/>
    <sheet name="IK_5_AG_5" sheetId="154" state="veryHidden" r:id="rId65"/>
    <sheet name="IK_5_AG_6" sheetId="155" state="veryHidden" r:id="rId66"/>
    <sheet name="IK_5_AG_7" sheetId="156" state="veryHidden" r:id="rId67"/>
    <sheet name="IK_5_AG_8" sheetId="157" state="veryHidden" r:id="rId68"/>
    <sheet name="IK_5_AG_9" sheetId="158" state="veryHidden" r:id="rId69"/>
    <sheet name="IK_5_AG_10" sheetId="159" state="veryHidden" r:id="rId70"/>
    <sheet name="BK_1" sheetId="71" r:id="rId71"/>
    <sheet name="BK_1_AG_2" sheetId="111" state="veryHidden" r:id="rId72"/>
    <sheet name="BK_1_AG_3" sheetId="112" state="veryHidden" r:id="rId73"/>
    <sheet name="BK_1_AG_4" sheetId="113" state="veryHidden" r:id="rId74"/>
    <sheet name="BK_1_AG_5" sheetId="114" state="veryHidden" r:id="rId75"/>
    <sheet name="BK_1_AG_6" sheetId="115" state="veryHidden" r:id="rId76"/>
    <sheet name="BK_1_AG_7" sheetId="116" state="veryHidden" r:id="rId77"/>
    <sheet name="BK_1_AG_8" sheetId="117" state="veryHidden" r:id="rId78"/>
    <sheet name="BK_1_AG_9" sheetId="118" state="veryHidden" r:id="rId79"/>
    <sheet name="BK_1_AG_10" sheetId="119" state="veryHidden" r:id="rId80"/>
    <sheet name="BK_2" sheetId="160" state="veryHidden" r:id="rId81"/>
    <sheet name="BK_2_AG_2" sheetId="161" state="veryHidden" r:id="rId82"/>
    <sheet name="BK_2_AG_3" sheetId="162" state="veryHidden" r:id="rId83"/>
    <sheet name="BK_2_AG_4" sheetId="163" state="veryHidden" r:id="rId84"/>
    <sheet name="BK_2_AG_5" sheetId="164" state="veryHidden" r:id="rId85"/>
    <sheet name="BK_2_AG_6" sheetId="165" state="veryHidden" r:id="rId86"/>
    <sheet name="BK_2_AG_7" sheetId="166" state="veryHidden" r:id="rId87"/>
    <sheet name="BK_2_AG_8" sheetId="167" state="veryHidden" r:id="rId88"/>
    <sheet name="BK_2_AG_9" sheetId="168" state="veryHidden" r:id="rId89"/>
    <sheet name="BK_2_AG_10" sheetId="169" state="veryHidden" r:id="rId90"/>
    <sheet name="BK_3" sheetId="170" state="veryHidden" r:id="rId91"/>
    <sheet name="BK_3_AG_2" sheetId="171" state="veryHidden" r:id="rId92"/>
    <sheet name="BK_3_AG_3" sheetId="172" state="veryHidden" r:id="rId93"/>
    <sheet name="BK_3_AG_4" sheetId="173" state="veryHidden" r:id="rId94"/>
    <sheet name="BK_3_AG_5" sheetId="174" state="veryHidden" r:id="rId95"/>
    <sheet name="BK_3_AG_6" sheetId="175" state="veryHidden" r:id="rId96"/>
    <sheet name="BK_3_AG_7" sheetId="176" state="veryHidden" r:id="rId97"/>
    <sheet name="BK_3_AG_8" sheetId="177" state="veryHidden" r:id="rId98"/>
    <sheet name="BK_3_AG_9" sheetId="178" state="veryHidden" r:id="rId99"/>
    <sheet name="BK_3_AG_10" sheetId="179" state="veryHidden" r:id="rId100"/>
    <sheet name="BK_4" sheetId="180" state="veryHidden" r:id="rId101"/>
    <sheet name="BK_4_AG_2" sheetId="181" state="veryHidden" r:id="rId102"/>
    <sheet name="BK_4_AG_3" sheetId="182" state="veryHidden" r:id="rId103"/>
    <sheet name="BK_4_AG_4" sheetId="183" state="veryHidden" r:id="rId104"/>
    <sheet name="BK_4_AG_5" sheetId="184" state="veryHidden" r:id="rId105"/>
    <sheet name="BK_4_AG_6" sheetId="185" state="veryHidden" r:id="rId106"/>
    <sheet name="BK_4_AG_7" sheetId="186" state="veryHidden" r:id="rId107"/>
    <sheet name="BK_4_AG_8" sheetId="187" state="veryHidden" r:id="rId108"/>
    <sheet name="BK_4_AG_9" sheetId="188" state="veryHidden" r:id="rId109"/>
    <sheet name="BK_4_AG_10" sheetId="189" state="veryHidden" r:id="rId110"/>
    <sheet name="BK_5" sheetId="190" state="veryHidden" r:id="rId111"/>
    <sheet name="BK_5_AG_2" sheetId="191" state="veryHidden" r:id="rId112"/>
    <sheet name="BK_5_AG_3" sheetId="192" state="veryHidden" r:id="rId113"/>
    <sheet name="BK_5_AG_4" sheetId="193" state="veryHidden" r:id="rId114"/>
    <sheet name="BK_5_AG_5" sheetId="194" state="veryHidden" r:id="rId115"/>
    <sheet name="BK_5_AG_6" sheetId="195" state="veryHidden" r:id="rId116"/>
    <sheet name="BK_5_AG_7" sheetId="196" state="veryHidden" r:id="rId117"/>
    <sheet name="BK_5_AG_8" sheetId="197" state="veryHidden" r:id="rId118"/>
    <sheet name="BK_5_AG_9" sheetId="198" state="veryHidden" r:id="rId119"/>
    <sheet name="BK_5_AG_10" sheetId="199" state="veryHidden" r:id="rId120"/>
  </sheets>
  <definedNames>
    <definedName name="Anzahl_AG">Steuerung!$A$10</definedName>
    <definedName name="Anzahl_BK_TP">Steuerung!$A$12</definedName>
    <definedName name="Anzahl_IK_TP">Steuerung!$A$11</definedName>
    <definedName name="BK_Fest">Zusammenfassung!$H$75</definedName>
    <definedName name="BK_Ges">Zusammenfassung!$G$75</definedName>
    <definedName name="BK_Optionen">Zusammenfassung!$I$75</definedName>
    <definedName name="_xlnm.Print_Area" localSheetId="70">BK_1!$J$1:$W$32</definedName>
    <definedName name="_xlnm.Print_Area" localSheetId="79">BK_1_AG_10!$J$1:$W$31</definedName>
    <definedName name="_xlnm.Print_Area" localSheetId="71">BK_1_AG_2!$J$1:$W$31</definedName>
    <definedName name="_xlnm.Print_Area" localSheetId="72">BK_1_AG_3!$J$1:$W$31</definedName>
    <definedName name="_xlnm.Print_Area" localSheetId="73">BK_1_AG_4!$J$1:$W$31</definedName>
    <definedName name="_xlnm.Print_Area" localSheetId="74">BK_1_AG_5!$J$1:$W$31</definedName>
    <definedName name="_xlnm.Print_Area" localSheetId="75">BK_1_AG_6!$J$1:$W$31</definedName>
    <definedName name="_xlnm.Print_Area" localSheetId="76">BK_1_AG_7!$J$1:$W$31</definedName>
    <definedName name="_xlnm.Print_Area" localSheetId="77">BK_1_AG_8!$J$1:$W$31</definedName>
    <definedName name="_xlnm.Print_Area" localSheetId="78">BK_1_AG_9!$J$1:$W$31</definedName>
    <definedName name="_xlnm.Print_Area" localSheetId="80">BK_2!$J$1:$W$31</definedName>
    <definedName name="_xlnm.Print_Area" localSheetId="89">BK_2_AG_10!$J$1:$W$31</definedName>
    <definedName name="_xlnm.Print_Area" localSheetId="81">BK_2_AG_2!$J$1:$W$31</definedName>
    <definedName name="_xlnm.Print_Area" localSheetId="82">BK_2_AG_3!$J$1:$W$31</definedName>
    <definedName name="_xlnm.Print_Area" localSheetId="83">BK_2_AG_4!$J$1:$W$31</definedName>
    <definedName name="_xlnm.Print_Area" localSheetId="84">BK_2_AG_5!$J$1:$W$31</definedName>
    <definedName name="_xlnm.Print_Area" localSheetId="85">BK_2_AG_6!$J$1:$W$31</definedName>
    <definedName name="_xlnm.Print_Area" localSheetId="86">BK_2_AG_7!$J$1:$W$31</definedName>
    <definedName name="_xlnm.Print_Area" localSheetId="87">BK_2_AG_8!$J$1:$W$31</definedName>
    <definedName name="_xlnm.Print_Area" localSheetId="88">BK_2_AG_9!$J$1:$W$31</definedName>
    <definedName name="_xlnm.Print_Area" localSheetId="90">BK_3!$J$1:$W$31</definedName>
    <definedName name="_xlnm.Print_Area" localSheetId="99">BK_3_AG_10!$J$1:$W$31</definedName>
    <definedName name="_xlnm.Print_Area" localSheetId="91">BK_3_AG_2!$J$1:$W$31</definedName>
    <definedName name="_xlnm.Print_Area" localSheetId="92">BK_3_AG_3!$J$1:$W$31</definedName>
    <definedName name="_xlnm.Print_Area" localSheetId="93">BK_3_AG_4!$J$1:$W$31</definedName>
    <definedName name="_xlnm.Print_Area" localSheetId="94">BK_3_AG_5!$J$1:$W$31</definedName>
    <definedName name="_xlnm.Print_Area" localSheetId="95">BK_3_AG_6!$J$1:$W$31</definedName>
    <definedName name="_xlnm.Print_Area" localSheetId="96">BK_3_AG_7!$J$1:$W$31</definedName>
    <definedName name="_xlnm.Print_Area" localSheetId="97">BK_3_AG_8!$J$1:$W$31</definedName>
    <definedName name="_xlnm.Print_Area" localSheetId="98">BK_3_AG_9!$J$1:$W$31</definedName>
    <definedName name="_xlnm.Print_Area" localSheetId="100">BK_4!$J$1:$W$31</definedName>
    <definedName name="_xlnm.Print_Area" localSheetId="109">BK_4_AG_10!$J$1:$W$31</definedName>
    <definedName name="_xlnm.Print_Area" localSheetId="101">BK_4_AG_2!$J$1:$W$31</definedName>
    <definedName name="_xlnm.Print_Area" localSheetId="102">BK_4_AG_3!$J$1:$W$31</definedName>
    <definedName name="_xlnm.Print_Area" localSheetId="103">BK_4_AG_4!$J$1:$W$31</definedName>
    <definedName name="_xlnm.Print_Area" localSheetId="104">BK_4_AG_5!$J$1:$W$31</definedName>
    <definedName name="_xlnm.Print_Area" localSheetId="105">BK_4_AG_6!$J$1:$W$31</definedName>
    <definedName name="_xlnm.Print_Area" localSheetId="106">BK_4_AG_7!$J$1:$W$31</definedName>
    <definedName name="_xlnm.Print_Area" localSheetId="107">BK_4_AG_8!$J$1:$W$31</definedName>
    <definedName name="_xlnm.Print_Area" localSheetId="108">BK_4_AG_9!$J$1:$W$31</definedName>
    <definedName name="_xlnm.Print_Area" localSheetId="110">BK_5!$J$1:$W$31</definedName>
    <definedName name="_xlnm.Print_Area" localSheetId="119">BK_5_AG_10!$J$1:$W$31</definedName>
    <definedName name="_xlnm.Print_Area" localSheetId="111">BK_5_AG_2!$J$1:$W$31</definedName>
    <definedName name="_xlnm.Print_Area" localSheetId="112">BK_5_AG_3!$J$1:$W$31</definedName>
    <definedName name="_xlnm.Print_Area" localSheetId="113">BK_5_AG_4!$J$1:$W$31</definedName>
    <definedName name="_xlnm.Print_Area" localSheetId="114">BK_5_AG_5!$J$1:$W$31</definedName>
    <definedName name="_xlnm.Print_Area" localSheetId="115">BK_5_AG_6!$J$1:$W$31</definedName>
    <definedName name="_xlnm.Print_Area" localSheetId="116">BK_5_AG_7!$J$1:$W$31</definedName>
    <definedName name="_xlnm.Print_Area" localSheetId="117">BK_5_AG_8!$J$1:$W$31</definedName>
    <definedName name="_xlnm.Print_Area" localSheetId="118">BK_5_AG_9!$J$1:$W$31</definedName>
    <definedName name="_xlnm.Print_Area" localSheetId="7">Deckblatt!$A$1:$B$10</definedName>
    <definedName name="_xlnm.Print_Area" localSheetId="20">IK_1!$J$1:$U$59</definedName>
    <definedName name="_xlnm.Print_Area" localSheetId="29">IK_1_AG_10!$J$1:$U$31</definedName>
    <definedName name="_xlnm.Print_Area" localSheetId="21">IK_1_AG_2!$J$1:$U$29</definedName>
    <definedName name="_xlnm.Print_Area" localSheetId="22">IK_1_AG_3!$J$1:$U$31</definedName>
    <definedName name="_xlnm.Print_Area" localSheetId="23">IK_1_AG_4!$J$1:$U$31</definedName>
    <definedName name="_xlnm.Print_Area" localSheetId="24">IK_1_AG_5!$J$1:$U$31</definedName>
    <definedName name="_xlnm.Print_Area" localSheetId="25">IK_1_AG_6!$J$1:$U$31</definedName>
    <definedName name="_xlnm.Print_Area" localSheetId="26">IK_1_AG_7!$J$1:$U$31</definedName>
    <definedName name="_xlnm.Print_Area" localSheetId="27">IK_1_AG_8!$J$1:$U$31</definedName>
    <definedName name="_xlnm.Print_Area" localSheetId="28">IK_1_AG_9!$J$1:$U$31</definedName>
    <definedName name="_xlnm.Print_Area" localSheetId="30">IK_2!$J$1:$U$31</definedName>
    <definedName name="_xlnm.Print_Area" localSheetId="39">IK_2_AG_10!$J$1:$U$31</definedName>
    <definedName name="_xlnm.Print_Area" localSheetId="31">IK_2_AG_2!$J$1:$U$31</definedName>
    <definedName name="_xlnm.Print_Area" localSheetId="32">IK_2_AG_3!$J$1:$U$31</definedName>
    <definedName name="_xlnm.Print_Area" localSheetId="33">IK_2_AG_4!$J$1:$U$31</definedName>
    <definedName name="_xlnm.Print_Area" localSheetId="34">IK_2_AG_5!$J$1:$U$31</definedName>
    <definedName name="_xlnm.Print_Area" localSheetId="35">IK_2_AG_6!$J$1:$U$31</definedName>
    <definedName name="_xlnm.Print_Area" localSheetId="36">IK_2_AG_7!$J$1:$U$31</definedName>
    <definedName name="_xlnm.Print_Area" localSheetId="37">IK_2_AG_8!$J$1:$U$31</definedName>
    <definedName name="_xlnm.Print_Area" localSheetId="38">IK_2_AG_9!$J$1:$U$31</definedName>
    <definedName name="_xlnm.Print_Area" localSheetId="40">IK_3!$J$1:$U$31</definedName>
    <definedName name="_xlnm.Print_Area" localSheetId="49">IK_3_AG_10!$J$1:$U$31</definedName>
    <definedName name="_xlnm.Print_Area" localSheetId="41">IK_3_AG_2!$J$1:$U$31</definedName>
    <definedName name="_xlnm.Print_Area" localSheetId="42">IK_3_AG_3!$J$1:$U$31</definedName>
    <definedName name="_xlnm.Print_Area" localSheetId="43">IK_3_AG_4!$J$1:$U$31</definedName>
    <definedName name="_xlnm.Print_Area" localSheetId="44">IK_3_AG_5!$J$1:$U$31</definedName>
    <definedName name="_xlnm.Print_Area" localSheetId="45">IK_3_AG_6!$J$1:$U$31</definedName>
    <definedName name="_xlnm.Print_Area" localSheetId="46">IK_3_AG_7!$J$1:$U$31</definedName>
    <definedName name="_xlnm.Print_Area" localSheetId="47">IK_3_AG_8!$J$1:$U$31</definedName>
    <definedName name="_xlnm.Print_Area" localSheetId="48">IK_3_AG_9!$J$1:$U$31</definedName>
    <definedName name="_xlnm.Print_Area" localSheetId="50">IK_4!$J$1:$U$31</definedName>
    <definedName name="_xlnm.Print_Area" localSheetId="59">IK_4_AG_10!$J$1:$U$31</definedName>
    <definedName name="_xlnm.Print_Area" localSheetId="51">IK_4_AG_2!$J$1:$U$31</definedName>
    <definedName name="_xlnm.Print_Area" localSheetId="52">IK_4_AG_3!$J$1:$U$31</definedName>
    <definedName name="_xlnm.Print_Area" localSheetId="53">IK_4_AG_4!$J$1:$U$31</definedName>
    <definedName name="_xlnm.Print_Area" localSheetId="54">IK_4_AG_5!$J$1:$U$31</definedName>
    <definedName name="_xlnm.Print_Area" localSheetId="55">IK_4_AG_6!$J$1:$U$31</definedName>
    <definedName name="_xlnm.Print_Area" localSheetId="56">IK_4_AG_7!$J$1:$U$31</definedName>
    <definedName name="_xlnm.Print_Area" localSheetId="57">IK_4_AG_8!$J$1:$U$31</definedName>
    <definedName name="_xlnm.Print_Area" localSheetId="58">IK_4_AG_9!$J$1:$U$31</definedName>
    <definedName name="_xlnm.Print_Area" localSheetId="60">IK_5!$J$1:$U$31</definedName>
    <definedName name="_xlnm.Print_Area" localSheetId="69">IK_5_AG_10!$J$1:$U$31</definedName>
    <definedName name="_xlnm.Print_Area" localSheetId="61">IK_5_AG_2!$J$1:$U$31</definedName>
    <definedName name="_xlnm.Print_Area" localSheetId="62">IK_5_AG_3!$J$1:$U$31</definedName>
    <definedName name="_xlnm.Print_Area" localSheetId="63">IK_5_AG_4!$J$1:$U$31</definedName>
    <definedName name="_xlnm.Print_Area" localSheetId="64">IK_5_AG_5!$J$1:$U$31</definedName>
    <definedName name="_xlnm.Print_Area" localSheetId="65">IK_5_AG_6!$J$1:$U$31</definedName>
    <definedName name="_xlnm.Print_Area" localSheetId="66">IK_5_AG_7!$J$1:$U$31</definedName>
    <definedName name="_xlnm.Print_Area" localSheetId="67">IK_5_AG_8!$J$1:$U$31</definedName>
    <definedName name="_xlnm.Print_Area" localSheetId="68">IK_5_AG_9!$J$1:$U$31</definedName>
    <definedName name="_xlnm.Print_Area" localSheetId="9">Zusammenfassung!$A$1:$AD$125</definedName>
    <definedName name="_xlnm.Print_Area" localSheetId="10">Zusammenfassung_AG_1!$A$1:$F$23</definedName>
    <definedName name="_xlnm.Print_Area" localSheetId="19">Zusammenfassung_AG_10!$A$1:$F$23</definedName>
    <definedName name="_xlnm.Print_Area" localSheetId="11">Zusammenfassung_AG_2!$A$1:$F$23</definedName>
    <definedName name="_xlnm.Print_Area" localSheetId="12">Zusammenfassung_AG_3!$A$1:$F$23</definedName>
    <definedName name="_xlnm.Print_Area" localSheetId="13">Zusammenfassung_AG_4!$A$1:$F$23</definedName>
    <definedName name="_xlnm.Print_Area" localSheetId="14">Zusammenfassung_AG_5!$A$1:$F$23</definedName>
    <definedName name="_xlnm.Print_Area" localSheetId="15">Zusammenfassung_AG_6!$A$1:$F$23</definedName>
    <definedName name="_xlnm.Print_Area" localSheetId="16">Zusammenfassung_AG_7!$A$1:$F$23</definedName>
    <definedName name="_xlnm.Print_Area" localSheetId="17">Zusammenfassung_AG_8!$A$1:$F$23</definedName>
    <definedName name="_xlnm.Print_Area" localSheetId="18">Zusammenfassung_AG_9!$A$1:$F$23</definedName>
    <definedName name="_xlnm.Print_Titles" localSheetId="70">BK_1!$1:$13</definedName>
    <definedName name="_xlnm.Print_Titles" localSheetId="79">BK_1_AG_10!$1:$13</definedName>
    <definedName name="_xlnm.Print_Titles" localSheetId="71">BK_1_AG_2!$1:$13</definedName>
    <definedName name="_xlnm.Print_Titles" localSheetId="72">BK_1_AG_3!$1:$13</definedName>
    <definedName name="_xlnm.Print_Titles" localSheetId="73">BK_1_AG_4!$1:$13</definedName>
    <definedName name="_xlnm.Print_Titles" localSheetId="74">BK_1_AG_5!$1:$13</definedName>
    <definedName name="_xlnm.Print_Titles" localSheetId="75">BK_1_AG_6!$1:$13</definedName>
    <definedName name="_xlnm.Print_Titles" localSheetId="76">BK_1_AG_7!$1:$13</definedName>
    <definedName name="_xlnm.Print_Titles" localSheetId="77">BK_1_AG_8!$1:$13</definedName>
    <definedName name="_xlnm.Print_Titles" localSheetId="78">BK_1_AG_9!$1:$13</definedName>
    <definedName name="_xlnm.Print_Titles" localSheetId="80">BK_2!$1:$13</definedName>
    <definedName name="_xlnm.Print_Titles" localSheetId="89">BK_2_AG_10!$1:$13</definedName>
    <definedName name="_xlnm.Print_Titles" localSheetId="81">BK_2_AG_2!$1:$13</definedName>
    <definedName name="_xlnm.Print_Titles" localSheetId="82">BK_2_AG_3!$1:$13</definedName>
    <definedName name="_xlnm.Print_Titles" localSheetId="83">BK_2_AG_4!$1:$13</definedName>
    <definedName name="_xlnm.Print_Titles" localSheetId="84">BK_2_AG_5!$1:$13</definedName>
    <definedName name="_xlnm.Print_Titles" localSheetId="85">BK_2_AG_6!$1:$13</definedName>
    <definedName name="_xlnm.Print_Titles" localSheetId="86">BK_2_AG_7!$1:$13</definedName>
    <definedName name="_xlnm.Print_Titles" localSheetId="87">BK_2_AG_8!$1:$13</definedName>
    <definedName name="_xlnm.Print_Titles" localSheetId="88">BK_2_AG_9!$1:$13</definedName>
    <definedName name="_xlnm.Print_Titles" localSheetId="90">BK_3!$1:$13</definedName>
    <definedName name="_xlnm.Print_Titles" localSheetId="99">BK_3_AG_10!$1:$13</definedName>
    <definedName name="_xlnm.Print_Titles" localSheetId="91">BK_3_AG_2!$1:$13</definedName>
    <definedName name="_xlnm.Print_Titles" localSheetId="92">BK_3_AG_3!$1:$13</definedName>
    <definedName name="_xlnm.Print_Titles" localSheetId="93">BK_3_AG_4!$1:$13</definedName>
    <definedName name="_xlnm.Print_Titles" localSheetId="94">BK_3_AG_5!$1:$13</definedName>
    <definedName name="_xlnm.Print_Titles" localSheetId="95">BK_3_AG_6!$1:$13</definedName>
    <definedName name="_xlnm.Print_Titles" localSheetId="96">BK_3_AG_7!$1:$13</definedName>
    <definedName name="_xlnm.Print_Titles" localSheetId="97">BK_3_AG_8!$1:$13</definedName>
    <definedName name="_xlnm.Print_Titles" localSheetId="98">BK_3_AG_9!$1:$13</definedName>
    <definedName name="_xlnm.Print_Titles" localSheetId="100">BK_4!$1:$13</definedName>
    <definedName name="_xlnm.Print_Titles" localSheetId="109">BK_4_AG_10!$1:$13</definedName>
    <definedName name="_xlnm.Print_Titles" localSheetId="101">BK_4_AG_2!$1:$13</definedName>
    <definedName name="_xlnm.Print_Titles" localSheetId="102">BK_4_AG_3!$1:$13</definedName>
    <definedName name="_xlnm.Print_Titles" localSheetId="103">BK_4_AG_4!$1:$13</definedName>
    <definedName name="_xlnm.Print_Titles" localSheetId="104">BK_4_AG_5!$1:$13</definedName>
    <definedName name="_xlnm.Print_Titles" localSheetId="105">BK_4_AG_6!$1:$13</definedName>
    <definedName name="_xlnm.Print_Titles" localSheetId="106">BK_4_AG_7!$1:$13</definedName>
    <definedName name="_xlnm.Print_Titles" localSheetId="107">BK_4_AG_8!$1:$13</definedName>
    <definedName name="_xlnm.Print_Titles" localSheetId="108">BK_4_AG_9!$1:$13</definedName>
    <definedName name="_xlnm.Print_Titles" localSheetId="110">BK_5!$1:$13</definedName>
    <definedName name="_xlnm.Print_Titles" localSheetId="119">BK_5_AG_10!$1:$13</definedName>
    <definedName name="_xlnm.Print_Titles" localSheetId="111">BK_5_AG_2!$1:$13</definedName>
    <definedName name="_xlnm.Print_Titles" localSheetId="112">BK_5_AG_3!$1:$13</definedName>
    <definedName name="_xlnm.Print_Titles" localSheetId="113">BK_5_AG_4!$1:$13</definedName>
    <definedName name="_xlnm.Print_Titles" localSheetId="114">BK_5_AG_5!$1:$13</definedName>
    <definedName name="_xlnm.Print_Titles" localSheetId="115">BK_5_AG_6!$1:$13</definedName>
    <definedName name="_xlnm.Print_Titles" localSheetId="116">BK_5_AG_7!$1:$13</definedName>
    <definedName name="_xlnm.Print_Titles" localSheetId="117">BK_5_AG_8!$1:$13</definedName>
    <definedName name="_xlnm.Print_Titles" localSheetId="118">BK_5_AG_9!$1:$13</definedName>
    <definedName name="_xlnm.Print_Titles" localSheetId="20">IK_1!$1:$13</definedName>
    <definedName name="_xlnm.Print_Titles" localSheetId="29">IK_1_AG_10!$1:$13</definedName>
    <definedName name="_xlnm.Print_Titles" localSheetId="21">IK_1_AG_2!$1:$13</definedName>
    <definedName name="_xlnm.Print_Titles" localSheetId="22">IK_1_AG_3!$1:$13</definedName>
    <definedName name="_xlnm.Print_Titles" localSheetId="23">IK_1_AG_4!$1:$13</definedName>
    <definedName name="_xlnm.Print_Titles" localSheetId="24">IK_1_AG_5!$1:$13</definedName>
    <definedName name="_xlnm.Print_Titles" localSheetId="25">IK_1_AG_6!$1:$13</definedName>
    <definedName name="_xlnm.Print_Titles" localSheetId="26">IK_1_AG_7!$1:$13</definedName>
    <definedName name="_xlnm.Print_Titles" localSheetId="27">IK_1_AG_8!$1:$13</definedName>
    <definedName name="_xlnm.Print_Titles" localSheetId="28">IK_1_AG_9!$1:$13</definedName>
    <definedName name="_xlnm.Print_Titles" localSheetId="30">IK_2!$1:$13</definedName>
    <definedName name="_xlnm.Print_Titles" localSheetId="39">IK_2_AG_10!$1:$13</definedName>
    <definedName name="_xlnm.Print_Titles" localSheetId="31">IK_2_AG_2!$1:$13</definedName>
    <definedName name="_xlnm.Print_Titles" localSheetId="32">IK_2_AG_3!$1:$13</definedName>
    <definedName name="_xlnm.Print_Titles" localSheetId="33">IK_2_AG_4!$1:$13</definedName>
    <definedName name="_xlnm.Print_Titles" localSheetId="34">IK_2_AG_5!$1:$13</definedName>
    <definedName name="_xlnm.Print_Titles" localSheetId="35">IK_2_AG_6!$1:$13</definedName>
    <definedName name="_xlnm.Print_Titles" localSheetId="36">IK_2_AG_7!$1:$13</definedName>
    <definedName name="_xlnm.Print_Titles" localSheetId="37">IK_2_AG_8!$1:$13</definedName>
    <definedName name="_xlnm.Print_Titles" localSheetId="38">IK_2_AG_9!$1:$13</definedName>
    <definedName name="_xlnm.Print_Titles" localSheetId="40">IK_3!$1:$13</definedName>
    <definedName name="_xlnm.Print_Titles" localSheetId="49">IK_3_AG_10!$1:$13</definedName>
    <definedName name="_xlnm.Print_Titles" localSheetId="41">IK_3_AG_2!$1:$13</definedName>
    <definedName name="_xlnm.Print_Titles" localSheetId="42">IK_3_AG_3!$1:$13</definedName>
    <definedName name="_xlnm.Print_Titles" localSheetId="43">IK_3_AG_4!$1:$13</definedName>
    <definedName name="_xlnm.Print_Titles" localSheetId="44">IK_3_AG_5!$1:$13</definedName>
    <definedName name="_xlnm.Print_Titles" localSheetId="45">IK_3_AG_6!$1:$13</definedName>
    <definedName name="_xlnm.Print_Titles" localSheetId="46">IK_3_AG_7!$1:$13</definedName>
    <definedName name="_xlnm.Print_Titles" localSheetId="47">IK_3_AG_8!$1:$13</definedName>
    <definedName name="_xlnm.Print_Titles" localSheetId="48">IK_3_AG_9!$1:$13</definedName>
    <definedName name="_xlnm.Print_Titles" localSheetId="50">IK_4!$1:$13</definedName>
    <definedName name="_xlnm.Print_Titles" localSheetId="59">IK_4_AG_10!$1:$13</definedName>
    <definedName name="_xlnm.Print_Titles" localSheetId="51">IK_4_AG_2!$1:$13</definedName>
    <definedName name="_xlnm.Print_Titles" localSheetId="52">IK_4_AG_3!$1:$13</definedName>
    <definedName name="_xlnm.Print_Titles" localSheetId="53">IK_4_AG_4!$1:$13</definedName>
    <definedName name="_xlnm.Print_Titles" localSheetId="54">IK_4_AG_5!$1:$13</definedName>
    <definedName name="_xlnm.Print_Titles" localSheetId="55">IK_4_AG_6!$1:$13</definedName>
    <definedName name="_xlnm.Print_Titles" localSheetId="56">IK_4_AG_7!$1:$13</definedName>
    <definedName name="_xlnm.Print_Titles" localSheetId="57">IK_4_AG_8!$1:$13</definedName>
    <definedName name="_xlnm.Print_Titles" localSheetId="58">IK_4_AG_9!$1:$13</definedName>
    <definedName name="_xlnm.Print_Titles" localSheetId="60">IK_5!$1:$13</definedName>
    <definedName name="_xlnm.Print_Titles" localSheetId="69">IK_5_AG_10!$1:$13</definedName>
    <definedName name="_xlnm.Print_Titles" localSheetId="61">IK_5_AG_2!$1:$13</definedName>
    <definedName name="_xlnm.Print_Titles" localSheetId="62">IK_5_AG_3!$1:$13</definedName>
    <definedName name="_xlnm.Print_Titles" localSheetId="63">IK_5_AG_4!$1:$13</definedName>
    <definedName name="_xlnm.Print_Titles" localSheetId="64">IK_5_AG_5!$1:$13</definedName>
    <definedName name="_xlnm.Print_Titles" localSheetId="65">IK_5_AG_6!$1:$13</definedName>
    <definedName name="_xlnm.Print_Titles" localSheetId="66">IK_5_AG_7!$1:$13</definedName>
    <definedName name="_xlnm.Print_Titles" localSheetId="67">IK_5_AG_8!$1:$13</definedName>
    <definedName name="_xlnm.Print_Titles" localSheetId="68">IK_5_AG_9!$1:$13</definedName>
    <definedName name="Gesamtpreis_Alles">Zusammenfassung!$G$9</definedName>
    <definedName name="Gesamtpreis_Festpositionen">Zusammenfassung!$H$9</definedName>
    <definedName name="Gesamtpreis_Optionen">Zusammenfassung!$I$9</definedName>
    <definedName name="IK_Fest">Zusammenfassung!$H$20</definedName>
    <definedName name="IK_Ges">Zusammenfassung!$G$20</definedName>
    <definedName name="IK_Optionen">Zusammenfassung!$I$20</definedName>
    <definedName name="Optionen_Toggle">Steuerung!$A$13</definedName>
    <definedName name="Vergabeschutz_Boolean">Steuerung!$C$10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2" i="10" l="1"/>
  <c r="F92" i="10"/>
  <c r="G91" i="10"/>
  <c r="F91" i="10"/>
  <c r="G90" i="10"/>
  <c r="F90" i="10"/>
  <c r="G89" i="10"/>
  <c r="F89" i="10"/>
  <c r="G88" i="10"/>
  <c r="F88" i="10"/>
  <c r="G87" i="10"/>
  <c r="F87" i="10"/>
  <c r="G86" i="10"/>
  <c r="F86" i="10"/>
  <c r="G85" i="10"/>
  <c r="F85" i="10"/>
  <c r="G84" i="10"/>
  <c r="F84" i="10"/>
  <c r="E84" i="10"/>
  <c r="E85" i="10" s="1"/>
  <c r="E86" i="10" s="1"/>
  <c r="E87" i="10" s="1"/>
  <c r="E88" i="10" s="1"/>
  <c r="E89" i="10" s="1"/>
  <c r="E90" i="10" s="1"/>
  <c r="E91" i="10" s="1"/>
  <c r="E92" i="10" s="1"/>
  <c r="G83" i="10"/>
  <c r="F83" i="10"/>
  <c r="G82" i="10"/>
  <c r="F82" i="10"/>
  <c r="G81" i="10"/>
  <c r="F81" i="10"/>
  <c r="E81" i="10"/>
  <c r="E82" i="10" s="1"/>
  <c r="E83" i="10" s="1"/>
  <c r="G80" i="10"/>
  <c r="F80" i="10"/>
  <c r="G79" i="10"/>
  <c r="F79" i="10"/>
  <c r="G78" i="10"/>
  <c r="F78" i="10"/>
  <c r="G77" i="10"/>
  <c r="F77" i="10"/>
  <c r="G76" i="10"/>
  <c r="F76" i="10"/>
  <c r="E76" i="10"/>
  <c r="E77" i="10" s="1"/>
  <c r="E78" i="10" s="1"/>
  <c r="E79" i="10" s="1"/>
  <c r="E80" i="10" s="1"/>
  <c r="G75" i="10"/>
  <c r="F75" i="10"/>
  <c r="G74" i="10"/>
  <c r="F74" i="10"/>
  <c r="G73" i="10"/>
  <c r="F73" i="10"/>
  <c r="E73" i="10"/>
  <c r="E74" i="10" s="1"/>
  <c r="E75" i="10" s="1"/>
  <c r="G72" i="10"/>
  <c r="F72" i="10"/>
  <c r="E72" i="10"/>
  <c r="G71" i="10"/>
  <c r="F71" i="10"/>
  <c r="G70" i="10"/>
  <c r="F70" i="10"/>
  <c r="G69" i="10"/>
  <c r="F69" i="10"/>
  <c r="G68" i="10"/>
  <c r="F68" i="10"/>
  <c r="G67" i="10"/>
  <c r="F67" i="10"/>
  <c r="G66" i="10"/>
  <c r="F66" i="10"/>
  <c r="G65" i="10"/>
  <c r="F65" i="10"/>
  <c r="G64" i="10"/>
  <c r="F64" i="10"/>
  <c r="G63" i="10"/>
  <c r="F63" i="10"/>
  <c r="G62" i="10"/>
  <c r="F62" i="10"/>
  <c r="E62" i="10"/>
  <c r="E63" i="10" s="1"/>
  <c r="E64" i="10" s="1"/>
  <c r="E65" i="10" s="1"/>
  <c r="E66" i="10" s="1"/>
  <c r="E67" i="10" s="1"/>
  <c r="E68" i="10" s="1"/>
  <c r="E69" i="10" s="1"/>
  <c r="E70" i="10" s="1"/>
  <c r="E71" i="10" s="1"/>
  <c r="G61" i="10"/>
  <c r="F61" i="10"/>
  <c r="E61" i="10"/>
  <c r="G60" i="10"/>
  <c r="F60" i="10"/>
  <c r="E60" i="10"/>
  <c r="G59" i="10"/>
  <c r="F59" i="10"/>
  <c r="G58" i="10"/>
  <c r="F58" i="10"/>
  <c r="E58" i="10"/>
  <c r="E59" i="10" s="1"/>
  <c r="G57" i="10"/>
  <c r="F57" i="10"/>
  <c r="G56" i="10"/>
  <c r="F56" i="10"/>
  <c r="G55" i="10"/>
  <c r="F55" i="10"/>
  <c r="G54" i="10"/>
  <c r="F54" i="10"/>
  <c r="G53" i="10"/>
  <c r="F53" i="10"/>
  <c r="G52" i="10"/>
  <c r="F52" i="10"/>
  <c r="E52" i="10"/>
  <c r="E53" i="10" s="1"/>
  <c r="E54" i="10" s="1"/>
  <c r="E55" i="10" s="1"/>
  <c r="E56" i="10" s="1"/>
  <c r="E57" i="10" s="1"/>
  <c r="G51" i="10"/>
  <c r="F51" i="10"/>
  <c r="E51" i="10"/>
  <c r="G50" i="10"/>
  <c r="G49" i="10"/>
  <c r="G48" i="10"/>
  <c r="F48" i="10"/>
  <c r="F49" i="10" s="1"/>
  <c r="F50" i="10" s="1"/>
  <c r="G47" i="10"/>
  <c r="G46" i="10"/>
  <c r="G45" i="10"/>
  <c r="G44" i="10"/>
  <c r="G43" i="10"/>
  <c r="G42" i="10"/>
  <c r="G41" i="10"/>
  <c r="F41" i="10"/>
  <c r="F42" i="10" s="1"/>
  <c r="F43" i="10" s="1"/>
  <c r="F44" i="10" s="1"/>
  <c r="F45" i="10" s="1"/>
  <c r="F46" i="10" s="1"/>
  <c r="F47" i="10" s="1"/>
  <c r="G40" i="10"/>
  <c r="G39" i="10"/>
  <c r="G38" i="10"/>
  <c r="G37" i="10"/>
  <c r="G36" i="10"/>
  <c r="G35" i="10"/>
  <c r="G34" i="10"/>
  <c r="F34" i="10"/>
  <c r="F35" i="10" s="1"/>
  <c r="F36" i="10" s="1"/>
  <c r="F37" i="10" s="1"/>
  <c r="F38" i="10" s="1"/>
  <c r="F39" i="10" s="1"/>
  <c r="F40" i="10" s="1"/>
  <c r="G33" i="10"/>
  <c r="F33" i="10"/>
  <c r="G32" i="10"/>
  <c r="F32" i="10"/>
  <c r="G31" i="10"/>
  <c r="F31" i="10"/>
  <c r="E31" i="10"/>
  <c r="E32" i="10" s="1"/>
  <c r="E33" i="10" s="1"/>
  <c r="E34" i="10" s="1"/>
  <c r="E35" i="10" s="1"/>
  <c r="E36" i="10" s="1"/>
  <c r="E37" i="10" s="1"/>
  <c r="E38" i="10" s="1"/>
  <c r="E39" i="10" s="1"/>
  <c r="E40" i="10" s="1"/>
  <c r="E41" i="10" s="1"/>
  <c r="E42" i="10" s="1"/>
  <c r="E43" i="10" s="1"/>
  <c r="E44" i="10" s="1"/>
  <c r="E45" i="10" s="1"/>
  <c r="E46" i="10" s="1"/>
  <c r="E47" i="10" s="1"/>
  <c r="E48" i="10" s="1"/>
  <c r="E49" i="10" s="1"/>
  <c r="E50" i="10" s="1"/>
  <c r="G30" i="10"/>
  <c r="G29" i="10"/>
  <c r="G28" i="10"/>
  <c r="F28" i="10"/>
  <c r="F29" i="10" s="1"/>
  <c r="F30" i="10" s="1"/>
  <c r="G27" i="10"/>
  <c r="G26" i="10"/>
  <c r="F26" i="10"/>
  <c r="F27" i="10" s="1"/>
  <c r="G25" i="10"/>
  <c r="G24" i="10"/>
  <c r="G23" i="10"/>
  <c r="G22" i="10"/>
  <c r="F22" i="10"/>
  <c r="F23" i="10" s="1"/>
  <c r="F24" i="10" s="1"/>
  <c r="F25" i="10" s="1"/>
  <c r="G21" i="10"/>
  <c r="F21" i="10"/>
  <c r="E21" i="10"/>
  <c r="E22" i="10" s="1"/>
  <c r="E23" i="10" s="1"/>
  <c r="E24" i="10" s="1"/>
  <c r="E25" i="10" s="1"/>
  <c r="E26" i="10" s="1"/>
  <c r="E27" i="10" s="1"/>
  <c r="E28" i="10" s="1"/>
  <c r="E29" i="10" s="1"/>
  <c r="E30" i="10" s="1"/>
  <c r="G20" i="10"/>
  <c r="G19" i="10"/>
  <c r="G18" i="10"/>
  <c r="G17" i="10"/>
  <c r="F17" i="10"/>
  <c r="F18" i="10" s="1"/>
  <c r="F19" i="10" s="1"/>
  <c r="F20" i="10" s="1"/>
  <c r="G16" i="10"/>
  <c r="F16" i="10"/>
  <c r="G15" i="10"/>
  <c r="F15" i="10"/>
  <c r="T64" i="10"/>
  <c r="S64" i="10" s="1"/>
  <c r="T65" i="10"/>
  <c r="S65" i="10" s="1"/>
  <c r="T63" i="10"/>
  <c r="S63" i="10" s="1"/>
  <c r="T62" i="10"/>
  <c r="S62" i="10" s="1"/>
  <c r="T50" i="10"/>
  <c r="S50" i="10" s="1"/>
  <c r="T49" i="10"/>
  <c r="S49" i="10" s="1"/>
  <c r="T48" i="10"/>
  <c r="S48" i="10" s="1"/>
  <c r="T47" i="10"/>
  <c r="S47" i="10" s="1"/>
  <c r="T46" i="10"/>
  <c r="S46" i="10" s="1"/>
  <c r="T45" i="10"/>
  <c r="S45" i="10" s="1"/>
  <c r="T44" i="10"/>
  <c r="S44" i="10" s="1"/>
  <c r="T43" i="10"/>
  <c r="S43" i="10" s="1"/>
  <c r="T42" i="10"/>
  <c r="S42" i="10" s="1"/>
  <c r="T41" i="10"/>
  <c r="S41" i="10" s="1"/>
  <c r="T40" i="10"/>
  <c r="S40" i="10" s="1"/>
  <c r="T39" i="10"/>
  <c r="S39" i="10" s="1"/>
  <c r="T38" i="10"/>
  <c r="S38" i="10" s="1"/>
  <c r="T37" i="10"/>
  <c r="S37" i="10" s="1"/>
  <c r="T36" i="10"/>
  <c r="S36" i="10" s="1"/>
  <c r="T35" i="10"/>
  <c r="S35" i="10" s="1"/>
  <c r="T34" i="10"/>
  <c r="S34" i="10" s="1"/>
  <c r="T33" i="10"/>
  <c r="S33" i="10" s="1"/>
  <c r="T32" i="10"/>
  <c r="S32" i="10" s="1"/>
  <c r="T31" i="10"/>
  <c r="S31" i="10" s="1"/>
  <c r="T30" i="10"/>
  <c r="S30" i="10" s="1"/>
  <c r="T29" i="10"/>
  <c r="S29" i="10" s="1"/>
  <c r="T28" i="10"/>
  <c r="S28" i="10" s="1"/>
  <c r="T27" i="10"/>
  <c r="S27" i="10" s="1"/>
  <c r="T26" i="10"/>
  <c r="S26" i="10" s="1"/>
  <c r="T25" i="10"/>
  <c r="S25" i="10" s="1"/>
  <c r="T24" i="10"/>
  <c r="S24" i="10" s="1"/>
  <c r="T23" i="10"/>
  <c r="S23" i="10" s="1"/>
  <c r="T22" i="10"/>
  <c r="S22" i="10" s="1"/>
  <c r="T21" i="10"/>
  <c r="S21" i="10" s="1"/>
  <c r="T61" i="10" l="1"/>
  <c r="S61" i="10" s="1"/>
  <c r="T20" i="10"/>
  <c r="S20" i="10" s="1"/>
  <c r="T92" i="10"/>
  <c r="S92" i="10" s="1"/>
  <c r="T91" i="10"/>
  <c r="S91" i="10" s="1"/>
  <c r="T90" i="10"/>
  <c r="S90" i="10" s="1"/>
  <c r="T89" i="10"/>
  <c r="S89" i="10" s="1"/>
  <c r="T88" i="10"/>
  <c r="S88" i="10" s="1"/>
  <c r="T87" i="10"/>
  <c r="S87" i="10" s="1"/>
  <c r="T86" i="10"/>
  <c r="S86" i="10" s="1"/>
  <c r="T85" i="10"/>
  <c r="S85" i="10" s="1"/>
  <c r="T84" i="10"/>
  <c r="S84" i="10" s="1"/>
  <c r="G39" i="71"/>
  <c r="G38" i="71"/>
  <c r="G37" i="71"/>
  <c r="G36" i="71"/>
  <c r="G35" i="71"/>
  <c r="G34" i="71"/>
  <c r="G33" i="71"/>
  <c r="E33" i="71"/>
  <c r="E34" i="71" s="1"/>
  <c r="E35" i="71" s="1"/>
  <c r="E36" i="71" s="1"/>
  <c r="E37" i="71" s="1"/>
  <c r="E38" i="71" s="1"/>
  <c r="E39" i="71" s="1"/>
  <c r="G32" i="71"/>
  <c r="E32" i="71"/>
  <c r="G31" i="71"/>
  <c r="F31" i="71"/>
  <c r="F32" i="71" s="1"/>
  <c r="F33" i="71" s="1"/>
  <c r="F34" i="71" s="1"/>
  <c r="F35" i="71" s="1"/>
  <c r="F36" i="71" s="1"/>
  <c r="F37" i="71" s="1"/>
  <c r="F38" i="71" s="1"/>
  <c r="F39" i="71" s="1"/>
  <c r="E31" i="71"/>
  <c r="G30" i="71"/>
  <c r="G29" i="71"/>
  <c r="G28" i="71"/>
  <c r="G27" i="71"/>
  <c r="G26" i="71"/>
  <c r="G25" i="71"/>
  <c r="G24" i="71"/>
  <c r="G23" i="71"/>
  <c r="F23" i="71"/>
  <c r="F24" i="71" s="1"/>
  <c r="F25" i="71" s="1"/>
  <c r="F26" i="71" s="1"/>
  <c r="F27" i="71" s="1"/>
  <c r="F28" i="71" s="1"/>
  <c r="F29" i="71" s="1"/>
  <c r="F30" i="71" s="1"/>
  <c r="G22" i="71"/>
  <c r="G21" i="71"/>
  <c r="G20" i="71"/>
  <c r="G19" i="71"/>
  <c r="G18" i="71"/>
  <c r="G17" i="71"/>
  <c r="G16" i="71"/>
  <c r="F16" i="71"/>
  <c r="F17" i="71" s="1"/>
  <c r="F18" i="71" s="1"/>
  <c r="F19" i="71" s="1"/>
  <c r="F20" i="71" s="1"/>
  <c r="F21" i="71" s="1"/>
  <c r="F22" i="71" s="1"/>
  <c r="E16" i="71"/>
  <c r="E17" i="71" s="1"/>
  <c r="E18" i="71" s="1"/>
  <c r="E19" i="71" s="1"/>
  <c r="E20" i="71" s="1"/>
  <c r="E21" i="71" s="1"/>
  <c r="E22" i="71" s="1"/>
  <c r="E23" i="71" s="1"/>
  <c r="E24" i="71" s="1"/>
  <c r="E25" i="71" s="1"/>
  <c r="E26" i="71" s="1"/>
  <c r="E27" i="71" s="1"/>
  <c r="E28" i="71" s="1"/>
  <c r="E29" i="71" s="1"/>
  <c r="E30" i="71" s="1"/>
  <c r="D16" i="71"/>
  <c r="D17" i="71" s="1"/>
  <c r="G15" i="71"/>
  <c r="F15" i="71"/>
  <c r="E15" i="71"/>
  <c r="D15" i="71"/>
  <c r="H15" i="71" s="1"/>
  <c r="V39" i="71"/>
  <c r="U39" i="71" s="1"/>
  <c r="V38" i="71"/>
  <c r="U38" i="71" s="1"/>
  <c r="V37" i="71"/>
  <c r="U37" i="71" s="1"/>
  <c r="V36" i="71"/>
  <c r="U36" i="71" s="1"/>
  <c r="V35" i="71"/>
  <c r="U35" i="71" s="1"/>
  <c r="V34" i="71"/>
  <c r="U34" i="71" s="1"/>
  <c r="V33" i="71"/>
  <c r="U33" i="71" s="1"/>
  <c r="V22" i="71"/>
  <c r="U22" i="71" s="1"/>
  <c r="J15" i="71" l="1"/>
  <c r="D18" i="71"/>
  <c r="H17" i="71"/>
  <c r="H16" i="71"/>
  <c r="J16" i="71" l="1"/>
  <c r="C16" i="71"/>
  <c r="J17" i="71"/>
  <c r="D19" i="71"/>
  <c r="H18" i="71"/>
  <c r="C15" i="71"/>
  <c r="D20" i="71" l="1"/>
  <c r="H19" i="71"/>
  <c r="C18" i="71" s="1"/>
  <c r="J18" i="71"/>
  <c r="C17" i="71"/>
  <c r="J19" i="71" l="1"/>
  <c r="H20" i="71"/>
  <c r="D21" i="71"/>
  <c r="D22" i="71" l="1"/>
  <c r="H21" i="71"/>
  <c r="J20" i="71"/>
  <c r="C20" i="71"/>
  <c r="C19" i="71"/>
  <c r="J21" i="71" l="1"/>
  <c r="H22" i="71"/>
  <c r="D23" i="71"/>
  <c r="H23" i="71" l="1"/>
  <c r="D24" i="71"/>
  <c r="C22" i="71"/>
  <c r="J22" i="71"/>
  <c r="C21" i="71"/>
  <c r="D25" i="71" l="1"/>
  <c r="H24" i="71"/>
  <c r="J23" i="71"/>
  <c r="C23" i="71"/>
  <c r="J24" i="71" l="1"/>
  <c r="D26" i="71"/>
  <c r="H25" i="71"/>
  <c r="J25" i="71" l="1"/>
  <c r="D27" i="71"/>
  <c r="H26" i="71"/>
  <c r="C24" i="71"/>
  <c r="J26" i="71" l="1"/>
  <c r="H27" i="71"/>
  <c r="D28" i="71"/>
  <c r="C25" i="71"/>
  <c r="D29" i="71" l="1"/>
  <c r="H28" i="71"/>
  <c r="J27" i="71"/>
  <c r="C27" i="71"/>
  <c r="C26" i="71"/>
  <c r="J28" i="71" l="1"/>
  <c r="H29" i="71"/>
  <c r="D30" i="71"/>
  <c r="D31" i="71" l="1"/>
  <c r="H30" i="71"/>
  <c r="C29" i="71"/>
  <c r="J29" i="71"/>
  <c r="C28" i="71"/>
  <c r="J30" i="71" l="1"/>
  <c r="D32" i="71"/>
  <c r="H31" i="71"/>
  <c r="J31" i="71" l="1"/>
  <c r="C31" i="71"/>
  <c r="H32" i="71"/>
  <c r="D33" i="71"/>
  <c r="C30" i="71"/>
  <c r="D34" i="71" l="1"/>
  <c r="H33" i="71"/>
  <c r="C32" i="71" s="1"/>
  <c r="J32" i="71"/>
  <c r="J33" i="71" l="1"/>
  <c r="H34" i="71"/>
  <c r="D35" i="71"/>
  <c r="D36" i="71" l="1"/>
  <c r="H35" i="71"/>
  <c r="C34" i="71" s="1"/>
  <c r="J34" i="71"/>
  <c r="C33" i="71"/>
  <c r="J35" i="71" l="1"/>
  <c r="H36" i="71"/>
  <c r="D37" i="71"/>
  <c r="D38" i="71" l="1"/>
  <c r="H37" i="71"/>
  <c r="J36" i="71"/>
  <c r="C35" i="71"/>
  <c r="J37" i="71" l="1"/>
  <c r="C36" i="71"/>
  <c r="D39" i="71"/>
  <c r="H39" i="71" s="1"/>
  <c r="H38" i="71"/>
  <c r="C38" i="71" l="1"/>
  <c r="J38" i="71"/>
  <c r="J39" i="71"/>
  <c r="C39" i="71"/>
  <c r="C37" i="71"/>
  <c r="T78" i="10" l="1"/>
  <c r="S78" i="10" s="1"/>
  <c r="T71" i="10" l="1"/>
  <c r="S71" i="10" s="1"/>
  <c r="T70" i="10"/>
  <c r="T57" i="10"/>
  <c r="S57" i="10" s="1"/>
  <c r="T56" i="10"/>
  <c r="S56" i="10" s="1"/>
  <c r="T55" i="10"/>
  <c r="S55" i="10" s="1"/>
  <c r="T54" i="10"/>
  <c r="T80" i="10"/>
  <c r="S80" i="10" s="1"/>
  <c r="T79" i="10"/>
  <c r="S79" i="10" s="1"/>
  <c r="T75" i="10"/>
  <c r="S75" i="10" s="1"/>
  <c r="T83" i="10"/>
  <c r="S83" i="10" s="1"/>
  <c r="T82" i="10"/>
  <c r="S82" i="10" s="1"/>
  <c r="T81" i="10"/>
  <c r="S81" i="10" s="1"/>
  <c r="T77" i="10"/>
  <c r="S77" i="10" s="1"/>
  <c r="T76" i="10"/>
  <c r="S76" i="10" s="1"/>
  <c r="T74" i="10"/>
  <c r="T73" i="10"/>
  <c r="S73" i="10" s="1"/>
  <c r="T72" i="10"/>
  <c r="S72" i="10" s="1"/>
  <c r="T69" i="10"/>
  <c r="S69" i="10" s="1"/>
  <c r="T68" i="10"/>
  <c r="S68" i="10" s="1"/>
  <c r="T67" i="10"/>
  <c r="S67" i="10" s="1"/>
  <c r="T66" i="10"/>
  <c r="S66" i="10" s="1"/>
  <c r="T60" i="10"/>
  <c r="S60" i="10" s="1"/>
  <c r="S70" i="10" l="1"/>
  <c r="S54" i="10"/>
  <c r="S74" i="10"/>
  <c r="F76" i="4" l="1"/>
  <c r="F86" i="4"/>
  <c r="F101" i="4"/>
  <c r="F115" i="4"/>
  <c r="F120" i="4"/>
  <c r="F125" i="4"/>
  <c r="F124" i="4"/>
  <c r="F123" i="4"/>
  <c r="F122" i="4"/>
  <c r="F121" i="4"/>
  <c r="F119" i="4"/>
  <c r="F118" i="4"/>
  <c r="F117" i="4"/>
  <c r="F116" i="4"/>
  <c r="F114" i="4"/>
  <c r="F113" i="4"/>
  <c r="F112" i="4"/>
  <c r="F111" i="4"/>
  <c r="F110" i="4"/>
  <c r="F109" i="4"/>
  <c r="F108" i="4"/>
  <c r="F107" i="4"/>
  <c r="F106" i="4"/>
  <c r="F105" i="4"/>
  <c r="F104" i="4"/>
  <c r="F103" i="4"/>
  <c r="F102" i="4"/>
  <c r="F100" i="4"/>
  <c r="F99" i="4"/>
  <c r="F98" i="4"/>
  <c r="F97" i="4"/>
  <c r="F96" i="4"/>
  <c r="F95" i="4"/>
  <c r="F94" i="4"/>
  <c r="F93" i="4"/>
  <c r="F92" i="4"/>
  <c r="F91" i="4"/>
  <c r="F90" i="4"/>
  <c r="F89" i="4"/>
  <c r="F88" i="4"/>
  <c r="F87" i="4"/>
  <c r="F85" i="4"/>
  <c r="F84" i="4"/>
  <c r="F83" i="4"/>
  <c r="F82" i="4"/>
  <c r="F81" i="4"/>
  <c r="F80" i="4"/>
  <c r="F79" i="4"/>
  <c r="F78" i="4"/>
  <c r="F77"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K5" i="199"/>
  <c r="K5" i="198"/>
  <c r="K5" i="197"/>
  <c r="K5" i="196"/>
  <c r="K5" i="195"/>
  <c r="K5" i="194"/>
  <c r="K5" i="193"/>
  <c r="K5" i="192"/>
  <c r="K5" i="191"/>
  <c r="K5" i="190"/>
  <c r="K5" i="189"/>
  <c r="K5" i="188"/>
  <c r="K5" i="187"/>
  <c r="K5" i="186"/>
  <c r="K5" i="185"/>
  <c r="K5" i="184"/>
  <c r="K5" i="183"/>
  <c r="K5" i="182"/>
  <c r="K5" i="181"/>
  <c r="K5" i="180"/>
  <c r="K5" i="179"/>
  <c r="K5" i="178"/>
  <c r="K5" i="177"/>
  <c r="K5" i="176"/>
  <c r="K5" i="175"/>
  <c r="K5" i="174"/>
  <c r="K5" i="173"/>
  <c r="K5" i="172"/>
  <c r="K5" i="171"/>
  <c r="K5" i="170"/>
  <c r="K5" i="169"/>
  <c r="K5" i="168"/>
  <c r="K5" i="167"/>
  <c r="K5" i="166"/>
  <c r="K5" i="165"/>
  <c r="K5" i="164"/>
  <c r="K5" i="163"/>
  <c r="K5" i="162"/>
  <c r="K5" i="161"/>
  <c r="K5" i="160"/>
  <c r="K5" i="119"/>
  <c r="K5" i="118"/>
  <c r="K5" i="117"/>
  <c r="K5" i="116"/>
  <c r="K5" i="115"/>
  <c r="K5" i="114"/>
  <c r="K5" i="113"/>
  <c r="K5" i="112"/>
  <c r="K5" i="111"/>
  <c r="K5" i="159"/>
  <c r="K5" i="158"/>
  <c r="K5" i="157"/>
  <c r="K5" i="156"/>
  <c r="K5" i="155"/>
  <c r="K5" i="154"/>
  <c r="K5" i="153"/>
  <c r="K5" i="152"/>
  <c r="K5" i="151"/>
  <c r="K5" i="150"/>
  <c r="K5" i="149"/>
  <c r="K5" i="148"/>
  <c r="K5" i="147"/>
  <c r="K5" i="146"/>
  <c r="K5" i="145"/>
  <c r="K5" i="144"/>
  <c r="K5" i="143"/>
  <c r="K5" i="142"/>
  <c r="K5" i="141"/>
  <c r="K5" i="140"/>
  <c r="K5" i="139"/>
  <c r="K5" i="138"/>
  <c r="K5" i="137"/>
  <c r="K5" i="136"/>
  <c r="K5" i="135"/>
  <c r="K5" i="134"/>
  <c r="K5" i="133"/>
  <c r="K5" i="132"/>
  <c r="K5" i="131"/>
  <c r="K5" i="130"/>
  <c r="K5" i="129"/>
  <c r="K5" i="128"/>
  <c r="K5" i="127"/>
  <c r="K5" i="126"/>
  <c r="K5" i="125"/>
  <c r="K5" i="124"/>
  <c r="K5" i="123"/>
  <c r="K5" i="122"/>
  <c r="K5" i="121"/>
  <c r="K5" i="120"/>
  <c r="K5" i="110"/>
  <c r="K5" i="109"/>
  <c r="K5" i="108"/>
  <c r="K5" i="107"/>
  <c r="K5" i="106"/>
  <c r="K5" i="105"/>
  <c r="K5" i="104"/>
  <c r="K5" i="103"/>
  <c r="K5" i="102"/>
  <c r="B5" i="101"/>
  <c r="B5" i="100"/>
  <c r="B5" i="99"/>
  <c r="B5" i="98"/>
  <c r="B5" i="97"/>
  <c r="B5" i="96"/>
  <c r="B5" i="95"/>
  <c r="B5" i="94"/>
  <c r="B5" i="93"/>
  <c r="K5" i="71"/>
  <c r="K5" i="10"/>
  <c r="B5" i="5"/>
  <c r="D5" i="4"/>
  <c r="C23" i="100"/>
  <c r="B23" i="100"/>
  <c r="C23" i="99"/>
  <c r="B23" i="99"/>
  <c r="C23" i="98"/>
  <c r="B23" i="98"/>
  <c r="C23" i="97"/>
  <c r="B23" i="97"/>
  <c r="C23" i="96"/>
  <c r="B23" i="96"/>
  <c r="C22" i="100"/>
  <c r="B22" i="100"/>
  <c r="C22" i="99"/>
  <c r="B22" i="99"/>
  <c r="C22" i="98"/>
  <c r="B22" i="98"/>
  <c r="C22" i="97"/>
  <c r="B22" i="97"/>
  <c r="C22" i="96"/>
  <c r="B22" i="96"/>
  <c r="C21" i="100"/>
  <c r="B21" i="100"/>
  <c r="C21" i="99"/>
  <c r="B21" i="99"/>
  <c r="C21" i="98"/>
  <c r="B21" i="98"/>
  <c r="C21" i="97"/>
  <c r="B21" i="97"/>
  <c r="C21" i="96"/>
  <c r="B21" i="96"/>
  <c r="C20" i="100"/>
  <c r="B20" i="100"/>
  <c r="C20" i="99"/>
  <c r="B20" i="99"/>
  <c r="C20" i="98"/>
  <c r="B20" i="98"/>
  <c r="C20" i="97"/>
  <c r="B20" i="97"/>
  <c r="C20" i="96"/>
  <c r="B20" i="96"/>
  <c r="C19" i="100"/>
  <c r="B19" i="100"/>
  <c r="C19" i="99"/>
  <c r="B19" i="99"/>
  <c r="C19" i="98"/>
  <c r="B19" i="98"/>
  <c r="C19" i="97"/>
  <c r="B19" i="97"/>
  <c r="C19" i="96"/>
  <c r="B19" i="96"/>
  <c r="C23" i="101"/>
  <c r="B23" i="101"/>
  <c r="C22" i="101"/>
  <c r="B22" i="101"/>
  <c r="C21" i="101"/>
  <c r="B21" i="101"/>
  <c r="C20" i="101"/>
  <c r="B20" i="101"/>
  <c r="C19" i="101"/>
  <c r="B19" i="101"/>
  <c r="C16" i="101"/>
  <c r="B16" i="101"/>
  <c r="C15" i="101"/>
  <c r="B15" i="101"/>
  <c r="C14" i="101"/>
  <c r="B14" i="101"/>
  <c r="C13" i="101"/>
  <c r="B13" i="101"/>
  <c r="C12" i="101"/>
  <c r="B12" i="101"/>
  <c r="C16" i="100"/>
  <c r="B16" i="100"/>
  <c r="C15" i="100"/>
  <c r="B15" i="100"/>
  <c r="C14" i="100"/>
  <c r="B14" i="100"/>
  <c r="C13" i="100"/>
  <c r="B13" i="100"/>
  <c r="C12" i="100"/>
  <c r="B12" i="100"/>
  <c r="C16" i="99"/>
  <c r="B16" i="99"/>
  <c r="C15" i="99"/>
  <c r="B15" i="99"/>
  <c r="C14" i="99"/>
  <c r="B14" i="99"/>
  <c r="C13" i="99"/>
  <c r="B13" i="99"/>
  <c r="C12" i="99"/>
  <c r="B12" i="99"/>
  <c r="C16" i="98"/>
  <c r="B16" i="98"/>
  <c r="C15" i="98"/>
  <c r="B15" i="98"/>
  <c r="C14" i="98"/>
  <c r="B14" i="98"/>
  <c r="C13" i="98"/>
  <c r="B13" i="98"/>
  <c r="C12" i="98"/>
  <c r="B12" i="98"/>
  <c r="C16" i="97"/>
  <c r="B16" i="97"/>
  <c r="C15" i="97"/>
  <c r="B15" i="97"/>
  <c r="C14" i="97"/>
  <c r="B14" i="97"/>
  <c r="C13" i="97"/>
  <c r="B13" i="97"/>
  <c r="C12" i="97"/>
  <c r="B12" i="97"/>
  <c r="C16" i="96"/>
  <c r="B16" i="96"/>
  <c r="C15" i="96"/>
  <c r="B15" i="96"/>
  <c r="C14" i="96"/>
  <c r="B14" i="96"/>
  <c r="C13" i="96"/>
  <c r="B13" i="96"/>
  <c r="C12" i="96"/>
  <c r="B12" i="96"/>
  <c r="C23" i="95"/>
  <c r="B23" i="95"/>
  <c r="C22" i="95"/>
  <c r="B22" i="95"/>
  <c r="C21" i="95"/>
  <c r="B21" i="95"/>
  <c r="C20" i="95"/>
  <c r="B20" i="95"/>
  <c r="C19" i="95"/>
  <c r="B19" i="95"/>
  <c r="C16" i="95"/>
  <c r="B16" i="95"/>
  <c r="C15" i="95"/>
  <c r="B15" i="95"/>
  <c r="C14" i="95"/>
  <c r="B14" i="95"/>
  <c r="C13" i="95"/>
  <c r="B13" i="95"/>
  <c r="C12" i="95"/>
  <c r="B12" i="95"/>
  <c r="C23" i="94"/>
  <c r="B23" i="94"/>
  <c r="C22" i="94"/>
  <c r="B22" i="94"/>
  <c r="C21" i="94"/>
  <c r="B21" i="94"/>
  <c r="C20" i="94"/>
  <c r="B20" i="94"/>
  <c r="C19" i="94"/>
  <c r="B19" i="94"/>
  <c r="C16" i="94"/>
  <c r="B16" i="94"/>
  <c r="C15" i="94"/>
  <c r="B15" i="94"/>
  <c r="C14" i="94"/>
  <c r="B14" i="94"/>
  <c r="C13" i="94"/>
  <c r="B13" i="94"/>
  <c r="C12" i="94"/>
  <c r="B12" i="94"/>
  <c r="B16" i="93"/>
  <c r="B15" i="93"/>
  <c r="B14" i="93"/>
  <c r="B13" i="93"/>
  <c r="B12" i="93"/>
  <c r="C23" i="93"/>
  <c r="B23" i="93"/>
  <c r="C22" i="93"/>
  <c r="B22" i="93"/>
  <c r="C21" i="93"/>
  <c r="B21" i="93"/>
  <c r="C20" i="93"/>
  <c r="B20" i="93"/>
  <c r="C19" i="93"/>
  <c r="B19" i="93"/>
  <c r="C16" i="93"/>
  <c r="C15" i="93"/>
  <c r="C14" i="93"/>
  <c r="C13" i="93"/>
  <c r="C12" i="93"/>
  <c r="V31" i="199"/>
  <c r="U31" i="199" s="1"/>
  <c r="V30" i="199"/>
  <c r="U30" i="199" s="1"/>
  <c r="V29" i="199"/>
  <c r="U29" i="199" s="1"/>
  <c r="V28" i="199"/>
  <c r="U28" i="199" s="1"/>
  <c r="V27" i="199"/>
  <c r="U27" i="199" s="1"/>
  <c r="V26" i="199"/>
  <c r="U26" i="199" s="1"/>
  <c r="V25" i="199"/>
  <c r="U25" i="199" s="1"/>
  <c r="V24" i="199"/>
  <c r="U24" i="199" s="1"/>
  <c r="V23" i="199"/>
  <c r="U23" i="199" s="1"/>
  <c r="V22" i="199"/>
  <c r="U22" i="199" s="1"/>
  <c r="V21" i="199"/>
  <c r="U21" i="199" s="1"/>
  <c r="V20" i="199"/>
  <c r="U20" i="199" s="1"/>
  <c r="V19" i="199"/>
  <c r="U19" i="199" s="1"/>
  <c r="V18" i="199"/>
  <c r="U18" i="199" s="1"/>
  <c r="V17" i="199"/>
  <c r="U17" i="199" s="1"/>
  <c r="V16" i="199"/>
  <c r="U16" i="199" s="1"/>
  <c r="V15" i="199"/>
  <c r="U15" i="199" s="1"/>
  <c r="V14" i="199"/>
  <c r="U14" i="199" s="1"/>
  <c r="V31" i="198"/>
  <c r="U31" i="198" s="1"/>
  <c r="V30" i="198"/>
  <c r="U30" i="198" s="1"/>
  <c r="V29" i="198"/>
  <c r="U29" i="198" s="1"/>
  <c r="V28" i="198"/>
  <c r="U28" i="198" s="1"/>
  <c r="V27" i="198"/>
  <c r="U27" i="198" s="1"/>
  <c r="V26" i="198"/>
  <c r="U26" i="198" s="1"/>
  <c r="V25" i="198"/>
  <c r="U25" i="198" s="1"/>
  <c r="V24" i="198"/>
  <c r="U24" i="198" s="1"/>
  <c r="V23" i="198"/>
  <c r="U23" i="198" s="1"/>
  <c r="V22" i="198"/>
  <c r="U22" i="198" s="1"/>
  <c r="V21" i="198"/>
  <c r="U21" i="198" s="1"/>
  <c r="V20" i="198"/>
  <c r="U20" i="198" s="1"/>
  <c r="V19" i="198"/>
  <c r="U19" i="198" s="1"/>
  <c r="V18" i="198"/>
  <c r="U18" i="198" s="1"/>
  <c r="V17" i="198"/>
  <c r="U17" i="198" s="1"/>
  <c r="V16" i="198"/>
  <c r="U16" i="198" s="1"/>
  <c r="V15" i="198"/>
  <c r="U15" i="198" s="1"/>
  <c r="V14" i="198"/>
  <c r="U14" i="198" s="1"/>
  <c r="V31" i="197"/>
  <c r="U31" i="197" s="1"/>
  <c r="V30" i="197"/>
  <c r="U30" i="197" s="1"/>
  <c r="V29" i="197"/>
  <c r="U29" i="197" s="1"/>
  <c r="V28" i="197"/>
  <c r="U28" i="197" s="1"/>
  <c r="V27" i="197"/>
  <c r="U27" i="197" s="1"/>
  <c r="V26" i="197"/>
  <c r="U26" i="197" s="1"/>
  <c r="V25" i="197"/>
  <c r="U25" i="197" s="1"/>
  <c r="V24" i="197"/>
  <c r="U24" i="197" s="1"/>
  <c r="V23" i="197"/>
  <c r="U23" i="197" s="1"/>
  <c r="V22" i="197"/>
  <c r="U22" i="197" s="1"/>
  <c r="V21" i="197"/>
  <c r="U21" i="197" s="1"/>
  <c r="V20" i="197"/>
  <c r="U20" i="197" s="1"/>
  <c r="V19" i="197"/>
  <c r="U19" i="197" s="1"/>
  <c r="V18" i="197"/>
  <c r="U18" i="197" s="1"/>
  <c r="V17" i="197"/>
  <c r="U17" i="197" s="1"/>
  <c r="V16" i="197"/>
  <c r="U16" i="197" s="1"/>
  <c r="V15" i="197"/>
  <c r="U15" i="197" s="1"/>
  <c r="V14" i="197"/>
  <c r="U14" i="197" s="1"/>
  <c r="V31" i="196"/>
  <c r="U31" i="196" s="1"/>
  <c r="V30" i="196"/>
  <c r="U30" i="196" s="1"/>
  <c r="V29" i="196"/>
  <c r="U29" i="196" s="1"/>
  <c r="V28" i="196"/>
  <c r="U28" i="196" s="1"/>
  <c r="V27" i="196"/>
  <c r="U27" i="196" s="1"/>
  <c r="V26" i="196"/>
  <c r="U26" i="196" s="1"/>
  <c r="V25" i="196"/>
  <c r="U25" i="196" s="1"/>
  <c r="V24" i="196"/>
  <c r="U24" i="196" s="1"/>
  <c r="V23" i="196"/>
  <c r="U23" i="196" s="1"/>
  <c r="V22" i="196"/>
  <c r="U22" i="196" s="1"/>
  <c r="V21" i="196"/>
  <c r="U21" i="196" s="1"/>
  <c r="V20" i="196"/>
  <c r="U20" i="196" s="1"/>
  <c r="V19" i="196"/>
  <c r="U19" i="196" s="1"/>
  <c r="V18" i="196"/>
  <c r="U18" i="196" s="1"/>
  <c r="V17" i="196"/>
  <c r="U17" i="196" s="1"/>
  <c r="V16" i="196"/>
  <c r="U16" i="196" s="1"/>
  <c r="V15" i="196"/>
  <c r="U15" i="196" s="1"/>
  <c r="V14" i="196"/>
  <c r="U14" i="196" s="1"/>
  <c r="V31" i="195"/>
  <c r="U31" i="195" s="1"/>
  <c r="V30" i="195"/>
  <c r="U30" i="195" s="1"/>
  <c r="V29" i="195"/>
  <c r="U29" i="195" s="1"/>
  <c r="V28" i="195"/>
  <c r="U28" i="195" s="1"/>
  <c r="V27" i="195"/>
  <c r="U27" i="195" s="1"/>
  <c r="V26" i="195"/>
  <c r="U26" i="195" s="1"/>
  <c r="V25" i="195"/>
  <c r="U25" i="195"/>
  <c r="V24" i="195"/>
  <c r="U24" i="195" s="1"/>
  <c r="V23" i="195"/>
  <c r="U23" i="195" s="1"/>
  <c r="V22" i="195"/>
  <c r="U22" i="195" s="1"/>
  <c r="V21" i="195"/>
  <c r="U21" i="195" s="1"/>
  <c r="V20" i="195"/>
  <c r="U20" i="195" s="1"/>
  <c r="V19" i="195"/>
  <c r="U19" i="195" s="1"/>
  <c r="V18" i="195"/>
  <c r="U18" i="195" s="1"/>
  <c r="V17" i="195"/>
  <c r="U17" i="195" s="1"/>
  <c r="V16" i="195"/>
  <c r="U16" i="195" s="1"/>
  <c r="V15" i="195"/>
  <c r="U15" i="195" s="1"/>
  <c r="V14" i="195"/>
  <c r="U14" i="195" s="1"/>
  <c r="V31" i="194"/>
  <c r="U31" i="194" s="1"/>
  <c r="V30" i="194"/>
  <c r="U30" i="194" s="1"/>
  <c r="V29" i="194"/>
  <c r="U29" i="194" s="1"/>
  <c r="V28" i="194"/>
  <c r="U28" i="194" s="1"/>
  <c r="V27" i="194"/>
  <c r="U27" i="194" s="1"/>
  <c r="V26" i="194"/>
  <c r="U26" i="194" s="1"/>
  <c r="V25" i="194"/>
  <c r="U25" i="194" s="1"/>
  <c r="V24" i="194"/>
  <c r="U24" i="194" s="1"/>
  <c r="V23" i="194"/>
  <c r="U23" i="194" s="1"/>
  <c r="V22" i="194"/>
  <c r="U22" i="194" s="1"/>
  <c r="V21" i="194"/>
  <c r="U21" i="194" s="1"/>
  <c r="V20" i="194"/>
  <c r="U20" i="194" s="1"/>
  <c r="V19" i="194"/>
  <c r="U19" i="194" s="1"/>
  <c r="V18" i="194"/>
  <c r="U18" i="194" s="1"/>
  <c r="V17" i="194"/>
  <c r="U17" i="194" s="1"/>
  <c r="V16" i="194"/>
  <c r="U16" i="194" s="1"/>
  <c r="V15" i="194"/>
  <c r="U15" i="194" s="1"/>
  <c r="V14" i="194"/>
  <c r="U14" i="194" s="1"/>
  <c r="V31" i="193"/>
  <c r="U31" i="193" s="1"/>
  <c r="V30" i="193"/>
  <c r="U30" i="193" s="1"/>
  <c r="V29" i="193"/>
  <c r="U29" i="193" s="1"/>
  <c r="V28" i="193"/>
  <c r="U28" i="193" s="1"/>
  <c r="V27" i="193"/>
  <c r="U27" i="193" s="1"/>
  <c r="V26" i="193"/>
  <c r="U26" i="193" s="1"/>
  <c r="V25" i="193"/>
  <c r="U25" i="193" s="1"/>
  <c r="V24" i="193"/>
  <c r="U24" i="193" s="1"/>
  <c r="V23" i="193"/>
  <c r="U23" i="193" s="1"/>
  <c r="V22" i="193"/>
  <c r="U22" i="193" s="1"/>
  <c r="V21" i="193"/>
  <c r="U21" i="193" s="1"/>
  <c r="V20" i="193"/>
  <c r="U20" i="193" s="1"/>
  <c r="V19" i="193"/>
  <c r="U19" i="193" s="1"/>
  <c r="V18" i="193"/>
  <c r="U18" i="193" s="1"/>
  <c r="V17" i="193"/>
  <c r="U17" i="193" s="1"/>
  <c r="V16" i="193"/>
  <c r="U16" i="193" s="1"/>
  <c r="V15" i="193"/>
  <c r="U15" i="193" s="1"/>
  <c r="V14" i="193"/>
  <c r="U14" i="193" s="1"/>
  <c r="V31" i="192"/>
  <c r="U31" i="192" s="1"/>
  <c r="V30" i="192"/>
  <c r="U30" i="192" s="1"/>
  <c r="V29" i="192"/>
  <c r="U29" i="192" s="1"/>
  <c r="V28" i="192"/>
  <c r="U28" i="192" s="1"/>
  <c r="V27" i="192"/>
  <c r="U27" i="192" s="1"/>
  <c r="V26" i="192"/>
  <c r="U26" i="192" s="1"/>
  <c r="V25" i="192"/>
  <c r="U25" i="192" s="1"/>
  <c r="V24" i="192"/>
  <c r="U24" i="192" s="1"/>
  <c r="V23" i="192"/>
  <c r="U23" i="192" s="1"/>
  <c r="V22" i="192"/>
  <c r="U22" i="192" s="1"/>
  <c r="V21" i="192"/>
  <c r="U21" i="192" s="1"/>
  <c r="V20" i="192"/>
  <c r="U20" i="192" s="1"/>
  <c r="V19" i="192"/>
  <c r="U19" i="192" s="1"/>
  <c r="V18" i="192"/>
  <c r="U18" i="192" s="1"/>
  <c r="V17" i="192"/>
  <c r="U17" i="192" s="1"/>
  <c r="V16" i="192"/>
  <c r="U16" i="192" s="1"/>
  <c r="V15" i="192"/>
  <c r="U15" i="192" s="1"/>
  <c r="V14" i="192"/>
  <c r="U14" i="192" s="1"/>
  <c r="V31" i="191"/>
  <c r="U31" i="191" s="1"/>
  <c r="V30" i="191"/>
  <c r="U30" i="191" s="1"/>
  <c r="V29" i="191"/>
  <c r="U29" i="191" s="1"/>
  <c r="V28" i="191"/>
  <c r="U28" i="191" s="1"/>
  <c r="V27" i="191"/>
  <c r="U27" i="191" s="1"/>
  <c r="V26" i="191"/>
  <c r="U26" i="191" s="1"/>
  <c r="V25" i="191"/>
  <c r="U25" i="191" s="1"/>
  <c r="V24" i="191"/>
  <c r="U24" i="191" s="1"/>
  <c r="V23" i="191"/>
  <c r="U23" i="191" s="1"/>
  <c r="V22" i="191"/>
  <c r="U22" i="191" s="1"/>
  <c r="V21" i="191"/>
  <c r="U21" i="191" s="1"/>
  <c r="V20" i="191"/>
  <c r="U20" i="191" s="1"/>
  <c r="V19" i="191"/>
  <c r="U19" i="191" s="1"/>
  <c r="V18" i="191"/>
  <c r="U18" i="191" s="1"/>
  <c r="V17" i="191"/>
  <c r="U17" i="191" s="1"/>
  <c r="V16" i="191"/>
  <c r="U16" i="191" s="1"/>
  <c r="V15" i="191"/>
  <c r="U15" i="191" s="1"/>
  <c r="V14" i="191"/>
  <c r="U14" i="191" s="1"/>
  <c r="V31" i="190"/>
  <c r="U31" i="190" s="1"/>
  <c r="V30" i="190"/>
  <c r="U30" i="190" s="1"/>
  <c r="V29" i="190"/>
  <c r="U29" i="190" s="1"/>
  <c r="V28" i="190"/>
  <c r="U28" i="190" s="1"/>
  <c r="V27" i="190"/>
  <c r="U27" i="190" s="1"/>
  <c r="V26" i="190"/>
  <c r="U26" i="190" s="1"/>
  <c r="V25" i="190"/>
  <c r="U25" i="190" s="1"/>
  <c r="V24" i="190"/>
  <c r="U24" i="190" s="1"/>
  <c r="V23" i="190"/>
  <c r="U23" i="190" s="1"/>
  <c r="V22" i="190"/>
  <c r="U22" i="190" s="1"/>
  <c r="V21" i="190"/>
  <c r="U21" i="190" s="1"/>
  <c r="V20" i="190"/>
  <c r="U20" i="190" s="1"/>
  <c r="V19" i="190"/>
  <c r="U19" i="190" s="1"/>
  <c r="V18" i="190"/>
  <c r="U18" i="190" s="1"/>
  <c r="V17" i="190"/>
  <c r="U17" i="190" s="1"/>
  <c r="V16" i="190"/>
  <c r="U16" i="190" s="1"/>
  <c r="V15" i="190"/>
  <c r="U15" i="190" s="1"/>
  <c r="V14" i="190"/>
  <c r="U14" i="190" s="1"/>
  <c r="V31" i="189"/>
  <c r="U31" i="189" s="1"/>
  <c r="V30" i="189"/>
  <c r="U30" i="189" s="1"/>
  <c r="V29" i="189"/>
  <c r="U29" i="189" s="1"/>
  <c r="V28" i="189"/>
  <c r="U28" i="189" s="1"/>
  <c r="V27" i="189"/>
  <c r="U27" i="189" s="1"/>
  <c r="V26" i="189"/>
  <c r="U26" i="189" s="1"/>
  <c r="V25" i="189"/>
  <c r="U25" i="189" s="1"/>
  <c r="V24" i="189"/>
  <c r="U24" i="189" s="1"/>
  <c r="V23" i="189"/>
  <c r="U23" i="189" s="1"/>
  <c r="V22" i="189"/>
  <c r="U22" i="189" s="1"/>
  <c r="V21" i="189"/>
  <c r="U21" i="189" s="1"/>
  <c r="V20" i="189"/>
  <c r="U20" i="189" s="1"/>
  <c r="V19" i="189"/>
  <c r="U19" i="189" s="1"/>
  <c r="V18" i="189"/>
  <c r="U18" i="189" s="1"/>
  <c r="V17" i="189"/>
  <c r="U17" i="189" s="1"/>
  <c r="V16" i="189"/>
  <c r="U16" i="189" s="1"/>
  <c r="V15" i="189"/>
  <c r="U15" i="189" s="1"/>
  <c r="V14" i="189"/>
  <c r="U14" i="189" s="1"/>
  <c r="V31" i="188"/>
  <c r="U31" i="188" s="1"/>
  <c r="V30" i="188"/>
  <c r="U30" i="188" s="1"/>
  <c r="V29" i="188"/>
  <c r="U29" i="188" s="1"/>
  <c r="V28" i="188"/>
  <c r="U28" i="188" s="1"/>
  <c r="V27" i="188"/>
  <c r="U27" i="188" s="1"/>
  <c r="V26" i="188"/>
  <c r="U26" i="188" s="1"/>
  <c r="V25" i="188"/>
  <c r="U25" i="188" s="1"/>
  <c r="V24" i="188"/>
  <c r="U24" i="188" s="1"/>
  <c r="V23" i="188"/>
  <c r="U23" i="188" s="1"/>
  <c r="V22" i="188"/>
  <c r="U22" i="188" s="1"/>
  <c r="V21" i="188"/>
  <c r="U21" i="188" s="1"/>
  <c r="V20" i="188"/>
  <c r="U20" i="188" s="1"/>
  <c r="V19" i="188"/>
  <c r="U19" i="188" s="1"/>
  <c r="V18" i="188"/>
  <c r="U18" i="188" s="1"/>
  <c r="V17" i="188"/>
  <c r="U17" i="188" s="1"/>
  <c r="V16" i="188"/>
  <c r="U16" i="188" s="1"/>
  <c r="V15" i="188"/>
  <c r="U15" i="188" s="1"/>
  <c r="V14" i="188"/>
  <c r="U14" i="188" s="1"/>
  <c r="V31" i="187"/>
  <c r="U31" i="187" s="1"/>
  <c r="V30" i="187"/>
  <c r="U30" i="187" s="1"/>
  <c r="V29" i="187"/>
  <c r="U29" i="187" s="1"/>
  <c r="V28" i="187"/>
  <c r="U28" i="187" s="1"/>
  <c r="V27" i="187"/>
  <c r="U27" i="187" s="1"/>
  <c r="V26" i="187"/>
  <c r="U26" i="187" s="1"/>
  <c r="V25" i="187"/>
  <c r="U25" i="187" s="1"/>
  <c r="V24" i="187"/>
  <c r="U24" i="187" s="1"/>
  <c r="V23" i="187"/>
  <c r="U23" i="187" s="1"/>
  <c r="V22" i="187"/>
  <c r="U22" i="187" s="1"/>
  <c r="V21" i="187"/>
  <c r="U21" i="187" s="1"/>
  <c r="V20" i="187"/>
  <c r="U20" i="187" s="1"/>
  <c r="V19" i="187"/>
  <c r="U19" i="187" s="1"/>
  <c r="V18" i="187"/>
  <c r="U18" i="187" s="1"/>
  <c r="V17" i="187"/>
  <c r="U17" i="187" s="1"/>
  <c r="V16" i="187"/>
  <c r="U16" i="187" s="1"/>
  <c r="V15" i="187"/>
  <c r="U15" i="187" s="1"/>
  <c r="V14" i="187"/>
  <c r="U14" i="187" s="1"/>
  <c r="V31" i="186"/>
  <c r="U31" i="186" s="1"/>
  <c r="V30" i="186"/>
  <c r="U30" i="186" s="1"/>
  <c r="V29" i="186"/>
  <c r="U29" i="186" s="1"/>
  <c r="V28" i="186"/>
  <c r="U28" i="186" s="1"/>
  <c r="V27" i="186"/>
  <c r="U27" i="186" s="1"/>
  <c r="V26" i="186"/>
  <c r="U26" i="186" s="1"/>
  <c r="V25" i="186"/>
  <c r="U25" i="186" s="1"/>
  <c r="V24" i="186"/>
  <c r="U24" i="186" s="1"/>
  <c r="V23" i="186"/>
  <c r="U23" i="186" s="1"/>
  <c r="V22" i="186"/>
  <c r="U22" i="186" s="1"/>
  <c r="V21" i="186"/>
  <c r="U21" i="186" s="1"/>
  <c r="V20" i="186"/>
  <c r="U20" i="186" s="1"/>
  <c r="V19" i="186"/>
  <c r="U19" i="186" s="1"/>
  <c r="V18" i="186"/>
  <c r="U18" i="186" s="1"/>
  <c r="V17" i="186"/>
  <c r="U17" i="186" s="1"/>
  <c r="V16" i="186"/>
  <c r="U16" i="186" s="1"/>
  <c r="V15" i="186"/>
  <c r="U15" i="186" s="1"/>
  <c r="V14" i="186"/>
  <c r="U14" i="186" s="1"/>
  <c r="V31" i="185"/>
  <c r="U31" i="185" s="1"/>
  <c r="V30" i="185"/>
  <c r="U30" i="185" s="1"/>
  <c r="V29" i="185"/>
  <c r="U29" i="185" s="1"/>
  <c r="V28" i="185"/>
  <c r="U28" i="185" s="1"/>
  <c r="V27" i="185"/>
  <c r="U27" i="185" s="1"/>
  <c r="V26" i="185"/>
  <c r="U26" i="185" s="1"/>
  <c r="V25" i="185"/>
  <c r="U25" i="185" s="1"/>
  <c r="V24" i="185"/>
  <c r="U24" i="185" s="1"/>
  <c r="V23" i="185"/>
  <c r="U23" i="185" s="1"/>
  <c r="V22" i="185"/>
  <c r="U22" i="185" s="1"/>
  <c r="V21" i="185"/>
  <c r="U21" i="185" s="1"/>
  <c r="V20" i="185"/>
  <c r="U20" i="185" s="1"/>
  <c r="V19" i="185"/>
  <c r="U19" i="185" s="1"/>
  <c r="V18" i="185"/>
  <c r="U18" i="185" s="1"/>
  <c r="V17" i="185"/>
  <c r="U17" i="185" s="1"/>
  <c r="V16" i="185"/>
  <c r="U16" i="185" s="1"/>
  <c r="V15" i="185"/>
  <c r="U15" i="185" s="1"/>
  <c r="V14" i="185"/>
  <c r="U14" i="185" s="1"/>
  <c r="V31" i="184"/>
  <c r="U31" i="184" s="1"/>
  <c r="V30" i="184"/>
  <c r="U30" i="184" s="1"/>
  <c r="V29" i="184"/>
  <c r="U29" i="184" s="1"/>
  <c r="V28" i="184"/>
  <c r="U28" i="184" s="1"/>
  <c r="V27" i="184"/>
  <c r="U27" i="184" s="1"/>
  <c r="V26" i="184"/>
  <c r="U26" i="184" s="1"/>
  <c r="V25" i="184"/>
  <c r="U25" i="184" s="1"/>
  <c r="V24" i="184"/>
  <c r="U24" i="184" s="1"/>
  <c r="V23" i="184"/>
  <c r="U23" i="184" s="1"/>
  <c r="V22" i="184"/>
  <c r="U22" i="184" s="1"/>
  <c r="V21" i="184"/>
  <c r="U21" i="184" s="1"/>
  <c r="V20" i="184"/>
  <c r="U20" i="184" s="1"/>
  <c r="V19" i="184"/>
  <c r="U19" i="184" s="1"/>
  <c r="V18" i="184"/>
  <c r="U18" i="184" s="1"/>
  <c r="V17" i="184"/>
  <c r="U17" i="184" s="1"/>
  <c r="V16" i="184"/>
  <c r="U16" i="184" s="1"/>
  <c r="V15" i="184"/>
  <c r="U15" i="184" s="1"/>
  <c r="V14" i="184"/>
  <c r="U14" i="184" s="1"/>
  <c r="V31" i="183"/>
  <c r="U31" i="183" s="1"/>
  <c r="V30" i="183"/>
  <c r="U30" i="183" s="1"/>
  <c r="V29" i="183"/>
  <c r="U29" i="183" s="1"/>
  <c r="V28" i="183"/>
  <c r="U28" i="183" s="1"/>
  <c r="V27" i="183"/>
  <c r="U27" i="183" s="1"/>
  <c r="V26" i="183"/>
  <c r="U26" i="183" s="1"/>
  <c r="V25" i="183"/>
  <c r="U25" i="183" s="1"/>
  <c r="V24" i="183"/>
  <c r="U24" i="183" s="1"/>
  <c r="V23" i="183"/>
  <c r="U23" i="183" s="1"/>
  <c r="V22" i="183"/>
  <c r="U22" i="183" s="1"/>
  <c r="V21" i="183"/>
  <c r="U21" i="183" s="1"/>
  <c r="V20" i="183"/>
  <c r="U20" i="183" s="1"/>
  <c r="V19" i="183"/>
  <c r="U19" i="183" s="1"/>
  <c r="V18" i="183"/>
  <c r="U18" i="183" s="1"/>
  <c r="V17" i="183"/>
  <c r="U17" i="183" s="1"/>
  <c r="V16" i="183"/>
  <c r="U16" i="183" s="1"/>
  <c r="V15" i="183"/>
  <c r="U15" i="183" s="1"/>
  <c r="V14" i="183"/>
  <c r="U14" i="183" s="1"/>
  <c r="V31" i="182"/>
  <c r="U31" i="182" s="1"/>
  <c r="V30" i="182"/>
  <c r="U30" i="182" s="1"/>
  <c r="V29" i="182"/>
  <c r="U29" i="182" s="1"/>
  <c r="V28" i="182"/>
  <c r="U28" i="182" s="1"/>
  <c r="V27" i="182"/>
  <c r="U27" i="182" s="1"/>
  <c r="V26" i="182"/>
  <c r="U26" i="182" s="1"/>
  <c r="V25" i="182"/>
  <c r="U25" i="182" s="1"/>
  <c r="V24" i="182"/>
  <c r="U24" i="182" s="1"/>
  <c r="V23" i="182"/>
  <c r="U23" i="182" s="1"/>
  <c r="V22" i="182"/>
  <c r="U22" i="182" s="1"/>
  <c r="V21" i="182"/>
  <c r="U21" i="182" s="1"/>
  <c r="V20" i="182"/>
  <c r="U20" i="182" s="1"/>
  <c r="V19" i="182"/>
  <c r="U19" i="182" s="1"/>
  <c r="V18" i="182"/>
  <c r="U18" i="182" s="1"/>
  <c r="V17" i="182"/>
  <c r="U17" i="182" s="1"/>
  <c r="V16" i="182"/>
  <c r="U16" i="182" s="1"/>
  <c r="V15" i="182"/>
  <c r="U15" i="182" s="1"/>
  <c r="V14" i="182"/>
  <c r="U14" i="182" s="1"/>
  <c r="V31" i="181"/>
  <c r="U31" i="181" s="1"/>
  <c r="V30" i="181"/>
  <c r="U30" i="181" s="1"/>
  <c r="V29" i="181"/>
  <c r="U29" i="181" s="1"/>
  <c r="V28" i="181"/>
  <c r="U28" i="181" s="1"/>
  <c r="V27" i="181"/>
  <c r="U27" i="181" s="1"/>
  <c r="V26" i="181"/>
  <c r="U26" i="181" s="1"/>
  <c r="V25" i="181"/>
  <c r="U25" i="181" s="1"/>
  <c r="V24" i="181"/>
  <c r="U24" i="181" s="1"/>
  <c r="V23" i="181"/>
  <c r="U23" i="181" s="1"/>
  <c r="V22" i="181"/>
  <c r="U22" i="181" s="1"/>
  <c r="V21" i="181"/>
  <c r="U21" i="181" s="1"/>
  <c r="V20" i="181"/>
  <c r="U20" i="181" s="1"/>
  <c r="V19" i="181"/>
  <c r="U19" i="181" s="1"/>
  <c r="V18" i="181"/>
  <c r="U18" i="181" s="1"/>
  <c r="V17" i="181"/>
  <c r="U17" i="181" s="1"/>
  <c r="V16" i="181"/>
  <c r="U16" i="181" s="1"/>
  <c r="V15" i="181"/>
  <c r="U15" i="181" s="1"/>
  <c r="V14" i="181"/>
  <c r="U14" i="181" s="1"/>
  <c r="V31" i="180"/>
  <c r="U31" i="180" s="1"/>
  <c r="V30" i="180"/>
  <c r="U30" i="180" s="1"/>
  <c r="V29" i="180"/>
  <c r="U29" i="180" s="1"/>
  <c r="V28" i="180"/>
  <c r="U28" i="180" s="1"/>
  <c r="V27" i="180"/>
  <c r="U27" i="180" s="1"/>
  <c r="V26" i="180"/>
  <c r="U26" i="180" s="1"/>
  <c r="V25" i="180"/>
  <c r="U25" i="180" s="1"/>
  <c r="V24" i="180"/>
  <c r="U24" i="180" s="1"/>
  <c r="V23" i="180"/>
  <c r="U23" i="180" s="1"/>
  <c r="V22" i="180"/>
  <c r="U22" i="180" s="1"/>
  <c r="V21" i="180"/>
  <c r="U21" i="180" s="1"/>
  <c r="V20" i="180"/>
  <c r="U20" i="180" s="1"/>
  <c r="V19" i="180"/>
  <c r="U19" i="180" s="1"/>
  <c r="V18" i="180"/>
  <c r="U18" i="180" s="1"/>
  <c r="V17" i="180"/>
  <c r="U17" i="180" s="1"/>
  <c r="V16" i="180"/>
  <c r="U16" i="180" s="1"/>
  <c r="V15" i="180"/>
  <c r="U15" i="180" s="1"/>
  <c r="V14" i="180"/>
  <c r="U14" i="180" s="1"/>
  <c r="V31" i="179"/>
  <c r="U31" i="179" s="1"/>
  <c r="V30" i="179"/>
  <c r="U30" i="179" s="1"/>
  <c r="V29" i="179"/>
  <c r="U29" i="179" s="1"/>
  <c r="V28" i="179"/>
  <c r="U28" i="179" s="1"/>
  <c r="V27" i="179"/>
  <c r="U27" i="179" s="1"/>
  <c r="V26" i="179"/>
  <c r="U26" i="179" s="1"/>
  <c r="V25" i="179"/>
  <c r="U25" i="179" s="1"/>
  <c r="V24" i="179"/>
  <c r="U24" i="179" s="1"/>
  <c r="V23" i="179"/>
  <c r="U23" i="179" s="1"/>
  <c r="V22" i="179"/>
  <c r="U22" i="179" s="1"/>
  <c r="V21" i="179"/>
  <c r="U21" i="179" s="1"/>
  <c r="V20" i="179"/>
  <c r="U20" i="179" s="1"/>
  <c r="V19" i="179"/>
  <c r="U19" i="179" s="1"/>
  <c r="V18" i="179"/>
  <c r="U18" i="179" s="1"/>
  <c r="V17" i="179"/>
  <c r="U17" i="179" s="1"/>
  <c r="V16" i="179"/>
  <c r="U16" i="179" s="1"/>
  <c r="V15" i="179"/>
  <c r="U15" i="179" s="1"/>
  <c r="V14" i="179"/>
  <c r="U14" i="179" s="1"/>
  <c r="V31" i="178"/>
  <c r="U31" i="178" s="1"/>
  <c r="V30" i="178"/>
  <c r="U30" i="178" s="1"/>
  <c r="V29" i="178"/>
  <c r="U29" i="178" s="1"/>
  <c r="V28" i="178"/>
  <c r="U28" i="178" s="1"/>
  <c r="V27" i="178"/>
  <c r="U27" i="178" s="1"/>
  <c r="V26" i="178"/>
  <c r="U26" i="178" s="1"/>
  <c r="V25" i="178"/>
  <c r="U25" i="178" s="1"/>
  <c r="V24" i="178"/>
  <c r="U24" i="178" s="1"/>
  <c r="V23" i="178"/>
  <c r="U23" i="178" s="1"/>
  <c r="V22" i="178"/>
  <c r="U22" i="178" s="1"/>
  <c r="V21" i="178"/>
  <c r="U21" i="178" s="1"/>
  <c r="V20" i="178"/>
  <c r="U20" i="178" s="1"/>
  <c r="V19" i="178"/>
  <c r="U19" i="178" s="1"/>
  <c r="V18" i="178"/>
  <c r="U18" i="178" s="1"/>
  <c r="V17" i="178"/>
  <c r="U17" i="178" s="1"/>
  <c r="V16" i="178"/>
  <c r="U16" i="178" s="1"/>
  <c r="V15" i="178"/>
  <c r="U15" i="178" s="1"/>
  <c r="V14" i="178"/>
  <c r="U14" i="178" s="1"/>
  <c r="V31" i="177"/>
  <c r="U31" i="177" s="1"/>
  <c r="V30" i="177"/>
  <c r="U30" i="177" s="1"/>
  <c r="V29" i="177"/>
  <c r="U29" i="177" s="1"/>
  <c r="V28" i="177"/>
  <c r="U28" i="177" s="1"/>
  <c r="V27" i="177"/>
  <c r="U27" i="177" s="1"/>
  <c r="V26" i="177"/>
  <c r="U26" i="177" s="1"/>
  <c r="V25" i="177"/>
  <c r="U25" i="177" s="1"/>
  <c r="V24" i="177"/>
  <c r="U24" i="177" s="1"/>
  <c r="V23" i="177"/>
  <c r="U23" i="177" s="1"/>
  <c r="V22" i="177"/>
  <c r="U22" i="177" s="1"/>
  <c r="V21" i="177"/>
  <c r="U21" i="177" s="1"/>
  <c r="V20" i="177"/>
  <c r="U20" i="177" s="1"/>
  <c r="V19" i="177"/>
  <c r="U19" i="177" s="1"/>
  <c r="V18" i="177"/>
  <c r="U18" i="177" s="1"/>
  <c r="V17" i="177"/>
  <c r="U17" i="177" s="1"/>
  <c r="V16" i="177"/>
  <c r="U16" i="177" s="1"/>
  <c r="V15" i="177"/>
  <c r="U15" i="177" s="1"/>
  <c r="V14" i="177"/>
  <c r="U14" i="177" s="1"/>
  <c r="V31" i="176"/>
  <c r="U31" i="176" s="1"/>
  <c r="V30" i="176"/>
  <c r="U30" i="176" s="1"/>
  <c r="V29" i="176"/>
  <c r="U29" i="176" s="1"/>
  <c r="V28" i="176"/>
  <c r="U28" i="176" s="1"/>
  <c r="V27" i="176"/>
  <c r="U27" i="176" s="1"/>
  <c r="V26" i="176"/>
  <c r="U26" i="176" s="1"/>
  <c r="V25" i="176"/>
  <c r="U25" i="176" s="1"/>
  <c r="V24" i="176"/>
  <c r="U24" i="176" s="1"/>
  <c r="V23" i="176"/>
  <c r="U23" i="176" s="1"/>
  <c r="V22" i="176"/>
  <c r="U22" i="176" s="1"/>
  <c r="V21" i="176"/>
  <c r="U21" i="176" s="1"/>
  <c r="V20" i="176"/>
  <c r="U20" i="176" s="1"/>
  <c r="V19" i="176"/>
  <c r="U19" i="176" s="1"/>
  <c r="V18" i="176"/>
  <c r="U18" i="176" s="1"/>
  <c r="V17" i="176"/>
  <c r="U17" i="176" s="1"/>
  <c r="V16" i="176"/>
  <c r="U16" i="176" s="1"/>
  <c r="V15" i="176"/>
  <c r="U15" i="176" s="1"/>
  <c r="V14" i="176"/>
  <c r="U14" i="176" s="1"/>
  <c r="V31" i="175"/>
  <c r="U31" i="175" s="1"/>
  <c r="V30" i="175"/>
  <c r="U30" i="175" s="1"/>
  <c r="V29" i="175"/>
  <c r="U29" i="175" s="1"/>
  <c r="V28" i="175"/>
  <c r="U28" i="175" s="1"/>
  <c r="V27" i="175"/>
  <c r="U27" i="175" s="1"/>
  <c r="V26" i="175"/>
  <c r="U26" i="175" s="1"/>
  <c r="V25" i="175"/>
  <c r="U25" i="175" s="1"/>
  <c r="V24" i="175"/>
  <c r="U24" i="175" s="1"/>
  <c r="V23" i="175"/>
  <c r="U23" i="175" s="1"/>
  <c r="V22" i="175"/>
  <c r="U22" i="175" s="1"/>
  <c r="V21" i="175"/>
  <c r="U21" i="175" s="1"/>
  <c r="V20" i="175"/>
  <c r="U20" i="175" s="1"/>
  <c r="V19" i="175"/>
  <c r="U19" i="175" s="1"/>
  <c r="V18" i="175"/>
  <c r="U18" i="175" s="1"/>
  <c r="V17" i="175"/>
  <c r="U17" i="175" s="1"/>
  <c r="V16" i="175"/>
  <c r="U16" i="175" s="1"/>
  <c r="V15" i="175"/>
  <c r="U15" i="175" s="1"/>
  <c r="V14" i="175"/>
  <c r="U14" i="175" s="1"/>
  <c r="V31" i="174"/>
  <c r="U31" i="174" s="1"/>
  <c r="V30" i="174"/>
  <c r="U30" i="174" s="1"/>
  <c r="V29" i="174"/>
  <c r="U29" i="174" s="1"/>
  <c r="V28" i="174"/>
  <c r="U28" i="174" s="1"/>
  <c r="V27" i="174"/>
  <c r="U27" i="174" s="1"/>
  <c r="V26" i="174"/>
  <c r="U26" i="174" s="1"/>
  <c r="V25" i="174"/>
  <c r="U25" i="174" s="1"/>
  <c r="V24" i="174"/>
  <c r="U24" i="174" s="1"/>
  <c r="V23" i="174"/>
  <c r="U23" i="174" s="1"/>
  <c r="V22" i="174"/>
  <c r="U22" i="174" s="1"/>
  <c r="V21" i="174"/>
  <c r="U21" i="174" s="1"/>
  <c r="V20" i="174"/>
  <c r="U20" i="174" s="1"/>
  <c r="V19" i="174"/>
  <c r="U19" i="174" s="1"/>
  <c r="V18" i="174"/>
  <c r="U18" i="174" s="1"/>
  <c r="V17" i="174"/>
  <c r="U17" i="174" s="1"/>
  <c r="V16" i="174"/>
  <c r="U16" i="174" s="1"/>
  <c r="V15" i="174"/>
  <c r="U15" i="174" s="1"/>
  <c r="V14" i="174"/>
  <c r="U14" i="174" s="1"/>
  <c r="V31" i="173"/>
  <c r="U31" i="173" s="1"/>
  <c r="V30" i="173"/>
  <c r="U30" i="173" s="1"/>
  <c r="V29" i="173"/>
  <c r="U29" i="173" s="1"/>
  <c r="V28" i="173"/>
  <c r="U28" i="173" s="1"/>
  <c r="V27" i="173"/>
  <c r="U27" i="173" s="1"/>
  <c r="V26" i="173"/>
  <c r="U26" i="173" s="1"/>
  <c r="V25" i="173"/>
  <c r="U25" i="173" s="1"/>
  <c r="V24" i="173"/>
  <c r="U24" i="173" s="1"/>
  <c r="V23" i="173"/>
  <c r="U23" i="173" s="1"/>
  <c r="V22" i="173"/>
  <c r="U22" i="173" s="1"/>
  <c r="V21" i="173"/>
  <c r="U21" i="173" s="1"/>
  <c r="V20" i="173"/>
  <c r="U20" i="173" s="1"/>
  <c r="V19" i="173"/>
  <c r="U19" i="173" s="1"/>
  <c r="V18" i="173"/>
  <c r="U18" i="173" s="1"/>
  <c r="V17" i="173"/>
  <c r="U17" i="173" s="1"/>
  <c r="V16" i="173"/>
  <c r="U16" i="173" s="1"/>
  <c r="V15" i="173"/>
  <c r="U15" i="173" s="1"/>
  <c r="V14" i="173"/>
  <c r="U14" i="173" s="1"/>
  <c r="V31" i="172"/>
  <c r="U31" i="172" s="1"/>
  <c r="V30" i="172"/>
  <c r="U30" i="172" s="1"/>
  <c r="V29" i="172"/>
  <c r="U29" i="172" s="1"/>
  <c r="V28" i="172"/>
  <c r="U28" i="172" s="1"/>
  <c r="V27" i="172"/>
  <c r="U27" i="172" s="1"/>
  <c r="V26" i="172"/>
  <c r="U26" i="172" s="1"/>
  <c r="V25" i="172"/>
  <c r="U25" i="172" s="1"/>
  <c r="V24" i="172"/>
  <c r="U24" i="172" s="1"/>
  <c r="V23" i="172"/>
  <c r="U23" i="172" s="1"/>
  <c r="V22" i="172"/>
  <c r="U22" i="172" s="1"/>
  <c r="V21" i="172"/>
  <c r="U21" i="172" s="1"/>
  <c r="V20" i="172"/>
  <c r="U20" i="172" s="1"/>
  <c r="V19" i="172"/>
  <c r="U19" i="172" s="1"/>
  <c r="V18" i="172"/>
  <c r="U18" i="172" s="1"/>
  <c r="V17" i="172"/>
  <c r="U17" i="172" s="1"/>
  <c r="V16" i="172"/>
  <c r="U16" i="172" s="1"/>
  <c r="V15" i="172"/>
  <c r="U15" i="172" s="1"/>
  <c r="V14" i="172"/>
  <c r="U14" i="172" s="1"/>
  <c r="V31" i="171"/>
  <c r="U31" i="171" s="1"/>
  <c r="V30" i="171"/>
  <c r="U30" i="171" s="1"/>
  <c r="V29" i="171"/>
  <c r="U29" i="171" s="1"/>
  <c r="V28" i="171"/>
  <c r="U28" i="171" s="1"/>
  <c r="V27" i="171"/>
  <c r="U27" i="171" s="1"/>
  <c r="V26" i="171"/>
  <c r="U26" i="171" s="1"/>
  <c r="V25" i="171"/>
  <c r="U25" i="171" s="1"/>
  <c r="V24" i="171"/>
  <c r="U24" i="171" s="1"/>
  <c r="V23" i="171"/>
  <c r="U23" i="171" s="1"/>
  <c r="V22" i="171"/>
  <c r="U22" i="171" s="1"/>
  <c r="V21" i="171"/>
  <c r="U21" i="171" s="1"/>
  <c r="V20" i="171"/>
  <c r="U20" i="171" s="1"/>
  <c r="V19" i="171"/>
  <c r="U19" i="171" s="1"/>
  <c r="V18" i="171"/>
  <c r="U18" i="171" s="1"/>
  <c r="V17" i="171"/>
  <c r="U17" i="171" s="1"/>
  <c r="V16" i="171"/>
  <c r="U16" i="171" s="1"/>
  <c r="V15" i="171"/>
  <c r="U15" i="171" s="1"/>
  <c r="V14" i="171"/>
  <c r="U14" i="171" s="1"/>
  <c r="V31" i="170"/>
  <c r="U31" i="170" s="1"/>
  <c r="V30" i="170"/>
  <c r="U30" i="170" s="1"/>
  <c r="V29" i="170"/>
  <c r="U29" i="170" s="1"/>
  <c r="V28" i="170"/>
  <c r="U28" i="170" s="1"/>
  <c r="V27" i="170"/>
  <c r="U27" i="170" s="1"/>
  <c r="V26" i="170"/>
  <c r="U26" i="170" s="1"/>
  <c r="V25" i="170"/>
  <c r="U25" i="170" s="1"/>
  <c r="V24" i="170"/>
  <c r="U24" i="170" s="1"/>
  <c r="V23" i="170"/>
  <c r="U23" i="170" s="1"/>
  <c r="V22" i="170"/>
  <c r="U22" i="170" s="1"/>
  <c r="V21" i="170"/>
  <c r="U21" i="170" s="1"/>
  <c r="V20" i="170"/>
  <c r="U20" i="170" s="1"/>
  <c r="V19" i="170"/>
  <c r="U19" i="170" s="1"/>
  <c r="V18" i="170"/>
  <c r="U18" i="170" s="1"/>
  <c r="V17" i="170"/>
  <c r="U17" i="170" s="1"/>
  <c r="V16" i="170"/>
  <c r="U16" i="170" s="1"/>
  <c r="V15" i="170"/>
  <c r="U15" i="170" s="1"/>
  <c r="V14" i="170"/>
  <c r="U14" i="170" s="1"/>
  <c r="V31" i="169"/>
  <c r="U31" i="169" s="1"/>
  <c r="V30" i="169"/>
  <c r="U30" i="169" s="1"/>
  <c r="V29" i="169"/>
  <c r="U29" i="169" s="1"/>
  <c r="V28" i="169"/>
  <c r="U28" i="169" s="1"/>
  <c r="V27" i="169"/>
  <c r="U27" i="169" s="1"/>
  <c r="V26" i="169"/>
  <c r="U26" i="169" s="1"/>
  <c r="V25" i="169"/>
  <c r="U25" i="169" s="1"/>
  <c r="V24" i="169"/>
  <c r="U24" i="169" s="1"/>
  <c r="V23" i="169"/>
  <c r="U23" i="169" s="1"/>
  <c r="V22" i="169"/>
  <c r="U22" i="169" s="1"/>
  <c r="V21" i="169"/>
  <c r="U21" i="169" s="1"/>
  <c r="V20" i="169"/>
  <c r="U20" i="169" s="1"/>
  <c r="V19" i="169"/>
  <c r="U19" i="169" s="1"/>
  <c r="V18" i="169"/>
  <c r="U18" i="169" s="1"/>
  <c r="V17" i="169"/>
  <c r="U17" i="169" s="1"/>
  <c r="V16" i="169"/>
  <c r="U16" i="169" s="1"/>
  <c r="V15" i="169"/>
  <c r="U15" i="169" s="1"/>
  <c r="V14" i="169"/>
  <c r="U14" i="169" s="1"/>
  <c r="V31" i="168"/>
  <c r="U31" i="168" s="1"/>
  <c r="V30" i="168"/>
  <c r="U30" i="168" s="1"/>
  <c r="V29" i="168"/>
  <c r="U29" i="168" s="1"/>
  <c r="V28" i="168"/>
  <c r="U28" i="168" s="1"/>
  <c r="V27" i="168"/>
  <c r="U27" i="168" s="1"/>
  <c r="V26" i="168"/>
  <c r="U26" i="168" s="1"/>
  <c r="V25" i="168"/>
  <c r="U25" i="168" s="1"/>
  <c r="V24" i="168"/>
  <c r="U24" i="168"/>
  <c r="V23" i="168"/>
  <c r="U23" i="168" s="1"/>
  <c r="V22" i="168"/>
  <c r="U22" i="168" s="1"/>
  <c r="V21" i="168"/>
  <c r="U21" i="168" s="1"/>
  <c r="V20" i="168"/>
  <c r="U20" i="168" s="1"/>
  <c r="V19" i="168"/>
  <c r="U19" i="168" s="1"/>
  <c r="V18" i="168"/>
  <c r="U18" i="168" s="1"/>
  <c r="V17" i="168"/>
  <c r="U17" i="168" s="1"/>
  <c r="V16" i="168"/>
  <c r="U16" i="168" s="1"/>
  <c r="V15" i="168"/>
  <c r="U15" i="168" s="1"/>
  <c r="V14" i="168"/>
  <c r="U14" i="168" s="1"/>
  <c r="V31" i="167"/>
  <c r="U31" i="167" s="1"/>
  <c r="V30" i="167"/>
  <c r="U30" i="167" s="1"/>
  <c r="V29" i="167"/>
  <c r="U29" i="167" s="1"/>
  <c r="V28" i="167"/>
  <c r="U28" i="167" s="1"/>
  <c r="V27" i="167"/>
  <c r="U27" i="167" s="1"/>
  <c r="V26" i="167"/>
  <c r="U26" i="167" s="1"/>
  <c r="V25" i="167"/>
  <c r="U25" i="167" s="1"/>
  <c r="V24" i="167"/>
  <c r="U24" i="167" s="1"/>
  <c r="V23" i="167"/>
  <c r="U23" i="167" s="1"/>
  <c r="V22" i="167"/>
  <c r="U22" i="167" s="1"/>
  <c r="V21" i="167"/>
  <c r="U21" i="167" s="1"/>
  <c r="V20" i="167"/>
  <c r="U20" i="167" s="1"/>
  <c r="V19" i="167"/>
  <c r="U19" i="167" s="1"/>
  <c r="V18" i="167"/>
  <c r="U18" i="167" s="1"/>
  <c r="V17" i="167"/>
  <c r="U17" i="167" s="1"/>
  <c r="V16" i="167"/>
  <c r="U16" i="167" s="1"/>
  <c r="V15" i="167"/>
  <c r="U15" i="167" s="1"/>
  <c r="V14" i="167"/>
  <c r="U14" i="167" s="1"/>
  <c r="V31" i="166"/>
  <c r="U31" i="166" s="1"/>
  <c r="V30" i="166"/>
  <c r="U30" i="166" s="1"/>
  <c r="V29" i="166"/>
  <c r="U29" i="166" s="1"/>
  <c r="V28" i="166"/>
  <c r="U28" i="166" s="1"/>
  <c r="V27" i="166"/>
  <c r="U27" i="166" s="1"/>
  <c r="V26" i="166"/>
  <c r="U26" i="166" s="1"/>
  <c r="V25" i="166"/>
  <c r="U25" i="166" s="1"/>
  <c r="V24" i="166"/>
  <c r="U24" i="166" s="1"/>
  <c r="V23" i="166"/>
  <c r="U23" i="166" s="1"/>
  <c r="V22" i="166"/>
  <c r="U22" i="166" s="1"/>
  <c r="V21" i="166"/>
  <c r="U21" i="166" s="1"/>
  <c r="V20" i="166"/>
  <c r="U20" i="166" s="1"/>
  <c r="V19" i="166"/>
  <c r="U19" i="166" s="1"/>
  <c r="V18" i="166"/>
  <c r="U18" i="166" s="1"/>
  <c r="V17" i="166"/>
  <c r="U17" i="166" s="1"/>
  <c r="V16" i="166"/>
  <c r="U16" i="166" s="1"/>
  <c r="V15" i="166"/>
  <c r="U15" i="166" s="1"/>
  <c r="V14" i="166"/>
  <c r="U14" i="166" s="1"/>
  <c r="V31" i="165"/>
  <c r="U31" i="165" s="1"/>
  <c r="V30" i="165"/>
  <c r="U30" i="165" s="1"/>
  <c r="V29" i="165"/>
  <c r="U29" i="165" s="1"/>
  <c r="V28" i="165"/>
  <c r="U28" i="165" s="1"/>
  <c r="V27" i="165"/>
  <c r="U27" i="165" s="1"/>
  <c r="V26" i="165"/>
  <c r="U26" i="165" s="1"/>
  <c r="V25" i="165"/>
  <c r="U25" i="165" s="1"/>
  <c r="V24" i="165"/>
  <c r="U24" i="165" s="1"/>
  <c r="V23" i="165"/>
  <c r="U23" i="165" s="1"/>
  <c r="V22" i="165"/>
  <c r="U22" i="165" s="1"/>
  <c r="V21" i="165"/>
  <c r="U21" i="165" s="1"/>
  <c r="V20" i="165"/>
  <c r="U20" i="165" s="1"/>
  <c r="V19" i="165"/>
  <c r="U19" i="165" s="1"/>
  <c r="V18" i="165"/>
  <c r="U18" i="165" s="1"/>
  <c r="V17" i="165"/>
  <c r="U17" i="165" s="1"/>
  <c r="V16" i="165"/>
  <c r="U16" i="165" s="1"/>
  <c r="V15" i="165"/>
  <c r="U15" i="165" s="1"/>
  <c r="V14" i="165"/>
  <c r="U14" i="165" s="1"/>
  <c r="V31" i="164"/>
  <c r="U31" i="164" s="1"/>
  <c r="V30" i="164"/>
  <c r="U30" i="164" s="1"/>
  <c r="V29" i="164"/>
  <c r="U29" i="164" s="1"/>
  <c r="V28" i="164"/>
  <c r="U28" i="164" s="1"/>
  <c r="V27" i="164"/>
  <c r="U27" i="164" s="1"/>
  <c r="V26" i="164"/>
  <c r="U26" i="164" s="1"/>
  <c r="V25" i="164"/>
  <c r="U25" i="164" s="1"/>
  <c r="V24" i="164"/>
  <c r="U24" i="164" s="1"/>
  <c r="V23" i="164"/>
  <c r="U23" i="164" s="1"/>
  <c r="V22" i="164"/>
  <c r="U22" i="164" s="1"/>
  <c r="V21" i="164"/>
  <c r="U21" i="164" s="1"/>
  <c r="V20" i="164"/>
  <c r="U20" i="164" s="1"/>
  <c r="V19" i="164"/>
  <c r="U19" i="164" s="1"/>
  <c r="V18" i="164"/>
  <c r="U18" i="164" s="1"/>
  <c r="V17" i="164"/>
  <c r="U17" i="164" s="1"/>
  <c r="V16" i="164"/>
  <c r="U16" i="164" s="1"/>
  <c r="V15" i="164"/>
  <c r="U15" i="164" s="1"/>
  <c r="V14" i="164"/>
  <c r="U14" i="164" s="1"/>
  <c r="V31" i="163"/>
  <c r="U31" i="163" s="1"/>
  <c r="V30" i="163"/>
  <c r="U30" i="163" s="1"/>
  <c r="V29" i="163"/>
  <c r="U29" i="163" s="1"/>
  <c r="V28" i="163"/>
  <c r="U28" i="163" s="1"/>
  <c r="V27" i="163"/>
  <c r="U27" i="163" s="1"/>
  <c r="V26" i="163"/>
  <c r="U26" i="163" s="1"/>
  <c r="V25" i="163"/>
  <c r="U25" i="163" s="1"/>
  <c r="V24" i="163"/>
  <c r="U24" i="163" s="1"/>
  <c r="V23" i="163"/>
  <c r="U23" i="163" s="1"/>
  <c r="V22" i="163"/>
  <c r="U22" i="163" s="1"/>
  <c r="V21" i="163"/>
  <c r="U21" i="163" s="1"/>
  <c r="V20" i="163"/>
  <c r="U20" i="163" s="1"/>
  <c r="V19" i="163"/>
  <c r="U19" i="163" s="1"/>
  <c r="V18" i="163"/>
  <c r="U18" i="163" s="1"/>
  <c r="V17" i="163"/>
  <c r="U17" i="163" s="1"/>
  <c r="V16" i="163"/>
  <c r="U16" i="163" s="1"/>
  <c r="V15" i="163"/>
  <c r="U15" i="163" s="1"/>
  <c r="V14" i="163"/>
  <c r="U14" i="163" s="1"/>
  <c r="V31" i="162"/>
  <c r="U31" i="162" s="1"/>
  <c r="V30" i="162"/>
  <c r="U30" i="162" s="1"/>
  <c r="V29" i="162"/>
  <c r="U29" i="162" s="1"/>
  <c r="V28" i="162"/>
  <c r="U28" i="162" s="1"/>
  <c r="V27" i="162"/>
  <c r="U27" i="162" s="1"/>
  <c r="V26" i="162"/>
  <c r="U26" i="162" s="1"/>
  <c r="V25" i="162"/>
  <c r="U25" i="162" s="1"/>
  <c r="V24" i="162"/>
  <c r="U24" i="162" s="1"/>
  <c r="V23" i="162"/>
  <c r="U23" i="162" s="1"/>
  <c r="V22" i="162"/>
  <c r="U22" i="162" s="1"/>
  <c r="V21" i="162"/>
  <c r="U21" i="162" s="1"/>
  <c r="V20" i="162"/>
  <c r="U20" i="162" s="1"/>
  <c r="V19" i="162"/>
  <c r="U19" i="162" s="1"/>
  <c r="V18" i="162"/>
  <c r="U18" i="162" s="1"/>
  <c r="V17" i="162"/>
  <c r="U17" i="162" s="1"/>
  <c r="V16" i="162"/>
  <c r="U16" i="162" s="1"/>
  <c r="V15" i="162"/>
  <c r="U15" i="162" s="1"/>
  <c r="V14" i="162"/>
  <c r="U14" i="162" s="1"/>
  <c r="V31" i="161"/>
  <c r="U31" i="161" s="1"/>
  <c r="V30" i="161"/>
  <c r="U30" i="161" s="1"/>
  <c r="V29" i="161"/>
  <c r="U29" i="161" s="1"/>
  <c r="V28" i="161"/>
  <c r="U28" i="161" s="1"/>
  <c r="V27" i="161"/>
  <c r="U27" i="161" s="1"/>
  <c r="V26" i="161"/>
  <c r="U26" i="161" s="1"/>
  <c r="V25" i="161"/>
  <c r="U25" i="161" s="1"/>
  <c r="V24" i="161"/>
  <c r="U24" i="161" s="1"/>
  <c r="V23" i="161"/>
  <c r="U23" i="161" s="1"/>
  <c r="V22" i="161"/>
  <c r="U22" i="161" s="1"/>
  <c r="V21" i="161"/>
  <c r="U21" i="161" s="1"/>
  <c r="V20" i="161"/>
  <c r="U20" i="161" s="1"/>
  <c r="V19" i="161"/>
  <c r="U19" i="161" s="1"/>
  <c r="V18" i="161"/>
  <c r="U18" i="161" s="1"/>
  <c r="V17" i="161"/>
  <c r="U17" i="161" s="1"/>
  <c r="V16" i="161"/>
  <c r="U16" i="161" s="1"/>
  <c r="V15" i="161"/>
  <c r="U15" i="161" s="1"/>
  <c r="V14" i="161"/>
  <c r="U14" i="161" s="1"/>
  <c r="V31" i="160"/>
  <c r="U31" i="160" s="1"/>
  <c r="V30" i="160"/>
  <c r="U30" i="160" s="1"/>
  <c r="V29" i="160"/>
  <c r="U29" i="160" s="1"/>
  <c r="V28" i="160"/>
  <c r="U28" i="160" s="1"/>
  <c r="V27" i="160"/>
  <c r="U27" i="160" s="1"/>
  <c r="V26" i="160"/>
  <c r="U26" i="160" s="1"/>
  <c r="V25" i="160"/>
  <c r="U25" i="160" s="1"/>
  <c r="V24" i="160"/>
  <c r="U24" i="160" s="1"/>
  <c r="V23" i="160"/>
  <c r="U23" i="160" s="1"/>
  <c r="V22" i="160"/>
  <c r="U22" i="160" s="1"/>
  <c r="V21" i="160"/>
  <c r="U21" i="160" s="1"/>
  <c r="V20" i="160"/>
  <c r="U20" i="160" s="1"/>
  <c r="V19" i="160"/>
  <c r="U19" i="160" s="1"/>
  <c r="V18" i="160"/>
  <c r="U18" i="160" s="1"/>
  <c r="V17" i="160"/>
  <c r="U17" i="160" s="1"/>
  <c r="V16" i="160"/>
  <c r="U16" i="160" s="1"/>
  <c r="V15" i="160"/>
  <c r="U15" i="160" s="1"/>
  <c r="V14" i="160"/>
  <c r="U14" i="160" s="1"/>
  <c r="V31" i="119"/>
  <c r="U31" i="119" s="1"/>
  <c r="V30" i="119"/>
  <c r="U30" i="119" s="1"/>
  <c r="V29" i="119"/>
  <c r="U29" i="119" s="1"/>
  <c r="V28" i="119"/>
  <c r="U28" i="119" s="1"/>
  <c r="V27" i="119"/>
  <c r="U27" i="119" s="1"/>
  <c r="V26" i="119"/>
  <c r="U26" i="119" s="1"/>
  <c r="V25" i="119"/>
  <c r="U25" i="119" s="1"/>
  <c r="V24" i="119"/>
  <c r="U24" i="119" s="1"/>
  <c r="V23" i="119"/>
  <c r="U23" i="119" s="1"/>
  <c r="V22" i="119"/>
  <c r="U22" i="119" s="1"/>
  <c r="V21" i="119"/>
  <c r="U21" i="119" s="1"/>
  <c r="V20" i="119"/>
  <c r="U20" i="119" s="1"/>
  <c r="V19" i="119"/>
  <c r="U19" i="119" s="1"/>
  <c r="V18" i="119"/>
  <c r="U18" i="119" s="1"/>
  <c r="V17" i="119"/>
  <c r="U17" i="119" s="1"/>
  <c r="V16" i="119"/>
  <c r="U16" i="119" s="1"/>
  <c r="V15" i="119"/>
  <c r="U15" i="119" s="1"/>
  <c r="V14" i="119"/>
  <c r="U14" i="119" s="1"/>
  <c r="V31" i="118"/>
  <c r="U31" i="118" s="1"/>
  <c r="V30" i="118"/>
  <c r="U30" i="118" s="1"/>
  <c r="V29" i="118"/>
  <c r="U29" i="118" s="1"/>
  <c r="V28" i="118"/>
  <c r="U28" i="118" s="1"/>
  <c r="V27" i="118"/>
  <c r="U27" i="118" s="1"/>
  <c r="V26" i="118"/>
  <c r="U26" i="118" s="1"/>
  <c r="V25" i="118"/>
  <c r="U25" i="118" s="1"/>
  <c r="V24" i="118"/>
  <c r="U24" i="118" s="1"/>
  <c r="V23" i="118"/>
  <c r="U23" i="118" s="1"/>
  <c r="V22" i="118"/>
  <c r="U22" i="118" s="1"/>
  <c r="V21" i="118"/>
  <c r="U21" i="118" s="1"/>
  <c r="V20" i="118"/>
  <c r="U20" i="118" s="1"/>
  <c r="V19" i="118"/>
  <c r="U19" i="118" s="1"/>
  <c r="V18" i="118"/>
  <c r="U18" i="118" s="1"/>
  <c r="V17" i="118"/>
  <c r="U17" i="118" s="1"/>
  <c r="V16" i="118"/>
  <c r="U16" i="118" s="1"/>
  <c r="V15" i="118"/>
  <c r="U15" i="118" s="1"/>
  <c r="V14" i="118"/>
  <c r="U14" i="118" s="1"/>
  <c r="V31" i="117"/>
  <c r="U31" i="117" s="1"/>
  <c r="V30" i="117"/>
  <c r="U30" i="117" s="1"/>
  <c r="V29" i="117"/>
  <c r="U29" i="117" s="1"/>
  <c r="V28" i="117"/>
  <c r="U28" i="117" s="1"/>
  <c r="V27" i="117"/>
  <c r="U27" i="117" s="1"/>
  <c r="V26" i="117"/>
  <c r="U26" i="117" s="1"/>
  <c r="V25" i="117"/>
  <c r="U25" i="117" s="1"/>
  <c r="V24" i="117"/>
  <c r="U24" i="117" s="1"/>
  <c r="V23" i="117"/>
  <c r="U23" i="117" s="1"/>
  <c r="V22" i="117"/>
  <c r="U22" i="117" s="1"/>
  <c r="V21" i="117"/>
  <c r="U21" i="117" s="1"/>
  <c r="V20" i="117"/>
  <c r="U20" i="117" s="1"/>
  <c r="V19" i="117"/>
  <c r="U19" i="117" s="1"/>
  <c r="V18" i="117"/>
  <c r="U18" i="117" s="1"/>
  <c r="V17" i="117"/>
  <c r="U17" i="117" s="1"/>
  <c r="V16" i="117"/>
  <c r="U16" i="117" s="1"/>
  <c r="V15" i="117"/>
  <c r="U15" i="117" s="1"/>
  <c r="V14" i="117"/>
  <c r="U14" i="117" s="1"/>
  <c r="V31" i="116"/>
  <c r="U31" i="116" s="1"/>
  <c r="V30" i="116"/>
  <c r="U30" i="116" s="1"/>
  <c r="V29" i="116"/>
  <c r="U29" i="116" s="1"/>
  <c r="V28" i="116"/>
  <c r="U28" i="116" s="1"/>
  <c r="V27" i="116"/>
  <c r="U27" i="116" s="1"/>
  <c r="V26" i="116"/>
  <c r="U26" i="116" s="1"/>
  <c r="V25" i="116"/>
  <c r="U25" i="116" s="1"/>
  <c r="V24" i="116"/>
  <c r="U24" i="116" s="1"/>
  <c r="V23" i="116"/>
  <c r="U23" i="116" s="1"/>
  <c r="V22" i="116"/>
  <c r="U22" i="116" s="1"/>
  <c r="V21" i="116"/>
  <c r="U21" i="116" s="1"/>
  <c r="V20" i="116"/>
  <c r="U20" i="116" s="1"/>
  <c r="V19" i="116"/>
  <c r="U19" i="116" s="1"/>
  <c r="V18" i="116"/>
  <c r="U18" i="116" s="1"/>
  <c r="V17" i="116"/>
  <c r="U17" i="116" s="1"/>
  <c r="V16" i="116"/>
  <c r="U16" i="116" s="1"/>
  <c r="V15" i="116"/>
  <c r="U15" i="116" s="1"/>
  <c r="V14" i="116"/>
  <c r="U14" i="116" s="1"/>
  <c r="V31" i="115"/>
  <c r="U31" i="115" s="1"/>
  <c r="V30" i="115"/>
  <c r="U30" i="115" s="1"/>
  <c r="V29" i="115"/>
  <c r="U29" i="115" s="1"/>
  <c r="V28" i="115"/>
  <c r="U28" i="115" s="1"/>
  <c r="V27" i="115"/>
  <c r="U27" i="115" s="1"/>
  <c r="V26" i="115"/>
  <c r="U26" i="115" s="1"/>
  <c r="V25" i="115"/>
  <c r="U25" i="115" s="1"/>
  <c r="V24" i="115"/>
  <c r="U24" i="115" s="1"/>
  <c r="V23" i="115"/>
  <c r="U23" i="115" s="1"/>
  <c r="V22" i="115"/>
  <c r="U22" i="115" s="1"/>
  <c r="V21" i="115"/>
  <c r="U21" i="115" s="1"/>
  <c r="V20" i="115"/>
  <c r="U20" i="115" s="1"/>
  <c r="V19" i="115"/>
  <c r="U19" i="115" s="1"/>
  <c r="V18" i="115"/>
  <c r="U18" i="115" s="1"/>
  <c r="V17" i="115"/>
  <c r="U17" i="115" s="1"/>
  <c r="V16" i="115"/>
  <c r="U16" i="115" s="1"/>
  <c r="V15" i="115"/>
  <c r="U15" i="115" s="1"/>
  <c r="V14" i="115"/>
  <c r="U14" i="115" s="1"/>
  <c r="V31" i="114"/>
  <c r="U31" i="114" s="1"/>
  <c r="V30" i="114"/>
  <c r="U30" i="114" s="1"/>
  <c r="V29" i="114"/>
  <c r="U29" i="114" s="1"/>
  <c r="V28" i="114"/>
  <c r="U28" i="114" s="1"/>
  <c r="V27" i="114"/>
  <c r="U27" i="114" s="1"/>
  <c r="V26" i="114"/>
  <c r="U26" i="114" s="1"/>
  <c r="V25" i="114"/>
  <c r="U25" i="114" s="1"/>
  <c r="V24" i="114"/>
  <c r="U24" i="114" s="1"/>
  <c r="V23" i="114"/>
  <c r="U23" i="114" s="1"/>
  <c r="V22" i="114"/>
  <c r="U22" i="114" s="1"/>
  <c r="V21" i="114"/>
  <c r="U21" i="114" s="1"/>
  <c r="V20" i="114"/>
  <c r="U20" i="114" s="1"/>
  <c r="V19" i="114"/>
  <c r="U19" i="114" s="1"/>
  <c r="V18" i="114"/>
  <c r="U18" i="114" s="1"/>
  <c r="V17" i="114"/>
  <c r="U17" i="114" s="1"/>
  <c r="V16" i="114"/>
  <c r="U16" i="114" s="1"/>
  <c r="V15" i="114"/>
  <c r="U15" i="114" s="1"/>
  <c r="V14" i="114"/>
  <c r="U14" i="114" s="1"/>
  <c r="V31" i="113"/>
  <c r="U31" i="113" s="1"/>
  <c r="V30" i="113"/>
  <c r="U30" i="113" s="1"/>
  <c r="V29" i="113"/>
  <c r="U29" i="113" s="1"/>
  <c r="V28" i="113"/>
  <c r="U28" i="113" s="1"/>
  <c r="V27" i="113"/>
  <c r="U27" i="113" s="1"/>
  <c r="V26" i="113"/>
  <c r="U26" i="113" s="1"/>
  <c r="V25" i="113"/>
  <c r="U25" i="113" s="1"/>
  <c r="V24" i="113"/>
  <c r="U24" i="113" s="1"/>
  <c r="V23" i="113"/>
  <c r="U23" i="113" s="1"/>
  <c r="V22" i="113"/>
  <c r="U22" i="113" s="1"/>
  <c r="V21" i="113"/>
  <c r="U21" i="113" s="1"/>
  <c r="V20" i="113"/>
  <c r="U20" i="113" s="1"/>
  <c r="V19" i="113"/>
  <c r="U19" i="113" s="1"/>
  <c r="V18" i="113"/>
  <c r="U18" i="113" s="1"/>
  <c r="V17" i="113"/>
  <c r="U17" i="113" s="1"/>
  <c r="V16" i="113"/>
  <c r="U16" i="113" s="1"/>
  <c r="V15" i="113"/>
  <c r="U15" i="113" s="1"/>
  <c r="V14" i="113"/>
  <c r="U14" i="113" s="1"/>
  <c r="V31" i="112"/>
  <c r="U31" i="112" s="1"/>
  <c r="V30" i="112"/>
  <c r="U30" i="112" s="1"/>
  <c r="V29" i="112"/>
  <c r="U29" i="112" s="1"/>
  <c r="V28" i="112"/>
  <c r="U28" i="112" s="1"/>
  <c r="V27" i="112"/>
  <c r="U27" i="112" s="1"/>
  <c r="V26" i="112"/>
  <c r="U26" i="112" s="1"/>
  <c r="V25" i="112"/>
  <c r="U25" i="112" s="1"/>
  <c r="V24" i="112"/>
  <c r="U24" i="112" s="1"/>
  <c r="V23" i="112"/>
  <c r="U23" i="112" s="1"/>
  <c r="V22" i="112"/>
  <c r="U22" i="112" s="1"/>
  <c r="V21" i="112"/>
  <c r="U21" i="112" s="1"/>
  <c r="V20" i="112"/>
  <c r="U20" i="112" s="1"/>
  <c r="V19" i="112"/>
  <c r="U19" i="112" s="1"/>
  <c r="V18" i="112"/>
  <c r="U18" i="112" s="1"/>
  <c r="V17" i="112"/>
  <c r="U17" i="112" s="1"/>
  <c r="V16" i="112"/>
  <c r="U16" i="112" s="1"/>
  <c r="V15" i="112"/>
  <c r="U15" i="112" s="1"/>
  <c r="V14" i="112"/>
  <c r="U14" i="112" s="1"/>
  <c r="V31" i="111"/>
  <c r="U31" i="111" s="1"/>
  <c r="V30" i="111"/>
  <c r="U30" i="111" s="1"/>
  <c r="V29" i="111"/>
  <c r="U29" i="111" s="1"/>
  <c r="V28" i="111"/>
  <c r="U28" i="111" s="1"/>
  <c r="V27" i="111"/>
  <c r="U27" i="111" s="1"/>
  <c r="V26" i="111"/>
  <c r="U26" i="111" s="1"/>
  <c r="V25" i="111"/>
  <c r="U25" i="111" s="1"/>
  <c r="V24" i="111"/>
  <c r="U24" i="111" s="1"/>
  <c r="V23" i="111"/>
  <c r="U23" i="111" s="1"/>
  <c r="V22" i="111"/>
  <c r="U22" i="111" s="1"/>
  <c r="V21" i="111"/>
  <c r="U21" i="111" s="1"/>
  <c r="V20" i="111"/>
  <c r="U20" i="111" s="1"/>
  <c r="V19" i="111"/>
  <c r="U19" i="111" s="1"/>
  <c r="V18" i="111"/>
  <c r="U18" i="111" s="1"/>
  <c r="V17" i="111"/>
  <c r="U17" i="111" s="1"/>
  <c r="V16" i="111"/>
  <c r="U16" i="111" s="1"/>
  <c r="V15" i="111"/>
  <c r="U15" i="111" s="1"/>
  <c r="V14" i="111"/>
  <c r="U14" i="111" s="1"/>
  <c r="T31" i="159"/>
  <c r="S31" i="159" s="1"/>
  <c r="T30" i="159"/>
  <c r="S30" i="159" s="1"/>
  <c r="T29" i="159"/>
  <c r="S29" i="159" s="1"/>
  <c r="T28" i="159"/>
  <c r="S28" i="159" s="1"/>
  <c r="T27" i="159"/>
  <c r="S27" i="159" s="1"/>
  <c r="T26" i="159"/>
  <c r="S26" i="159" s="1"/>
  <c r="T25" i="159"/>
  <c r="S25" i="159" s="1"/>
  <c r="T24" i="159"/>
  <c r="S24" i="159" s="1"/>
  <c r="T23" i="159"/>
  <c r="S23" i="159" s="1"/>
  <c r="T22" i="159"/>
  <c r="S22" i="159" s="1"/>
  <c r="T21" i="159"/>
  <c r="S21" i="159" s="1"/>
  <c r="T20" i="159"/>
  <c r="S20" i="159" s="1"/>
  <c r="T19" i="159"/>
  <c r="S19" i="159" s="1"/>
  <c r="T18" i="159"/>
  <c r="S18" i="159" s="1"/>
  <c r="T17" i="159"/>
  <c r="S17" i="159" s="1"/>
  <c r="T16" i="159"/>
  <c r="S16" i="159" s="1"/>
  <c r="T15" i="159"/>
  <c r="S15" i="159" s="1"/>
  <c r="T14" i="159"/>
  <c r="S14" i="159" s="1"/>
  <c r="T31" i="158"/>
  <c r="S31" i="158" s="1"/>
  <c r="T30" i="158"/>
  <c r="S30" i="158" s="1"/>
  <c r="T29" i="158"/>
  <c r="S29" i="158" s="1"/>
  <c r="T28" i="158"/>
  <c r="S28" i="158" s="1"/>
  <c r="T27" i="158"/>
  <c r="S27" i="158" s="1"/>
  <c r="T26" i="158"/>
  <c r="S26" i="158" s="1"/>
  <c r="T25" i="158"/>
  <c r="S25" i="158" s="1"/>
  <c r="T24" i="158"/>
  <c r="S24" i="158" s="1"/>
  <c r="T23" i="158"/>
  <c r="S23" i="158" s="1"/>
  <c r="T22" i="158"/>
  <c r="S22" i="158" s="1"/>
  <c r="T21" i="158"/>
  <c r="S21" i="158" s="1"/>
  <c r="T20" i="158"/>
  <c r="S20" i="158" s="1"/>
  <c r="T19" i="158"/>
  <c r="S19" i="158" s="1"/>
  <c r="T18" i="158"/>
  <c r="S18" i="158" s="1"/>
  <c r="T17" i="158"/>
  <c r="S17" i="158" s="1"/>
  <c r="T16" i="158"/>
  <c r="S16" i="158" s="1"/>
  <c r="T15" i="158"/>
  <c r="S15" i="158" s="1"/>
  <c r="T14" i="158"/>
  <c r="S14" i="158" s="1"/>
  <c r="T31" i="157"/>
  <c r="S31" i="157" s="1"/>
  <c r="T30" i="157"/>
  <c r="S30" i="157" s="1"/>
  <c r="T29" i="157"/>
  <c r="S29" i="157" s="1"/>
  <c r="T28" i="157"/>
  <c r="S28" i="157" s="1"/>
  <c r="T27" i="157"/>
  <c r="S27" i="157" s="1"/>
  <c r="T26" i="157"/>
  <c r="S26" i="157" s="1"/>
  <c r="T25" i="157"/>
  <c r="S25" i="157" s="1"/>
  <c r="T24" i="157"/>
  <c r="S24" i="157" s="1"/>
  <c r="T23" i="157"/>
  <c r="S23" i="157" s="1"/>
  <c r="T22" i="157"/>
  <c r="S22" i="157" s="1"/>
  <c r="T21" i="157"/>
  <c r="S21" i="157" s="1"/>
  <c r="T20" i="157"/>
  <c r="S20" i="157" s="1"/>
  <c r="T19" i="157"/>
  <c r="S19" i="157" s="1"/>
  <c r="T18" i="157"/>
  <c r="S18" i="157" s="1"/>
  <c r="T17" i="157"/>
  <c r="S17" i="157" s="1"/>
  <c r="T16" i="157"/>
  <c r="S16" i="157" s="1"/>
  <c r="T15" i="157"/>
  <c r="S15" i="157" s="1"/>
  <c r="T14" i="157"/>
  <c r="S14" i="157" s="1"/>
  <c r="T31" i="156"/>
  <c r="S31" i="156" s="1"/>
  <c r="T30" i="156"/>
  <c r="S30" i="156" s="1"/>
  <c r="T29" i="156"/>
  <c r="S29" i="156" s="1"/>
  <c r="T28" i="156"/>
  <c r="S28" i="156" s="1"/>
  <c r="T27" i="156"/>
  <c r="S27" i="156" s="1"/>
  <c r="T26" i="156"/>
  <c r="S26" i="156" s="1"/>
  <c r="T25" i="156"/>
  <c r="S25" i="156" s="1"/>
  <c r="T24" i="156"/>
  <c r="S24" i="156"/>
  <c r="T23" i="156"/>
  <c r="S23" i="156" s="1"/>
  <c r="T22" i="156"/>
  <c r="S22" i="156" s="1"/>
  <c r="T21" i="156"/>
  <c r="S21" i="156" s="1"/>
  <c r="T20" i="156"/>
  <c r="S20" i="156" s="1"/>
  <c r="T19" i="156"/>
  <c r="S19" i="156" s="1"/>
  <c r="T18" i="156"/>
  <c r="S18" i="156" s="1"/>
  <c r="T17" i="156"/>
  <c r="S17" i="156" s="1"/>
  <c r="T16" i="156"/>
  <c r="S16" i="156" s="1"/>
  <c r="T15" i="156"/>
  <c r="S15" i="156" s="1"/>
  <c r="T14" i="156"/>
  <c r="S14" i="156" s="1"/>
  <c r="T31" i="155"/>
  <c r="S31" i="155" s="1"/>
  <c r="T30" i="155"/>
  <c r="S30" i="155" s="1"/>
  <c r="T29" i="155"/>
  <c r="S29" i="155" s="1"/>
  <c r="T28" i="155"/>
  <c r="S28" i="155" s="1"/>
  <c r="T27" i="155"/>
  <c r="S27" i="155" s="1"/>
  <c r="T26" i="155"/>
  <c r="S26" i="155" s="1"/>
  <c r="T25" i="155"/>
  <c r="S25" i="155" s="1"/>
  <c r="T24" i="155"/>
  <c r="S24" i="155" s="1"/>
  <c r="T23" i="155"/>
  <c r="S23" i="155" s="1"/>
  <c r="T22" i="155"/>
  <c r="S22" i="155" s="1"/>
  <c r="T21" i="155"/>
  <c r="S21" i="155" s="1"/>
  <c r="T20" i="155"/>
  <c r="S20" i="155" s="1"/>
  <c r="T19" i="155"/>
  <c r="S19" i="155" s="1"/>
  <c r="T18" i="155"/>
  <c r="S18" i="155" s="1"/>
  <c r="T17" i="155"/>
  <c r="S17" i="155" s="1"/>
  <c r="T16" i="155"/>
  <c r="S16" i="155" s="1"/>
  <c r="T15" i="155"/>
  <c r="S15" i="155"/>
  <c r="T14" i="155"/>
  <c r="S14" i="155" s="1"/>
  <c r="T31" i="154"/>
  <c r="S31" i="154" s="1"/>
  <c r="T30" i="154"/>
  <c r="S30" i="154" s="1"/>
  <c r="T29" i="154"/>
  <c r="S29" i="154" s="1"/>
  <c r="T28" i="154"/>
  <c r="S28" i="154" s="1"/>
  <c r="T27" i="154"/>
  <c r="S27" i="154" s="1"/>
  <c r="T26" i="154"/>
  <c r="S26" i="154" s="1"/>
  <c r="T25" i="154"/>
  <c r="S25" i="154" s="1"/>
  <c r="T24" i="154"/>
  <c r="S24" i="154" s="1"/>
  <c r="T23" i="154"/>
  <c r="S23" i="154" s="1"/>
  <c r="T22" i="154"/>
  <c r="S22" i="154" s="1"/>
  <c r="T21" i="154"/>
  <c r="S21" i="154" s="1"/>
  <c r="T20" i="154"/>
  <c r="S20" i="154" s="1"/>
  <c r="T19" i="154"/>
  <c r="S19" i="154" s="1"/>
  <c r="T18" i="154"/>
  <c r="S18" i="154" s="1"/>
  <c r="T17" i="154"/>
  <c r="S17" i="154" s="1"/>
  <c r="T16" i="154"/>
  <c r="S16" i="154" s="1"/>
  <c r="T15" i="154"/>
  <c r="S15" i="154" s="1"/>
  <c r="T14" i="154"/>
  <c r="S14" i="154" s="1"/>
  <c r="T31" i="153"/>
  <c r="S31" i="153" s="1"/>
  <c r="T30" i="153"/>
  <c r="S30" i="153" s="1"/>
  <c r="T29" i="153"/>
  <c r="S29" i="153" s="1"/>
  <c r="T28" i="153"/>
  <c r="S28" i="153" s="1"/>
  <c r="T27" i="153"/>
  <c r="S27" i="153" s="1"/>
  <c r="T26" i="153"/>
  <c r="S26" i="153" s="1"/>
  <c r="T25" i="153"/>
  <c r="S25" i="153" s="1"/>
  <c r="T24" i="153"/>
  <c r="S24" i="153" s="1"/>
  <c r="T23" i="153"/>
  <c r="S23" i="153" s="1"/>
  <c r="T22" i="153"/>
  <c r="S22" i="153" s="1"/>
  <c r="T21" i="153"/>
  <c r="S21" i="153" s="1"/>
  <c r="T20" i="153"/>
  <c r="S20" i="153" s="1"/>
  <c r="T19" i="153"/>
  <c r="S19" i="153" s="1"/>
  <c r="T18" i="153"/>
  <c r="S18" i="153" s="1"/>
  <c r="T17" i="153"/>
  <c r="S17" i="153" s="1"/>
  <c r="T16" i="153"/>
  <c r="S16" i="153" s="1"/>
  <c r="T15" i="153"/>
  <c r="S15" i="153" s="1"/>
  <c r="T14" i="153"/>
  <c r="S14" i="153" s="1"/>
  <c r="T31" i="152"/>
  <c r="S31" i="152" s="1"/>
  <c r="T30" i="152"/>
  <c r="S30" i="152" s="1"/>
  <c r="T29" i="152"/>
  <c r="S29" i="152" s="1"/>
  <c r="T28" i="152"/>
  <c r="S28" i="152" s="1"/>
  <c r="T27" i="152"/>
  <c r="S27" i="152" s="1"/>
  <c r="T26" i="152"/>
  <c r="S26" i="152" s="1"/>
  <c r="T25" i="152"/>
  <c r="S25" i="152" s="1"/>
  <c r="T24" i="152"/>
  <c r="S24" i="152" s="1"/>
  <c r="T23" i="152"/>
  <c r="S23" i="152" s="1"/>
  <c r="T22" i="152"/>
  <c r="S22" i="152" s="1"/>
  <c r="T21" i="152"/>
  <c r="S21" i="152" s="1"/>
  <c r="T20" i="152"/>
  <c r="S20" i="152" s="1"/>
  <c r="T19" i="152"/>
  <c r="S19" i="152" s="1"/>
  <c r="T18" i="152"/>
  <c r="S18" i="152" s="1"/>
  <c r="T17" i="152"/>
  <c r="S17" i="152" s="1"/>
  <c r="T16" i="152"/>
  <c r="S16" i="152" s="1"/>
  <c r="T15" i="152"/>
  <c r="S15" i="152" s="1"/>
  <c r="T14" i="152"/>
  <c r="S14" i="152" s="1"/>
  <c r="T31" i="151"/>
  <c r="S31" i="151" s="1"/>
  <c r="T30" i="151"/>
  <c r="S30" i="151" s="1"/>
  <c r="T29" i="151"/>
  <c r="S29" i="151" s="1"/>
  <c r="T28" i="151"/>
  <c r="S28" i="151" s="1"/>
  <c r="T27" i="151"/>
  <c r="S27" i="151" s="1"/>
  <c r="T26" i="151"/>
  <c r="S26" i="151" s="1"/>
  <c r="T25" i="151"/>
  <c r="S25" i="151" s="1"/>
  <c r="T24" i="151"/>
  <c r="S24" i="151" s="1"/>
  <c r="T23" i="151"/>
  <c r="S23" i="151" s="1"/>
  <c r="T22" i="151"/>
  <c r="S22" i="151" s="1"/>
  <c r="T21" i="151"/>
  <c r="S21" i="151" s="1"/>
  <c r="T20" i="151"/>
  <c r="S20" i="151" s="1"/>
  <c r="T19" i="151"/>
  <c r="S19" i="151" s="1"/>
  <c r="T18" i="151"/>
  <c r="S18" i="151" s="1"/>
  <c r="T17" i="151"/>
  <c r="S17" i="151" s="1"/>
  <c r="T16" i="151"/>
  <c r="S16" i="151" s="1"/>
  <c r="T15" i="151"/>
  <c r="S15" i="151" s="1"/>
  <c r="T14" i="151"/>
  <c r="S14" i="151" s="1"/>
  <c r="T31" i="150"/>
  <c r="S31" i="150" s="1"/>
  <c r="T30" i="150"/>
  <c r="S30" i="150" s="1"/>
  <c r="T29" i="150"/>
  <c r="S29" i="150" s="1"/>
  <c r="T28" i="150"/>
  <c r="S28" i="150" s="1"/>
  <c r="T27" i="150"/>
  <c r="S27" i="150" s="1"/>
  <c r="T26" i="150"/>
  <c r="S26" i="150" s="1"/>
  <c r="T25" i="150"/>
  <c r="S25" i="150" s="1"/>
  <c r="T24" i="150"/>
  <c r="S24" i="150" s="1"/>
  <c r="T23" i="150"/>
  <c r="S23" i="150" s="1"/>
  <c r="T22" i="150"/>
  <c r="S22" i="150" s="1"/>
  <c r="T21" i="150"/>
  <c r="S21" i="150" s="1"/>
  <c r="T20" i="150"/>
  <c r="S20" i="150" s="1"/>
  <c r="T19" i="150"/>
  <c r="S19" i="150" s="1"/>
  <c r="T18" i="150"/>
  <c r="S18" i="150" s="1"/>
  <c r="T17" i="150"/>
  <c r="S17" i="150" s="1"/>
  <c r="T16" i="150"/>
  <c r="S16" i="150" s="1"/>
  <c r="T15" i="150"/>
  <c r="S15" i="150" s="1"/>
  <c r="T14" i="150"/>
  <c r="S14" i="150" s="1"/>
  <c r="T31" i="149"/>
  <c r="S31" i="149" s="1"/>
  <c r="T30" i="149"/>
  <c r="S30" i="149" s="1"/>
  <c r="T29" i="149"/>
  <c r="S29" i="149" s="1"/>
  <c r="T28" i="149"/>
  <c r="S28" i="149" s="1"/>
  <c r="T27" i="149"/>
  <c r="S27" i="149" s="1"/>
  <c r="T26" i="149"/>
  <c r="S26" i="149" s="1"/>
  <c r="T25" i="149"/>
  <c r="S25" i="149" s="1"/>
  <c r="T24" i="149"/>
  <c r="S24" i="149"/>
  <c r="T23" i="149"/>
  <c r="S23" i="149" s="1"/>
  <c r="T22" i="149"/>
  <c r="S22" i="149" s="1"/>
  <c r="T21" i="149"/>
  <c r="S21" i="149" s="1"/>
  <c r="T20" i="149"/>
  <c r="S20" i="149" s="1"/>
  <c r="T19" i="149"/>
  <c r="S19" i="149" s="1"/>
  <c r="T18" i="149"/>
  <c r="S18" i="149" s="1"/>
  <c r="T17" i="149"/>
  <c r="S17" i="149" s="1"/>
  <c r="T16" i="149"/>
  <c r="S16" i="149" s="1"/>
  <c r="T15" i="149"/>
  <c r="S15" i="149" s="1"/>
  <c r="T14" i="149"/>
  <c r="S14" i="149" s="1"/>
  <c r="T31" i="148"/>
  <c r="S31" i="148" s="1"/>
  <c r="T30" i="148"/>
  <c r="S30" i="148" s="1"/>
  <c r="T29" i="148"/>
  <c r="S29" i="148" s="1"/>
  <c r="T28" i="148"/>
  <c r="S28" i="148" s="1"/>
  <c r="T27" i="148"/>
  <c r="S27" i="148" s="1"/>
  <c r="T26" i="148"/>
  <c r="S26" i="148" s="1"/>
  <c r="T25" i="148"/>
  <c r="S25" i="148" s="1"/>
  <c r="T24" i="148"/>
  <c r="S24" i="148" s="1"/>
  <c r="T23" i="148"/>
  <c r="S23" i="148" s="1"/>
  <c r="T22" i="148"/>
  <c r="S22" i="148" s="1"/>
  <c r="T21" i="148"/>
  <c r="S21" i="148" s="1"/>
  <c r="T20" i="148"/>
  <c r="S20" i="148" s="1"/>
  <c r="T19" i="148"/>
  <c r="S19" i="148" s="1"/>
  <c r="T18" i="148"/>
  <c r="S18" i="148" s="1"/>
  <c r="T17" i="148"/>
  <c r="S17" i="148" s="1"/>
  <c r="T16" i="148"/>
  <c r="S16" i="148" s="1"/>
  <c r="T15" i="148"/>
  <c r="S15" i="148" s="1"/>
  <c r="T14" i="148"/>
  <c r="S14" i="148" s="1"/>
  <c r="T31" i="147"/>
  <c r="S31" i="147" s="1"/>
  <c r="T30" i="147"/>
  <c r="S30" i="147" s="1"/>
  <c r="T29" i="147"/>
  <c r="S29" i="147" s="1"/>
  <c r="T28" i="147"/>
  <c r="S28" i="147" s="1"/>
  <c r="T27" i="147"/>
  <c r="S27" i="147" s="1"/>
  <c r="T26" i="147"/>
  <c r="S26" i="147" s="1"/>
  <c r="T25" i="147"/>
  <c r="S25" i="147" s="1"/>
  <c r="T24" i="147"/>
  <c r="S24" i="147" s="1"/>
  <c r="T23" i="147"/>
  <c r="S23" i="147" s="1"/>
  <c r="T22" i="147"/>
  <c r="S22" i="147" s="1"/>
  <c r="T21" i="147"/>
  <c r="S21" i="147" s="1"/>
  <c r="T20" i="147"/>
  <c r="S20" i="147" s="1"/>
  <c r="T19" i="147"/>
  <c r="S19" i="147" s="1"/>
  <c r="T18" i="147"/>
  <c r="S18" i="147" s="1"/>
  <c r="T17" i="147"/>
  <c r="S17" i="147" s="1"/>
  <c r="T16" i="147"/>
  <c r="S16" i="147" s="1"/>
  <c r="T15" i="147"/>
  <c r="S15" i="147" s="1"/>
  <c r="T14" i="147"/>
  <c r="S14" i="147" s="1"/>
  <c r="T31" i="146"/>
  <c r="S31" i="146" s="1"/>
  <c r="T30" i="146"/>
  <c r="S30" i="146" s="1"/>
  <c r="T29" i="146"/>
  <c r="S29" i="146" s="1"/>
  <c r="T28" i="146"/>
  <c r="S28" i="146" s="1"/>
  <c r="T27" i="146"/>
  <c r="S27" i="146" s="1"/>
  <c r="T26" i="146"/>
  <c r="S26" i="146" s="1"/>
  <c r="T25" i="146"/>
  <c r="S25" i="146" s="1"/>
  <c r="T24" i="146"/>
  <c r="S24" i="146" s="1"/>
  <c r="T23" i="146"/>
  <c r="S23" i="146" s="1"/>
  <c r="T22" i="146"/>
  <c r="S22" i="146" s="1"/>
  <c r="T21" i="146"/>
  <c r="S21" i="146" s="1"/>
  <c r="T20" i="146"/>
  <c r="S20" i="146" s="1"/>
  <c r="T19" i="146"/>
  <c r="S19" i="146" s="1"/>
  <c r="T18" i="146"/>
  <c r="S18" i="146" s="1"/>
  <c r="T17" i="146"/>
  <c r="S17" i="146" s="1"/>
  <c r="T16" i="146"/>
  <c r="S16" i="146" s="1"/>
  <c r="T15" i="146"/>
  <c r="S15" i="146" s="1"/>
  <c r="T14" i="146"/>
  <c r="S14" i="146" s="1"/>
  <c r="T31" i="145"/>
  <c r="S31" i="145" s="1"/>
  <c r="T30" i="145"/>
  <c r="S30" i="145" s="1"/>
  <c r="T29" i="145"/>
  <c r="S29" i="145" s="1"/>
  <c r="T28" i="145"/>
  <c r="S28" i="145" s="1"/>
  <c r="T27" i="145"/>
  <c r="S27" i="145" s="1"/>
  <c r="T26" i="145"/>
  <c r="S26" i="145" s="1"/>
  <c r="T25" i="145"/>
  <c r="S25" i="145" s="1"/>
  <c r="T24" i="145"/>
  <c r="S24" i="145" s="1"/>
  <c r="T23" i="145"/>
  <c r="S23" i="145" s="1"/>
  <c r="T22" i="145"/>
  <c r="S22" i="145" s="1"/>
  <c r="T21" i="145"/>
  <c r="S21" i="145" s="1"/>
  <c r="T20" i="145"/>
  <c r="S20" i="145" s="1"/>
  <c r="T19" i="145"/>
  <c r="S19" i="145" s="1"/>
  <c r="T18" i="145"/>
  <c r="S18" i="145" s="1"/>
  <c r="T17" i="145"/>
  <c r="S17" i="145" s="1"/>
  <c r="T16" i="145"/>
  <c r="S16" i="145" s="1"/>
  <c r="T15" i="145"/>
  <c r="S15" i="145" s="1"/>
  <c r="T14" i="145"/>
  <c r="S14" i="145" s="1"/>
  <c r="T31" i="144"/>
  <c r="S31" i="144" s="1"/>
  <c r="T30" i="144"/>
  <c r="S30" i="144" s="1"/>
  <c r="T29" i="144"/>
  <c r="S29" i="144" s="1"/>
  <c r="T28" i="144"/>
  <c r="S28" i="144" s="1"/>
  <c r="T27" i="144"/>
  <c r="S27" i="144" s="1"/>
  <c r="T26" i="144"/>
  <c r="S26" i="144" s="1"/>
  <c r="T25" i="144"/>
  <c r="S25" i="144" s="1"/>
  <c r="T24" i="144"/>
  <c r="S24" i="144" s="1"/>
  <c r="T23" i="144"/>
  <c r="S23" i="144" s="1"/>
  <c r="T22" i="144"/>
  <c r="S22" i="144" s="1"/>
  <c r="T21" i="144"/>
  <c r="S21" i="144" s="1"/>
  <c r="T20" i="144"/>
  <c r="S20" i="144" s="1"/>
  <c r="T19" i="144"/>
  <c r="S19" i="144" s="1"/>
  <c r="T18" i="144"/>
  <c r="S18" i="144" s="1"/>
  <c r="T17" i="144"/>
  <c r="S17" i="144" s="1"/>
  <c r="T16" i="144"/>
  <c r="S16" i="144" s="1"/>
  <c r="T15" i="144"/>
  <c r="S15" i="144" s="1"/>
  <c r="T14" i="144"/>
  <c r="S14" i="144" s="1"/>
  <c r="T31" i="143"/>
  <c r="S31" i="143" s="1"/>
  <c r="T30" i="143"/>
  <c r="S30" i="143" s="1"/>
  <c r="T29" i="143"/>
  <c r="S29" i="143" s="1"/>
  <c r="T28" i="143"/>
  <c r="S28" i="143" s="1"/>
  <c r="T27" i="143"/>
  <c r="S27" i="143" s="1"/>
  <c r="T26" i="143"/>
  <c r="S26" i="143" s="1"/>
  <c r="T25" i="143"/>
  <c r="S25" i="143" s="1"/>
  <c r="T24" i="143"/>
  <c r="S24" i="143" s="1"/>
  <c r="T23" i="143"/>
  <c r="S23" i="143" s="1"/>
  <c r="T22" i="143"/>
  <c r="S22" i="143" s="1"/>
  <c r="T21" i="143"/>
  <c r="S21" i="143" s="1"/>
  <c r="T20" i="143"/>
  <c r="S20" i="143" s="1"/>
  <c r="T19" i="143"/>
  <c r="S19" i="143" s="1"/>
  <c r="T18" i="143"/>
  <c r="S18" i="143" s="1"/>
  <c r="T17" i="143"/>
  <c r="S17" i="143" s="1"/>
  <c r="T16" i="143"/>
  <c r="S16" i="143" s="1"/>
  <c r="T15" i="143"/>
  <c r="S15" i="143" s="1"/>
  <c r="T14" i="143"/>
  <c r="S14" i="143" s="1"/>
  <c r="T31" i="142"/>
  <c r="S31" i="142" s="1"/>
  <c r="T30" i="142"/>
  <c r="S30" i="142" s="1"/>
  <c r="T29" i="142"/>
  <c r="S29" i="142" s="1"/>
  <c r="T28" i="142"/>
  <c r="S28" i="142" s="1"/>
  <c r="T27" i="142"/>
  <c r="S27" i="142" s="1"/>
  <c r="T26" i="142"/>
  <c r="S26" i="142" s="1"/>
  <c r="T25" i="142"/>
  <c r="S25" i="142" s="1"/>
  <c r="T24" i="142"/>
  <c r="S24" i="142" s="1"/>
  <c r="T23" i="142"/>
  <c r="S23" i="142" s="1"/>
  <c r="T22" i="142"/>
  <c r="S22" i="142" s="1"/>
  <c r="T21" i="142"/>
  <c r="S21" i="142" s="1"/>
  <c r="T20" i="142"/>
  <c r="S20" i="142" s="1"/>
  <c r="T19" i="142"/>
  <c r="S19" i="142" s="1"/>
  <c r="T18" i="142"/>
  <c r="S18" i="142" s="1"/>
  <c r="T17" i="142"/>
  <c r="S17" i="142" s="1"/>
  <c r="T16" i="142"/>
  <c r="S16" i="142" s="1"/>
  <c r="T15" i="142"/>
  <c r="S15" i="142" s="1"/>
  <c r="T14" i="142"/>
  <c r="S14" i="142" s="1"/>
  <c r="T31" i="141"/>
  <c r="S31" i="141" s="1"/>
  <c r="T30" i="141"/>
  <c r="S30" i="141" s="1"/>
  <c r="T29" i="141"/>
  <c r="S29" i="141" s="1"/>
  <c r="T28" i="141"/>
  <c r="S28" i="141" s="1"/>
  <c r="T27" i="141"/>
  <c r="S27" i="141" s="1"/>
  <c r="T26" i="141"/>
  <c r="S26" i="141" s="1"/>
  <c r="T25" i="141"/>
  <c r="S25" i="141" s="1"/>
  <c r="T24" i="141"/>
  <c r="S24" i="141" s="1"/>
  <c r="T23" i="141"/>
  <c r="S23" i="141" s="1"/>
  <c r="T22" i="141"/>
  <c r="S22" i="141" s="1"/>
  <c r="T21" i="141"/>
  <c r="S21" i="141" s="1"/>
  <c r="T20" i="141"/>
  <c r="S20" i="141" s="1"/>
  <c r="T19" i="141"/>
  <c r="S19" i="141" s="1"/>
  <c r="T18" i="141"/>
  <c r="S18" i="141" s="1"/>
  <c r="T17" i="141"/>
  <c r="S17" i="141" s="1"/>
  <c r="T16" i="141"/>
  <c r="S16" i="141" s="1"/>
  <c r="T15" i="141"/>
  <c r="S15" i="141" s="1"/>
  <c r="T14" i="141"/>
  <c r="S14" i="141" s="1"/>
  <c r="T31" i="140"/>
  <c r="S31" i="140" s="1"/>
  <c r="T30" i="140"/>
  <c r="S30" i="140" s="1"/>
  <c r="T29" i="140"/>
  <c r="S29" i="140" s="1"/>
  <c r="T28" i="140"/>
  <c r="S28" i="140" s="1"/>
  <c r="T27" i="140"/>
  <c r="S27" i="140" s="1"/>
  <c r="T26" i="140"/>
  <c r="S26" i="140" s="1"/>
  <c r="T25" i="140"/>
  <c r="S25" i="140" s="1"/>
  <c r="T24" i="140"/>
  <c r="S24" i="140" s="1"/>
  <c r="T23" i="140"/>
  <c r="S23" i="140" s="1"/>
  <c r="T22" i="140"/>
  <c r="S22" i="140" s="1"/>
  <c r="T21" i="140"/>
  <c r="S21" i="140" s="1"/>
  <c r="T20" i="140"/>
  <c r="S20" i="140" s="1"/>
  <c r="T19" i="140"/>
  <c r="S19" i="140" s="1"/>
  <c r="T18" i="140"/>
  <c r="S18" i="140" s="1"/>
  <c r="T17" i="140"/>
  <c r="S17" i="140" s="1"/>
  <c r="T16" i="140"/>
  <c r="S16" i="140" s="1"/>
  <c r="T15" i="140"/>
  <c r="S15" i="140" s="1"/>
  <c r="T14" i="140"/>
  <c r="S14" i="140" s="1"/>
  <c r="T31" i="139"/>
  <c r="S31" i="139" s="1"/>
  <c r="T30" i="139"/>
  <c r="S30" i="139" s="1"/>
  <c r="T29" i="139"/>
  <c r="S29" i="139" s="1"/>
  <c r="T28" i="139"/>
  <c r="S28" i="139" s="1"/>
  <c r="T27" i="139"/>
  <c r="S27" i="139" s="1"/>
  <c r="T26" i="139"/>
  <c r="S26" i="139" s="1"/>
  <c r="T25" i="139"/>
  <c r="S25" i="139" s="1"/>
  <c r="T24" i="139"/>
  <c r="S24" i="139" s="1"/>
  <c r="T23" i="139"/>
  <c r="S23" i="139" s="1"/>
  <c r="T22" i="139"/>
  <c r="S22" i="139" s="1"/>
  <c r="T21" i="139"/>
  <c r="S21" i="139" s="1"/>
  <c r="T20" i="139"/>
  <c r="S20" i="139" s="1"/>
  <c r="T19" i="139"/>
  <c r="S19" i="139" s="1"/>
  <c r="T18" i="139"/>
  <c r="S18" i="139" s="1"/>
  <c r="T17" i="139"/>
  <c r="S17" i="139" s="1"/>
  <c r="T16" i="139"/>
  <c r="S16" i="139" s="1"/>
  <c r="T15" i="139"/>
  <c r="S15" i="139" s="1"/>
  <c r="T14" i="139"/>
  <c r="S14" i="139" s="1"/>
  <c r="T31" i="138"/>
  <c r="S31" i="138" s="1"/>
  <c r="T30" i="138"/>
  <c r="S30" i="138" s="1"/>
  <c r="T29" i="138"/>
  <c r="S29" i="138" s="1"/>
  <c r="T28" i="138"/>
  <c r="S28" i="138" s="1"/>
  <c r="T27" i="138"/>
  <c r="S27" i="138" s="1"/>
  <c r="T26" i="138"/>
  <c r="S26" i="138" s="1"/>
  <c r="T25" i="138"/>
  <c r="S25" i="138" s="1"/>
  <c r="T24" i="138"/>
  <c r="S24" i="138" s="1"/>
  <c r="T23" i="138"/>
  <c r="S23" i="138" s="1"/>
  <c r="T22" i="138"/>
  <c r="S22" i="138" s="1"/>
  <c r="T21" i="138"/>
  <c r="S21" i="138" s="1"/>
  <c r="T20" i="138"/>
  <c r="S20" i="138" s="1"/>
  <c r="T19" i="138"/>
  <c r="S19" i="138" s="1"/>
  <c r="T18" i="138"/>
  <c r="S18" i="138" s="1"/>
  <c r="T17" i="138"/>
  <c r="S17" i="138" s="1"/>
  <c r="T16" i="138"/>
  <c r="S16" i="138" s="1"/>
  <c r="T15" i="138"/>
  <c r="S15" i="138" s="1"/>
  <c r="T14" i="138"/>
  <c r="S14" i="138" s="1"/>
  <c r="T31" i="137"/>
  <c r="S31" i="137" s="1"/>
  <c r="T30" i="137"/>
  <c r="S30" i="137" s="1"/>
  <c r="T29" i="137"/>
  <c r="S29" i="137" s="1"/>
  <c r="T28" i="137"/>
  <c r="S28" i="137" s="1"/>
  <c r="T27" i="137"/>
  <c r="S27" i="137" s="1"/>
  <c r="T26" i="137"/>
  <c r="S26" i="137" s="1"/>
  <c r="T25" i="137"/>
  <c r="S25" i="137" s="1"/>
  <c r="T24" i="137"/>
  <c r="S24" i="137" s="1"/>
  <c r="T23" i="137"/>
  <c r="S23" i="137" s="1"/>
  <c r="T22" i="137"/>
  <c r="S22" i="137" s="1"/>
  <c r="T21" i="137"/>
  <c r="S21" i="137" s="1"/>
  <c r="T20" i="137"/>
  <c r="S20" i="137"/>
  <c r="T19" i="137"/>
  <c r="S19" i="137" s="1"/>
  <c r="T18" i="137"/>
  <c r="S18" i="137" s="1"/>
  <c r="T17" i="137"/>
  <c r="S17" i="137"/>
  <c r="T16" i="137"/>
  <c r="S16" i="137" s="1"/>
  <c r="T15" i="137"/>
  <c r="S15" i="137" s="1"/>
  <c r="T14" i="137"/>
  <c r="S14" i="137" s="1"/>
  <c r="T31" i="136"/>
  <c r="S31" i="136" s="1"/>
  <c r="T30" i="136"/>
  <c r="S30" i="136" s="1"/>
  <c r="T29" i="136"/>
  <c r="S29" i="136" s="1"/>
  <c r="T28" i="136"/>
  <c r="S28" i="136" s="1"/>
  <c r="T27" i="136"/>
  <c r="S27" i="136" s="1"/>
  <c r="T26" i="136"/>
  <c r="S26" i="136" s="1"/>
  <c r="T25" i="136"/>
  <c r="S25" i="136" s="1"/>
  <c r="T24" i="136"/>
  <c r="S24" i="136" s="1"/>
  <c r="T23" i="136"/>
  <c r="S23" i="136" s="1"/>
  <c r="T22" i="136"/>
  <c r="S22" i="136" s="1"/>
  <c r="T21" i="136"/>
  <c r="S21" i="136" s="1"/>
  <c r="T20" i="136"/>
  <c r="S20" i="136" s="1"/>
  <c r="T19" i="136"/>
  <c r="S19" i="136" s="1"/>
  <c r="T18" i="136"/>
  <c r="S18" i="136" s="1"/>
  <c r="T17" i="136"/>
  <c r="S17" i="136" s="1"/>
  <c r="T16" i="136"/>
  <c r="S16" i="136" s="1"/>
  <c r="T15" i="136"/>
  <c r="S15" i="136" s="1"/>
  <c r="T14" i="136"/>
  <c r="S14" i="136" s="1"/>
  <c r="T31" i="135"/>
  <c r="S31" i="135" s="1"/>
  <c r="T30" i="135"/>
  <c r="S30" i="135" s="1"/>
  <c r="T29" i="135"/>
  <c r="S29" i="135" s="1"/>
  <c r="T28" i="135"/>
  <c r="S28" i="135" s="1"/>
  <c r="T27" i="135"/>
  <c r="S27" i="135" s="1"/>
  <c r="T26" i="135"/>
  <c r="S26" i="135" s="1"/>
  <c r="T25" i="135"/>
  <c r="S25" i="135" s="1"/>
  <c r="T24" i="135"/>
  <c r="S24" i="135" s="1"/>
  <c r="T23" i="135"/>
  <c r="S23" i="135" s="1"/>
  <c r="T22" i="135"/>
  <c r="S22" i="135" s="1"/>
  <c r="T21" i="135"/>
  <c r="S21" i="135" s="1"/>
  <c r="T20" i="135"/>
  <c r="S20" i="135" s="1"/>
  <c r="T19" i="135"/>
  <c r="S19" i="135" s="1"/>
  <c r="T18" i="135"/>
  <c r="S18" i="135" s="1"/>
  <c r="T17" i="135"/>
  <c r="S17" i="135" s="1"/>
  <c r="T16" i="135"/>
  <c r="S16" i="135" s="1"/>
  <c r="T15" i="135"/>
  <c r="S15" i="135" s="1"/>
  <c r="T14" i="135"/>
  <c r="S14" i="135" s="1"/>
  <c r="T31" i="134"/>
  <c r="S31" i="134" s="1"/>
  <c r="T30" i="134"/>
  <c r="S30" i="134" s="1"/>
  <c r="T29" i="134"/>
  <c r="S29" i="134" s="1"/>
  <c r="T28" i="134"/>
  <c r="S28" i="134" s="1"/>
  <c r="T27" i="134"/>
  <c r="S27" i="134" s="1"/>
  <c r="T26" i="134"/>
  <c r="S26" i="134" s="1"/>
  <c r="T25" i="134"/>
  <c r="S25" i="134" s="1"/>
  <c r="T24" i="134"/>
  <c r="S24" i="134" s="1"/>
  <c r="T23" i="134"/>
  <c r="S23" i="134" s="1"/>
  <c r="T22" i="134"/>
  <c r="S22" i="134" s="1"/>
  <c r="T21" i="134"/>
  <c r="S21" i="134" s="1"/>
  <c r="T20" i="134"/>
  <c r="S20" i="134" s="1"/>
  <c r="T19" i="134"/>
  <c r="S19" i="134" s="1"/>
  <c r="T18" i="134"/>
  <c r="S18" i="134" s="1"/>
  <c r="T17" i="134"/>
  <c r="S17" i="134" s="1"/>
  <c r="T16" i="134"/>
  <c r="S16" i="134" s="1"/>
  <c r="T15" i="134"/>
  <c r="S15" i="134" s="1"/>
  <c r="T14" i="134"/>
  <c r="S14" i="134" s="1"/>
  <c r="T31" i="133"/>
  <c r="S31" i="133" s="1"/>
  <c r="T30" i="133"/>
  <c r="S30" i="133" s="1"/>
  <c r="T29" i="133"/>
  <c r="S29" i="133" s="1"/>
  <c r="T28" i="133"/>
  <c r="S28" i="133" s="1"/>
  <c r="T27" i="133"/>
  <c r="S27" i="133" s="1"/>
  <c r="T26" i="133"/>
  <c r="S26" i="133" s="1"/>
  <c r="T25" i="133"/>
  <c r="S25" i="133" s="1"/>
  <c r="T24" i="133"/>
  <c r="S24" i="133" s="1"/>
  <c r="T23" i="133"/>
  <c r="S23" i="133" s="1"/>
  <c r="T22" i="133"/>
  <c r="S22" i="133" s="1"/>
  <c r="T21" i="133"/>
  <c r="S21" i="133" s="1"/>
  <c r="T20" i="133"/>
  <c r="S20" i="133" s="1"/>
  <c r="T19" i="133"/>
  <c r="S19" i="133" s="1"/>
  <c r="T18" i="133"/>
  <c r="S18" i="133" s="1"/>
  <c r="T17" i="133"/>
  <c r="S17" i="133" s="1"/>
  <c r="T16" i="133"/>
  <c r="S16" i="133" s="1"/>
  <c r="T15" i="133"/>
  <c r="S15" i="133" s="1"/>
  <c r="T14" i="133"/>
  <c r="S14" i="133" s="1"/>
  <c r="T31" i="132"/>
  <c r="S31" i="132" s="1"/>
  <c r="T30" i="132"/>
  <c r="S30" i="132" s="1"/>
  <c r="T29" i="132"/>
  <c r="S29" i="132" s="1"/>
  <c r="T28" i="132"/>
  <c r="S28" i="132" s="1"/>
  <c r="T27" i="132"/>
  <c r="S27" i="132" s="1"/>
  <c r="T26" i="132"/>
  <c r="S26" i="132" s="1"/>
  <c r="T25" i="132"/>
  <c r="S25" i="132" s="1"/>
  <c r="T24" i="132"/>
  <c r="S24" i="132" s="1"/>
  <c r="T23" i="132"/>
  <c r="S23" i="132" s="1"/>
  <c r="T22" i="132"/>
  <c r="S22" i="132" s="1"/>
  <c r="T21" i="132"/>
  <c r="S21" i="132" s="1"/>
  <c r="T20" i="132"/>
  <c r="S20" i="132" s="1"/>
  <c r="T19" i="132"/>
  <c r="S19" i="132" s="1"/>
  <c r="T18" i="132"/>
  <c r="S18" i="132" s="1"/>
  <c r="T17" i="132"/>
  <c r="S17" i="132" s="1"/>
  <c r="T16" i="132"/>
  <c r="S16" i="132" s="1"/>
  <c r="T15" i="132"/>
  <c r="S15" i="132"/>
  <c r="T14" i="132"/>
  <c r="S14" i="132" s="1"/>
  <c r="T31" i="131"/>
  <c r="S31" i="131" s="1"/>
  <c r="T30" i="131"/>
  <c r="S30" i="131" s="1"/>
  <c r="T29" i="131"/>
  <c r="S29" i="131" s="1"/>
  <c r="T28" i="131"/>
  <c r="S28" i="131" s="1"/>
  <c r="T27" i="131"/>
  <c r="S27" i="131" s="1"/>
  <c r="T26" i="131"/>
  <c r="S26" i="131" s="1"/>
  <c r="T25" i="131"/>
  <c r="S25" i="131" s="1"/>
  <c r="T24" i="131"/>
  <c r="S24" i="131" s="1"/>
  <c r="T23" i="131"/>
  <c r="S23" i="131" s="1"/>
  <c r="T22" i="131"/>
  <c r="S22" i="131" s="1"/>
  <c r="T21" i="131"/>
  <c r="S21" i="131" s="1"/>
  <c r="T20" i="131"/>
  <c r="S20" i="131" s="1"/>
  <c r="T19" i="131"/>
  <c r="S19" i="131" s="1"/>
  <c r="T18" i="131"/>
  <c r="S18" i="131" s="1"/>
  <c r="T17" i="131"/>
  <c r="S17" i="131" s="1"/>
  <c r="T16" i="131"/>
  <c r="S16" i="131" s="1"/>
  <c r="T15" i="131"/>
  <c r="S15" i="131" s="1"/>
  <c r="T14" i="131"/>
  <c r="S14" i="131" s="1"/>
  <c r="T31" i="130"/>
  <c r="S31" i="130" s="1"/>
  <c r="T30" i="130"/>
  <c r="S30" i="130" s="1"/>
  <c r="T29" i="130"/>
  <c r="S29" i="130" s="1"/>
  <c r="T28" i="130"/>
  <c r="S28" i="130" s="1"/>
  <c r="T27" i="130"/>
  <c r="S27" i="130" s="1"/>
  <c r="T26" i="130"/>
  <c r="S26" i="130" s="1"/>
  <c r="T25" i="130"/>
  <c r="S25" i="130" s="1"/>
  <c r="T24" i="130"/>
  <c r="S24" i="130" s="1"/>
  <c r="T23" i="130"/>
  <c r="S23" i="130" s="1"/>
  <c r="T22" i="130"/>
  <c r="S22" i="130" s="1"/>
  <c r="T21" i="130"/>
  <c r="S21" i="130" s="1"/>
  <c r="T20" i="130"/>
  <c r="S20" i="130" s="1"/>
  <c r="T19" i="130"/>
  <c r="S19" i="130" s="1"/>
  <c r="T18" i="130"/>
  <c r="S18" i="130" s="1"/>
  <c r="T17" i="130"/>
  <c r="S17" i="130" s="1"/>
  <c r="T16" i="130"/>
  <c r="S16" i="130" s="1"/>
  <c r="T15" i="130"/>
  <c r="S15" i="130" s="1"/>
  <c r="T14" i="130"/>
  <c r="S14" i="130" s="1"/>
  <c r="T31" i="129"/>
  <c r="S31" i="129" s="1"/>
  <c r="T30" i="129"/>
  <c r="S30" i="129" s="1"/>
  <c r="T29" i="129"/>
  <c r="S29" i="129" s="1"/>
  <c r="T28" i="129"/>
  <c r="S28" i="129" s="1"/>
  <c r="T27" i="129"/>
  <c r="S27" i="129" s="1"/>
  <c r="T26" i="129"/>
  <c r="S26" i="129" s="1"/>
  <c r="T25" i="129"/>
  <c r="S25" i="129" s="1"/>
  <c r="T24" i="129"/>
  <c r="S24" i="129" s="1"/>
  <c r="T23" i="129"/>
  <c r="S23" i="129" s="1"/>
  <c r="T22" i="129"/>
  <c r="S22" i="129" s="1"/>
  <c r="T21" i="129"/>
  <c r="S21" i="129" s="1"/>
  <c r="T20" i="129"/>
  <c r="S20" i="129" s="1"/>
  <c r="T19" i="129"/>
  <c r="S19" i="129" s="1"/>
  <c r="T18" i="129"/>
  <c r="S18" i="129" s="1"/>
  <c r="T17" i="129"/>
  <c r="S17" i="129" s="1"/>
  <c r="T16" i="129"/>
  <c r="S16" i="129" s="1"/>
  <c r="T15" i="129"/>
  <c r="S15" i="129" s="1"/>
  <c r="T14" i="129"/>
  <c r="S14" i="129" s="1"/>
  <c r="T31" i="128"/>
  <c r="S31" i="128" s="1"/>
  <c r="T30" i="128"/>
  <c r="S30" i="128" s="1"/>
  <c r="T29" i="128"/>
  <c r="S29" i="128" s="1"/>
  <c r="T28" i="128"/>
  <c r="S28" i="128" s="1"/>
  <c r="T27" i="128"/>
  <c r="S27" i="128" s="1"/>
  <c r="T26" i="128"/>
  <c r="S26" i="128" s="1"/>
  <c r="T25" i="128"/>
  <c r="S25" i="128" s="1"/>
  <c r="T24" i="128"/>
  <c r="S24" i="128" s="1"/>
  <c r="T23" i="128"/>
  <c r="S23" i="128" s="1"/>
  <c r="T22" i="128"/>
  <c r="S22" i="128" s="1"/>
  <c r="T21" i="128"/>
  <c r="S21" i="128" s="1"/>
  <c r="T20" i="128"/>
  <c r="S20" i="128" s="1"/>
  <c r="T19" i="128"/>
  <c r="S19" i="128" s="1"/>
  <c r="T18" i="128"/>
  <c r="S18" i="128" s="1"/>
  <c r="T17" i="128"/>
  <c r="S17" i="128" s="1"/>
  <c r="T16" i="128"/>
  <c r="S16" i="128" s="1"/>
  <c r="T15" i="128"/>
  <c r="S15" i="128" s="1"/>
  <c r="T14" i="128"/>
  <c r="S14" i="128" s="1"/>
  <c r="T31" i="127"/>
  <c r="S31" i="127" s="1"/>
  <c r="T30" i="127"/>
  <c r="S30" i="127" s="1"/>
  <c r="T29" i="127"/>
  <c r="S29" i="127" s="1"/>
  <c r="T28" i="127"/>
  <c r="S28" i="127" s="1"/>
  <c r="T27" i="127"/>
  <c r="S27" i="127" s="1"/>
  <c r="T26" i="127"/>
  <c r="S26" i="127" s="1"/>
  <c r="T25" i="127"/>
  <c r="S25" i="127" s="1"/>
  <c r="T24" i="127"/>
  <c r="S24" i="127" s="1"/>
  <c r="T23" i="127"/>
  <c r="S23" i="127" s="1"/>
  <c r="T22" i="127"/>
  <c r="S22" i="127" s="1"/>
  <c r="T21" i="127"/>
  <c r="S21" i="127" s="1"/>
  <c r="T20" i="127"/>
  <c r="S20" i="127" s="1"/>
  <c r="T19" i="127"/>
  <c r="S19" i="127" s="1"/>
  <c r="T18" i="127"/>
  <c r="S18" i="127" s="1"/>
  <c r="T17" i="127"/>
  <c r="S17" i="127" s="1"/>
  <c r="T16" i="127"/>
  <c r="S16" i="127" s="1"/>
  <c r="T15" i="127"/>
  <c r="S15" i="127" s="1"/>
  <c r="T14" i="127"/>
  <c r="S14" i="127" s="1"/>
  <c r="T31" i="126"/>
  <c r="S31" i="126" s="1"/>
  <c r="T30" i="126"/>
  <c r="S30" i="126" s="1"/>
  <c r="T29" i="126"/>
  <c r="S29" i="126" s="1"/>
  <c r="T28" i="126"/>
  <c r="S28" i="126" s="1"/>
  <c r="T27" i="126"/>
  <c r="S27" i="126" s="1"/>
  <c r="T26" i="126"/>
  <c r="S26" i="126" s="1"/>
  <c r="T25" i="126"/>
  <c r="S25" i="126" s="1"/>
  <c r="T24" i="126"/>
  <c r="S24" i="126" s="1"/>
  <c r="T23" i="126"/>
  <c r="S23" i="126" s="1"/>
  <c r="T22" i="126"/>
  <c r="S22" i="126" s="1"/>
  <c r="T21" i="126"/>
  <c r="S21" i="126" s="1"/>
  <c r="T20" i="126"/>
  <c r="S20" i="126" s="1"/>
  <c r="T19" i="126"/>
  <c r="S19" i="126" s="1"/>
  <c r="T18" i="126"/>
  <c r="S18" i="126" s="1"/>
  <c r="T17" i="126"/>
  <c r="S17" i="126"/>
  <c r="T16" i="126"/>
  <c r="S16" i="126" s="1"/>
  <c r="T15" i="126"/>
  <c r="S15" i="126" s="1"/>
  <c r="T14" i="126"/>
  <c r="S14" i="126" s="1"/>
  <c r="T31" i="125"/>
  <c r="S31" i="125" s="1"/>
  <c r="T30" i="125"/>
  <c r="S30" i="125" s="1"/>
  <c r="T29" i="125"/>
  <c r="S29" i="125" s="1"/>
  <c r="T28" i="125"/>
  <c r="S28" i="125" s="1"/>
  <c r="T27" i="125"/>
  <c r="S27" i="125" s="1"/>
  <c r="T26" i="125"/>
  <c r="S26" i="125" s="1"/>
  <c r="T25" i="125"/>
  <c r="S25" i="125" s="1"/>
  <c r="T24" i="125"/>
  <c r="S24" i="125" s="1"/>
  <c r="T23" i="125"/>
  <c r="S23" i="125" s="1"/>
  <c r="T22" i="125"/>
  <c r="S22" i="125" s="1"/>
  <c r="T21" i="125"/>
  <c r="S21" i="125" s="1"/>
  <c r="T20" i="125"/>
  <c r="S20" i="125" s="1"/>
  <c r="T19" i="125"/>
  <c r="S19" i="125" s="1"/>
  <c r="T18" i="125"/>
  <c r="S18" i="125" s="1"/>
  <c r="T17" i="125"/>
  <c r="S17" i="125" s="1"/>
  <c r="T16" i="125"/>
  <c r="S16" i="125" s="1"/>
  <c r="T15" i="125"/>
  <c r="S15" i="125" s="1"/>
  <c r="T14" i="125"/>
  <c r="S14" i="125" s="1"/>
  <c r="T31" i="124"/>
  <c r="S31" i="124" s="1"/>
  <c r="T30" i="124"/>
  <c r="S30" i="124" s="1"/>
  <c r="T29" i="124"/>
  <c r="S29" i="124" s="1"/>
  <c r="T28" i="124"/>
  <c r="S28" i="124" s="1"/>
  <c r="T27" i="124"/>
  <c r="S27" i="124" s="1"/>
  <c r="T26" i="124"/>
  <c r="S26" i="124" s="1"/>
  <c r="T25" i="124"/>
  <c r="S25" i="124" s="1"/>
  <c r="T24" i="124"/>
  <c r="S24" i="124" s="1"/>
  <c r="T23" i="124"/>
  <c r="S23" i="124" s="1"/>
  <c r="T22" i="124"/>
  <c r="S22" i="124" s="1"/>
  <c r="T21" i="124"/>
  <c r="S21" i="124" s="1"/>
  <c r="T20" i="124"/>
  <c r="S20" i="124" s="1"/>
  <c r="T19" i="124"/>
  <c r="S19" i="124" s="1"/>
  <c r="T18" i="124"/>
  <c r="S18" i="124" s="1"/>
  <c r="T17" i="124"/>
  <c r="S17" i="124" s="1"/>
  <c r="T16" i="124"/>
  <c r="S16" i="124" s="1"/>
  <c r="T15" i="124"/>
  <c r="S15" i="124" s="1"/>
  <c r="T14" i="124"/>
  <c r="S14" i="124" s="1"/>
  <c r="T31" i="123"/>
  <c r="S31" i="123" s="1"/>
  <c r="T30" i="123"/>
  <c r="S30" i="123" s="1"/>
  <c r="T29" i="123"/>
  <c r="S29" i="123" s="1"/>
  <c r="T28" i="123"/>
  <c r="S28" i="123" s="1"/>
  <c r="T27" i="123"/>
  <c r="S27" i="123" s="1"/>
  <c r="T26" i="123"/>
  <c r="S26" i="123" s="1"/>
  <c r="T25" i="123"/>
  <c r="S25" i="123" s="1"/>
  <c r="T24" i="123"/>
  <c r="S24" i="123" s="1"/>
  <c r="T23" i="123"/>
  <c r="S23" i="123" s="1"/>
  <c r="T22" i="123"/>
  <c r="S22" i="123" s="1"/>
  <c r="T21" i="123"/>
  <c r="S21" i="123" s="1"/>
  <c r="T20" i="123"/>
  <c r="S20" i="123" s="1"/>
  <c r="T19" i="123"/>
  <c r="S19" i="123" s="1"/>
  <c r="T18" i="123"/>
  <c r="S18" i="123" s="1"/>
  <c r="T17" i="123"/>
  <c r="S17" i="123" s="1"/>
  <c r="T16" i="123"/>
  <c r="S16" i="123" s="1"/>
  <c r="T15" i="123"/>
  <c r="S15" i="123" s="1"/>
  <c r="T14" i="123"/>
  <c r="S14" i="123" s="1"/>
  <c r="T31" i="122"/>
  <c r="S31" i="122" s="1"/>
  <c r="T30" i="122"/>
  <c r="S30" i="122" s="1"/>
  <c r="T29" i="122"/>
  <c r="S29" i="122" s="1"/>
  <c r="T28" i="122"/>
  <c r="S28" i="122" s="1"/>
  <c r="T27" i="122"/>
  <c r="S27" i="122" s="1"/>
  <c r="T26" i="122"/>
  <c r="S26" i="122" s="1"/>
  <c r="T25" i="122"/>
  <c r="S25" i="122" s="1"/>
  <c r="T24" i="122"/>
  <c r="S24" i="122" s="1"/>
  <c r="T23" i="122"/>
  <c r="S23" i="122" s="1"/>
  <c r="T22" i="122"/>
  <c r="S22" i="122" s="1"/>
  <c r="T21" i="122"/>
  <c r="S21" i="122" s="1"/>
  <c r="T20" i="122"/>
  <c r="S20" i="122" s="1"/>
  <c r="T19" i="122"/>
  <c r="S19" i="122" s="1"/>
  <c r="T18" i="122"/>
  <c r="S18" i="122" s="1"/>
  <c r="T17" i="122"/>
  <c r="S17" i="122" s="1"/>
  <c r="T16" i="122"/>
  <c r="S16" i="122" s="1"/>
  <c r="T15" i="122"/>
  <c r="S15" i="122" s="1"/>
  <c r="T14" i="122"/>
  <c r="S14" i="122" s="1"/>
  <c r="T31" i="121"/>
  <c r="S31" i="121" s="1"/>
  <c r="T30" i="121"/>
  <c r="S30" i="121" s="1"/>
  <c r="T29" i="121"/>
  <c r="S29" i="121" s="1"/>
  <c r="T28" i="121"/>
  <c r="S28" i="121" s="1"/>
  <c r="T27" i="121"/>
  <c r="S27" i="121" s="1"/>
  <c r="T26" i="121"/>
  <c r="S26" i="121" s="1"/>
  <c r="T25" i="121"/>
  <c r="S25" i="121" s="1"/>
  <c r="T24" i="121"/>
  <c r="S24" i="121" s="1"/>
  <c r="T23" i="121"/>
  <c r="S23" i="121" s="1"/>
  <c r="T22" i="121"/>
  <c r="S22" i="121" s="1"/>
  <c r="T21" i="121"/>
  <c r="S21" i="121" s="1"/>
  <c r="T20" i="121"/>
  <c r="S20" i="121" s="1"/>
  <c r="T19" i="121"/>
  <c r="S19" i="121" s="1"/>
  <c r="T18" i="121"/>
  <c r="S18" i="121" s="1"/>
  <c r="T17" i="121"/>
  <c r="S17" i="121" s="1"/>
  <c r="T16" i="121"/>
  <c r="S16" i="121" s="1"/>
  <c r="T15" i="121"/>
  <c r="S15" i="121" s="1"/>
  <c r="T14" i="121"/>
  <c r="S14" i="121" s="1"/>
  <c r="T31" i="120"/>
  <c r="S31" i="120" s="1"/>
  <c r="T30" i="120"/>
  <c r="S30" i="120" s="1"/>
  <c r="T29" i="120"/>
  <c r="S29" i="120" s="1"/>
  <c r="T28" i="120"/>
  <c r="S28" i="120" s="1"/>
  <c r="T27" i="120"/>
  <c r="S27" i="120" s="1"/>
  <c r="T26" i="120"/>
  <c r="S26" i="120" s="1"/>
  <c r="T25" i="120"/>
  <c r="S25" i="120" s="1"/>
  <c r="T24" i="120"/>
  <c r="S24" i="120" s="1"/>
  <c r="T23" i="120"/>
  <c r="S23" i="120" s="1"/>
  <c r="T22" i="120"/>
  <c r="S22" i="120" s="1"/>
  <c r="T21" i="120"/>
  <c r="S21" i="120" s="1"/>
  <c r="T20" i="120"/>
  <c r="S20" i="120" s="1"/>
  <c r="T19" i="120"/>
  <c r="S19" i="120" s="1"/>
  <c r="T18" i="120"/>
  <c r="S18" i="120" s="1"/>
  <c r="T17" i="120"/>
  <c r="S17" i="120" s="1"/>
  <c r="T16" i="120"/>
  <c r="S16" i="120" s="1"/>
  <c r="T15" i="120"/>
  <c r="S15" i="120" s="1"/>
  <c r="T14" i="120"/>
  <c r="S14" i="120" s="1"/>
  <c r="T31" i="110"/>
  <c r="S31" i="110" s="1"/>
  <c r="T30" i="110"/>
  <c r="S30" i="110" s="1"/>
  <c r="T29" i="110"/>
  <c r="S29" i="110" s="1"/>
  <c r="T28" i="110"/>
  <c r="S28" i="110" s="1"/>
  <c r="T27" i="110"/>
  <c r="S27" i="110" s="1"/>
  <c r="T26" i="110"/>
  <c r="S26" i="110" s="1"/>
  <c r="T25" i="110"/>
  <c r="S25" i="110" s="1"/>
  <c r="T24" i="110"/>
  <c r="S24" i="110" s="1"/>
  <c r="T23" i="110"/>
  <c r="S23" i="110" s="1"/>
  <c r="T22" i="110"/>
  <c r="S22" i="110" s="1"/>
  <c r="T21" i="110"/>
  <c r="S21" i="110" s="1"/>
  <c r="T20" i="110"/>
  <c r="S20" i="110" s="1"/>
  <c r="T19" i="110"/>
  <c r="S19" i="110" s="1"/>
  <c r="T18" i="110"/>
  <c r="S18" i="110" s="1"/>
  <c r="T17" i="110"/>
  <c r="S17" i="110" s="1"/>
  <c r="T16" i="110"/>
  <c r="S16" i="110" s="1"/>
  <c r="T15" i="110"/>
  <c r="S15" i="110" s="1"/>
  <c r="T14" i="110"/>
  <c r="S14" i="110" s="1"/>
  <c r="T31" i="109"/>
  <c r="S31" i="109" s="1"/>
  <c r="T30" i="109"/>
  <c r="S30" i="109" s="1"/>
  <c r="T29" i="109"/>
  <c r="S29" i="109" s="1"/>
  <c r="T28" i="109"/>
  <c r="S28" i="109" s="1"/>
  <c r="T27" i="109"/>
  <c r="S27" i="109" s="1"/>
  <c r="T26" i="109"/>
  <c r="S26" i="109" s="1"/>
  <c r="T25" i="109"/>
  <c r="S25" i="109" s="1"/>
  <c r="T24" i="109"/>
  <c r="S24" i="109" s="1"/>
  <c r="T23" i="109"/>
  <c r="S23" i="109" s="1"/>
  <c r="T22" i="109"/>
  <c r="S22" i="109" s="1"/>
  <c r="T21" i="109"/>
  <c r="S21" i="109" s="1"/>
  <c r="T20" i="109"/>
  <c r="S20" i="109" s="1"/>
  <c r="T19" i="109"/>
  <c r="S19" i="109" s="1"/>
  <c r="T18" i="109"/>
  <c r="S18" i="109" s="1"/>
  <c r="T17" i="109"/>
  <c r="S17" i="109" s="1"/>
  <c r="T16" i="109"/>
  <c r="S16" i="109" s="1"/>
  <c r="T15" i="109"/>
  <c r="S15" i="109" s="1"/>
  <c r="T14" i="109"/>
  <c r="S14" i="109" s="1"/>
  <c r="T31" i="108"/>
  <c r="S31" i="108" s="1"/>
  <c r="T30" i="108"/>
  <c r="S30" i="108" s="1"/>
  <c r="T29" i="108"/>
  <c r="S29" i="108" s="1"/>
  <c r="T28" i="108"/>
  <c r="S28" i="108" s="1"/>
  <c r="T27" i="108"/>
  <c r="S27" i="108" s="1"/>
  <c r="T26" i="108"/>
  <c r="S26" i="108" s="1"/>
  <c r="T25" i="108"/>
  <c r="S25" i="108" s="1"/>
  <c r="T24" i="108"/>
  <c r="S24" i="108" s="1"/>
  <c r="T23" i="108"/>
  <c r="S23" i="108" s="1"/>
  <c r="T22" i="108"/>
  <c r="S22" i="108" s="1"/>
  <c r="T21" i="108"/>
  <c r="S21" i="108" s="1"/>
  <c r="T20" i="108"/>
  <c r="S20" i="108" s="1"/>
  <c r="T19" i="108"/>
  <c r="S19" i="108" s="1"/>
  <c r="T18" i="108"/>
  <c r="S18" i="108" s="1"/>
  <c r="T17" i="108"/>
  <c r="S17" i="108" s="1"/>
  <c r="T16" i="108"/>
  <c r="S16" i="108" s="1"/>
  <c r="T15" i="108"/>
  <c r="S15" i="108" s="1"/>
  <c r="T14" i="108"/>
  <c r="S14" i="108" s="1"/>
  <c r="T31" i="107"/>
  <c r="S31" i="107" s="1"/>
  <c r="T30" i="107"/>
  <c r="S30" i="107" s="1"/>
  <c r="T29" i="107"/>
  <c r="S29" i="107" s="1"/>
  <c r="T28" i="107"/>
  <c r="S28" i="107" s="1"/>
  <c r="T27" i="107"/>
  <c r="S27" i="107" s="1"/>
  <c r="T26" i="107"/>
  <c r="S26" i="107" s="1"/>
  <c r="T25" i="107"/>
  <c r="S25" i="107" s="1"/>
  <c r="T24" i="107"/>
  <c r="S24" i="107" s="1"/>
  <c r="T23" i="107"/>
  <c r="S23" i="107" s="1"/>
  <c r="T22" i="107"/>
  <c r="S22" i="107" s="1"/>
  <c r="T21" i="107"/>
  <c r="S21" i="107" s="1"/>
  <c r="T20" i="107"/>
  <c r="S20" i="107" s="1"/>
  <c r="T19" i="107"/>
  <c r="S19" i="107" s="1"/>
  <c r="T18" i="107"/>
  <c r="S18" i="107" s="1"/>
  <c r="T17" i="107"/>
  <c r="S17" i="107" s="1"/>
  <c r="T16" i="107"/>
  <c r="S16" i="107" s="1"/>
  <c r="T15" i="107"/>
  <c r="S15" i="107" s="1"/>
  <c r="T14" i="107"/>
  <c r="S14" i="107" s="1"/>
  <c r="T31" i="106"/>
  <c r="S31" i="106" s="1"/>
  <c r="T30" i="106"/>
  <c r="S30" i="106" s="1"/>
  <c r="T29" i="106"/>
  <c r="S29" i="106" s="1"/>
  <c r="T28" i="106"/>
  <c r="S28" i="106" s="1"/>
  <c r="T27" i="106"/>
  <c r="S27" i="106" s="1"/>
  <c r="T26" i="106"/>
  <c r="S26" i="106" s="1"/>
  <c r="T25" i="106"/>
  <c r="S25" i="106" s="1"/>
  <c r="T24" i="106"/>
  <c r="S24" i="106" s="1"/>
  <c r="T23" i="106"/>
  <c r="S23" i="106" s="1"/>
  <c r="T22" i="106"/>
  <c r="S22" i="106" s="1"/>
  <c r="T21" i="106"/>
  <c r="S21" i="106" s="1"/>
  <c r="T20" i="106"/>
  <c r="S20" i="106" s="1"/>
  <c r="T19" i="106"/>
  <c r="S19" i="106" s="1"/>
  <c r="T18" i="106"/>
  <c r="S18" i="106" s="1"/>
  <c r="T17" i="106"/>
  <c r="S17" i="106" s="1"/>
  <c r="T16" i="106"/>
  <c r="S16" i="106" s="1"/>
  <c r="T15" i="106"/>
  <c r="S15" i="106" s="1"/>
  <c r="T14" i="106"/>
  <c r="S14" i="106" s="1"/>
  <c r="T31" i="105"/>
  <c r="S31" i="105" s="1"/>
  <c r="T30" i="105"/>
  <c r="S30" i="105" s="1"/>
  <c r="T29" i="105"/>
  <c r="S29" i="105" s="1"/>
  <c r="T28" i="105"/>
  <c r="S28" i="105" s="1"/>
  <c r="T27" i="105"/>
  <c r="S27" i="105" s="1"/>
  <c r="T26" i="105"/>
  <c r="S26" i="105" s="1"/>
  <c r="T25" i="105"/>
  <c r="S25" i="105" s="1"/>
  <c r="T24" i="105"/>
  <c r="S24" i="105" s="1"/>
  <c r="T23" i="105"/>
  <c r="S23" i="105" s="1"/>
  <c r="T22" i="105"/>
  <c r="S22" i="105" s="1"/>
  <c r="T21" i="105"/>
  <c r="S21" i="105" s="1"/>
  <c r="T20" i="105"/>
  <c r="S20" i="105" s="1"/>
  <c r="T19" i="105"/>
  <c r="S19" i="105" s="1"/>
  <c r="T18" i="105"/>
  <c r="S18" i="105" s="1"/>
  <c r="T17" i="105"/>
  <c r="S17" i="105" s="1"/>
  <c r="T16" i="105"/>
  <c r="S16" i="105" s="1"/>
  <c r="T15" i="105"/>
  <c r="S15" i="105" s="1"/>
  <c r="T14" i="105"/>
  <c r="S14" i="105" s="1"/>
  <c r="T31" i="104"/>
  <c r="S31" i="104" s="1"/>
  <c r="T30" i="104"/>
  <c r="S30" i="104" s="1"/>
  <c r="T29" i="104"/>
  <c r="S29" i="104" s="1"/>
  <c r="T28" i="104"/>
  <c r="S28" i="104" s="1"/>
  <c r="T27" i="104"/>
  <c r="S27" i="104" s="1"/>
  <c r="T26" i="104"/>
  <c r="S26" i="104" s="1"/>
  <c r="T25" i="104"/>
  <c r="S25" i="104" s="1"/>
  <c r="T24" i="104"/>
  <c r="S24" i="104" s="1"/>
  <c r="T23" i="104"/>
  <c r="S23" i="104" s="1"/>
  <c r="T22" i="104"/>
  <c r="S22" i="104" s="1"/>
  <c r="T21" i="104"/>
  <c r="S21" i="104" s="1"/>
  <c r="T20" i="104"/>
  <c r="S20" i="104" s="1"/>
  <c r="T19" i="104"/>
  <c r="S19" i="104" s="1"/>
  <c r="T18" i="104"/>
  <c r="S18" i="104" s="1"/>
  <c r="T17" i="104"/>
  <c r="S17" i="104" s="1"/>
  <c r="T16" i="104"/>
  <c r="S16" i="104" s="1"/>
  <c r="T15" i="104"/>
  <c r="S15" i="104" s="1"/>
  <c r="T14" i="104"/>
  <c r="S14" i="104" s="1"/>
  <c r="T31" i="103"/>
  <c r="S31" i="103" s="1"/>
  <c r="T30" i="103"/>
  <c r="S30" i="103" s="1"/>
  <c r="T29" i="103"/>
  <c r="S29" i="103" s="1"/>
  <c r="T28" i="103"/>
  <c r="S28" i="103" s="1"/>
  <c r="T27" i="103"/>
  <c r="S27" i="103" s="1"/>
  <c r="T26" i="103"/>
  <c r="S26" i="103" s="1"/>
  <c r="T25" i="103"/>
  <c r="S25" i="103" s="1"/>
  <c r="T24" i="103"/>
  <c r="S24" i="103" s="1"/>
  <c r="T23" i="103"/>
  <c r="S23" i="103" s="1"/>
  <c r="T22" i="103"/>
  <c r="S22" i="103" s="1"/>
  <c r="T21" i="103"/>
  <c r="S21" i="103" s="1"/>
  <c r="T20" i="103"/>
  <c r="S20" i="103" s="1"/>
  <c r="T19" i="103"/>
  <c r="S19" i="103" s="1"/>
  <c r="T18" i="103"/>
  <c r="S18" i="103" s="1"/>
  <c r="T17" i="103"/>
  <c r="S17" i="103" s="1"/>
  <c r="T16" i="103"/>
  <c r="S16" i="103" s="1"/>
  <c r="T15" i="103"/>
  <c r="S15" i="103" s="1"/>
  <c r="T14" i="103"/>
  <c r="S14" i="103" s="1"/>
  <c r="T31" i="102"/>
  <c r="S31" i="102" s="1"/>
  <c r="T30" i="102"/>
  <c r="S30" i="102" s="1"/>
  <c r="T29" i="102"/>
  <c r="S29" i="102" s="1"/>
  <c r="T28" i="102"/>
  <c r="S28" i="102" s="1"/>
  <c r="T27" i="102"/>
  <c r="S27" i="102" s="1"/>
  <c r="T26" i="102"/>
  <c r="S26" i="102" s="1"/>
  <c r="T25" i="102"/>
  <c r="S25" i="102" s="1"/>
  <c r="T24" i="102"/>
  <c r="S24" i="102" s="1"/>
  <c r="T23" i="102"/>
  <c r="S23" i="102" s="1"/>
  <c r="T22" i="102"/>
  <c r="S22" i="102" s="1"/>
  <c r="T21" i="102"/>
  <c r="S21" i="102" s="1"/>
  <c r="T20" i="102"/>
  <c r="S20" i="102" s="1"/>
  <c r="T19" i="102"/>
  <c r="S19" i="102" s="1"/>
  <c r="T18" i="102"/>
  <c r="S18" i="102" s="1"/>
  <c r="T17" i="102"/>
  <c r="S17" i="102" s="1"/>
  <c r="T16" i="102"/>
  <c r="S16" i="102" s="1"/>
  <c r="T15" i="102"/>
  <c r="S15" i="102" s="1"/>
  <c r="T14" i="102"/>
  <c r="S14" i="102" s="1"/>
  <c r="G31" i="102"/>
  <c r="G30" i="102"/>
  <c r="F30" i="102"/>
  <c r="F31" i="102" s="1"/>
  <c r="G27" i="102"/>
  <c r="G28" i="102" s="1"/>
  <c r="G29" i="102" s="1"/>
  <c r="G23" i="102"/>
  <c r="G24" i="102" s="1"/>
  <c r="G25" i="102" s="1"/>
  <c r="G26" i="102" s="1"/>
  <c r="F23" i="102"/>
  <c r="F24" i="102" s="1"/>
  <c r="F25" i="102" s="1"/>
  <c r="F26" i="102" s="1"/>
  <c r="F27" i="102" s="1"/>
  <c r="F28" i="102" s="1"/>
  <c r="F29" i="102" s="1"/>
  <c r="G22" i="102"/>
  <c r="F22" i="102"/>
  <c r="G16" i="102"/>
  <c r="G17" i="102" s="1"/>
  <c r="G18" i="102" s="1"/>
  <c r="G19" i="102" s="1"/>
  <c r="G20" i="102" s="1"/>
  <c r="G21" i="102" s="1"/>
  <c r="G15" i="102"/>
  <c r="F15" i="102"/>
  <c r="F16" i="102" s="1"/>
  <c r="F17" i="102" s="1"/>
  <c r="F18" i="102" s="1"/>
  <c r="F19" i="102" s="1"/>
  <c r="F20" i="102" s="1"/>
  <c r="F21" i="102" s="1"/>
  <c r="G14" i="102"/>
  <c r="F14" i="102"/>
  <c r="E14" i="102"/>
  <c r="E15" i="102" s="1"/>
  <c r="E16" i="102" s="1"/>
  <c r="E17" i="102" s="1"/>
  <c r="E18" i="102" s="1"/>
  <c r="E19" i="102" s="1"/>
  <c r="E20" i="102" s="1"/>
  <c r="E21" i="102" s="1"/>
  <c r="E22" i="102" s="1"/>
  <c r="E23" i="102" s="1"/>
  <c r="E24" i="102" s="1"/>
  <c r="E25" i="102" s="1"/>
  <c r="E26" i="102" s="1"/>
  <c r="E27" i="102" s="1"/>
  <c r="E28" i="102" s="1"/>
  <c r="E29" i="102" s="1"/>
  <c r="E30" i="102" s="1"/>
  <c r="E31" i="102" s="1"/>
  <c r="D14" i="102"/>
  <c r="H14" i="102" s="1"/>
  <c r="C14" i="102" s="1"/>
  <c r="T59" i="10"/>
  <c r="T58" i="10"/>
  <c r="T53" i="10"/>
  <c r="T52" i="10"/>
  <c r="T51" i="10"/>
  <c r="T19" i="10"/>
  <c r="T18" i="10"/>
  <c r="T17" i="10"/>
  <c r="T16" i="10"/>
  <c r="T15" i="10"/>
  <c r="T14" i="10"/>
  <c r="T13" i="10" l="1"/>
  <c r="S13" i="102"/>
  <c r="T13" i="102"/>
  <c r="D15" i="102"/>
  <c r="B2" i="87"/>
  <c r="B50" i="87" s="1"/>
  <c r="H15" i="102" l="1"/>
  <c r="D16" i="102"/>
  <c r="B6" i="87"/>
  <c r="B3" i="2" s="1"/>
  <c r="B35" i="87"/>
  <c r="B38" i="87"/>
  <c r="M12" i="71" s="1"/>
  <c r="B10" i="87"/>
  <c r="B37" i="87"/>
  <c r="B7" i="87"/>
  <c r="B40" i="87"/>
  <c r="K10" i="71" s="1"/>
  <c r="B41" i="87"/>
  <c r="B43" i="87"/>
  <c r="B21" i="87"/>
  <c r="B23" i="87"/>
  <c r="B44" i="87"/>
  <c r="B19" i="87"/>
  <c r="B36" i="87"/>
  <c r="M10" i="71" s="1"/>
  <c r="N10" i="71" s="1"/>
  <c r="B39" i="87"/>
  <c r="N12" i="71" s="1"/>
  <c r="B25" i="87"/>
  <c r="B42" i="87"/>
  <c r="B11" i="87"/>
  <c r="B4" i="2" s="1"/>
  <c r="B13" i="87"/>
  <c r="A5" i="4" s="1"/>
  <c r="B45" i="87"/>
  <c r="B30" i="87"/>
  <c r="B15" i="87"/>
  <c r="B47" i="87"/>
  <c r="B16" i="87"/>
  <c r="B32" i="87"/>
  <c r="B48" i="87"/>
  <c r="B24" i="87"/>
  <c r="B26" i="87"/>
  <c r="B27" i="87"/>
  <c r="B12" i="87"/>
  <c r="B28" i="87"/>
  <c r="B29" i="87"/>
  <c r="B14" i="87"/>
  <c r="B46" i="87"/>
  <c r="B31" i="87"/>
  <c r="B17" i="87"/>
  <c r="B33" i="87"/>
  <c r="B49" i="87"/>
  <c r="B20" i="87"/>
  <c r="A20" i="4" s="1"/>
  <c r="B22" i="87"/>
  <c r="B8" i="87"/>
  <c r="B9" i="87"/>
  <c r="B18" i="87"/>
  <c r="B34" i="87"/>
  <c r="S59" i="10"/>
  <c r="E20" i="4" l="1"/>
  <c r="E75" i="4"/>
  <c r="M11" i="71"/>
  <c r="N11" i="71"/>
  <c r="D21" i="4"/>
  <c r="L10" i="71"/>
  <c r="L10" i="10"/>
  <c r="D17" i="102"/>
  <c r="H16" i="102"/>
  <c r="V12" i="199"/>
  <c r="K9" i="199"/>
  <c r="J9" i="199"/>
  <c r="K8" i="199"/>
  <c r="U12" i="199" s="1"/>
  <c r="J8" i="199"/>
  <c r="K9" i="198"/>
  <c r="J9" i="198"/>
  <c r="K8" i="198"/>
  <c r="V12" i="198" s="1"/>
  <c r="J8" i="198"/>
  <c r="K9" i="197"/>
  <c r="J9" i="197"/>
  <c r="K8" i="197"/>
  <c r="V12" i="197" s="1"/>
  <c r="J8" i="197"/>
  <c r="K9" i="196"/>
  <c r="J9" i="196"/>
  <c r="K8" i="196"/>
  <c r="V12" i="196" s="1"/>
  <c r="J8" i="196"/>
  <c r="K9" i="195"/>
  <c r="J9" i="195"/>
  <c r="K8" i="195"/>
  <c r="V12" i="195" s="1"/>
  <c r="J8" i="195"/>
  <c r="V12" i="194"/>
  <c r="K9" i="194"/>
  <c r="J9" i="194"/>
  <c r="K8" i="194"/>
  <c r="U12" i="194" s="1"/>
  <c r="J8" i="194"/>
  <c r="K9" i="193"/>
  <c r="J9" i="193"/>
  <c r="K8" i="193"/>
  <c r="V12" i="193" s="1"/>
  <c r="J8" i="193"/>
  <c r="K9" i="192"/>
  <c r="J9" i="192"/>
  <c r="K8" i="192"/>
  <c r="V12" i="192" s="1"/>
  <c r="J8" i="192"/>
  <c r="K9" i="191"/>
  <c r="J9" i="191"/>
  <c r="K8" i="191"/>
  <c r="V12" i="191" s="1"/>
  <c r="J8" i="191"/>
  <c r="K9" i="190"/>
  <c r="J9" i="190"/>
  <c r="K8" i="190"/>
  <c r="V12" i="190" s="1"/>
  <c r="J8" i="190"/>
  <c r="T12" i="189"/>
  <c r="K9" i="189"/>
  <c r="J9" i="189"/>
  <c r="K8" i="189"/>
  <c r="V12" i="189" s="1"/>
  <c r="J8" i="189"/>
  <c r="V12" i="188"/>
  <c r="U12" i="188"/>
  <c r="T12" i="188"/>
  <c r="K9" i="188"/>
  <c r="J9" i="188"/>
  <c r="K8" i="188"/>
  <c r="J8" i="188"/>
  <c r="K9" i="187"/>
  <c r="J9" i="187"/>
  <c r="K8" i="187"/>
  <c r="V12" i="187" s="1"/>
  <c r="J8" i="187"/>
  <c r="V12" i="186"/>
  <c r="K9" i="186"/>
  <c r="J9" i="186"/>
  <c r="K8" i="186"/>
  <c r="U12" i="186" s="1"/>
  <c r="J8" i="186"/>
  <c r="K9" i="185"/>
  <c r="J9" i="185"/>
  <c r="K8" i="185"/>
  <c r="V12" i="185" s="1"/>
  <c r="J8" i="185"/>
  <c r="U12" i="184"/>
  <c r="K9" i="184"/>
  <c r="J9" i="184"/>
  <c r="K8" i="184"/>
  <c r="V12" i="184" s="1"/>
  <c r="J8" i="184"/>
  <c r="T12" i="183"/>
  <c r="K9" i="183"/>
  <c r="J9" i="183"/>
  <c r="K8" i="183"/>
  <c r="V12" i="183" s="1"/>
  <c r="J8" i="183"/>
  <c r="V12" i="182"/>
  <c r="K9" i="182"/>
  <c r="J9" i="182"/>
  <c r="K8" i="182"/>
  <c r="U12" i="182" s="1"/>
  <c r="J8" i="182"/>
  <c r="V12" i="181"/>
  <c r="K9" i="181"/>
  <c r="J9" i="181"/>
  <c r="K8" i="181"/>
  <c r="U12" i="181" s="1"/>
  <c r="J8" i="181"/>
  <c r="U12" i="180"/>
  <c r="K9" i="180"/>
  <c r="J9" i="180"/>
  <c r="K8" i="180"/>
  <c r="V12" i="180" s="1"/>
  <c r="J8" i="180"/>
  <c r="K9" i="179"/>
  <c r="J9" i="179"/>
  <c r="K8" i="179"/>
  <c r="V12" i="179" s="1"/>
  <c r="J8" i="179"/>
  <c r="U12" i="178"/>
  <c r="T12" i="178"/>
  <c r="K9" i="178"/>
  <c r="J9" i="178"/>
  <c r="K8" i="178"/>
  <c r="V12" i="178" s="1"/>
  <c r="J8" i="178"/>
  <c r="V12" i="177"/>
  <c r="K9" i="177"/>
  <c r="J9" i="177"/>
  <c r="K8" i="177"/>
  <c r="U12" i="177" s="1"/>
  <c r="J8" i="177"/>
  <c r="T12" i="176"/>
  <c r="K9" i="176"/>
  <c r="J9" i="176"/>
  <c r="K8" i="176"/>
  <c r="V12" i="176" s="1"/>
  <c r="J8" i="176"/>
  <c r="T12" i="175"/>
  <c r="K9" i="175"/>
  <c r="J9" i="175"/>
  <c r="K8" i="175"/>
  <c r="V12" i="175" s="1"/>
  <c r="J8" i="175"/>
  <c r="V12" i="174"/>
  <c r="U12" i="174"/>
  <c r="T12" i="174"/>
  <c r="K9" i="174"/>
  <c r="J9" i="174"/>
  <c r="K8" i="174"/>
  <c r="J8" i="174"/>
  <c r="V12" i="173"/>
  <c r="T12" i="173"/>
  <c r="K9" i="173"/>
  <c r="J9" i="173"/>
  <c r="K8" i="173"/>
  <c r="U12" i="173" s="1"/>
  <c r="J8" i="173"/>
  <c r="K9" i="172"/>
  <c r="J9" i="172"/>
  <c r="K8" i="172"/>
  <c r="V12" i="172" s="1"/>
  <c r="J8" i="172"/>
  <c r="K9" i="171"/>
  <c r="J9" i="171"/>
  <c r="K8" i="171"/>
  <c r="V12" i="171" s="1"/>
  <c r="J8" i="171"/>
  <c r="K9" i="170"/>
  <c r="J9" i="170"/>
  <c r="K8" i="170"/>
  <c r="V12" i="170" s="1"/>
  <c r="J8" i="170"/>
  <c r="K9" i="169"/>
  <c r="J9" i="169"/>
  <c r="K8" i="169"/>
  <c r="V12" i="169" s="1"/>
  <c r="J8" i="169"/>
  <c r="K9" i="168"/>
  <c r="J9" i="168"/>
  <c r="K8" i="168"/>
  <c r="V12" i="168" s="1"/>
  <c r="J8" i="168"/>
  <c r="K9" i="167"/>
  <c r="J9" i="167"/>
  <c r="K8" i="167"/>
  <c r="V12" i="167" s="1"/>
  <c r="J8" i="167"/>
  <c r="K9" i="166"/>
  <c r="J9" i="166"/>
  <c r="K8" i="166"/>
  <c r="V12" i="166" s="1"/>
  <c r="J8" i="166"/>
  <c r="K9" i="165"/>
  <c r="J9" i="165"/>
  <c r="K8" i="165"/>
  <c r="V12" i="165" s="1"/>
  <c r="J8" i="165"/>
  <c r="K9" i="164"/>
  <c r="J9" i="164"/>
  <c r="K8" i="164"/>
  <c r="V12" i="164" s="1"/>
  <c r="J8" i="164"/>
  <c r="K9" i="163"/>
  <c r="J9" i="163"/>
  <c r="K8" i="163"/>
  <c r="V12" i="163" s="1"/>
  <c r="J8" i="163"/>
  <c r="U12" i="162"/>
  <c r="T12" i="162"/>
  <c r="K9" i="162"/>
  <c r="J9" i="162"/>
  <c r="K8" i="162"/>
  <c r="V12" i="162" s="1"/>
  <c r="J8" i="162"/>
  <c r="U12" i="161"/>
  <c r="T12" i="161"/>
  <c r="K9" i="161"/>
  <c r="J9" i="161"/>
  <c r="K8" i="161"/>
  <c r="V12" i="161" s="1"/>
  <c r="J8" i="161"/>
  <c r="K9" i="160"/>
  <c r="J9" i="160"/>
  <c r="K8" i="160"/>
  <c r="V12" i="160" s="1"/>
  <c r="J8" i="160"/>
  <c r="T12" i="119"/>
  <c r="K9" i="119"/>
  <c r="J9" i="119"/>
  <c r="K8" i="119"/>
  <c r="V12" i="119" s="1"/>
  <c r="J8" i="119"/>
  <c r="K9" i="118"/>
  <c r="J9" i="118"/>
  <c r="K8" i="118"/>
  <c r="V12" i="118" s="1"/>
  <c r="J8" i="118"/>
  <c r="K9" i="117"/>
  <c r="J9" i="117"/>
  <c r="K8" i="117"/>
  <c r="V12" i="117" s="1"/>
  <c r="J8" i="117"/>
  <c r="T12" i="116"/>
  <c r="K9" i="116"/>
  <c r="J9" i="116"/>
  <c r="K8" i="116"/>
  <c r="V12" i="116" s="1"/>
  <c r="J8" i="116"/>
  <c r="K9" i="115"/>
  <c r="J9" i="115"/>
  <c r="K8" i="115"/>
  <c r="V12" i="115" s="1"/>
  <c r="J8" i="115"/>
  <c r="U12" i="114"/>
  <c r="T12" i="114"/>
  <c r="K9" i="114"/>
  <c r="J9" i="114"/>
  <c r="K8" i="114"/>
  <c r="V12" i="114" s="1"/>
  <c r="J8" i="114"/>
  <c r="K9" i="113"/>
  <c r="J9" i="113"/>
  <c r="K8" i="113"/>
  <c r="V12" i="113" s="1"/>
  <c r="J8" i="113"/>
  <c r="K9" i="112"/>
  <c r="J9" i="112"/>
  <c r="K8" i="112"/>
  <c r="V12" i="112" s="1"/>
  <c r="J8" i="112"/>
  <c r="V12" i="111"/>
  <c r="K9" i="111"/>
  <c r="J9" i="111"/>
  <c r="K8" i="111"/>
  <c r="U12" i="111" s="1"/>
  <c r="J8" i="111"/>
  <c r="C15" i="102" l="1"/>
  <c r="D18" i="102"/>
  <c r="H17" i="102"/>
  <c r="T12" i="199"/>
  <c r="T12" i="198"/>
  <c r="U12" i="198"/>
  <c r="T12" i="197"/>
  <c r="U12" i="197"/>
  <c r="T12" i="196"/>
  <c r="U12" i="196"/>
  <c r="T12" i="195"/>
  <c r="U12" i="195"/>
  <c r="T12" i="194"/>
  <c r="T12" i="193"/>
  <c r="U12" i="193"/>
  <c r="T12" i="192"/>
  <c r="U12" i="192"/>
  <c r="T12" i="191"/>
  <c r="U12" i="191"/>
  <c r="T12" i="190"/>
  <c r="U12" i="190"/>
  <c r="U12" i="189"/>
  <c r="T12" i="187"/>
  <c r="U12" i="187"/>
  <c r="T12" i="186"/>
  <c r="T12" i="185"/>
  <c r="U12" i="185"/>
  <c r="T12" i="184"/>
  <c r="U12" i="183"/>
  <c r="T12" i="182"/>
  <c r="T12" i="181"/>
  <c r="T12" i="180"/>
  <c r="T12" i="179"/>
  <c r="U12" i="179"/>
  <c r="T12" i="177"/>
  <c r="U12" i="176"/>
  <c r="U12" i="175"/>
  <c r="T12" i="172"/>
  <c r="U12" i="172"/>
  <c r="T12" i="171"/>
  <c r="U12" i="171"/>
  <c r="T12" i="170"/>
  <c r="U12" i="170"/>
  <c r="T12" i="169"/>
  <c r="U12" i="169"/>
  <c r="T12" i="168"/>
  <c r="U12" i="168"/>
  <c r="T12" i="167"/>
  <c r="U12" i="167"/>
  <c r="T12" i="166"/>
  <c r="U12" i="166"/>
  <c r="T12" i="165"/>
  <c r="U12" i="165"/>
  <c r="T12" i="164"/>
  <c r="U12" i="164"/>
  <c r="T12" i="163"/>
  <c r="U12" i="163"/>
  <c r="T12" i="160"/>
  <c r="U12" i="160"/>
  <c r="U12" i="119"/>
  <c r="T12" i="118"/>
  <c r="U12" i="118"/>
  <c r="T12" i="117"/>
  <c r="U12" i="117"/>
  <c r="U12" i="116"/>
  <c r="T12" i="115"/>
  <c r="U12" i="115"/>
  <c r="T12" i="113"/>
  <c r="U12" i="113"/>
  <c r="T12" i="112"/>
  <c r="U12" i="112"/>
  <c r="T12" i="111"/>
  <c r="D19" i="102" l="1"/>
  <c r="H18" i="102"/>
  <c r="C16" i="102"/>
  <c r="K7" i="199"/>
  <c r="K6" i="199"/>
  <c r="K2" i="199"/>
  <c r="K1" i="199"/>
  <c r="K7" i="198"/>
  <c r="K6" i="198"/>
  <c r="K2" i="198"/>
  <c r="K1" i="198"/>
  <c r="K7" i="197"/>
  <c r="K6" i="197"/>
  <c r="K2" i="197"/>
  <c r="K1" i="197"/>
  <c r="K7" i="196"/>
  <c r="K6" i="196"/>
  <c r="K2" i="196"/>
  <c r="K1" i="196"/>
  <c r="K7" i="195"/>
  <c r="K6" i="195"/>
  <c r="K2" i="195"/>
  <c r="K1" i="195"/>
  <c r="K7" i="194"/>
  <c r="K6" i="194"/>
  <c r="K2" i="194"/>
  <c r="K1" i="194"/>
  <c r="K7" i="193"/>
  <c r="K6" i="193"/>
  <c r="K2" i="193"/>
  <c r="K1" i="193"/>
  <c r="K7" i="192"/>
  <c r="K6" i="192"/>
  <c r="K2" i="192"/>
  <c r="K1" i="192"/>
  <c r="K7" i="191"/>
  <c r="K6" i="191"/>
  <c r="K2" i="191"/>
  <c r="K1" i="191"/>
  <c r="K7" i="190"/>
  <c r="K6" i="190"/>
  <c r="K2" i="190"/>
  <c r="K1" i="190"/>
  <c r="K7" i="189"/>
  <c r="K6" i="189"/>
  <c r="K2" i="189"/>
  <c r="K1" i="189"/>
  <c r="K7" i="188"/>
  <c r="K6" i="188"/>
  <c r="K2" i="188"/>
  <c r="K1" i="188"/>
  <c r="K7" i="187"/>
  <c r="K6" i="187"/>
  <c r="K2" i="187"/>
  <c r="K1" i="187"/>
  <c r="K7" i="186"/>
  <c r="K6" i="186"/>
  <c r="K2" i="186"/>
  <c r="K1" i="186"/>
  <c r="K7" i="185"/>
  <c r="K6" i="185"/>
  <c r="K2" i="185"/>
  <c r="K1" i="185"/>
  <c r="K7" i="184"/>
  <c r="K6" i="184"/>
  <c r="K2" i="184"/>
  <c r="K1" i="184"/>
  <c r="K7" i="183"/>
  <c r="K6" i="183"/>
  <c r="K2" i="183"/>
  <c r="K1" i="183"/>
  <c r="K7" i="182"/>
  <c r="K6" i="182"/>
  <c r="K2" i="182"/>
  <c r="K1" i="182"/>
  <c r="K7" i="181"/>
  <c r="K6" i="181"/>
  <c r="K2" i="181"/>
  <c r="K1" i="181"/>
  <c r="K7" i="180"/>
  <c r="K6" i="180"/>
  <c r="K2" i="180"/>
  <c r="K1" i="180"/>
  <c r="K7" i="179"/>
  <c r="K6" i="179"/>
  <c r="K2" i="179"/>
  <c r="K1" i="179"/>
  <c r="K7" i="178"/>
  <c r="K6" i="178"/>
  <c r="K2" i="178"/>
  <c r="K1" i="178"/>
  <c r="K7" i="177"/>
  <c r="K6" i="177"/>
  <c r="K2" i="177"/>
  <c r="K1" i="177"/>
  <c r="K7" i="176"/>
  <c r="K6" i="176"/>
  <c r="K2" i="176"/>
  <c r="K1" i="176"/>
  <c r="K7" i="175"/>
  <c r="K6" i="175"/>
  <c r="K2" i="175"/>
  <c r="K1" i="175"/>
  <c r="K7" i="174"/>
  <c r="K6" i="174"/>
  <c r="K2" i="174"/>
  <c r="K1" i="174"/>
  <c r="K7" i="173"/>
  <c r="K6" i="173"/>
  <c r="K2" i="173"/>
  <c r="K1" i="173"/>
  <c r="K7" i="172"/>
  <c r="K6" i="172"/>
  <c r="K2" i="172"/>
  <c r="K1" i="172"/>
  <c r="K7" i="171"/>
  <c r="K6" i="171"/>
  <c r="K2" i="171"/>
  <c r="K1" i="171"/>
  <c r="K7" i="170"/>
  <c r="K6" i="170"/>
  <c r="K2" i="170"/>
  <c r="K1" i="170"/>
  <c r="K7" i="169"/>
  <c r="K6" i="169"/>
  <c r="K2" i="169"/>
  <c r="K1" i="169"/>
  <c r="K7" i="168"/>
  <c r="K6" i="168"/>
  <c r="K2" i="168"/>
  <c r="K1" i="168"/>
  <c r="K7" i="167"/>
  <c r="K6" i="167"/>
  <c r="K2" i="167"/>
  <c r="K1" i="167"/>
  <c r="K7" i="166"/>
  <c r="K6" i="166"/>
  <c r="K2" i="166"/>
  <c r="K1" i="166"/>
  <c r="K7" i="165"/>
  <c r="K6" i="165"/>
  <c r="K2" i="165"/>
  <c r="K1" i="165"/>
  <c r="K7" i="164"/>
  <c r="K6" i="164"/>
  <c r="K2" i="164"/>
  <c r="K1" i="164"/>
  <c r="K7" i="163"/>
  <c r="K6" i="163"/>
  <c r="K2" i="163"/>
  <c r="K1" i="163"/>
  <c r="K7" i="162"/>
  <c r="K6" i="162"/>
  <c r="K2" i="162"/>
  <c r="K1" i="162"/>
  <c r="K7" i="161"/>
  <c r="K6" i="161"/>
  <c r="K2" i="161"/>
  <c r="K1" i="161"/>
  <c r="K7" i="160"/>
  <c r="K6" i="160"/>
  <c r="K2" i="160"/>
  <c r="K1" i="160"/>
  <c r="K7" i="119"/>
  <c r="K6" i="119"/>
  <c r="K2" i="119"/>
  <c r="K1" i="119"/>
  <c r="K7" i="118"/>
  <c r="K6" i="118"/>
  <c r="K2" i="118"/>
  <c r="K1" i="118"/>
  <c r="K7" i="117"/>
  <c r="K6" i="117"/>
  <c r="K2" i="117"/>
  <c r="K1" i="117"/>
  <c r="K7" i="116"/>
  <c r="K6" i="116"/>
  <c r="K2" i="116"/>
  <c r="K1" i="116"/>
  <c r="K7" i="115"/>
  <c r="K6" i="115"/>
  <c r="K2" i="115"/>
  <c r="K1" i="115"/>
  <c r="K7" i="114"/>
  <c r="K6" i="114"/>
  <c r="K2" i="114"/>
  <c r="K1" i="114"/>
  <c r="K7" i="113"/>
  <c r="K6" i="113"/>
  <c r="K2" i="113"/>
  <c r="K1" i="113"/>
  <c r="K7" i="112"/>
  <c r="K6" i="112"/>
  <c r="K2" i="112"/>
  <c r="K1" i="112"/>
  <c r="K7" i="111"/>
  <c r="K6" i="111"/>
  <c r="K2" i="111"/>
  <c r="K1" i="111"/>
  <c r="K9" i="159"/>
  <c r="J9" i="159"/>
  <c r="K8" i="159"/>
  <c r="T12" i="159" s="1"/>
  <c r="J8" i="159"/>
  <c r="K9" i="158"/>
  <c r="J9" i="158"/>
  <c r="K8" i="158"/>
  <c r="T12" i="158" s="1"/>
  <c r="J8" i="158"/>
  <c r="K9" i="157"/>
  <c r="J9" i="157"/>
  <c r="K8" i="157"/>
  <c r="T12" i="157" s="1"/>
  <c r="J8" i="157"/>
  <c r="K9" i="156"/>
  <c r="J9" i="156"/>
  <c r="K8" i="156"/>
  <c r="T12" i="156" s="1"/>
  <c r="J8" i="156"/>
  <c r="K9" i="155"/>
  <c r="J9" i="155"/>
  <c r="K8" i="155"/>
  <c r="T12" i="155" s="1"/>
  <c r="J8" i="155"/>
  <c r="K9" i="154"/>
  <c r="J9" i="154"/>
  <c r="K8" i="154"/>
  <c r="T12" i="154" s="1"/>
  <c r="J8" i="154"/>
  <c r="K9" i="153"/>
  <c r="J9" i="153"/>
  <c r="K8" i="153"/>
  <c r="T12" i="153" s="1"/>
  <c r="J8" i="153"/>
  <c r="K9" i="152"/>
  <c r="J9" i="152"/>
  <c r="K8" i="152"/>
  <c r="T12" i="152" s="1"/>
  <c r="J8" i="152"/>
  <c r="K9" i="151"/>
  <c r="J9" i="151"/>
  <c r="K8" i="151"/>
  <c r="T12" i="151" s="1"/>
  <c r="J8" i="151"/>
  <c r="K9" i="150"/>
  <c r="J9" i="150"/>
  <c r="K8" i="150"/>
  <c r="T12" i="150" s="1"/>
  <c r="J8" i="150"/>
  <c r="S12" i="149"/>
  <c r="K9" i="149"/>
  <c r="J9" i="149"/>
  <c r="K8" i="149"/>
  <c r="T12" i="149" s="1"/>
  <c r="J8" i="149"/>
  <c r="K9" i="148"/>
  <c r="J9" i="148"/>
  <c r="K8" i="148"/>
  <c r="T12" i="148" s="1"/>
  <c r="J8" i="148"/>
  <c r="K9" i="147"/>
  <c r="J9" i="147"/>
  <c r="K8" i="147"/>
  <c r="T12" i="147" s="1"/>
  <c r="J8" i="147"/>
  <c r="K9" i="146"/>
  <c r="J9" i="146"/>
  <c r="K8" i="146"/>
  <c r="T12" i="146" s="1"/>
  <c r="J8" i="146"/>
  <c r="K9" i="145"/>
  <c r="J9" i="145"/>
  <c r="K8" i="145"/>
  <c r="T12" i="145" s="1"/>
  <c r="J8" i="145"/>
  <c r="K9" i="144"/>
  <c r="J9" i="144"/>
  <c r="K8" i="144"/>
  <c r="T12" i="144" s="1"/>
  <c r="J8" i="144"/>
  <c r="K9" i="143"/>
  <c r="J9" i="143"/>
  <c r="K8" i="143"/>
  <c r="T12" i="143" s="1"/>
  <c r="J8" i="143"/>
  <c r="K9" i="142"/>
  <c r="J9" i="142"/>
  <c r="K8" i="142"/>
  <c r="T12" i="142" s="1"/>
  <c r="J8" i="142"/>
  <c r="K9" i="141"/>
  <c r="J9" i="141"/>
  <c r="K8" i="141"/>
  <c r="T12" i="141" s="1"/>
  <c r="J8" i="141"/>
  <c r="K9" i="140"/>
  <c r="J9" i="140"/>
  <c r="K8" i="140"/>
  <c r="T12" i="140" s="1"/>
  <c r="J8" i="140"/>
  <c r="K9" i="139"/>
  <c r="J9" i="139"/>
  <c r="K8" i="139"/>
  <c r="T12" i="139" s="1"/>
  <c r="J8" i="139"/>
  <c r="K9" i="138"/>
  <c r="J9" i="138"/>
  <c r="K8" i="138"/>
  <c r="T12" i="138" s="1"/>
  <c r="J8" i="138"/>
  <c r="K9" i="137"/>
  <c r="J9" i="137"/>
  <c r="K8" i="137"/>
  <c r="T12" i="137" s="1"/>
  <c r="J8" i="137"/>
  <c r="K9" i="136"/>
  <c r="J9" i="136"/>
  <c r="K8" i="136"/>
  <c r="T12" i="136" s="1"/>
  <c r="J8" i="136"/>
  <c r="K9" i="135"/>
  <c r="J9" i="135"/>
  <c r="K8" i="135"/>
  <c r="T12" i="135" s="1"/>
  <c r="J8" i="135"/>
  <c r="K9" i="134"/>
  <c r="J9" i="134"/>
  <c r="K8" i="134"/>
  <c r="T12" i="134" s="1"/>
  <c r="J8" i="134"/>
  <c r="K9" i="133"/>
  <c r="J9" i="133"/>
  <c r="K8" i="133"/>
  <c r="T12" i="133" s="1"/>
  <c r="J8" i="133"/>
  <c r="K9" i="132"/>
  <c r="J9" i="132"/>
  <c r="K8" i="132"/>
  <c r="T12" i="132" s="1"/>
  <c r="J8" i="132"/>
  <c r="K9" i="131"/>
  <c r="J9" i="131"/>
  <c r="K8" i="131"/>
  <c r="T12" i="131" s="1"/>
  <c r="J8" i="131"/>
  <c r="K9" i="130"/>
  <c r="J9" i="130"/>
  <c r="K8" i="130"/>
  <c r="T12" i="130" s="1"/>
  <c r="J8" i="130"/>
  <c r="R12" i="129"/>
  <c r="K9" i="129"/>
  <c r="J9" i="129"/>
  <c r="K8" i="129"/>
  <c r="T12" i="129" s="1"/>
  <c r="J8" i="129"/>
  <c r="K9" i="128"/>
  <c r="J9" i="128"/>
  <c r="K8" i="128"/>
  <c r="T12" i="128" s="1"/>
  <c r="J8" i="128"/>
  <c r="K9" i="127"/>
  <c r="J9" i="127"/>
  <c r="K8" i="127"/>
  <c r="T12" i="127" s="1"/>
  <c r="J8" i="127"/>
  <c r="K9" i="126"/>
  <c r="J9" i="126"/>
  <c r="K8" i="126"/>
  <c r="T12" i="126" s="1"/>
  <c r="J8" i="126"/>
  <c r="K9" i="125"/>
  <c r="J9" i="125"/>
  <c r="K8" i="125"/>
  <c r="T12" i="125" s="1"/>
  <c r="J8" i="125"/>
  <c r="K9" i="124"/>
  <c r="J9" i="124"/>
  <c r="K8" i="124"/>
  <c r="T12" i="124" s="1"/>
  <c r="J8" i="124"/>
  <c r="K9" i="123"/>
  <c r="J9" i="123"/>
  <c r="K8" i="123"/>
  <c r="T12" i="123" s="1"/>
  <c r="J8" i="123"/>
  <c r="K9" i="122"/>
  <c r="J9" i="122"/>
  <c r="K8" i="122"/>
  <c r="T12" i="122" s="1"/>
  <c r="J8" i="122"/>
  <c r="K9" i="121"/>
  <c r="J9" i="121"/>
  <c r="K8" i="121"/>
  <c r="T12" i="121" s="1"/>
  <c r="J8" i="121"/>
  <c r="K9" i="120"/>
  <c r="J9" i="120"/>
  <c r="K8" i="120"/>
  <c r="T12" i="120" s="1"/>
  <c r="J8" i="120"/>
  <c r="K9" i="110"/>
  <c r="J9" i="110"/>
  <c r="K8" i="110"/>
  <c r="T12" i="110" s="1"/>
  <c r="J8" i="110"/>
  <c r="K9" i="109"/>
  <c r="J9" i="109"/>
  <c r="K8" i="109"/>
  <c r="T12" i="109" s="1"/>
  <c r="J8" i="109"/>
  <c r="K9" i="108"/>
  <c r="J9" i="108"/>
  <c r="K8" i="108"/>
  <c r="T12" i="108" s="1"/>
  <c r="J8" i="108"/>
  <c r="K9" i="107"/>
  <c r="J9" i="107"/>
  <c r="K8" i="107"/>
  <c r="T12" i="107" s="1"/>
  <c r="J8" i="107"/>
  <c r="K9" i="106"/>
  <c r="J9" i="106"/>
  <c r="K8" i="106"/>
  <c r="T12" i="106" s="1"/>
  <c r="J8" i="106"/>
  <c r="K9" i="105"/>
  <c r="J9" i="105"/>
  <c r="K8" i="105"/>
  <c r="T12" i="105" s="1"/>
  <c r="J8" i="105"/>
  <c r="K9" i="104"/>
  <c r="J9" i="104"/>
  <c r="K8" i="104"/>
  <c r="T12" i="104" s="1"/>
  <c r="J8" i="104"/>
  <c r="K9" i="103"/>
  <c r="J9" i="103"/>
  <c r="K8" i="103"/>
  <c r="T12" i="103" s="1"/>
  <c r="J8" i="103"/>
  <c r="K9" i="102"/>
  <c r="J9" i="102"/>
  <c r="K8" i="102"/>
  <c r="T12" i="102" s="1"/>
  <c r="J8" i="102"/>
  <c r="K7" i="159"/>
  <c r="K6" i="159"/>
  <c r="K2" i="159"/>
  <c r="K1" i="159"/>
  <c r="K7" i="158"/>
  <c r="K6" i="158"/>
  <c r="K2" i="158"/>
  <c r="K1" i="158"/>
  <c r="K7" i="157"/>
  <c r="K6" i="157"/>
  <c r="K2" i="157"/>
  <c r="K1" i="157"/>
  <c r="K7" i="156"/>
  <c r="K6" i="156"/>
  <c r="K2" i="156"/>
  <c r="K1" i="156"/>
  <c r="K7" i="155"/>
  <c r="K6" i="155"/>
  <c r="K2" i="155"/>
  <c r="K1" i="155"/>
  <c r="K7" i="154"/>
  <c r="K6" i="154"/>
  <c r="K2" i="154"/>
  <c r="K1" i="154"/>
  <c r="K7" i="153"/>
  <c r="K6" i="153"/>
  <c r="K2" i="153"/>
  <c r="K1" i="153"/>
  <c r="K7" i="152"/>
  <c r="K6" i="152"/>
  <c r="K2" i="152"/>
  <c r="K1" i="152"/>
  <c r="K7" i="151"/>
  <c r="K6" i="151"/>
  <c r="K2" i="151"/>
  <c r="K1" i="151"/>
  <c r="K7" i="150"/>
  <c r="K6" i="150"/>
  <c r="K2" i="150"/>
  <c r="K1" i="150"/>
  <c r="K7" i="149"/>
  <c r="K6" i="149"/>
  <c r="K2" i="149"/>
  <c r="K1" i="149"/>
  <c r="K7" i="148"/>
  <c r="K6" i="148"/>
  <c r="K2" i="148"/>
  <c r="K1" i="148"/>
  <c r="K7" i="147"/>
  <c r="K6" i="147"/>
  <c r="K2" i="147"/>
  <c r="K1" i="147"/>
  <c r="K7" i="146"/>
  <c r="K6" i="146"/>
  <c r="K2" i="146"/>
  <c r="K1" i="146"/>
  <c r="K7" i="145"/>
  <c r="K6" i="145"/>
  <c r="K2" i="145"/>
  <c r="K1" i="145"/>
  <c r="K7" i="144"/>
  <c r="K6" i="144"/>
  <c r="K2" i="144"/>
  <c r="K1" i="144"/>
  <c r="K7" i="143"/>
  <c r="K6" i="143"/>
  <c r="K2" i="143"/>
  <c r="K1" i="143"/>
  <c r="K7" i="142"/>
  <c r="K6" i="142"/>
  <c r="K2" i="142"/>
  <c r="K1" i="142"/>
  <c r="K7" i="141"/>
  <c r="K6" i="141"/>
  <c r="K2" i="141"/>
  <c r="K1" i="141"/>
  <c r="K7" i="140"/>
  <c r="K6" i="140"/>
  <c r="K2" i="140"/>
  <c r="K1" i="140"/>
  <c r="K7" i="139"/>
  <c r="K6" i="139"/>
  <c r="K2" i="139"/>
  <c r="K1" i="139"/>
  <c r="K7" i="138"/>
  <c r="K6" i="138"/>
  <c r="K2" i="138"/>
  <c r="K1" i="138"/>
  <c r="K7" i="137"/>
  <c r="K6" i="137"/>
  <c r="K2" i="137"/>
  <c r="K1" i="137"/>
  <c r="K7" i="136"/>
  <c r="K6" i="136"/>
  <c r="K2" i="136"/>
  <c r="K1" i="136"/>
  <c r="K7" i="135"/>
  <c r="K6" i="135"/>
  <c r="K2" i="135"/>
  <c r="K1" i="135"/>
  <c r="K7" i="134"/>
  <c r="K6" i="134"/>
  <c r="K2" i="134"/>
  <c r="K1" i="134"/>
  <c r="K7" i="133"/>
  <c r="K6" i="133"/>
  <c r="K2" i="133"/>
  <c r="K1" i="133"/>
  <c r="K7" i="132"/>
  <c r="K6" i="132"/>
  <c r="K2" i="132"/>
  <c r="K1" i="132"/>
  <c r="K7" i="131"/>
  <c r="K6" i="131"/>
  <c r="K2" i="131"/>
  <c r="K1" i="131"/>
  <c r="K7" i="130"/>
  <c r="K6" i="130"/>
  <c r="K2" i="130"/>
  <c r="K1" i="130"/>
  <c r="K7" i="129"/>
  <c r="K6" i="129"/>
  <c r="K2" i="129"/>
  <c r="K1" i="129"/>
  <c r="K7" i="128"/>
  <c r="K6" i="128"/>
  <c r="K2" i="128"/>
  <c r="K1" i="128"/>
  <c r="K7" i="127"/>
  <c r="K6" i="127"/>
  <c r="K2" i="127"/>
  <c r="K1" i="127"/>
  <c r="K7" i="126"/>
  <c r="K6" i="126"/>
  <c r="K2" i="126"/>
  <c r="K1" i="126"/>
  <c r="K7" i="125"/>
  <c r="K6" i="125"/>
  <c r="K2" i="125"/>
  <c r="K1" i="125"/>
  <c r="K7" i="124"/>
  <c r="K6" i="124"/>
  <c r="K2" i="124"/>
  <c r="K1" i="124"/>
  <c r="K7" i="123"/>
  <c r="K6" i="123"/>
  <c r="K2" i="123"/>
  <c r="K1" i="123"/>
  <c r="K7" i="122"/>
  <c r="K6" i="122"/>
  <c r="K2" i="122"/>
  <c r="K1" i="122"/>
  <c r="K7" i="121"/>
  <c r="K6" i="121"/>
  <c r="K2" i="121"/>
  <c r="K1" i="121"/>
  <c r="K7" i="120"/>
  <c r="K6" i="120"/>
  <c r="K2" i="120"/>
  <c r="K1" i="120"/>
  <c r="K7" i="110"/>
  <c r="K6" i="110"/>
  <c r="K2" i="110"/>
  <c r="K1" i="110"/>
  <c r="K7" i="109"/>
  <c r="K6" i="109"/>
  <c r="K2" i="109"/>
  <c r="K1" i="109"/>
  <c r="K7" i="108"/>
  <c r="K6" i="108"/>
  <c r="K2" i="108"/>
  <c r="K1" i="108"/>
  <c r="K7" i="107"/>
  <c r="K6" i="107"/>
  <c r="K2" i="107"/>
  <c r="K1" i="107"/>
  <c r="K7" i="106"/>
  <c r="K6" i="106"/>
  <c r="K2" i="106"/>
  <c r="K1" i="106"/>
  <c r="K7" i="105"/>
  <c r="K6" i="105"/>
  <c r="K2" i="105"/>
  <c r="K1" i="105"/>
  <c r="K7" i="104"/>
  <c r="K6" i="104"/>
  <c r="K2" i="104"/>
  <c r="K1" i="104"/>
  <c r="K7" i="103"/>
  <c r="K6" i="103"/>
  <c r="K2" i="103"/>
  <c r="K1" i="103"/>
  <c r="K7" i="102"/>
  <c r="K6" i="102"/>
  <c r="K2" i="102"/>
  <c r="K1" i="102"/>
  <c r="K2" i="71"/>
  <c r="K1" i="71"/>
  <c r="G14" i="71"/>
  <c r="F14" i="71"/>
  <c r="E14" i="71"/>
  <c r="D14" i="71"/>
  <c r="J9" i="71"/>
  <c r="J8" i="71"/>
  <c r="K8" i="10"/>
  <c r="R12" i="10" s="1"/>
  <c r="D20" i="102" l="1"/>
  <c r="H19" i="102"/>
  <c r="C17" i="102"/>
  <c r="R12" i="159"/>
  <c r="S12" i="159"/>
  <c r="R12" i="158"/>
  <c r="S12" i="158"/>
  <c r="R12" i="157"/>
  <c r="S12" i="157"/>
  <c r="R12" i="156"/>
  <c r="S12" i="156"/>
  <c r="R12" i="155"/>
  <c r="S12" i="155"/>
  <c r="R12" i="154"/>
  <c r="S12" i="154"/>
  <c r="R12" i="153"/>
  <c r="S12" i="153"/>
  <c r="R12" i="152"/>
  <c r="S12" i="152"/>
  <c r="R12" i="151"/>
  <c r="S12" i="151"/>
  <c r="R12" i="150"/>
  <c r="S12" i="150"/>
  <c r="R12" i="149"/>
  <c r="R12" i="148"/>
  <c r="S12" i="148"/>
  <c r="R12" i="147"/>
  <c r="S12" i="147"/>
  <c r="R12" i="146"/>
  <c r="S12" i="146"/>
  <c r="R12" i="145"/>
  <c r="S12" i="145"/>
  <c r="R12" i="144"/>
  <c r="S12" i="144"/>
  <c r="R12" i="143"/>
  <c r="S12" i="143"/>
  <c r="R12" i="142"/>
  <c r="S12" i="142"/>
  <c r="R12" i="141"/>
  <c r="S12" i="141"/>
  <c r="R12" i="140"/>
  <c r="S12" i="140"/>
  <c r="R12" i="139"/>
  <c r="S12" i="139"/>
  <c r="R12" i="138"/>
  <c r="S12" i="138"/>
  <c r="R12" i="137"/>
  <c r="S12" i="137"/>
  <c r="R12" i="136"/>
  <c r="S12" i="136"/>
  <c r="R12" i="135"/>
  <c r="S12" i="135"/>
  <c r="R12" i="134"/>
  <c r="S12" i="134"/>
  <c r="R12" i="133"/>
  <c r="S12" i="133"/>
  <c r="R12" i="132"/>
  <c r="S12" i="132"/>
  <c r="R12" i="131"/>
  <c r="S12" i="131"/>
  <c r="R12" i="130"/>
  <c r="S12" i="130"/>
  <c r="S12" i="129"/>
  <c r="R12" i="128"/>
  <c r="S12" i="128"/>
  <c r="R12" i="127"/>
  <c r="S12" i="127"/>
  <c r="R12" i="126"/>
  <c r="S12" i="126"/>
  <c r="R12" i="125"/>
  <c r="S12" i="125"/>
  <c r="R12" i="124"/>
  <c r="S12" i="124"/>
  <c r="R12" i="123"/>
  <c r="S12" i="123"/>
  <c r="R12" i="122"/>
  <c r="S12" i="122"/>
  <c r="R12" i="121"/>
  <c r="S12" i="121"/>
  <c r="R12" i="120"/>
  <c r="S12" i="120"/>
  <c r="R12" i="110"/>
  <c r="S12" i="110"/>
  <c r="R12" i="109"/>
  <c r="S12" i="109"/>
  <c r="R12" i="108"/>
  <c r="S12" i="108"/>
  <c r="R12" i="107"/>
  <c r="S12" i="107"/>
  <c r="R12" i="106"/>
  <c r="S12" i="106"/>
  <c r="R12" i="105"/>
  <c r="S12" i="105"/>
  <c r="R12" i="104"/>
  <c r="S12" i="104"/>
  <c r="R12" i="103"/>
  <c r="S12" i="103"/>
  <c r="R12" i="102"/>
  <c r="S12" i="102"/>
  <c r="H14" i="71"/>
  <c r="K2" i="10"/>
  <c r="K1" i="10"/>
  <c r="F8" i="101"/>
  <c r="E8" i="101"/>
  <c r="B2" i="101"/>
  <c r="B1" i="101"/>
  <c r="F8" i="100"/>
  <c r="E8" i="100"/>
  <c r="B2" i="100"/>
  <c r="B1" i="100"/>
  <c r="F8" i="99"/>
  <c r="E8" i="99"/>
  <c r="B2" i="99"/>
  <c r="B1" i="99"/>
  <c r="F8" i="98"/>
  <c r="E8" i="98"/>
  <c r="B2" i="98"/>
  <c r="B1" i="98"/>
  <c r="F8" i="97"/>
  <c r="E8" i="97"/>
  <c r="B2" i="97"/>
  <c r="B1" i="97"/>
  <c r="F8" i="96"/>
  <c r="E8" i="96"/>
  <c r="B2" i="96"/>
  <c r="B1" i="96"/>
  <c r="F8" i="95"/>
  <c r="E8" i="95"/>
  <c r="B2" i="95"/>
  <c r="B1" i="95"/>
  <c r="F8" i="94"/>
  <c r="E8" i="94"/>
  <c r="B2" i="94"/>
  <c r="B1" i="94"/>
  <c r="F8" i="93"/>
  <c r="E8" i="93"/>
  <c r="B2" i="93"/>
  <c r="B1" i="93"/>
  <c r="B2" i="5"/>
  <c r="B1" i="5"/>
  <c r="D1" i="4"/>
  <c r="H20" i="102" l="1"/>
  <c r="D21" i="102"/>
  <c r="C18" i="102"/>
  <c r="C14" i="71"/>
  <c r="A3" i="2"/>
  <c r="A1" i="2"/>
  <c r="A2" i="2"/>
  <c r="A75" i="4"/>
  <c r="A4" i="2"/>
  <c r="G31" i="199"/>
  <c r="G30" i="199"/>
  <c r="F30" i="199"/>
  <c r="F31" i="199" s="1"/>
  <c r="G27" i="199"/>
  <c r="G28" i="199" s="1"/>
  <c r="G29" i="199" s="1"/>
  <c r="G24" i="199"/>
  <c r="G25" i="199" s="1"/>
  <c r="G26" i="199" s="1"/>
  <c r="G23" i="199"/>
  <c r="F23" i="199"/>
  <c r="F24" i="199" s="1"/>
  <c r="F25" i="199" s="1"/>
  <c r="F26" i="199" s="1"/>
  <c r="F27" i="199" s="1"/>
  <c r="F28" i="199" s="1"/>
  <c r="F29" i="199" s="1"/>
  <c r="G22" i="199"/>
  <c r="F22" i="199"/>
  <c r="E22" i="199"/>
  <c r="E23" i="199" s="1"/>
  <c r="E24" i="199" s="1"/>
  <c r="E25" i="199" s="1"/>
  <c r="E26" i="199" s="1"/>
  <c r="E27" i="199" s="1"/>
  <c r="E28" i="199" s="1"/>
  <c r="E29" i="199" s="1"/>
  <c r="E30" i="199" s="1"/>
  <c r="E31" i="199" s="1"/>
  <c r="G19" i="199"/>
  <c r="G20" i="199" s="1"/>
  <c r="G21" i="199" s="1"/>
  <c r="G16" i="199"/>
  <c r="G17" i="199" s="1"/>
  <c r="G18" i="199" s="1"/>
  <c r="G15" i="199"/>
  <c r="F15" i="199"/>
  <c r="F16" i="199" s="1"/>
  <c r="F17" i="199" s="1"/>
  <c r="F18" i="199" s="1"/>
  <c r="F19" i="199" s="1"/>
  <c r="F20" i="199" s="1"/>
  <c r="F21" i="199" s="1"/>
  <c r="G14" i="199"/>
  <c r="F14" i="199"/>
  <c r="E14" i="199"/>
  <c r="E15" i="199" s="1"/>
  <c r="E16" i="199" s="1"/>
  <c r="E17" i="199" s="1"/>
  <c r="E18" i="199" s="1"/>
  <c r="E19" i="199" s="1"/>
  <c r="E20" i="199" s="1"/>
  <c r="E21" i="199" s="1"/>
  <c r="D14" i="199"/>
  <c r="D15" i="199" s="1"/>
  <c r="G31" i="198"/>
  <c r="G30" i="198"/>
  <c r="F30" i="198"/>
  <c r="F31" i="198" s="1"/>
  <c r="G27" i="198"/>
  <c r="G28" i="198" s="1"/>
  <c r="G29" i="198" s="1"/>
  <c r="G24" i="198"/>
  <c r="G25" i="198" s="1"/>
  <c r="G26" i="198" s="1"/>
  <c r="G23" i="198"/>
  <c r="F23" i="198"/>
  <c r="F24" i="198" s="1"/>
  <c r="F25" i="198" s="1"/>
  <c r="F26" i="198" s="1"/>
  <c r="F27" i="198" s="1"/>
  <c r="F28" i="198" s="1"/>
  <c r="F29" i="198" s="1"/>
  <c r="G22" i="198"/>
  <c r="F22" i="198"/>
  <c r="E22" i="198"/>
  <c r="E23" i="198" s="1"/>
  <c r="E24" i="198" s="1"/>
  <c r="E25" i="198" s="1"/>
  <c r="E26" i="198" s="1"/>
  <c r="E27" i="198" s="1"/>
  <c r="E28" i="198" s="1"/>
  <c r="E29" i="198" s="1"/>
  <c r="E30" i="198" s="1"/>
  <c r="E31" i="198" s="1"/>
  <c r="G19" i="198"/>
  <c r="G20" i="198" s="1"/>
  <c r="G21" i="198" s="1"/>
  <c r="G16" i="198"/>
  <c r="G17" i="198" s="1"/>
  <c r="G18" i="198" s="1"/>
  <c r="G15" i="198"/>
  <c r="F15" i="198"/>
  <c r="F16" i="198" s="1"/>
  <c r="F17" i="198" s="1"/>
  <c r="F18" i="198" s="1"/>
  <c r="F19" i="198" s="1"/>
  <c r="F20" i="198" s="1"/>
  <c r="F21" i="198" s="1"/>
  <c r="G14" i="198"/>
  <c r="F14" i="198"/>
  <c r="E14" i="198"/>
  <c r="E15" i="198" s="1"/>
  <c r="E16" i="198" s="1"/>
  <c r="E17" i="198" s="1"/>
  <c r="E18" i="198" s="1"/>
  <c r="E19" i="198" s="1"/>
  <c r="E20" i="198" s="1"/>
  <c r="E21" i="198" s="1"/>
  <c r="D14" i="198"/>
  <c r="D15" i="198" s="1"/>
  <c r="G31" i="197"/>
  <c r="G30" i="197"/>
  <c r="F30" i="197"/>
  <c r="F31" i="197" s="1"/>
  <c r="G27" i="197"/>
  <c r="G28" i="197" s="1"/>
  <c r="G29" i="197" s="1"/>
  <c r="G24" i="197"/>
  <c r="G25" i="197" s="1"/>
  <c r="G26" i="197" s="1"/>
  <c r="G23" i="197"/>
  <c r="F23" i="197"/>
  <c r="F24" i="197" s="1"/>
  <c r="F25" i="197" s="1"/>
  <c r="F26" i="197" s="1"/>
  <c r="F27" i="197" s="1"/>
  <c r="F28" i="197" s="1"/>
  <c r="F29" i="197" s="1"/>
  <c r="G22" i="197"/>
  <c r="F22" i="197"/>
  <c r="E22" i="197"/>
  <c r="E23" i="197" s="1"/>
  <c r="E24" i="197" s="1"/>
  <c r="E25" i="197" s="1"/>
  <c r="E26" i="197" s="1"/>
  <c r="E27" i="197" s="1"/>
  <c r="E28" i="197" s="1"/>
  <c r="E29" i="197" s="1"/>
  <c r="E30" i="197" s="1"/>
  <c r="E31" i="197" s="1"/>
  <c r="G19" i="197"/>
  <c r="G20" i="197" s="1"/>
  <c r="G21" i="197" s="1"/>
  <c r="G16" i="197"/>
  <c r="G17" i="197" s="1"/>
  <c r="G18" i="197" s="1"/>
  <c r="G15" i="197"/>
  <c r="F15" i="197"/>
  <c r="F16" i="197" s="1"/>
  <c r="F17" i="197" s="1"/>
  <c r="F18" i="197" s="1"/>
  <c r="F19" i="197" s="1"/>
  <c r="F20" i="197" s="1"/>
  <c r="F21" i="197" s="1"/>
  <c r="G14" i="197"/>
  <c r="F14" i="197"/>
  <c r="E14" i="197"/>
  <c r="E15" i="197" s="1"/>
  <c r="E16" i="197" s="1"/>
  <c r="E17" i="197" s="1"/>
  <c r="E18" i="197" s="1"/>
  <c r="E19" i="197" s="1"/>
  <c r="E20" i="197" s="1"/>
  <c r="E21" i="197" s="1"/>
  <c r="D14" i="197"/>
  <c r="D15" i="197" s="1"/>
  <c r="G31" i="196"/>
  <c r="G30" i="196"/>
  <c r="F30" i="196"/>
  <c r="F31" i="196" s="1"/>
  <c r="G27" i="196"/>
  <c r="G28" i="196" s="1"/>
  <c r="G29" i="196" s="1"/>
  <c r="G24" i="196"/>
  <c r="G25" i="196" s="1"/>
  <c r="G26" i="196" s="1"/>
  <c r="G23" i="196"/>
  <c r="F23" i="196"/>
  <c r="F24" i="196" s="1"/>
  <c r="F25" i="196" s="1"/>
  <c r="F26" i="196" s="1"/>
  <c r="F27" i="196" s="1"/>
  <c r="F28" i="196" s="1"/>
  <c r="F29" i="196" s="1"/>
  <c r="G22" i="196"/>
  <c r="F22" i="196"/>
  <c r="E22" i="196"/>
  <c r="E23" i="196" s="1"/>
  <c r="E24" i="196" s="1"/>
  <c r="E25" i="196" s="1"/>
  <c r="E26" i="196" s="1"/>
  <c r="E27" i="196" s="1"/>
  <c r="E28" i="196" s="1"/>
  <c r="E29" i="196" s="1"/>
  <c r="E30" i="196" s="1"/>
  <c r="E31" i="196" s="1"/>
  <c r="G19" i="196"/>
  <c r="G20" i="196" s="1"/>
  <c r="G21" i="196" s="1"/>
  <c r="G16" i="196"/>
  <c r="G17" i="196" s="1"/>
  <c r="G18" i="196" s="1"/>
  <c r="G15" i="196"/>
  <c r="F15" i="196"/>
  <c r="F16" i="196" s="1"/>
  <c r="F17" i="196" s="1"/>
  <c r="F18" i="196" s="1"/>
  <c r="F19" i="196" s="1"/>
  <c r="F20" i="196" s="1"/>
  <c r="F21" i="196" s="1"/>
  <c r="G14" i="196"/>
  <c r="F14" i="196"/>
  <c r="E14" i="196"/>
  <c r="E15" i="196" s="1"/>
  <c r="E16" i="196" s="1"/>
  <c r="E17" i="196" s="1"/>
  <c r="E18" i="196" s="1"/>
  <c r="E19" i="196" s="1"/>
  <c r="E20" i="196" s="1"/>
  <c r="E21" i="196" s="1"/>
  <c r="D14" i="196"/>
  <c r="D15" i="196" s="1"/>
  <c r="G31" i="195"/>
  <c r="G30" i="195"/>
  <c r="F30" i="195"/>
  <c r="F31" i="195" s="1"/>
  <c r="G27" i="195"/>
  <c r="G28" i="195" s="1"/>
  <c r="G29" i="195" s="1"/>
  <c r="G24" i="195"/>
  <c r="G25" i="195" s="1"/>
  <c r="G26" i="195" s="1"/>
  <c r="G23" i="195"/>
  <c r="F23" i="195"/>
  <c r="F24" i="195" s="1"/>
  <c r="F25" i="195" s="1"/>
  <c r="F26" i="195" s="1"/>
  <c r="F27" i="195" s="1"/>
  <c r="F28" i="195" s="1"/>
  <c r="F29" i="195" s="1"/>
  <c r="G22" i="195"/>
  <c r="F22" i="195"/>
  <c r="E22" i="195"/>
  <c r="E23" i="195" s="1"/>
  <c r="E24" i="195" s="1"/>
  <c r="E25" i="195" s="1"/>
  <c r="E26" i="195" s="1"/>
  <c r="E27" i="195" s="1"/>
  <c r="E28" i="195" s="1"/>
  <c r="E29" i="195" s="1"/>
  <c r="E30" i="195" s="1"/>
  <c r="E31" i="195" s="1"/>
  <c r="G19" i="195"/>
  <c r="G20" i="195" s="1"/>
  <c r="G21" i="195" s="1"/>
  <c r="G16" i="195"/>
  <c r="G17" i="195" s="1"/>
  <c r="G18" i="195" s="1"/>
  <c r="G15" i="195"/>
  <c r="F15" i="195"/>
  <c r="F16" i="195" s="1"/>
  <c r="F17" i="195" s="1"/>
  <c r="F18" i="195" s="1"/>
  <c r="F19" i="195" s="1"/>
  <c r="F20" i="195" s="1"/>
  <c r="F21" i="195" s="1"/>
  <c r="G14" i="195"/>
  <c r="F14" i="195"/>
  <c r="E14" i="195"/>
  <c r="E15" i="195" s="1"/>
  <c r="E16" i="195" s="1"/>
  <c r="E17" i="195" s="1"/>
  <c r="E18" i="195" s="1"/>
  <c r="E19" i="195" s="1"/>
  <c r="E20" i="195" s="1"/>
  <c r="E21" i="195" s="1"/>
  <c r="D14" i="195"/>
  <c r="D15" i="195" s="1"/>
  <c r="G31" i="194"/>
  <c r="G30" i="194"/>
  <c r="F30" i="194"/>
  <c r="F31" i="194" s="1"/>
  <c r="G27" i="194"/>
  <c r="G28" i="194" s="1"/>
  <c r="G29" i="194" s="1"/>
  <c r="G24" i="194"/>
  <c r="G25" i="194" s="1"/>
  <c r="G26" i="194" s="1"/>
  <c r="G23" i="194"/>
  <c r="F23" i="194"/>
  <c r="F24" i="194" s="1"/>
  <c r="F25" i="194" s="1"/>
  <c r="F26" i="194" s="1"/>
  <c r="F27" i="194" s="1"/>
  <c r="F28" i="194" s="1"/>
  <c r="F29" i="194" s="1"/>
  <c r="G22" i="194"/>
  <c r="F22" i="194"/>
  <c r="E22" i="194"/>
  <c r="E23" i="194" s="1"/>
  <c r="E24" i="194" s="1"/>
  <c r="E25" i="194" s="1"/>
  <c r="E26" i="194" s="1"/>
  <c r="E27" i="194" s="1"/>
  <c r="E28" i="194" s="1"/>
  <c r="E29" i="194" s="1"/>
  <c r="E30" i="194" s="1"/>
  <c r="E31" i="194" s="1"/>
  <c r="G19" i="194"/>
  <c r="G20" i="194" s="1"/>
  <c r="G21" i="194" s="1"/>
  <c r="G16" i="194"/>
  <c r="G17" i="194" s="1"/>
  <c r="G18" i="194" s="1"/>
  <c r="G15" i="194"/>
  <c r="F15" i="194"/>
  <c r="F16" i="194" s="1"/>
  <c r="F17" i="194" s="1"/>
  <c r="F18" i="194" s="1"/>
  <c r="F19" i="194" s="1"/>
  <c r="F20" i="194" s="1"/>
  <c r="F21" i="194" s="1"/>
  <c r="G14" i="194"/>
  <c r="F14" i="194"/>
  <c r="E14" i="194"/>
  <c r="E15" i="194" s="1"/>
  <c r="E16" i="194" s="1"/>
  <c r="E17" i="194" s="1"/>
  <c r="E18" i="194" s="1"/>
  <c r="E19" i="194" s="1"/>
  <c r="E20" i="194" s="1"/>
  <c r="E21" i="194" s="1"/>
  <c r="D14" i="194"/>
  <c r="D15" i="194" s="1"/>
  <c r="G31" i="193"/>
  <c r="G30" i="193"/>
  <c r="F30" i="193"/>
  <c r="F31" i="193" s="1"/>
  <c r="G27" i="193"/>
  <c r="G28" i="193" s="1"/>
  <c r="G29" i="193" s="1"/>
  <c r="G24" i="193"/>
  <c r="G25" i="193" s="1"/>
  <c r="G26" i="193" s="1"/>
  <c r="G23" i="193"/>
  <c r="F23" i="193"/>
  <c r="F24" i="193" s="1"/>
  <c r="F25" i="193" s="1"/>
  <c r="F26" i="193" s="1"/>
  <c r="F27" i="193" s="1"/>
  <c r="F28" i="193" s="1"/>
  <c r="F29" i="193" s="1"/>
  <c r="G22" i="193"/>
  <c r="F22" i="193"/>
  <c r="E22" i="193"/>
  <c r="E23" i="193" s="1"/>
  <c r="E24" i="193" s="1"/>
  <c r="E25" i="193" s="1"/>
  <c r="E26" i="193" s="1"/>
  <c r="E27" i="193" s="1"/>
  <c r="E28" i="193" s="1"/>
  <c r="E29" i="193" s="1"/>
  <c r="E30" i="193" s="1"/>
  <c r="E31" i="193" s="1"/>
  <c r="G19" i="193"/>
  <c r="G20" i="193" s="1"/>
  <c r="G21" i="193" s="1"/>
  <c r="G16" i="193"/>
  <c r="G17" i="193" s="1"/>
  <c r="G18" i="193" s="1"/>
  <c r="G15" i="193"/>
  <c r="F15" i="193"/>
  <c r="F16" i="193" s="1"/>
  <c r="F17" i="193" s="1"/>
  <c r="F18" i="193" s="1"/>
  <c r="F19" i="193" s="1"/>
  <c r="F20" i="193" s="1"/>
  <c r="F21" i="193" s="1"/>
  <c r="G14" i="193"/>
  <c r="F14" i="193"/>
  <c r="E14" i="193"/>
  <c r="E15" i="193" s="1"/>
  <c r="E16" i="193" s="1"/>
  <c r="E17" i="193" s="1"/>
  <c r="E18" i="193" s="1"/>
  <c r="E19" i="193" s="1"/>
  <c r="E20" i="193" s="1"/>
  <c r="E21" i="193" s="1"/>
  <c r="D14" i="193"/>
  <c r="D15" i="193" s="1"/>
  <c r="G31" i="192"/>
  <c r="G30" i="192"/>
  <c r="F30" i="192"/>
  <c r="F31" i="192" s="1"/>
  <c r="G27" i="192"/>
  <c r="G28" i="192" s="1"/>
  <c r="G29" i="192" s="1"/>
  <c r="G24" i="192"/>
  <c r="G25" i="192" s="1"/>
  <c r="G26" i="192" s="1"/>
  <c r="G23" i="192"/>
  <c r="F23" i="192"/>
  <c r="F24" i="192" s="1"/>
  <c r="F25" i="192" s="1"/>
  <c r="F26" i="192" s="1"/>
  <c r="F27" i="192" s="1"/>
  <c r="F28" i="192" s="1"/>
  <c r="F29" i="192" s="1"/>
  <c r="G22" i="192"/>
  <c r="F22" i="192"/>
  <c r="E22" i="192"/>
  <c r="E23" i="192" s="1"/>
  <c r="E24" i="192" s="1"/>
  <c r="E25" i="192" s="1"/>
  <c r="E26" i="192" s="1"/>
  <c r="E27" i="192" s="1"/>
  <c r="E28" i="192" s="1"/>
  <c r="E29" i="192" s="1"/>
  <c r="E30" i="192" s="1"/>
  <c r="E31" i="192" s="1"/>
  <c r="G19" i="192"/>
  <c r="G20" i="192" s="1"/>
  <c r="G21" i="192" s="1"/>
  <c r="G16" i="192"/>
  <c r="G17" i="192" s="1"/>
  <c r="G18" i="192" s="1"/>
  <c r="G15" i="192"/>
  <c r="F15" i="192"/>
  <c r="F16" i="192" s="1"/>
  <c r="F17" i="192" s="1"/>
  <c r="F18" i="192" s="1"/>
  <c r="F19" i="192" s="1"/>
  <c r="F20" i="192" s="1"/>
  <c r="F21" i="192" s="1"/>
  <c r="G14" i="192"/>
  <c r="F14" i="192"/>
  <c r="E14" i="192"/>
  <c r="E15" i="192" s="1"/>
  <c r="E16" i="192" s="1"/>
  <c r="E17" i="192" s="1"/>
  <c r="E18" i="192" s="1"/>
  <c r="E19" i="192" s="1"/>
  <c r="E20" i="192" s="1"/>
  <c r="E21" i="192" s="1"/>
  <c r="D14" i="192"/>
  <c r="D15" i="192" s="1"/>
  <c r="G31" i="191"/>
  <c r="G30" i="191"/>
  <c r="F30" i="191"/>
  <c r="F31" i="191" s="1"/>
  <c r="G27" i="191"/>
  <c r="G28" i="191" s="1"/>
  <c r="G29" i="191" s="1"/>
  <c r="G24" i="191"/>
  <c r="G25" i="191" s="1"/>
  <c r="G26" i="191" s="1"/>
  <c r="G23" i="191"/>
  <c r="F23" i="191"/>
  <c r="F24" i="191" s="1"/>
  <c r="F25" i="191" s="1"/>
  <c r="F26" i="191" s="1"/>
  <c r="F27" i="191" s="1"/>
  <c r="F28" i="191" s="1"/>
  <c r="F29" i="191" s="1"/>
  <c r="G22" i="191"/>
  <c r="F22" i="191"/>
  <c r="E22" i="191"/>
  <c r="E23" i="191" s="1"/>
  <c r="E24" i="191" s="1"/>
  <c r="E25" i="191" s="1"/>
  <c r="E26" i="191" s="1"/>
  <c r="E27" i="191" s="1"/>
  <c r="E28" i="191" s="1"/>
  <c r="E29" i="191" s="1"/>
  <c r="E30" i="191" s="1"/>
  <c r="E31" i="191" s="1"/>
  <c r="G19" i="191"/>
  <c r="G20" i="191" s="1"/>
  <c r="G21" i="191" s="1"/>
  <c r="G16" i="191"/>
  <c r="G17" i="191" s="1"/>
  <c r="G18" i="191" s="1"/>
  <c r="G15" i="191"/>
  <c r="F15" i="191"/>
  <c r="F16" i="191" s="1"/>
  <c r="F17" i="191" s="1"/>
  <c r="F18" i="191" s="1"/>
  <c r="F19" i="191" s="1"/>
  <c r="F20" i="191" s="1"/>
  <c r="F21" i="191" s="1"/>
  <c r="G14" i="191"/>
  <c r="F14" i="191"/>
  <c r="E14" i="191"/>
  <c r="E15" i="191" s="1"/>
  <c r="E16" i="191" s="1"/>
  <c r="E17" i="191" s="1"/>
  <c r="E18" i="191" s="1"/>
  <c r="E19" i="191" s="1"/>
  <c r="E20" i="191" s="1"/>
  <c r="E21" i="191" s="1"/>
  <c r="D14" i="191"/>
  <c r="D15" i="191" s="1"/>
  <c r="G31" i="190"/>
  <c r="G30" i="190"/>
  <c r="F30" i="190"/>
  <c r="F31" i="190" s="1"/>
  <c r="G27" i="190"/>
  <c r="G28" i="190" s="1"/>
  <c r="G29" i="190" s="1"/>
  <c r="G24" i="190"/>
  <c r="G25" i="190" s="1"/>
  <c r="G26" i="190" s="1"/>
  <c r="G23" i="190"/>
  <c r="F23" i="190"/>
  <c r="F24" i="190" s="1"/>
  <c r="F25" i="190" s="1"/>
  <c r="F26" i="190" s="1"/>
  <c r="F27" i="190" s="1"/>
  <c r="F28" i="190" s="1"/>
  <c r="F29" i="190" s="1"/>
  <c r="G22" i="190"/>
  <c r="F22" i="190"/>
  <c r="E22" i="190"/>
  <c r="E23" i="190" s="1"/>
  <c r="E24" i="190" s="1"/>
  <c r="E25" i="190" s="1"/>
  <c r="E26" i="190" s="1"/>
  <c r="E27" i="190" s="1"/>
  <c r="E28" i="190" s="1"/>
  <c r="E29" i="190" s="1"/>
  <c r="E30" i="190" s="1"/>
  <c r="E31" i="190" s="1"/>
  <c r="G19" i="190"/>
  <c r="G20" i="190" s="1"/>
  <c r="G21" i="190" s="1"/>
  <c r="G16" i="190"/>
  <c r="G17" i="190" s="1"/>
  <c r="G18" i="190" s="1"/>
  <c r="G15" i="190"/>
  <c r="F15" i="190"/>
  <c r="F16" i="190" s="1"/>
  <c r="F17" i="190" s="1"/>
  <c r="F18" i="190" s="1"/>
  <c r="F19" i="190" s="1"/>
  <c r="F20" i="190" s="1"/>
  <c r="F21" i="190" s="1"/>
  <c r="G14" i="190"/>
  <c r="F14" i="190"/>
  <c r="E14" i="190"/>
  <c r="E15" i="190" s="1"/>
  <c r="E16" i="190" s="1"/>
  <c r="E17" i="190" s="1"/>
  <c r="E18" i="190" s="1"/>
  <c r="E19" i="190" s="1"/>
  <c r="E20" i="190" s="1"/>
  <c r="E21" i="190" s="1"/>
  <c r="D14" i="190"/>
  <c r="D15" i="190" s="1"/>
  <c r="G31" i="189"/>
  <c r="G30" i="189"/>
  <c r="F30" i="189"/>
  <c r="F31" i="189" s="1"/>
  <c r="G27" i="189"/>
  <c r="G28" i="189" s="1"/>
  <c r="G29" i="189" s="1"/>
  <c r="G24" i="189"/>
  <c r="G25" i="189" s="1"/>
  <c r="G26" i="189" s="1"/>
  <c r="G23" i="189"/>
  <c r="F23" i="189"/>
  <c r="F24" i="189" s="1"/>
  <c r="F25" i="189" s="1"/>
  <c r="F26" i="189" s="1"/>
  <c r="F27" i="189" s="1"/>
  <c r="F28" i="189" s="1"/>
  <c r="F29" i="189" s="1"/>
  <c r="G22" i="189"/>
  <c r="F22" i="189"/>
  <c r="E22" i="189"/>
  <c r="E23" i="189" s="1"/>
  <c r="E24" i="189" s="1"/>
  <c r="E25" i="189" s="1"/>
  <c r="E26" i="189" s="1"/>
  <c r="E27" i="189" s="1"/>
  <c r="E28" i="189" s="1"/>
  <c r="E29" i="189" s="1"/>
  <c r="E30" i="189" s="1"/>
  <c r="E31" i="189" s="1"/>
  <c r="G19" i="189"/>
  <c r="G20" i="189" s="1"/>
  <c r="G21" i="189" s="1"/>
  <c r="G16" i="189"/>
  <c r="G17" i="189" s="1"/>
  <c r="G18" i="189" s="1"/>
  <c r="G15" i="189"/>
  <c r="F15" i="189"/>
  <c r="F16" i="189" s="1"/>
  <c r="F17" i="189" s="1"/>
  <c r="F18" i="189" s="1"/>
  <c r="F19" i="189" s="1"/>
  <c r="F20" i="189" s="1"/>
  <c r="F21" i="189" s="1"/>
  <c r="G14" i="189"/>
  <c r="F14" i="189"/>
  <c r="E14" i="189"/>
  <c r="E15" i="189" s="1"/>
  <c r="E16" i="189" s="1"/>
  <c r="E17" i="189" s="1"/>
  <c r="E18" i="189" s="1"/>
  <c r="E19" i="189" s="1"/>
  <c r="E20" i="189" s="1"/>
  <c r="E21" i="189" s="1"/>
  <c r="D14" i="189"/>
  <c r="D15" i="189" s="1"/>
  <c r="G31" i="188"/>
  <c r="G30" i="188"/>
  <c r="F30" i="188"/>
  <c r="F31" i="188" s="1"/>
  <c r="G27" i="188"/>
  <c r="G28" i="188" s="1"/>
  <c r="G29" i="188" s="1"/>
  <c r="G24" i="188"/>
  <c r="G25" i="188" s="1"/>
  <c r="G26" i="188" s="1"/>
  <c r="G23" i="188"/>
  <c r="F23" i="188"/>
  <c r="F24" i="188" s="1"/>
  <c r="F25" i="188" s="1"/>
  <c r="F26" i="188" s="1"/>
  <c r="F27" i="188" s="1"/>
  <c r="F28" i="188" s="1"/>
  <c r="F29" i="188" s="1"/>
  <c r="G22" i="188"/>
  <c r="F22" i="188"/>
  <c r="E22" i="188"/>
  <c r="E23" i="188" s="1"/>
  <c r="E24" i="188" s="1"/>
  <c r="E25" i="188" s="1"/>
  <c r="E26" i="188" s="1"/>
  <c r="E27" i="188" s="1"/>
  <c r="E28" i="188" s="1"/>
  <c r="E29" i="188" s="1"/>
  <c r="E30" i="188" s="1"/>
  <c r="E31" i="188" s="1"/>
  <c r="G19" i="188"/>
  <c r="G20" i="188" s="1"/>
  <c r="G21" i="188" s="1"/>
  <c r="G16" i="188"/>
  <c r="G17" i="188" s="1"/>
  <c r="G18" i="188" s="1"/>
  <c r="G15" i="188"/>
  <c r="F15" i="188"/>
  <c r="F16" i="188" s="1"/>
  <c r="F17" i="188" s="1"/>
  <c r="F18" i="188" s="1"/>
  <c r="F19" i="188" s="1"/>
  <c r="F20" i="188" s="1"/>
  <c r="F21" i="188" s="1"/>
  <c r="G14" i="188"/>
  <c r="F14" i="188"/>
  <c r="E14" i="188"/>
  <c r="E15" i="188" s="1"/>
  <c r="E16" i="188" s="1"/>
  <c r="E17" i="188" s="1"/>
  <c r="E18" i="188" s="1"/>
  <c r="E19" i="188" s="1"/>
  <c r="E20" i="188" s="1"/>
  <c r="E21" i="188" s="1"/>
  <c r="D14" i="188"/>
  <c r="D15" i="188" s="1"/>
  <c r="G31" i="187"/>
  <c r="G30" i="187"/>
  <c r="F30" i="187"/>
  <c r="F31" i="187" s="1"/>
  <c r="G27" i="187"/>
  <c r="G28" i="187" s="1"/>
  <c r="G29" i="187" s="1"/>
  <c r="G24" i="187"/>
  <c r="G25" i="187" s="1"/>
  <c r="G26" i="187" s="1"/>
  <c r="G23" i="187"/>
  <c r="F23" i="187"/>
  <c r="F24" i="187" s="1"/>
  <c r="F25" i="187" s="1"/>
  <c r="F26" i="187" s="1"/>
  <c r="F27" i="187" s="1"/>
  <c r="F28" i="187" s="1"/>
  <c r="F29" i="187" s="1"/>
  <c r="G22" i="187"/>
  <c r="F22" i="187"/>
  <c r="E22" i="187"/>
  <c r="E23" i="187" s="1"/>
  <c r="E24" i="187" s="1"/>
  <c r="E25" i="187" s="1"/>
  <c r="E26" i="187" s="1"/>
  <c r="E27" i="187" s="1"/>
  <c r="E28" i="187" s="1"/>
  <c r="E29" i="187" s="1"/>
  <c r="E30" i="187" s="1"/>
  <c r="E31" i="187" s="1"/>
  <c r="G19" i="187"/>
  <c r="G20" i="187" s="1"/>
  <c r="G21" i="187" s="1"/>
  <c r="G16" i="187"/>
  <c r="G17" i="187" s="1"/>
  <c r="G18" i="187" s="1"/>
  <c r="G15" i="187"/>
  <c r="F15" i="187"/>
  <c r="F16" i="187" s="1"/>
  <c r="F17" i="187" s="1"/>
  <c r="F18" i="187" s="1"/>
  <c r="F19" i="187" s="1"/>
  <c r="F20" i="187" s="1"/>
  <c r="F21" i="187" s="1"/>
  <c r="G14" i="187"/>
  <c r="F14" i="187"/>
  <c r="E14" i="187"/>
  <c r="E15" i="187" s="1"/>
  <c r="E16" i="187" s="1"/>
  <c r="E17" i="187" s="1"/>
  <c r="E18" i="187" s="1"/>
  <c r="E19" i="187" s="1"/>
  <c r="E20" i="187" s="1"/>
  <c r="E21" i="187" s="1"/>
  <c r="D14" i="187"/>
  <c r="D15" i="187" s="1"/>
  <c r="G31" i="186"/>
  <c r="G30" i="186"/>
  <c r="F30" i="186"/>
  <c r="F31" i="186" s="1"/>
  <c r="G27" i="186"/>
  <c r="G28" i="186" s="1"/>
  <c r="G29" i="186" s="1"/>
  <c r="G24" i="186"/>
  <c r="G25" i="186" s="1"/>
  <c r="G26" i="186" s="1"/>
  <c r="G23" i="186"/>
  <c r="F23" i="186"/>
  <c r="F24" i="186" s="1"/>
  <c r="F25" i="186" s="1"/>
  <c r="F26" i="186" s="1"/>
  <c r="F27" i="186" s="1"/>
  <c r="F28" i="186" s="1"/>
  <c r="F29" i="186" s="1"/>
  <c r="G22" i="186"/>
  <c r="F22" i="186"/>
  <c r="E22" i="186"/>
  <c r="E23" i="186" s="1"/>
  <c r="E24" i="186" s="1"/>
  <c r="E25" i="186" s="1"/>
  <c r="E26" i="186" s="1"/>
  <c r="E27" i="186" s="1"/>
  <c r="E28" i="186" s="1"/>
  <c r="E29" i="186" s="1"/>
  <c r="E30" i="186" s="1"/>
  <c r="E31" i="186" s="1"/>
  <c r="G19" i="186"/>
  <c r="G20" i="186" s="1"/>
  <c r="G21" i="186" s="1"/>
  <c r="G16" i="186"/>
  <c r="G17" i="186" s="1"/>
  <c r="G18" i="186" s="1"/>
  <c r="G15" i="186"/>
  <c r="F15" i="186"/>
  <c r="F16" i="186" s="1"/>
  <c r="F17" i="186" s="1"/>
  <c r="F18" i="186" s="1"/>
  <c r="F19" i="186" s="1"/>
  <c r="F20" i="186" s="1"/>
  <c r="F21" i="186" s="1"/>
  <c r="G14" i="186"/>
  <c r="F14" i="186"/>
  <c r="E14" i="186"/>
  <c r="E15" i="186" s="1"/>
  <c r="E16" i="186" s="1"/>
  <c r="E17" i="186" s="1"/>
  <c r="E18" i="186" s="1"/>
  <c r="E19" i="186" s="1"/>
  <c r="E20" i="186" s="1"/>
  <c r="E21" i="186" s="1"/>
  <c r="D14" i="186"/>
  <c r="D15" i="186" s="1"/>
  <c r="G31" i="185"/>
  <c r="G30" i="185"/>
  <c r="F30" i="185"/>
  <c r="F31" i="185" s="1"/>
  <c r="G27" i="185"/>
  <c r="G28" i="185" s="1"/>
  <c r="G29" i="185" s="1"/>
  <c r="G24" i="185"/>
  <c r="G25" i="185" s="1"/>
  <c r="G26" i="185" s="1"/>
  <c r="G23" i="185"/>
  <c r="F23" i="185"/>
  <c r="F24" i="185" s="1"/>
  <c r="F25" i="185" s="1"/>
  <c r="F26" i="185" s="1"/>
  <c r="F27" i="185" s="1"/>
  <c r="F28" i="185" s="1"/>
  <c r="F29" i="185" s="1"/>
  <c r="G22" i="185"/>
  <c r="F22" i="185"/>
  <c r="E22" i="185"/>
  <c r="E23" i="185" s="1"/>
  <c r="E24" i="185" s="1"/>
  <c r="E25" i="185" s="1"/>
  <c r="E26" i="185" s="1"/>
  <c r="E27" i="185" s="1"/>
  <c r="E28" i="185" s="1"/>
  <c r="E29" i="185" s="1"/>
  <c r="E30" i="185" s="1"/>
  <c r="E31" i="185" s="1"/>
  <c r="G19" i="185"/>
  <c r="G20" i="185" s="1"/>
  <c r="G21" i="185" s="1"/>
  <c r="G16" i="185"/>
  <c r="G17" i="185" s="1"/>
  <c r="G18" i="185" s="1"/>
  <c r="G15" i="185"/>
  <c r="F15" i="185"/>
  <c r="F16" i="185" s="1"/>
  <c r="F17" i="185" s="1"/>
  <c r="F18" i="185" s="1"/>
  <c r="F19" i="185" s="1"/>
  <c r="F20" i="185" s="1"/>
  <c r="F21" i="185" s="1"/>
  <c r="G14" i="185"/>
  <c r="F14" i="185"/>
  <c r="E14" i="185"/>
  <c r="E15" i="185" s="1"/>
  <c r="E16" i="185" s="1"/>
  <c r="E17" i="185" s="1"/>
  <c r="E18" i="185" s="1"/>
  <c r="E19" i="185" s="1"/>
  <c r="E20" i="185" s="1"/>
  <c r="E21" i="185" s="1"/>
  <c r="D14" i="185"/>
  <c r="H14" i="185" s="1"/>
  <c r="G31" i="184"/>
  <c r="G30" i="184"/>
  <c r="F30" i="184"/>
  <c r="F31" i="184" s="1"/>
  <c r="G27" i="184"/>
  <c r="G28" i="184" s="1"/>
  <c r="G29" i="184" s="1"/>
  <c r="G24" i="184"/>
  <c r="G25" i="184" s="1"/>
  <c r="G26" i="184" s="1"/>
  <c r="G23" i="184"/>
  <c r="F23" i="184"/>
  <c r="F24" i="184" s="1"/>
  <c r="F25" i="184" s="1"/>
  <c r="F26" i="184" s="1"/>
  <c r="F27" i="184" s="1"/>
  <c r="F28" i="184" s="1"/>
  <c r="F29" i="184" s="1"/>
  <c r="G22" i="184"/>
  <c r="F22" i="184"/>
  <c r="E22" i="184"/>
  <c r="E23" i="184" s="1"/>
  <c r="E24" i="184" s="1"/>
  <c r="E25" i="184" s="1"/>
  <c r="E26" i="184" s="1"/>
  <c r="E27" i="184" s="1"/>
  <c r="E28" i="184" s="1"/>
  <c r="E29" i="184" s="1"/>
  <c r="E30" i="184" s="1"/>
  <c r="E31" i="184" s="1"/>
  <c r="G19" i="184"/>
  <c r="G20" i="184" s="1"/>
  <c r="G21" i="184" s="1"/>
  <c r="G16" i="184"/>
  <c r="G17" i="184" s="1"/>
  <c r="G18" i="184" s="1"/>
  <c r="G15" i="184"/>
  <c r="F15" i="184"/>
  <c r="F16" i="184" s="1"/>
  <c r="F17" i="184" s="1"/>
  <c r="F18" i="184" s="1"/>
  <c r="F19" i="184" s="1"/>
  <c r="F20" i="184" s="1"/>
  <c r="F21" i="184" s="1"/>
  <c r="G14" i="184"/>
  <c r="F14" i="184"/>
  <c r="E14" i="184"/>
  <c r="E15" i="184" s="1"/>
  <c r="E16" i="184" s="1"/>
  <c r="E17" i="184" s="1"/>
  <c r="E18" i="184" s="1"/>
  <c r="E19" i="184" s="1"/>
  <c r="E20" i="184" s="1"/>
  <c r="E21" i="184" s="1"/>
  <c r="D14" i="184"/>
  <c r="D15" i="184" s="1"/>
  <c r="G31" i="183"/>
  <c r="G30" i="183"/>
  <c r="F30" i="183"/>
  <c r="F31" i="183" s="1"/>
  <c r="G27" i="183"/>
  <c r="G28" i="183" s="1"/>
  <c r="G29" i="183" s="1"/>
  <c r="G24" i="183"/>
  <c r="G25" i="183" s="1"/>
  <c r="G26" i="183" s="1"/>
  <c r="G23" i="183"/>
  <c r="F23" i="183"/>
  <c r="F24" i="183" s="1"/>
  <c r="F25" i="183" s="1"/>
  <c r="F26" i="183" s="1"/>
  <c r="F27" i="183" s="1"/>
  <c r="F28" i="183" s="1"/>
  <c r="F29" i="183" s="1"/>
  <c r="G22" i="183"/>
  <c r="F22" i="183"/>
  <c r="E22" i="183"/>
  <c r="E23" i="183" s="1"/>
  <c r="E24" i="183" s="1"/>
  <c r="E25" i="183" s="1"/>
  <c r="E26" i="183" s="1"/>
  <c r="E27" i="183" s="1"/>
  <c r="E28" i="183" s="1"/>
  <c r="E29" i="183" s="1"/>
  <c r="E30" i="183" s="1"/>
  <c r="E31" i="183" s="1"/>
  <c r="G19" i="183"/>
  <c r="G20" i="183" s="1"/>
  <c r="G21" i="183" s="1"/>
  <c r="G16" i="183"/>
  <c r="G17" i="183" s="1"/>
  <c r="G18" i="183" s="1"/>
  <c r="G15" i="183"/>
  <c r="F15" i="183"/>
  <c r="F16" i="183" s="1"/>
  <c r="F17" i="183" s="1"/>
  <c r="F18" i="183" s="1"/>
  <c r="F19" i="183" s="1"/>
  <c r="F20" i="183" s="1"/>
  <c r="F21" i="183" s="1"/>
  <c r="G14" i="183"/>
  <c r="F14" i="183"/>
  <c r="E14" i="183"/>
  <c r="E15" i="183" s="1"/>
  <c r="E16" i="183" s="1"/>
  <c r="E17" i="183" s="1"/>
  <c r="E18" i="183" s="1"/>
  <c r="E19" i="183" s="1"/>
  <c r="E20" i="183" s="1"/>
  <c r="E21" i="183" s="1"/>
  <c r="D14" i="183"/>
  <c r="D15" i="183" s="1"/>
  <c r="G31" i="182"/>
  <c r="G30" i="182"/>
  <c r="F30" i="182"/>
  <c r="F31" i="182" s="1"/>
  <c r="G27" i="182"/>
  <c r="G28" i="182" s="1"/>
  <c r="G29" i="182" s="1"/>
  <c r="G24" i="182"/>
  <c r="G25" i="182" s="1"/>
  <c r="G26" i="182" s="1"/>
  <c r="G23" i="182"/>
  <c r="F23" i="182"/>
  <c r="F24" i="182" s="1"/>
  <c r="F25" i="182" s="1"/>
  <c r="F26" i="182" s="1"/>
  <c r="F27" i="182" s="1"/>
  <c r="F28" i="182" s="1"/>
  <c r="F29" i="182" s="1"/>
  <c r="G22" i="182"/>
  <c r="F22" i="182"/>
  <c r="E22" i="182"/>
  <c r="E23" i="182" s="1"/>
  <c r="E24" i="182" s="1"/>
  <c r="E25" i="182" s="1"/>
  <c r="E26" i="182" s="1"/>
  <c r="E27" i="182" s="1"/>
  <c r="E28" i="182" s="1"/>
  <c r="E29" i="182" s="1"/>
  <c r="E30" i="182" s="1"/>
  <c r="E31" i="182" s="1"/>
  <c r="G19" i="182"/>
  <c r="G20" i="182" s="1"/>
  <c r="G21" i="182" s="1"/>
  <c r="G16" i="182"/>
  <c r="G17" i="182" s="1"/>
  <c r="G18" i="182" s="1"/>
  <c r="G15" i="182"/>
  <c r="F15" i="182"/>
  <c r="F16" i="182" s="1"/>
  <c r="F17" i="182" s="1"/>
  <c r="F18" i="182" s="1"/>
  <c r="F19" i="182" s="1"/>
  <c r="F20" i="182" s="1"/>
  <c r="F21" i="182" s="1"/>
  <c r="G14" i="182"/>
  <c r="F14" i="182"/>
  <c r="E14" i="182"/>
  <c r="E15" i="182" s="1"/>
  <c r="E16" i="182" s="1"/>
  <c r="E17" i="182" s="1"/>
  <c r="E18" i="182" s="1"/>
  <c r="E19" i="182" s="1"/>
  <c r="E20" i="182" s="1"/>
  <c r="E21" i="182" s="1"/>
  <c r="D14" i="182"/>
  <c r="D15" i="182" s="1"/>
  <c r="G31" i="181"/>
  <c r="G30" i="181"/>
  <c r="F30" i="181"/>
  <c r="F31" i="181" s="1"/>
  <c r="G27" i="181"/>
  <c r="G28" i="181" s="1"/>
  <c r="G29" i="181" s="1"/>
  <c r="G24" i="181"/>
  <c r="G25" i="181" s="1"/>
  <c r="G26" i="181" s="1"/>
  <c r="G23" i="181"/>
  <c r="F23" i="181"/>
  <c r="F24" i="181" s="1"/>
  <c r="F25" i="181" s="1"/>
  <c r="F26" i="181" s="1"/>
  <c r="F27" i="181" s="1"/>
  <c r="F28" i="181" s="1"/>
  <c r="F29" i="181" s="1"/>
  <c r="G22" i="181"/>
  <c r="F22" i="181"/>
  <c r="E22" i="181"/>
  <c r="E23" i="181" s="1"/>
  <c r="E24" i="181" s="1"/>
  <c r="E25" i="181" s="1"/>
  <c r="E26" i="181" s="1"/>
  <c r="E27" i="181" s="1"/>
  <c r="E28" i="181" s="1"/>
  <c r="E29" i="181" s="1"/>
  <c r="E30" i="181" s="1"/>
  <c r="E31" i="181" s="1"/>
  <c r="G19" i="181"/>
  <c r="G20" i="181" s="1"/>
  <c r="G21" i="181" s="1"/>
  <c r="G16" i="181"/>
  <c r="G17" i="181" s="1"/>
  <c r="G18" i="181" s="1"/>
  <c r="G15" i="181"/>
  <c r="F15" i="181"/>
  <c r="F16" i="181" s="1"/>
  <c r="F17" i="181" s="1"/>
  <c r="F18" i="181" s="1"/>
  <c r="F19" i="181" s="1"/>
  <c r="F20" i="181" s="1"/>
  <c r="F21" i="181" s="1"/>
  <c r="G14" i="181"/>
  <c r="F14" i="181"/>
  <c r="E14" i="181"/>
  <c r="E15" i="181" s="1"/>
  <c r="E16" i="181" s="1"/>
  <c r="E17" i="181" s="1"/>
  <c r="E18" i="181" s="1"/>
  <c r="E19" i="181" s="1"/>
  <c r="E20" i="181" s="1"/>
  <c r="E21" i="181" s="1"/>
  <c r="D14" i="181"/>
  <c r="D15" i="181" s="1"/>
  <c r="G31" i="180"/>
  <c r="G30" i="180"/>
  <c r="F30" i="180"/>
  <c r="F31" i="180" s="1"/>
  <c r="G27" i="180"/>
  <c r="G28" i="180" s="1"/>
  <c r="G29" i="180" s="1"/>
  <c r="G24" i="180"/>
  <c r="G25" i="180" s="1"/>
  <c r="G26" i="180" s="1"/>
  <c r="G23" i="180"/>
  <c r="F23" i="180"/>
  <c r="F24" i="180" s="1"/>
  <c r="F25" i="180" s="1"/>
  <c r="F26" i="180" s="1"/>
  <c r="F27" i="180" s="1"/>
  <c r="F28" i="180" s="1"/>
  <c r="F29" i="180" s="1"/>
  <c r="G22" i="180"/>
  <c r="F22" i="180"/>
  <c r="E22" i="180"/>
  <c r="E23" i="180" s="1"/>
  <c r="E24" i="180" s="1"/>
  <c r="E25" i="180" s="1"/>
  <c r="E26" i="180" s="1"/>
  <c r="E27" i="180" s="1"/>
  <c r="E28" i="180" s="1"/>
  <c r="E29" i="180" s="1"/>
  <c r="E30" i="180" s="1"/>
  <c r="E31" i="180" s="1"/>
  <c r="G19" i="180"/>
  <c r="G20" i="180" s="1"/>
  <c r="G21" i="180" s="1"/>
  <c r="G16" i="180"/>
  <c r="G17" i="180" s="1"/>
  <c r="G18" i="180" s="1"/>
  <c r="G15" i="180"/>
  <c r="F15" i="180"/>
  <c r="F16" i="180" s="1"/>
  <c r="F17" i="180" s="1"/>
  <c r="F18" i="180" s="1"/>
  <c r="F19" i="180" s="1"/>
  <c r="F20" i="180" s="1"/>
  <c r="F21" i="180" s="1"/>
  <c r="G14" i="180"/>
  <c r="F14" i="180"/>
  <c r="E14" i="180"/>
  <c r="E15" i="180" s="1"/>
  <c r="E16" i="180" s="1"/>
  <c r="E17" i="180" s="1"/>
  <c r="E18" i="180" s="1"/>
  <c r="E19" i="180" s="1"/>
  <c r="E20" i="180" s="1"/>
  <c r="E21" i="180" s="1"/>
  <c r="D14" i="180"/>
  <c r="D15" i="180" s="1"/>
  <c r="G31" i="179"/>
  <c r="G30" i="179"/>
  <c r="F30" i="179"/>
  <c r="F31" i="179" s="1"/>
  <c r="G27" i="179"/>
  <c r="G28" i="179" s="1"/>
  <c r="G29" i="179" s="1"/>
  <c r="G24" i="179"/>
  <c r="G25" i="179" s="1"/>
  <c r="G26" i="179" s="1"/>
  <c r="G23" i="179"/>
  <c r="F23" i="179"/>
  <c r="F24" i="179" s="1"/>
  <c r="F25" i="179" s="1"/>
  <c r="F26" i="179" s="1"/>
  <c r="F27" i="179" s="1"/>
  <c r="F28" i="179" s="1"/>
  <c r="F29" i="179" s="1"/>
  <c r="G22" i="179"/>
  <c r="F22" i="179"/>
  <c r="E22" i="179"/>
  <c r="E23" i="179" s="1"/>
  <c r="E24" i="179" s="1"/>
  <c r="E25" i="179" s="1"/>
  <c r="E26" i="179" s="1"/>
  <c r="E27" i="179" s="1"/>
  <c r="E28" i="179" s="1"/>
  <c r="E29" i="179" s="1"/>
  <c r="E30" i="179" s="1"/>
  <c r="E31" i="179" s="1"/>
  <c r="G19" i="179"/>
  <c r="G20" i="179" s="1"/>
  <c r="G21" i="179" s="1"/>
  <c r="G16" i="179"/>
  <c r="G17" i="179" s="1"/>
  <c r="G18" i="179" s="1"/>
  <c r="G15" i="179"/>
  <c r="F15" i="179"/>
  <c r="F16" i="179" s="1"/>
  <c r="F17" i="179" s="1"/>
  <c r="F18" i="179" s="1"/>
  <c r="F19" i="179" s="1"/>
  <c r="F20" i="179" s="1"/>
  <c r="F21" i="179" s="1"/>
  <c r="G14" i="179"/>
  <c r="F14" i="179"/>
  <c r="E14" i="179"/>
  <c r="E15" i="179" s="1"/>
  <c r="E16" i="179" s="1"/>
  <c r="E17" i="179" s="1"/>
  <c r="E18" i="179" s="1"/>
  <c r="E19" i="179" s="1"/>
  <c r="E20" i="179" s="1"/>
  <c r="E21" i="179" s="1"/>
  <c r="D14" i="179"/>
  <c r="D15" i="179" s="1"/>
  <c r="G31" i="178"/>
  <c r="G30" i="178"/>
  <c r="F30" i="178"/>
  <c r="F31" i="178" s="1"/>
  <c r="G27" i="178"/>
  <c r="G28" i="178" s="1"/>
  <c r="G29" i="178" s="1"/>
  <c r="G24" i="178"/>
  <c r="G25" i="178" s="1"/>
  <c r="G26" i="178" s="1"/>
  <c r="G23" i="178"/>
  <c r="F23" i="178"/>
  <c r="F24" i="178" s="1"/>
  <c r="F25" i="178" s="1"/>
  <c r="F26" i="178" s="1"/>
  <c r="F27" i="178" s="1"/>
  <c r="F28" i="178" s="1"/>
  <c r="F29" i="178" s="1"/>
  <c r="G22" i="178"/>
  <c r="F22" i="178"/>
  <c r="E22" i="178"/>
  <c r="E23" i="178" s="1"/>
  <c r="E24" i="178" s="1"/>
  <c r="E25" i="178" s="1"/>
  <c r="E26" i="178" s="1"/>
  <c r="E27" i="178" s="1"/>
  <c r="E28" i="178" s="1"/>
  <c r="E29" i="178" s="1"/>
  <c r="E30" i="178" s="1"/>
  <c r="E31" i="178" s="1"/>
  <c r="G19" i="178"/>
  <c r="G20" i="178" s="1"/>
  <c r="G21" i="178" s="1"/>
  <c r="G16" i="178"/>
  <c r="G17" i="178" s="1"/>
  <c r="G18" i="178" s="1"/>
  <c r="G15" i="178"/>
  <c r="F15" i="178"/>
  <c r="F16" i="178" s="1"/>
  <c r="F17" i="178" s="1"/>
  <c r="F18" i="178" s="1"/>
  <c r="F19" i="178" s="1"/>
  <c r="F20" i="178" s="1"/>
  <c r="F21" i="178" s="1"/>
  <c r="G14" i="178"/>
  <c r="F14" i="178"/>
  <c r="E14" i="178"/>
  <c r="E15" i="178" s="1"/>
  <c r="E16" i="178" s="1"/>
  <c r="E17" i="178" s="1"/>
  <c r="E18" i="178" s="1"/>
  <c r="E19" i="178" s="1"/>
  <c r="E20" i="178" s="1"/>
  <c r="E21" i="178" s="1"/>
  <c r="D14" i="178"/>
  <c r="D15" i="178" s="1"/>
  <c r="G31" i="177"/>
  <c r="G30" i="177"/>
  <c r="F30" i="177"/>
  <c r="F31" i="177" s="1"/>
  <c r="G27" i="177"/>
  <c r="G28" i="177" s="1"/>
  <c r="G29" i="177" s="1"/>
  <c r="G24" i="177"/>
  <c r="G25" i="177" s="1"/>
  <c r="G26" i="177" s="1"/>
  <c r="G23" i="177"/>
  <c r="F23" i="177"/>
  <c r="F24" i="177" s="1"/>
  <c r="F25" i="177" s="1"/>
  <c r="F26" i="177" s="1"/>
  <c r="F27" i="177" s="1"/>
  <c r="F28" i="177" s="1"/>
  <c r="F29" i="177" s="1"/>
  <c r="G22" i="177"/>
  <c r="F22" i="177"/>
  <c r="E22" i="177"/>
  <c r="E23" i="177" s="1"/>
  <c r="E24" i="177" s="1"/>
  <c r="E25" i="177" s="1"/>
  <c r="E26" i="177" s="1"/>
  <c r="E27" i="177" s="1"/>
  <c r="E28" i="177" s="1"/>
  <c r="E29" i="177" s="1"/>
  <c r="E30" i="177" s="1"/>
  <c r="E31" i="177" s="1"/>
  <c r="G19" i="177"/>
  <c r="G20" i="177" s="1"/>
  <c r="G21" i="177" s="1"/>
  <c r="G16" i="177"/>
  <c r="G17" i="177" s="1"/>
  <c r="G18" i="177" s="1"/>
  <c r="G15" i="177"/>
  <c r="F15" i="177"/>
  <c r="F16" i="177" s="1"/>
  <c r="F17" i="177" s="1"/>
  <c r="F18" i="177" s="1"/>
  <c r="F19" i="177" s="1"/>
  <c r="F20" i="177" s="1"/>
  <c r="F21" i="177" s="1"/>
  <c r="G14" i="177"/>
  <c r="F14" i="177"/>
  <c r="E14" i="177"/>
  <c r="E15" i="177" s="1"/>
  <c r="E16" i="177" s="1"/>
  <c r="E17" i="177" s="1"/>
  <c r="E18" i="177" s="1"/>
  <c r="E19" i="177" s="1"/>
  <c r="E20" i="177" s="1"/>
  <c r="E21" i="177" s="1"/>
  <c r="D14" i="177"/>
  <c r="D15" i="177" s="1"/>
  <c r="G31" i="176"/>
  <c r="G30" i="176"/>
  <c r="F30" i="176"/>
  <c r="F31" i="176" s="1"/>
  <c r="G27" i="176"/>
  <c r="G28" i="176" s="1"/>
  <c r="G29" i="176" s="1"/>
  <c r="G24" i="176"/>
  <c r="G25" i="176" s="1"/>
  <c r="G26" i="176" s="1"/>
  <c r="G23" i="176"/>
  <c r="F23" i="176"/>
  <c r="F24" i="176" s="1"/>
  <c r="F25" i="176" s="1"/>
  <c r="F26" i="176" s="1"/>
  <c r="F27" i="176" s="1"/>
  <c r="F28" i="176" s="1"/>
  <c r="F29" i="176" s="1"/>
  <c r="G22" i="176"/>
  <c r="F22" i="176"/>
  <c r="E22" i="176"/>
  <c r="E23" i="176" s="1"/>
  <c r="E24" i="176" s="1"/>
  <c r="E25" i="176" s="1"/>
  <c r="E26" i="176" s="1"/>
  <c r="E27" i="176" s="1"/>
  <c r="E28" i="176" s="1"/>
  <c r="E29" i="176" s="1"/>
  <c r="E30" i="176" s="1"/>
  <c r="E31" i="176" s="1"/>
  <c r="G19" i="176"/>
  <c r="G20" i="176" s="1"/>
  <c r="G21" i="176" s="1"/>
  <c r="G16" i="176"/>
  <c r="G17" i="176" s="1"/>
  <c r="G18" i="176" s="1"/>
  <c r="G15" i="176"/>
  <c r="F15" i="176"/>
  <c r="F16" i="176" s="1"/>
  <c r="F17" i="176" s="1"/>
  <c r="F18" i="176" s="1"/>
  <c r="F19" i="176" s="1"/>
  <c r="F20" i="176" s="1"/>
  <c r="F21" i="176" s="1"/>
  <c r="G14" i="176"/>
  <c r="F14" i="176"/>
  <c r="E14" i="176"/>
  <c r="E15" i="176" s="1"/>
  <c r="E16" i="176" s="1"/>
  <c r="E17" i="176" s="1"/>
  <c r="E18" i="176" s="1"/>
  <c r="E19" i="176" s="1"/>
  <c r="E20" i="176" s="1"/>
  <c r="E21" i="176" s="1"/>
  <c r="D14" i="176"/>
  <c r="D15" i="176" s="1"/>
  <c r="G31" i="175"/>
  <c r="G30" i="175"/>
  <c r="F30" i="175"/>
  <c r="F31" i="175" s="1"/>
  <c r="G27" i="175"/>
  <c r="G28" i="175" s="1"/>
  <c r="G29" i="175" s="1"/>
  <c r="G24" i="175"/>
  <c r="G25" i="175" s="1"/>
  <c r="G26" i="175" s="1"/>
  <c r="G23" i="175"/>
  <c r="F23" i="175"/>
  <c r="F24" i="175" s="1"/>
  <c r="F25" i="175" s="1"/>
  <c r="F26" i="175" s="1"/>
  <c r="F27" i="175" s="1"/>
  <c r="F28" i="175" s="1"/>
  <c r="F29" i="175" s="1"/>
  <c r="G22" i="175"/>
  <c r="F22" i="175"/>
  <c r="E22" i="175"/>
  <c r="E23" i="175" s="1"/>
  <c r="E24" i="175" s="1"/>
  <c r="E25" i="175" s="1"/>
  <c r="E26" i="175" s="1"/>
  <c r="E27" i="175" s="1"/>
  <c r="E28" i="175" s="1"/>
  <c r="E29" i="175" s="1"/>
  <c r="E30" i="175" s="1"/>
  <c r="E31" i="175" s="1"/>
  <c r="G19" i="175"/>
  <c r="G20" i="175" s="1"/>
  <c r="G21" i="175" s="1"/>
  <c r="G16" i="175"/>
  <c r="G17" i="175" s="1"/>
  <c r="G18" i="175" s="1"/>
  <c r="G15" i="175"/>
  <c r="F15" i="175"/>
  <c r="F16" i="175" s="1"/>
  <c r="F17" i="175" s="1"/>
  <c r="F18" i="175" s="1"/>
  <c r="F19" i="175" s="1"/>
  <c r="F20" i="175" s="1"/>
  <c r="F21" i="175" s="1"/>
  <c r="G14" i="175"/>
  <c r="F14" i="175"/>
  <c r="E14" i="175"/>
  <c r="E15" i="175" s="1"/>
  <c r="E16" i="175" s="1"/>
  <c r="E17" i="175" s="1"/>
  <c r="E18" i="175" s="1"/>
  <c r="E19" i="175" s="1"/>
  <c r="E20" i="175" s="1"/>
  <c r="E21" i="175" s="1"/>
  <c r="D14" i="175"/>
  <c r="D15" i="175" s="1"/>
  <c r="G31" i="174"/>
  <c r="G30" i="174"/>
  <c r="F30" i="174"/>
  <c r="F31" i="174" s="1"/>
  <c r="G27" i="174"/>
  <c r="G28" i="174" s="1"/>
  <c r="G29" i="174" s="1"/>
  <c r="G24" i="174"/>
  <c r="G25" i="174" s="1"/>
  <c r="G26" i="174" s="1"/>
  <c r="G23" i="174"/>
  <c r="F23" i="174"/>
  <c r="F24" i="174" s="1"/>
  <c r="F25" i="174" s="1"/>
  <c r="F26" i="174" s="1"/>
  <c r="F27" i="174" s="1"/>
  <c r="F28" i="174" s="1"/>
  <c r="F29" i="174" s="1"/>
  <c r="G22" i="174"/>
  <c r="F22" i="174"/>
  <c r="E22" i="174"/>
  <c r="E23" i="174" s="1"/>
  <c r="E24" i="174" s="1"/>
  <c r="E25" i="174" s="1"/>
  <c r="E26" i="174" s="1"/>
  <c r="E27" i="174" s="1"/>
  <c r="E28" i="174" s="1"/>
  <c r="E29" i="174" s="1"/>
  <c r="E30" i="174" s="1"/>
  <c r="E31" i="174" s="1"/>
  <c r="G19" i="174"/>
  <c r="G20" i="174" s="1"/>
  <c r="G21" i="174" s="1"/>
  <c r="G16" i="174"/>
  <c r="G17" i="174" s="1"/>
  <c r="G18" i="174" s="1"/>
  <c r="G15" i="174"/>
  <c r="F15" i="174"/>
  <c r="F16" i="174" s="1"/>
  <c r="F17" i="174" s="1"/>
  <c r="F18" i="174" s="1"/>
  <c r="F19" i="174" s="1"/>
  <c r="F20" i="174" s="1"/>
  <c r="F21" i="174" s="1"/>
  <c r="G14" i="174"/>
  <c r="F14" i="174"/>
  <c r="E14" i="174"/>
  <c r="E15" i="174" s="1"/>
  <c r="E16" i="174" s="1"/>
  <c r="E17" i="174" s="1"/>
  <c r="E18" i="174" s="1"/>
  <c r="E19" i="174" s="1"/>
  <c r="E20" i="174" s="1"/>
  <c r="E21" i="174" s="1"/>
  <c r="D14" i="174"/>
  <c r="D15" i="174" s="1"/>
  <c r="G31" i="173"/>
  <c r="G30" i="173"/>
  <c r="F30" i="173"/>
  <c r="F31" i="173" s="1"/>
  <c r="G27" i="173"/>
  <c r="G28" i="173" s="1"/>
  <c r="G29" i="173" s="1"/>
  <c r="G24" i="173"/>
  <c r="G25" i="173" s="1"/>
  <c r="G26" i="173" s="1"/>
  <c r="G23" i="173"/>
  <c r="F23" i="173"/>
  <c r="F24" i="173" s="1"/>
  <c r="F25" i="173" s="1"/>
  <c r="F26" i="173" s="1"/>
  <c r="F27" i="173" s="1"/>
  <c r="F28" i="173" s="1"/>
  <c r="F29" i="173" s="1"/>
  <c r="G22" i="173"/>
  <c r="F22" i="173"/>
  <c r="E22" i="173"/>
  <c r="E23" i="173" s="1"/>
  <c r="E24" i="173" s="1"/>
  <c r="E25" i="173" s="1"/>
  <c r="E26" i="173" s="1"/>
  <c r="E27" i="173" s="1"/>
  <c r="E28" i="173" s="1"/>
  <c r="E29" i="173" s="1"/>
  <c r="E30" i="173" s="1"/>
  <c r="E31" i="173" s="1"/>
  <c r="G19" i="173"/>
  <c r="G20" i="173" s="1"/>
  <c r="G21" i="173" s="1"/>
  <c r="G16" i="173"/>
  <c r="G17" i="173" s="1"/>
  <c r="G18" i="173" s="1"/>
  <c r="G15" i="173"/>
  <c r="F15" i="173"/>
  <c r="F16" i="173" s="1"/>
  <c r="F17" i="173" s="1"/>
  <c r="F18" i="173" s="1"/>
  <c r="F19" i="173" s="1"/>
  <c r="F20" i="173" s="1"/>
  <c r="F21" i="173" s="1"/>
  <c r="G14" i="173"/>
  <c r="F14" i="173"/>
  <c r="E14" i="173"/>
  <c r="E15" i="173" s="1"/>
  <c r="E16" i="173" s="1"/>
  <c r="E17" i="173" s="1"/>
  <c r="E18" i="173" s="1"/>
  <c r="E19" i="173" s="1"/>
  <c r="E20" i="173" s="1"/>
  <c r="E21" i="173" s="1"/>
  <c r="D14" i="173"/>
  <c r="D15" i="173" s="1"/>
  <c r="G31" i="172"/>
  <c r="G30" i="172"/>
  <c r="F30" i="172"/>
  <c r="F31" i="172" s="1"/>
  <c r="G27" i="172"/>
  <c r="G28" i="172" s="1"/>
  <c r="G29" i="172" s="1"/>
  <c r="G24" i="172"/>
  <c r="G25" i="172" s="1"/>
  <c r="G26" i="172" s="1"/>
  <c r="G23" i="172"/>
  <c r="F23" i="172"/>
  <c r="F24" i="172" s="1"/>
  <c r="F25" i="172" s="1"/>
  <c r="F26" i="172" s="1"/>
  <c r="F27" i="172" s="1"/>
  <c r="F28" i="172" s="1"/>
  <c r="F29" i="172" s="1"/>
  <c r="G22" i="172"/>
  <c r="F22" i="172"/>
  <c r="E22" i="172"/>
  <c r="E23" i="172" s="1"/>
  <c r="E24" i="172" s="1"/>
  <c r="E25" i="172" s="1"/>
  <c r="E26" i="172" s="1"/>
  <c r="E27" i="172" s="1"/>
  <c r="E28" i="172" s="1"/>
  <c r="E29" i="172" s="1"/>
  <c r="E30" i="172" s="1"/>
  <c r="E31" i="172" s="1"/>
  <c r="G19" i="172"/>
  <c r="G20" i="172" s="1"/>
  <c r="G21" i="172" s="1"/>
  <c r="G16" i="172"/>
  <c r="G17" i="172" s="1"/>
  <c r="G18" i="172" s="1"/>
  <c r="G15" i="172"/>
  <c r="F15" i="172"/>
  <c r="F16" i="172" s="1"/>
  <c r="F17" i="172" s="1"/>
  <c r="F18" i="172" s="1"/>
  <c r="F19" i="172" s="1"/>
  <c r="F20" i="172" s="1"/>
  <c r="F21" i="172" s="1"/>
  <c r="G14" i="172"/>
  <c r="F14" i="172"/>
  <c r="E14" i="172"/>
  <c r="E15" i="172" s="1"/>
  <c r="E16" i="172" s="1"/>
  <c r="E17" i="172" s="1"/>
  <c r="E18" i="172" s="1"/>
  <c r="E19" i="172" s="1"/>
  <c r="E20" i="172" s="1"/>
  <c r="E21" i="172" s="1"/>
  <c r="D14" i="172"/>
  <c r="D15" i="172" s="1"/>
  <c r="G31" i="171"/>
  <c r="G30" i="171"/>
  <c r="F30" i="171"/>
  <c r="F31" i="171" s="1"/>
  <c r="G27" i="171"/>
  <c r="G28" i="171" s="1"/>
  <c r="G29" i="171" s="1"/>
  <c r="G24" i="171"/>
  <c r="G25" i="171" s="1"/>
  <c r="G26" i="171" s="1"/>
  <c r="G23" i="171"/>
  <c r="F23" i="171"/>
  <c r="F24" i="171" s="1"/>
  <c r="F25" i="171" s="1"/>
  <c r="F26" i="171" s="1"/>
  <c r="F27" i="171" s="1"/>
  <c r="F28" i="171" s="1"/>
  <c r="F29" i="171" s="1"/>
  <c r="G22" i="171"/>
  <c r="F22" i="171"/>
  <c r="E22" i="171"/>
  <c r="E23" i="171" s="1"/>
  <c r="E24" i="171" s="1"/>
  <c r="E25" i="171" s="1"/>
  <c r="E26" i="171" s="1"/>
  <c r="E27" i="171" s="1"/>
  <c r="E28" i="171" s="1"/>
  <c r="E29" i="171" s="1"/>
  <c r="E30" i="171" s="1"/>
  <c r="E31" i="171" s="1"/>
  <c r="G19" i="171"/>
  <c r="G20" i="171" s="1"/>
  <c r="G21" i="171" s="1"/>
  <c r="G16" i="171"/>
  <c r="G17" i="171" s="1"/>
  <c r="G18" i="171" s="1"/>
  <c r="G15" i="171"/>
  <c r="F15" i="171"/>
  <c r="F16" i="171" s="1"/>
  <c r="F17" i="171" s="1"/>
  <c r="F18" i="171" s="1"/>
  <c r="F19" i="171" s="1"/>
  <c r="F20" i="171" s="1"/>
  <c r="F21" i="171" s="1"/>
  <c r="G14" i="171"/>
  <c r="F14" i="171"/>
  <c r="E14" i="171"/>
  <c r="E15" i="171" s="1"/>
  <c r="E16" i="171" s="1"/>
  <c r="E17" i="171" s="1"/>
  <c r="E18" i="171" s="1"/>
  <c r="E19" i="171" s="1"/>
  <c r="E20" i="171" s="1"/>
  <c r="E21" i="171" s="1"/>
  <c r="D14" i="171"/>
  <c r="D15" i="171" s="1"/>
  <c r="G31" i="170"/>
  <c r="G30" i="170"/>
  <c r="F30" i="170"/>
  <c r="F31" i="170" s="1"/>
  <c r="G27" i="170"/>
  <c r="G28" i="170" s="1"/>
  <c r="G29" i="170" s="1"/>
  <c r="G24" i="170"/>
  <c r="G25" i="170" s="1"/>
  <c r="G26" i="170" s="1"/>
  <c r="G23" i="170"/>
  <c r="F23" i="170"/>
  <c r="F24" i="170" s="1"/>
  <c r="F25" i="170" s="1"/>
  <c r="F26" i="170" s="1"/>
  <c r="F27" i="170" s="1"/>
  <c r="F28" i="170" s="1"/>
  <c r="F29" i="170" s="1"/>
  <c r="G22" i="170"/>
  <c r="F22" i="170"/>
  <c r="E22" i="170"/>
  <c r="E23" i="170" s="1"/>
  <c r="E24" i="170" s="1"/>
  <c r="E25" i="170" s="1"/>
  <c r="E26" i="170" s="1"/>
  <c r="E27" i="170" s="1"/>
  <c r="E28" i="170" s="1"/>
  <c r="E29" i="170" s="1"/>
  <c r="E30" i="170" s="1"/>
  <c r="E31" i="170" s="1"/>
  <c r="G19" i="170"/>
  <c r="G20" i="170" s="1"/>
  <c r="G21" i="170" s="1"/>
  <c r="G16" i="170"/>
  <c r="G17" i="170" s="1"/>
  <c r="G18" i="170" s="1"/>
  <c r="G15" i="170"/>
  <c r="F15" i="170"/>
  <c r="F16" i="170" s="1"/>
  <c r="F17" i="170" s="1"/>
  <c r="F18" i="170" s="1"/>
  <c r="F19" i="170" s="1"/>
  <c r="F20" i="170" s="1"/>
  <c r="F21" i="170" s="1"/>
  <c r="G14" i="170"/>
  <c r="F14" i="170"/>
  <c r="E14" i="170"/>
  <c r="E15" i="170" s="1"/>
  <c r="E16" i="170" s="1"/>
  <c r="E17" i="170" s="1"/>
  <c r="E18" i="170" s="1"/>
  <c r="E19" i="170" s="1"/>
  <c r="E20" i="170" s="1"/>
  <c r="E21" i="170" s="1"/>
  <c r="D14" i="170"/>
  <c r="D15" i="170" s="1"/>
  <c r="G31" i="169"/>
  <c r="G30" i="169"/>
  <c r="F30" i="169"/>
  <c r="F31" i="169" s="1"/>
  <c r="G27" i="169"/>
  <c r="G28" i="169" s="1"/>
  <c r="G29" i="169" s="1"/>
  <c r="G24" i="169"/>
  <c r="G25" i="169" s="1"/>
  <c r="G26" i="169" s="1"/>
  <c r="G23" i="169"/>
  <c r="F23" i="169"/>
  <c r="F24" i="169" s="1"/>
  <c r="F25" i="169" s="1"/>
  <c r="F26" i="169" s="1"/>
  <c r="F27" i="169" s="1"/>
  <c r="F28" i="169" s="1"/>
  <c r="F29" i="169" s="1"/>
  <c r="G22" i="169"/>
  <c r="F22" i="169"/>
  <c r="E22" i="169"/>
  <c r="E23" i="169" s="1"/>
  <c r="E24" i="169" s="1"/>
  <c r="E25" i="169" s="1"/>
  <c r="E26" i="169" s="1"/>
  <c r="E27" i="169" s="1"/>
  <c r="E28" i="169" s="1"/>
  <c r="E29" i="169" s="1"/>
  <c r="E30" i="169" s="1"/>
  <c r="E31" i="169" s="1"/>
  <c r="G19" i="169"/>
  <c r="G20" i="169" s="1"/>
  <c r="G21" i="169" s="1"/>
  <c r="G16" i="169"/>
  <c r="G17" i="169" s="1"/>
  <c r="G18" i="169" s="1"/>
  <c r="G15" i="169"/>
  <c r="F15" i="169"/>
  <c r="F16" i="169" s="1"/>
  <c r="F17" i="169" s="1"/>
  <c r="F18" i="169" s="1"/>
  <c r="F19" i="169" s="1"/>
  <c r="F20" i="169" s="1"/>
  <c r="F21" i="169" s="1"/>
  <c r="G14" i="169"/>
  <c r="F14" i="169"/>
  <c r="E14" i="169"/>
  <c r="E15" i="169" s="1"/>
  <c r="E16" i="169" s="1"/>
  <c r="E17" i="169" s="1"/>
  <c r="E18" i="169" s="1"/>
  <c r="E19" i="169" s="1"/>
  <c r="E20" i="169" s="1"/>
  <c r="E21" i="169" s="1"/>
  <c r="D14" i="169"/>
  <c r="D15" i="169" s="1"/>
  <c r="G31" i="168"/>
  <c r="G30" i="168"/>
  <c r="F30" i="168"/>
  <c r="F31" i="168" s="1"/>
  <c r="G27" i="168"/>
  <c r="G28" i="168" s="1"/>
  <c r="G29" i="168" s="1"/>
  <c r="G24" i="168"/>
  <c r="G25" i="168" s="1"/>
  <c r="G26" i="168" s="1"/>
  <c r="G23" i="168"/>
  <c r="F23" i="168"/>
  <c r="F24" i="168" s="1"/>
  <c r="F25" i="168" s="1"/>
  <c r="F26" i="168" s="1"/>
  <c r="F27" i="168" s="1"/>
  <c r="F28" i="168" s="1"/>
  <c r="F29" i="168" s="1"/>
  <c r="G22" i="168"/>
  <c r="F22" i="168"/>
  <c r="E22" i="168"/>
  <c r="E23" i="168" s="1"/>
  <c r="E24" i="168" s="1"/>
  <c r="E25" i="168" s="1"/>
  <c r="E26" i="168" s="1"/>
  <c r="E27" i="168" s="1"/>
  <c r="E28" i="168" s="1"/>
  <c r="E29" i="168" s="1"/>
  <c r="E30" i="168" s="1"/>
  <c r="E31" i="168" s="1"/>
  <c r="G19" i="168"/>
  <c r="G20" i="168" s="1"/>
  <c r="G21" i="168" s="1"/>
  <c r="G16" i="168"/>
  <c r="G17" i="168" s="1"/>
  <c r="G18" i="168" s="1"/>
  <c r="G15" i="168"/>
  <c r="F15" i="168"/>
  <c r="F16" i="168" s="1"/>
  <c r="F17" i="168" s="1"/>
  <c r="F18" i="168" s="1"/>
  <c r="F19" i="168" s="1"/>
  <c r="F20" i="168" s="1"/>
  <c r="F21" i="168" s="1"/>
  <c r="G14" i="168"/>
  <c r="F14" i="168"/>
  <c r="E14" i="168"/>
  <c r="E15" i="168" s="1"/>
  <c r="E16" i="168" s="1"/>
  <c r="E17" i="168" s="1"/>
  <c r="E18" i="168" s="1"/>
  <c r="E19" i="168" s="1"/>
  <c r="E20" i="168" s="1"/>
  <c r="E21" i="168" s="1"/>
  <c r="D14" i="168"/>
  <c r="D15" i="168" s="1"/>
  <c r="G31" i="167"/>
  <c r="G30" i="167"/>
  <c r="F30" i="167"/>
  <c r="F31" i="167" s="1"/>
  <c r="G27" i="167"/>
  <c r="G28" i="167" s="1"/>
  <c r="G29" i="167" s="1"/>
  <c r="G24" i="167"/>
  <c r="G25" i="167" s="1"/>
  <c r="G26" i="167" s="1"/>
  <c r="G23" i="167"/>
  <c r="F23" i="167"/>
  <c r="F24" i="167" s="1"/>
  <c r="F25" i="167" s="1"/>
  <c r="F26" i="167" s="1"/>
  <c r="F27" i="167" s="1"/>
  <c r="F28" i="167" s="1"/>
  <c r="F29" i="167" s="1"/>
  <c r="G22" i="167"/>
  <c r="F22" i="167"/>
  <c r="E22" i="167"/>
  <c r="E23" i="167" s="1"/>
  <c r="E24" i="167" s="1"/>
  <c r="E25" i="167" s="1"/>
  <c r="E26" i="167" s="1"/>
  <c r="E27" i="167" s="1"/>
  <c r="E28" i="167" s="1"/>
  <c r="E29" i="167" s="1"/>
  <c r="E30" i="167" s="1"/>
  <c r="E31" i="167" s="1"/>
  <c r="G19" i="167"/>
  <c r="G20" i="167" s="1"/>
  <c r="G21" i="167" s="1"/>
  <c r="G16" i="167"/>
  <c r="G17" i="167" s="1"/>
  <c r="G18" i="167" s="1"/>
  <c r="G15" i="167"/>
  <c r="F15" i="167"/>
  <c r="F16" i="167" s="1"/>
  <c r="F17" i="167" s="1"/>
  <c r="F18" i="167" s="1"/>
  <c r="F19" i="167" s="1"/>
  <c r="F20" i="167" s="1"/>
  <c r="F21" i="167" s="1"/>
  <c r="G14" i="167"/>
  <c r="F14" i="167"/>
  <c r="E14" i="167"/>
  <c r="E15" i="167" s="1"/>
  <c r="E16" i="167" s="1"/>
  <c r="E17" i="167" s="1"/>
  <c r="E18" i="167" s="1"/>
  <c r="E19" i="167" s="1"/>
  <c r="E20" i="167" s="1"/>
  <c r="E21" i="167" s="1"/>
  <c r="D14" i="167"/>
  <c r="D15" i="167" s="1"/>
  <c r="G31" i="166"/>
  <c r="G30" i="166"/>
  <c r="F30" i="166"/>
  <c r="F31" i="166" s="1"/>
  <c r="G27" i="166"/>
  <c r="G28" i="166" s="1"/>
  <c r="G29" i="166" s="1"/>
  <c r="G24" i="166"/>
  <c r="G25" i="166" s="1"/>
  <c r="G26" i="166" s="1"/>
  <c r="G23" i="166"/>
  <c r="F23" i="166"/>
  <c r="F24" i="166" s="1"/>
  <c r="F25" i="166" s="1"/>
  <c r="F26" i="166" s="1"/>
  <c r="F27" i="166" s="1"/>
  <c r="F28" i="166" s="1"/>
  <c r="F29" i="166" s="1"/>
  <c r="G22" i="166"/>
  <c r="F22" i="166"/>
  <c r="E22" i="166"/>
  <c r="E23" i="166" s="1"/>
  <c r="E24" i="166" s="1"/>
  <c r="E25" i="166" s="1"/>
  <c r="E26" i="166" s="1"/>
  <c r="E27" i="166" s="1"/>
  <c r="E28" i="166" s="1"/>
  <c r="E29" i="166" s="1"/>
  <c r="E30" i="166" s="1"/>
  <c r="E31" i="166" s="1"/>
  <c r="G19" i="166"/>
  <c r="G20" i="166" s="1"/>
  <c r="G21" i="166" s="1"/>
  <c r="G16" i="166"/>
  <c r="G17" i="166" s="1"/>
  <c r="G18" i="166" s="1"/>
  <c r="G15" i="166"/>
  <c r="F15" i="166"/>
  <c r="F16" i="166" s="1"/>
  <c r="F17" i="166" s="1"/>
  <c r="F18" i="166" s="1"/>
  <c r="F19" i="166" s="1"/>
  <c r="F20" i="166" s="1"/>
  <c r="F21" i="166" s="1"/>
  <c r="G14" i="166"/>
  <c r="F14" i="166"/>
  <c r="E14" i="166"/>
  <c r="E15" i="166" s="1"/>
  <c r="E16" i="166" s="1"/>
  <c r="E17" i="166" s="1"/>
  <c r="E18" i="166" s="1"/>
  <c r="E19" i="166" s="1"/>
  <c r="E20" i="166" s="1"/>
  <c r="E21" i="166" s="1"/>
  <c r="D14" i="166"/>
  <c r="D15" i="166" s="1"/>
  <c r="G31" i="165"/>
  <c r="G30" i="165"/>
  <c r="F30" i="165"/>
  <c r="F31" i="165" s="1"/>
  <c r="G27" i="165"/>
  <c r="G28" i="165" s="1"/>
  <c r="G29" i="165" s="1"/>
  <c r="G24" i="165"/>
  <c r="G25" i="165" s="1"/>
  <c r="G26" i="165" s="1"/>
  <c r="G23" i="165"/>
  <c r="F23" i="165"/>
  <c r="F24" i="165" s="1"/>
  <c r="F25" i="165" s="1"/>
  <c r="F26" i="165" s="1"/>
  <c r="F27" i="165" s="1"/>
  <c r="F28" i="165" s="1"/>
  <c r="F29" i="165" s="1"/>
  <c r="G22" i="165"/>
  <c r="F22" i="165"/>
  <c r="E22" i="165"/>
  <c r="E23" i="165" s="1"/>
  <c r="E24" i="165" s="1"/>
  <c r="E25" i="165" s="1"/>
  <c r="E26" i="165" s="1"/>
  <c r="E27" i="165" s="1"/>
  <c r="E28" i="165" s="1"/>
  <c r="E29" i="165" s="1"/>
  <c r="E30" i="165" s="1"/>
  <c r="E31" i="165" s="1"/>
  <c r="G19" i="165"/>
  <c r="G20" i="165" s="1"/>
  <c r="G21" i="165" s="1"/>
  <c r="G16" i="165"/>
  <c r="G17" i="165" s="1"/>
  <c r="G18" i="165" s="1"/>
  <c r="G15" i="165"/>
  <c r="F15" i="165"/>
  <c r="F16" i="165" s="1"/>
  <c r="F17" i="165" s="1"/>
  <c r="F18" i="165" s="1"/>
  <c r="F19" i="165" s="1"/>
  <c r="F20" i="165" s="1"/>
  <c r="F21" i="165" s="1"/>
  <c r="G14" i="165"/>
  <c r="F14" i="165"/>
  <c r="E14" i="165"/>
  <c r="E15" i="165" s="1"/>
  <c r="E16" i="165" s="1"/>
  <c r="E17" i="165" s="1"/>
  <c r="E18" i="165" s="1"/>
  <c r="E19" i="165" s="1"/>
  <c r="E20" i="165" s="1"/>
  <c r="E21" i="165" s="1"/>
  <c r="D14" i="165"/>
  <c r="D15" i="165" s="1"/>
  <c r="G31" i="164"/>
  <c r="G30" i="164"/>
  <c r="F30" i="164"/>
  <c r="F31" i="164" s="1"/>
  <c r="G27" i="164"/>
  <c r="G28" i="164" s="1"/>
  <c r="G29" i="164" s="1"/>
  <c r="G24" i="164"/>
  <c r="G25" i="164" s="1"/>
  <c r="G26" i="164" s="1"/>
  <c r="G23" i="164"/>
  <c r="F23" i="164"/>
  <c r="F24" i="164" s="1"/>
  <c r="F25" i="164" s="1"/>
  <c r="F26" i="164" s="1"/>
  <c r="F27" i="164" s="1"/>
  <c r="F28" i="164" s="1"/>
  <c r="F29" i="164" s="1"/>
  <c r="G22" i="164"/>
  <c r="F22" i="164"/>
  <c r="E22" i="164"/>
  <c r="E23" i="164" s="1"/>
  <c r="E24" i="164" s="1"/>
  <c r="E25" i="164" s="1"/>
  <c r="E26" i="164" s="1"/>
  <c r="E27" i="164" s="1"/>
  <c r="E28" i="164" s="1"/>
  <c r="E29" i="164" s="1"/>
  <c r="E30" i="164" s="1"/>
  <c r="E31" i="164" s="1"/>
  <c r="G19" i="164"/>
  <c r="G20" i="164" s="1"/>
  <c r="G21" i="164" s="1"/>
  <c r="G16" i="164"/>
  <c r="G17" i="164" s="1"/>
  <c r="G18" i="164" s="1"/>
  <c r="G15" i="164"/>
  <c r="F15" i="164"/>
  <c r="F16" i="164" s="1"/>
  <c r="F17" i="164" s="1"/>
  <c r="F18" i="164" s="1"/>
  <c r="F19" i="164" s="1"/>
  <c r="F20" i="164" s="1"/>
  <c r="F21" i="164" s="1"/>
  <c r="G14" i="164"/>
  <c r="F14" i="164"/>
  <c r="E14" i="164"/>
  <c r="E15" i="164" s="1"/>
  <c r="E16" i="164" s="1"/>
  <c r="E17" i="164" s="1"/>
  <c r="E18" i="164" s="1"/>
  <c r="E19" i="164" s="1"/>
  <c r="E20" i="164" s="1"/>
  <c r="E21" i="164" s="1"/>
  <c r="D14" i="164"/>
  <c r="D15" i="164" s="1"/>
  <c r="G31" i="163"/>
  <c r="G30" i="163"/>
  <c r="F30" i="163"/>
  <c r="F31" i="163" s="1"/>
  <c r="G27" i="163"/>
  <c r="G28" i="163" s="1"/>
  <c r="G29" i="163" s="1"/>
  <c r="G24" i="163"/>
  <c r="G25" i="163" s="1"/>
  <c r="G26" i="163" s="1"/>
  <c r="G23" i="163"/>
  <c r="F23" i="163"/>
  <c r="F24" i="163" s="1"/>
  <c r="F25" i="163" s="1"/>
  <c r="F26" i="163" s="1"/>
  <c r="F27" i="163" s="1"/>
  <c r="F28" i="163" s="1"/>
  <c r="F29" i="163" s="1"/>
  <c r="G22" i="163"/>
  <c r="F22" i="163"/>
  <c r="E22" i="163"/>
  <c r="E23" i="163" s="1"/>
  <c r="E24" i="163" s="1"/>
  <c r="E25" i="163" s="1"/>
  <c r="E26" i="163" s="1"/>
  <c r="E27" i="163" s="1"/>
  <c r="E28" i="163" s="1"/>
  <c r="E29" i="163" s="1"/>
  <c r="E30" i="163" s="1"/>
  <c r="E31" i="163" s="1"/>
  <c r="G19" i="163"/>
  <c r="G20" i="163" s="1"/>
  <c r="G21" i="163" s="1"/>
  <c r="G16" i="163"/>
  <c r="G17" i="163" s="1"/>
  <c r="G18" i="163" s="1"/>
  <c r="G15" i="163"/>
  <c r="F15" i="163"/>
  <c r="F16" i="163" s="1"/>
  <c r="F17" i="163" s="1"/>
  <c r="F18" i="163" s="1"/>
  <c r="F19" i="163" s="1"/>
  <c r="F20" i="163" s="1"/>
  <c r="F21" i="163" s="1"/>
  <c r="G14" i="163"/>
  <c r="F14" i="163"/>
  <c r="E14" i="163"/>
  <c r="E15" i="163" s="1"/>
  <c r="E16" i="163" s="1"/>
  <c r="E17" i="163" s="1"/>
  <c r="E18" i="163" s="1"/>
  <c r="E19" i="163" s="1"/>
  <c r="E20" i="163" s="1"/>
  <c r="E21" i="163" s="1"/>
  <c r="D14" i="163"/>
  <c r="D15" i="163" s="1"/>
  <c r="G31" i="162"/>
  <c r="G30" i="162"/>
  <c r="F30" i="162"/>
  <c r="F31" i="162" s="1"/>
  <c r="G27" i="162"/>
  <c r="G28" i="162" s="1"/>
  <c r="G29" i="162" s="1"/>
  <c r="G24" i="162"/>
  <c r="G25" i="162" s="1"/>
  <c r="G26" i="162" s="1"/>
  <c r="G23" i="162"/>
  <c r="F23" i="162"/>
  <c r="F24" i="162" s="1"/>
  <c r="F25" i="162" s="1"/>
  <c r="F26" i="162" s="1"/>
  <c r="F27" i="162" s="1"/>
  <c r="F28" i="162" s="1"/>
  <c r="F29" i="162" s="1"/>
  <c r="G22" i="162"/>
  <c r="F22" i="162"/>
  <c r="E22" i="162"/>
  <c r="E23" i="162" s="1"/>
  <c r="E24" i="162" s="1"/>
  <c r="E25" i="162" s="1"/>
  <c r="E26" i="162" s="1"/>
  <c r="E27" i="162" s="1"/>
  <c r="E28" i="162" s="1"/>
  <c r="E29" i="162" s="1"/>
  <c r="E30" i="162" s="1"/>
  <c r="E31" i="162" s="1"/>
  <c r="G19" i="162"/>
  <c r="G20" i="162" s="1"/>
  <c r="G21" i="162" s="1"/>
  <c r="G16" i="162"/>
  <c r="G17" i="162" s="1"/>
  <c r="G18" i="162" s="1"/>
  <c r="G15" i="162"/>
  <c r="F15" i="162"/>
  <c r="F16" i="162" s="1"/>
  <c r="F17" i="162" s="1"/>
  <c r="F18" i="162" s="1"/>
  <c r="F19" i="162" s="1"/>
  <c r="F20" i="162" s="1"/>
  <c r="F21" i="162" s="1"/>
  <c r="G14" i="162"/>
  <c r="F14" i="162"/>
  <c r="E14" i="162"/>
  <c r="E15" i="162" s="1"/>
  <c r="E16" i="162" s="1"/>
  <c r="E17" i="162" s="1"/>
  <c r="E18" i="162" s="1"/>
  <c r="E19" i="162" s="1"/>
  <c r="E20" i="162" s="1"/>
  <c r="E21" i="162" s="1"/>
  <c r="D14" i="162"/>
  <c r="D15" i="162" s="1"/>
  <c r="G31" i="161"/>
  <c r="G30" i="161"/>
  <c r="F30" i="161"/>
  <c r="F31" i="161" s="1"/>
  <c r="G27" i="161"/>
  <c r="G28" i="161" s="1"/>
  <c r="G29" i="161" s="1"/>
  <c r="G24" i="161"/>
  <c r="G25" i="161" s="1"/>
  <c r="G26" i="161" s="1"/>
  <c r="G23" i="161"/>
  <c r="F23" i="161"/>
  <c r="F24" i="161" s="1"/>
  <c r="F25" i="161" s="1"/>
  <c r="F26" i="161" s="1"/>
  <c r="F27" i="161" s="1"/>
  <c r="F28" i="161" s="1"/>
  <c r="F29" i="161" s="1"/>
  <c r="G22" i="161"/>
  <c r="F22" i="161"/>
  <c r="E22" i="161"/>
  <c r="E23" i="161" s="1"/>
  <c r="E24" i="161" s="1"/>
  <c r="E25" i="161" s="1"/>
  <c r="E26" i="161" s="1"/>
  <c r="E27" i="161" s="1"/>
  <c r="E28" i="161" s="1"/>
  <c r="E29" i="161" s="1"/>
  <c r="E30" i="161" s="1"/>
  <c r="E31" i="161" s="1"/>
  <c r="G19" i="161"/>
  <c r="G20" i="161" s="1"/>
  <c r="G21" i="161" s="1"/>
  <c r="G16" i="161"/>
  <c r="G17" i="161" s="1"/>
  <c r="G18" i="161" s="1"/>
  <c r="G15" i="161"/>
  <c r="F15" i="161"/>
  <c r="F16" i="161" s="1"/>
  <c r="F17" i="161" s="1"/>
  <c r="F18" i="161" s="1"/>
  <c r="F19" i="161" s="1"/>
  <c r="F20" i="161" s="1"/>
  <c r="F21" i="161" s="1"/>
  <c r="G14" i="161"/>
  <c r="F14" i="161"/>
  <c r="E14" i="161"/>
  <c r="E15" i="161" s="1"/>
  <c r="E16" i="161" s="1"/>
  <c r="E17" i="161" s="1"/>
  <c r="E18" i="161" s="1"/>
  <c r="E19" i="161" s="1"/>
  <c r="E20" i="161" s="1"/>
  <c r="E21" i="161" s="1"/>
  <c r="D14" i="161"/>
  <c r="D15" i="161" s="1"/>
  <c r="G31" i="160"/>
  <c r="G30" i="160"/>
  <c r="F30" i="160"/>
  <c r="F31" i="160" s="1"/>
  <c r="G27" i="160"/>
  <c r="G28" i="160" s="1"/>
  <c r="G29" i="160" s="1"/>
  <c r="G24" i="160"/>
  <c r="G25" i="160" s="1"/>
  <c r="G26" i="160" s="1"/>
  <c r="G23" i="160"/>
  <c r="F23" i="160"/>
  <c r="F24" i="160" s="1"/>
  <c r="F25" i="160" s="1"/>
  <c r="F26" i="160" s="1"/>
  <c r="F27" i="160" s="1"/>
  <c r="F28" i="160" s="1"/>
  <c r="F29" i="160" s="1"/>
  <c r="G22" i="160"/>
  <c r="F22" i="160"/>
  <c r="E22" i="160"/>
  <c r="E23" i="160" s="1"/>
  <c r="E24" i="160" s="1"/>
  <c r="E25" i="160" s="1"/>
  <c r="E26" i="160" s="1"/>
  <c r="E27" i="160" s="1"/>
  <c r="E28" i="160" s="1"/>
  <c r="E29" i="160" s="1"/>
  <c r="E30" i="160" s="1"/>
  <c r="E31" i="160" s="1"/>
  <c r="G19" i="160"/>
  <c r="G20" i="160" s="1"/>
  <c r="G21" i="160" s="1"/>
  <c r="G16" i="160"/>
  <c r="G17" i="160" s="1"/>
  <c r="G18" i="160" s="1"/>
  <c r="G15" i="160"/>
  <c r="F15" i="160"/>
  <c r="F16" i="160" s="1"/>
  <c r="F17" i="160" s="1"/>
  <c r="F18" i="160" s="1"/>
  <c r="F19" i="160" s="1"/>
  <c r="F20" i="160" s="1"/>
  <c r="F21" i="160" s="1"/>
  <c r="G14" i="160"/>
  <c r="F14" i="160"/>
  <c r="E14" i="160"/>
  <c r="E15" i="160" s="1"/>
  <c r="E16" i="160" s="1"/>
  <c r="E17" i="160" s="1"/>
  <c r="E18" i="160" s="1"/>
  <c r="E19" i="160" s="1"/>
  <c r="E20" i="160" s="1"/>
  <c r="E21" i="160" s="1"/>
  <c r="D14" i="160"/>
  <c r="D15" i="160" s="1"/>
  <c r="G31" i="119"/>
  <c r="G30" i="119"/>
  <c r="F30" i="119"/>
  <c r="F31" i="119" s="1"/>
  <c r="G27" i="119"/>
  <c r="G28" i="119" s="1"/>
  <c r="G29" i="119" s="1"/>
  <c r="G24" i="119"/>
  <c r="G25" i="119" s="1"/>
  <c r="G26" i="119" s="1"/>
  <c r="G23" i="119"/>
  <c r="F23" i="119"/>
  <c r="F24" i="119" s="1"/>
  <c r="F25" i="119" s="1"/>
  <c r="F26" i="119" s="1"/>
  <c r="F27" i="119" s="1"/>
  <c r="F28" i="119" s="1"/>
  <c r="F29" i="119" s="1"/>
  <c r="G22" i="119"/>
  <c r="F22" i="119"/>
  <c r="E22" i="119"/>
  <c r="E23" i="119" s="1"/>
  <c r="E24" i="119" s="1"/>
  <c r="E25" i="119" s="1"/>
  <c r="E26" i="119" s="1"/>
  <c r="E27" i="119" s="1"/>
  <c r="E28" i="119" s="1"/>
  <c r="E29" i="119" s="1"/>
  <c r="E30" i="119" s="1"/>
  <c r="E31" i="119" s="1"/>
  <c r="G19" i="119"/>
  <c r="G20" i="119" s="1"/>
  <c r="G21" i="119" s="1"/>
  <c r="G16" i="119"/>
  <c r="G17" i="119" s="1"/>
  <c r="G18" i="119" s="1"/>
  <c r="G15" i="119"/>
  <c r="F15" i="119"/>
  <c r="F16" i="119" s="1"/>
  <c r="F17" i="119" s="1"/>
  <c r="F18" i="119" s="1"/>
  <c r="F19" i="119" s="1"/>
  <c r="F20" i="119" s="1"/>
  <c r="F21" i="119" s="1"/>
  <c r="G14" i="119"/>
  <c r="F14" i="119"/>
  <c r="E14" i="119"/>
  <c r="E15" i="119" s="1"/>
  <c r="E16" i="119" s="1"/>
  <c r="E17" i="119" s="1"/>
  <c r="E18" i="119" s="1"/>
  <c r="E19" i="119" s="1"/>
  <c r="E20" i="119" s="1"/>
  <c r="E21" i="119" s="1"/>
  <c r="D14" i="119"/>
  <c r="D15" i="119" s="1"/>
  <c r="G31" i="118"/>
  <c r="G30" i="118"/>
  <c r="F30" i="118"/>
  <c r="F31" i="118" s="1"/>
  <c r="G27" i="118"/>
  <c r="G28" i="118" s="1"/>
  <c r="G29" i="118" s="1"/>
  <c r="G24" i="118"/>
  <c r="G25" i="118" s="1"/>
  <c r="G26" i="118" s="1"/>
  <c r="G23" i="118"/>
  <c r="F23" i="118"/>
  <c r="F24" i="118" s="1"/>
  <c r="F25" i="118" s="1"/>
  <c r="F26" i="118" s="1"/>
  <c r="F27" i="118" s="1"/>
  <c r="F28" i="118" s="1"/>
  <c r="F29" i="118" s="1"/>
  <c r="G22" i="118"/>
  <c r="F22" i="118"/>
  <c r="E22" i="118"/>
  <c r="E23" i="118" s="1"/>
  <c r="E24" i="118" s="1"/>
  <c r="E25" i="118" s="1"/>
  <c r="E26" i="118" s="1"/>
  <c r="E27" i="118" s="1"/>
  <c r="E28" i="118" s="1"/>
  <c r="E29" i="118" s="1"/>
  <c r="E30" i="118" s="1"/>
  <c r="E31" i="118" s="1"/>
  <c r="G19" i="118"/>
  <c r="G20" i="118" s="1"/>
  <c r="G21" i="118" s="1"/>
  <c r="G16" i="118"/>
  <c r="G17" i="118" s="1"/>
  <c r="G18" i="118" s="1"/>
  <c r="G15" i="118"/>
  <c r="F15" i="118"/>
  <c r="F16" i="118" s="1"/>
  <c r="F17" i="118" s="1"/>
  <c r="F18" i="118" s="1"/>
  <c r="F19" i="118" s="1"/>
  <c r="F20" i="118" s="1"/>
  <c r="F21" i="118" s="1"/>
  <c r="G14" i="118"/>
  <c r="F14" i="118"/>
  <c r="E14" i="118"/>
  <c r="E15" i="118" s="1"/>
  <c r="E16" i="118" s="1"/>
  <c r="E17" i="118" s="1"/>
  <c r="E18" i="118" s="1"/>
  <c r="E19" i="118" s="1"/>
  <c r="E20" i="118" s="1"/>
  <c r="E21" i="118" s="1"/>
  <c r="D14" i="118"/>
  <c r="D15" i="118" s="1"/>
  <c r="G31" i="117"/>
  <c r="G30" i="117"/>
  <c r="F30" i="117"/>
  <c r="F31" i="117" s="1"/>
  <c r="G27" i="117"/>
  <c r="G28" i="117" s="1"/>
  <c r="G29" i="117" s="1"/>
  <c r="G24" i="117"/>
  <c r="G25" i="117" s="1"/>
  <c r="G26" i="117" s="1"/>
  <c r="G23" i="117"/>
  <c r="F23" i="117"/>
  <c r="F24" i="117" s="1"/>
  <c r="F25" i="117" s="1"/>
  <c r="F26" i="117" s="1"/>
  <c r="F27" i="117" s="1"/>
  <c r="F28" i="117" s="1"/>
  <c r="F29" i="117" s="1"/>
  <c r="G22" i="117"/>
  <c r="F22" i="117"/>
  <c r="E22" i="117"/>
  <c r="E23" i="117" s="1"/>
  <c r="E24" i="117" s="1"/>
  <c r="E25" i="117" s="1"/>
  <c r="E26" i="117" s="1"/>
  <c r="E27" i="117" s="1"/>
  <c r="E28" i="117" s="1"/>
  <c r="E29" i="117" s="1"/>
  <c r="E30" i="117" s="1"/>
  <c r="E31" i="117" s="1"/>
  <c r="G19" i="117"/>
  <c r="G20" i="117" s="1"/>
  <c r="G21" i="117" s="1"/>
  <c r="G16" i="117"/>
  <c r="G17" i="117" s="1"/>
  <c r="G18" i="117" s="1"/>
  <c r="G15" i="117"/>
  <c r="F15" i="117"/>
  <c r="F16" i="117" s="1"/>
  <c r="F17" i="117" s="1"/>
  <c r="F18" i="117" s="1"/>
  <c r="F19" i="117" s="1"/>
  <c r="F20" i="117" s="1"/>
  <c r="F21" i="117" s="1"/>
  <c r="G14" i="117"/>
  <c r="F14" i="117"/>
  <c r="E14" i="117"/>
  <c r="E15" i="117" s="1"/>
  <c r="E16" i="117" s="1"/>
  <c r="E17" i="117" s="1"/>
  <c r="E18" i="117" s="1"/>
  <c r="E19" i="117" s="1"/>
  <c r="E20" i="117" s="1"/>
  <c r="E21" i="117" s="1"/>
  <c r="D14" i="117"/>
  <c r="D15" i="117" s="1"/>
  <c r="G31" i="116"/>
  <c r="G30" i="116"/>
  <c r="F30" i="116"/>
  <c r="F31" i="116" s="1"/>
  <c r="G27" i="116"/>
  <c r="G28" i="116" s="1"/>
  <c r="G29" i="116" s="1"/>
  <c r="G24" i="116"/>
  <c r="G25" i="116" s="1"/>
  <c r="G26" i="116" s="1"/>
  <c r="G23" i="116"/>
  <c r="F23" i="116"/>
  <c r="F24" i="116" s="1"/>
  <c r="F25" i="116" s="1"/>
  <c r="F26" i="116" s="1"/>
  <c r="F27" i="116" s="1"/>
  <c r="F28" i="116" s="1"/>
  <c r="F29" i="116" s="1"/>
  <c r="G22" i="116"/>
  <c r="F22" i="116"/>
  <c r="E22" i="116"/>
  <c r="E23" i="116" s="1"/>
  <c r="E24" i="116" s="1"/>
  <c r="E25" i="116" s="1"/>
  <c r="E26" i="116" s="1"/>
  <c r="E27" i="116" s="1"/>
  <c r="E28" i="116" s="1"/>
  <c r="E29" i="116" s="1"/>
  <c r="E30" i="116" s="1"/>
  <c r="E31" i="116" s="1"/>
  <c r="G19" i="116"/>
  <c r="G20" i="116" s="1"/>
  <c r="G21" i="116" s="1"/>
  <c r="G16" i="116"/>
  <c r="G17" i="116" s="1"/>
  <c r="G18" i="116" s="1"/>
  <c r="G15" i="116"/>
  <c r="F15" i="116"/>
  <c r="F16" i="116" s="1"/>
  <c r="F17" i="116" s="1"/>
  <c r="F18" i="116" s="1"/>
  <c r="F19" i="116" s="1"/>
  <c r="F20" i="116" s="1"/>
  <c r="F21" i="116" s="1"/>
  <c r="G14" i="116"/>
  <c r="F14" i="116"/>
  <c r="E14" i="116"/>
  <c r="E15" i="116" s="1"/>
  <c r="E16" i="116" s="1"/>
  <c r="E17" i="116" s="1"/>
  <c r="E18" i="116" s="1"/>
  <c r="E19" i="116" s="1"/>
  <c r="E20" i="116" s="1"/>
  <c r="E21" i="116" s="1"/>
  <c r="D14" i="116"/>
  <c r="D15" i="116" s="1"/>
  <c r="G31" i="115"/>
  <c r="G30" i="115"/>
  <c r="F30" i="115"/>
  <c r="F31" i="115" s="1"/>
  <c r="G27" i="115"/>
  <c r="G28" i="115" s="1"/>
  <c r="G29" i="115" s="1"/>
  <c r="G24" i="115"/>
  <c r="G25" i="115" s="1"/>
  <c r="G26" i="115" s="1"/>
  <c r="G23" i="115"/>
  <c r="F23" i="115"/>
  <c r="F24" i="115" s="1"/>
  <c r="F25" i="115" s="1"/>
  <c r="F26" i="115" s="1"/>
  <c r="F27" i="115" s="1"/>
  <c r="F28" i="115" s="1"/>
  <c r="F29" i="115" s="1"/>
  <c r="G22" i="115"/>
  <c r="F22" i="115"/>
  <c r="E22" i="115"/>
  <c r="E23" i="115" s="1"/>
  <c r="E24" i="115" s="1"/>
  <c r="E25" i="115" s="1"/>
  <c r="E26" i="115" s="1"/>
  <c r="E27" i="115" s="1"/>
  <c r="E28" i="115" s="1"/>
  <c r="E29" i="115" s="1"/>
  <c r="E30" i="115" s="1"/>
  <c r="E31" i="115" s="1"/>
  <c r="G19" i="115"/>
  <c r="G20" i="115" s="1"/>
  <c r="G21" i="115" s="1"/>
  <c r="G16" i="115"/>
  <c r="G17" i="115" s="1"/>
  <c r="G18" i="115" s="1"/>
  <c r="G15" i="115"/>
  <c r="F15" i="115"/>
  <c r="F16" i="115" s="1"/>
  <c r="F17" i="115" s="1"/>
  <c r="F18" i="115" s="1"/>
  <c r="F19" i="115" s="1"/>
  <c r="F20" i="115" s="1"/>
  <c r="F21" i="115" s="1"/>
  <c r="G14" i="115"/>
  <c r="F14" i="115"/>
  <c r="E14" i="115"/>
  <c r="E15" i="115" s="1"/>
  <c r="E16" i="115" s="1"/>
  <c r="E17" i="115" s="1"/>
  <c r="E18" i="115" s="1"/>
  <c r="E19" i="115" s="1"/>
  <c r="E20" i="115" s="1"/>
  <c r="E21" i="115" s="1"/>
  <c r="D14" i="115"/>
  <c r="D15" i="115" s="1"/>
  <c r="G31" i="114"/>
  <c r="G30" i="114"/>
  <c r="F30" i="114"/>
  <c r="F31" i="114" s="1"/>
  <c r="G27" i="114"/>
  <c r="G28" i="114" s="1"/>
  <c r="G29" i="114" s="1"/>
  <c r="G24" i="114"/>
  <c r="G25" i="114" s="1"/>
  <c r="G26" i="114" s="1"/>
  <c r="G23" i="114"/>
  <c r="F23" i="114"/>
  <c r="F24" i="114" s="1"/>
  <c r="F25" i="114" s="1"/>
  <c r="F26" i="114" s="1"/>
  <c r="F27" i="114" s="1"/>
  <c r="F28" i="114" s="1"/>
  <c r="F29" i="114" s="1"/>
  <c r="G22" i="114"/>
  <c r="F22" i="114"/>
  <c r="E22" i="114"/>
  <c r="E23" i="114" s="1"/>
  <c r="E24" i="114" s="1"/>
  <c r="E25" i="114" s="1"/>
  <c r="E26" i="114" s="1"/>
  <c r="E27" i="114" s="1"/>
  <c r="E28" i="114" s="1"/>
  <c r="E29" i="114" s="1"/>
  <c r="E30" i="114" s="1"/>
  <c r="E31" i="114" s="1"/>
  <c r="G19" i="114"/>
  <c r="G20" i="114" s="1"/>
  <c r="G21" i="114" s="1"/>
  <c r="G16" i="114"/>
  <c r="G17" i="114" s="1"/>
  <c r="G18" i="114" s="1"/>
  <c r="G15" i="114"/>
  <c r="F15" i="114"/>
  <c r="F16" i="114" s="1"/>
  <c r="F17" i="114" s="1"/>
  <c r="F18" i="114" s="1"/>
  <c r="F19" i="114" s="1"/>
  <c r="F20" i="114" s="1"/>
  <c r="F21" i="114" s="1"/>
  <c r="G14" i="114"/>
  <c r="F14" i="114"/>
  <c r="E14" i="114"/>
  <c r="E15" i="114" s="1"/>
  <c r="E16" i="114" s="1"/>
  <c r="E17" i="114" s="1"/>
  <c r="E18" i="114" s="1"/>
  <c r="E19" i="114" s="1"/>
  <c r="E20" i="114" s="1"/>
  <c r="E21" i="114" s="1"/>
  <c r="D14" i="114"/>
  <c r="D15" i="114" s="1"/>
  <c r="G31" i="113"/>
  <c r="G30" i="113"/>
  <c r="F30" i="113"/>
  <c r="F31" i="113" s="1"/>
  <c r="G27" i="113"/>
  <c r="G28" i="113" s="1"/>
  <c r="G29" i="113" s="1"/>
  <c r="G24" i="113"/>
  <c r="G25" i="113" s="1"/>
  <c r="G26" i="113" s="1"/>
  <c r="G23" i="113"/>
  <c r="F23" i="113"/>
  <c r="F24" i="113" s="1"/>
  <c r="F25" i="113" s="1"/>
  <c r="F26" i="113" s="1"/>
  <c r="F27" i="113" s="1"/>
  <c r="F28" i="113" s="1"/>
  <c r="F29" i="113" s="1"/>
  <c r="G22" i="113"/>
  <c r="F22" i="113"/>
  <c r="E22" i="113"/>
  <c r="E23" i="113" s="1"/>
  <c r="E24" i="113" s="1"/>
  <c r="E25" i="113" s="1"/>
  <c r="E26" i="113" s="1"/>
  <c r="E27" i="113" s="1"/>
  <c r="E28" i="113" s="1"/>
  <c r="E29" i="113" s="1"/>
  <c r="E30" i="113" s="1"/>
  <c r="E31" i="113" s="1"/>
  <c r="G19" i="113"/>
  <c r="G20" i="113" s="1"/>
  <c r="G21" i="113" s="1"/>
  <c r="G16" i="113"/>
  <c r="G17" i="113" s="1"/>
  <c r="G18" i="113" s="1"/>
  <c r="G15" i="113"/>
  <c r="F15" i="113"/>
  <c r="F16" i="113" s="1"/>
  <c r="F17" i="113" s="1"/>
  <c r="F18" i="113" s="1"/>
  <c r="F19" i="113" s="1"/>
  <c r="F20" i="113" s="1"/>
  <c r="F21" i="113" s="1"/>
  <c r="G14" i="113"/>
  <c r="F14" i="113"/>
  <c r="E14" i="113"/>
  <c r="E15" i="113" s="1"/>
  <c r="E16" i="113" s="1"/>
  <c r="E17" i="113" s="1"/>
  <c r="E18" i="113" s="1"/>
  <c r="E19" i="113" s="1"/>
  <c r="E20" i="113" s="1"/>
  <c r="E21" i="113" s="1"/>
  <c r="D14" i="113"/>
  <c r="D15" i="113" s="1"/>
  <c r="G31" i="112"/>
  <c r="G30" i="112"/>
  <c r="F30" i="112"/>
  <c r="F31" i="112" s="1"/>
  <c r="G27" i="112"/>
  <c r="G28" i="112" s="1"/>
  <c r="G29" i="112" s="1"/>
  <c r="G24" i="112"/>
  <c r="G25" i="112" s="1"/>
  <c r="G26" i="112" s="1"/>
  <c r="G23" i="112"/>
  <c r="F23" i="112"/>
  <c r="F24" i="112" s="1"/>
  <c r="F25" i="112" s="1"/>
  <c r="F26" i="112" s="1"/>
  <c r="F27" i="112" s="1"/>
  <c r="F28" i="112" s="1"/>
  <c r="F29" i="112" s="1"/>
  <c r="G22" i="112"/>
  <c r="F22" i="112"/>
  <c r="E22" i="112"/>
  <c r="E23" i="112" s="1"/>
  <c r="E24" i="112" s="1"/>
  <c r="E25" i="112" s="1"/>
  <c r="E26" i="112" s="1"/>
  <c r="E27" i="112" s="1"/>
  <c r="E28" i="112" s="1"/>
  <c r="E29" i="112" s="1"/>
  <c r="E30" i="112" s="1"/>
  <c r="E31" i="112" s="1"/>
  <c r="G19" i="112"/>
  <c r="G20" i="112" s="1"/>
  <c r="G21" i="112" s="1"/>
  <c r="G16" i="112"/>
  <c r="G17" i="112" s="1"/>
  <c r="G18" i="112" s="1"/>
  <c r="G15" i="112"/>
  <c r="F15" i="112"/>
  <c r="F16" i="112" s="1"/>
  <c r="F17" i="112" s="1"/>
  <c r="F18" i="112" s="1"/>
  <c r="F19" i="112" s="1"/>
  <c r="F20" i="112" s="1"/>
  <c r="F21" i="112" s="1"/>
  <c r="G14" i="112"/>
  <c r="F14" i="112"/>
  <c r="E14" i="112"/>
  <c r="E15" i="112" s="1"/>
  <c r="E16" i="112" s="1"/>
  <c r="E17" i="112" s="1"/>
  <c r="E18" i="112" s="1"/>
  <c r="E19" i="112" s="1"/>
  <c r="E20" i="112" s="1"/>
  <c r="E21" i="112" s="1"/>
  <c r="D14" i="112"/>
  <c r="D15" i="112" s="1"/>
  <c r="G31" i="111"/>
  <c r="G30" i="111"/>
  <c r="F30" i="111"/>
  <c r="F31" i="111" s="1"/>
  <c r="G27" i="111"/>
  <c r="G28" i="111" s="1"/>
  <c r="G29" i="111" s="1"/>
  <c r="G24" i="111"/>
  <c r="G25" i="111" s="1"/>
  <c r="G26" i="111" s="1"/>
  <c r="G23" i="111"/>
  <c r="F23" i="111"/>
  <c r="F24" i="111" s="1"/>
  <c r="F25" i="111" s="1"/>
  <c r="F26" i="111" s="1"/>
  <c r="F27" i="111" s="1"/>
  <c r="F28" i="111" s="1"/>
  <c r="F29" i="111" s="1"/>
  <c r="G22" i="111"/>
  <c r="F22" i="111"/>
  <c r="E22" i="111"/>
  <c r="E23" i="111" s="1"/>
  <c r="E24" i="111" s="1"/>
  <c r="E25" i="111" s="1"/>
  <c r="E26" i="111" s="1"/>
  <c r="E27" i="111" s="1"/>
  <c r="E28" i="111" s="1"/>
  <c r="E29" i="111" s="1"/>
  <c r="E30" i="111" s="1"/>
  <c r="E31" i="111" s="1"/>
  <c r="G19" i="111"/>
  <c r="G20" i="111" s="1"/>
  <c r="G21" i="111" s="1"/>
  <c r="G16" i="111"/>
  <c r="G17" i="111" s="1"/>
  <c r="G18" i="111" s="1"/>
  <c r="G15" i="111"/>
  <c r="F15" i="111"/>
  <c r="F16" i="111" s="1"/>
  <c r="F17" i="111" s="1"/>
  <c r="F18" i="111" s="1"/>
  <c r="F19" i="111" s="1"/>
  <c r="F20" i="111" s="1"/>
  <c r="F21" i="111" s="1"/>
  <c r="G14" i="111"/>
  <c r="F14" i="111"/>
  <c r="E14" i="111"/>
  <c r="E15" i="111" s="1"/>
  <c r="E16" i="111" s="1"/>
  <c r="E17" i="111" s="1"/>
  <c r="E18" i="111" s="1"/>
  <c r="E19" i="111" s="1"/>
  <c r="E20" i="111" s="1"/>
  <c r="E21" i="111" s="1"/>
  <c r="D14" i="111"/>
  <c r="D15" i="111" s="1"/>
  <c r="G31" i="159"/>
  <c r="G30" i="159"/>
  <c r="F30" i="159"/>
  <c r="F31" i="159" s="1"/>
  <c r="G27" i="159"/>
  <c r="G28" i="159" s="1"/>
  <c r="G29" i="159" s="1"/>
  <c r="G24" i="159"/>
  <c r="G25" i="159" s="1"/>
  <c r="G26" i="159" s="1"/>
  <c r="G23" i="159"/>
  <c r="F23" i="159"/>
  <c r="F24" i="159" s="1"/>
  <c r="F25" i="159" s="1"/>
  <c r="F26" i="159" s="1"/>
  <c r="F27" i="159" s="1"/>
  <c r="F28" i="159" s="1"/>
  <c r="F29" i="159" s="1"/>
  <c r="G22" i="159"/>
  <c r="F22" i="159"/>
  <c r="E22" i="159"/>
  <c r="E23" i="159" s="1"/>
  <c r="E24" i="159" s="1"/>
  <c r="E25" i="159" s="1"/>
  <c r="E26" i="159" s="1"/>
  <c r="E27" i="159" s="1"/>
  <c r="E28" i="159" s="1"/>
  <c r="E29" i="159" s="1"/>
  <c r="E30" i="159" s="1"/>
  <c r="E31" i="159" s="1"/>
  <c r="G19" i="159"/>
  <c r="G20" i="159" s="1"/>
  <c r="G21" i="159" s="1"/>
  <c r="G16" i="159"/>
  <c r="G17" i="159" s="1"/>
  <c r="G18" i="159" s="1"/>
  <c r="G15" i="159"/>
  <c r="F15" i="159"/>
  <c r="F16" i="159" s="1"/>
  <c r="F17" i="159" s="1"/>
  <c r="F18" i="159" s="1"/>
  <c r="F19" i="159" s="1"/>
  <c r="F20" i="159" s="1"/>
  <c r="F21" i="159" s="1"/>
  <c r="G14" i="159"/>
  <c r="F14" i="159"/>
  <c r="E14" i="159"/>
  <c r="E15" i="159" s="1"/>
  <c r="E16" i="159" s="1"/>
  <c r="E17" i="159" s="1"/>
  <c r="E18" i="159" s="1"/>
  <c r="E19" i="159" s="1"/>
  <c r="E20" i="159" s="1"/>
  <c r="E21" i="159" s="1"/>
  <c r="D14" i="159"/>
  <c r="D15" i="159" s="1"/>
  <c r="G31" i="158"/>
  <c r="G30" i="158"/>
  <c r="F30" i="158"/>
  <c r="F31" i="158" s="1"/>
  <c r="G27" i="158"/>
  <c r="G28" i="158" s="1"/>
  <c r="G29" i="158" s="1"/>
  <c r="G24" i="158"/>
  <c r="G25" i="158" s="1"/>
  <c r="G26" i="158" s="1"/>
  <c r="G23" i="158"/>
  <c r="F23" i="158"/>
  <c r="F24" i="158" s="1"/>
  <c r="F25" i="158" s="1"/>
  <c r="F26" i="158" s="1"/>
  <c r="F27" i="158" s="1"/>
  <c r="F28" i="158" s="1"/>
  <c r="F29" i="158" s="1"/>
  <c r="G22" i="158"/>
  <c r="F22" i="158"/>
  <c r="E22" i="158"/>
  <c r="E23" i="158" s="1"/>
  <c r="E24" i="158" s="1"/>
  <c r="E25" i="158" s="1"/>
  <c r="E26" i="158" s="1"/>
  <c r="E27" i="158" s="1"/>
  <c r="E28" i="158" s="1"/>
  <c r="E29" i="158" s="1"/>
  <c r="E30" i="158" s="1"/>
  <c r="E31" i="158" s="1"/>
  <c r="G19" i="158"/>
  <c r="G20" i="158" s="1"/>
  <c r="G21" i="158" s="1"/>
  <c r="G16" i="158"/>
  <c r="G17" i="158" s="1"/>
  <c r="G18" i="158" s="1"/>
  <c r="G15" i="158"/>
  <c r="F15" i="158"/>
  <c r="F16" i="158" s="1"/>
  <c r="F17" i="158" s="1"/>
  <c r="F18" i="158" s="1"/>
  <c r="F19" i="158" s="1"/>
  <c r="F20" i="158" s="1"/>
  <c r="F21" i="158" s="1"/>
  <c r="G14" i="158"/>
  <c r="F14" i="158"/>
  <c r="E14" i="158"/>
  <c r="E15" i="158" s="1"/>
  <c r="E16" i="158" s="1"/>
  <c r="E17" i="158" s="1"/>
  <c r="E18" i="158" s="1"/>
  <c r="E19" i="158" s="1"/>
  <c r="E20" i="158" s="1"/>
  <c r="E21" i="158" s="1"/>
  <c r="D14" i="158"/>
  <c r="D15" i="158" s="1"/>
  <c r="G31" i="157"/>
  <c r="G30" i="157"/>
  <c r="F30" i="157"/>
  <c r="F31" i="157" s="1"/>
  <c r="G27" i="157"/>
  <c r="G28" i="157" s="1"/>
  <c r="G29" i="157" s="1"/>
  <c r="G24" i="157"/>
  <c r="G25" i="157" s="1"/>
  <c r="G26" i="157" s="1"/>
  <c r="G23" i="157"/>
  <c r="F23" i="157"/>
  <c r="F24" i="157" s="1"/>
  <c r="F25" i="157" s="1"/>
  <c r="F26" i="157" s="1"/>
  <c r="F27" i="157" s="1"/>
  <c r="F28" i="157" s="1"/>
  <c r="F29" i="157" s="1"/>
  <c r="G22" i="157"/>
  <c r="F22" i="157"/>
  <c r="E22" i="157"/>
  <c r="E23" i="157" s="1"/>
  <c r="E24" i="157" s="1"/>
  <c r="E25" i="157" s="1"/>
  <c r="E26" i="157" s="1"/>
  <c r="E27" i="157" s="1"/>
  <c r="E28" i="157" s="1"/>
  <c r="E29" i="157" s="1"/>
  <c r="E30" i="157" s="1"/>
  <c r="E31" i="157" s="1"/>
  <c r="G19" i="157"/>
  <c r="G20" i="157" s="1"/>
  <c r="G21" i="157" s="1"/>
  <c r="G16" i="157"/>
  <c r="G17" i="157" s="1"/>
  <c r="G18" i="157" s="1"/>
  <c r="G15" i="157"/>
  <c r="F15" i="157"/>
  <c r="F16" i="157" s="1"/>
  <c r="F17" i="157" s="1"/>
  <c r="F18" i="157" s="1"/>
  <c r="F19" i="157" s="1"/>
  <c r="F20" i="157" s="1"/>
  <c r="F21" i="157" s="1"/>
  <c r="G14" i="157"/>
  <c r="F14" i="157"/>
  <c r="E14" i="157"/>
  <c r="E15" i="157" s="1"/>
  <c r="E16" i="157" s="1"/>
  <c r="E17" i="157" s="1"/>
  <c r="E18" i="157" s="1"/>
  <c r="E19" i="157" s="1"/>
  <c r="E20" i="157" s="1"/>
  <c r="E21" i="157" s="1"/>
  <c r="D14" i="157"/>
  <c r="D15" i="157" s="1"/>
  <c r="G31" i="156"/>
  <c r="G30" i="156"/>
  <c r="F30" i="156"/>
  <c r="F31" i="156" s="1"/>
  <c r="G27" i="156"/>
  <c r="G28" i="156" s="1"/>
  <c r="G29" i="156" s="1"/>
  <c r="G24" i="156"/>
  <c r="G25" i="156" s="1"/>
  <c r="G26" i="156" s="1"/>
  <c r="G23" i="156"/>
  <c r="F23" i="156"/>
  <c r="F24" i="156" s="1"/>
  <c r="F25" i="156" s="1"/>
  <c r="F26" i="156" s="1"/>
  <c r="F27" i="156" s="1"/>
  <c r="F28" i="156" s="1"/>
  <c r="F29" i="156" s="1"/>
  <c r="G22" i="156"/>
  <c r="F22" i="156"/>
  <c r="E22" i="156"/>
  <c r="E23" i="156" s="1"/>
  <c r="E24" i="156" s="1"/>
  <c r="E25" i="156" s="1"/>
  <c r="E26" i="156" s="1"/>
  <c r="E27" i="156" s="1"/>
  <c r="E28" i="156" s="1"/>
  <c r="E29" i="156" s="1"/>
  <c r="E30" i="156" s="1"/>
  <c r="E31" i="156" s="1"/>
  <c r="G19" i="156"/>
  <c r="G20" i="156" s="1"/>
  <c r="G21" i="156" s="1"/>
  <c r="G16" i="156"/>
  <c r="G17" i="156" s="1"/>
  <c r="G18" i="156" s="1"/>
  <c r="G15" i="156"/>
  <c r="F15" i="156"/>
  <c r="F16" i="156" s="1"/>
  <c r="F17" i="156" s="1"/>
  <c r="F18" i="156" s="1"/>
  <c r="F19" i="156" s="1"/>
  <c r="F20" i="156" s="1"/>
  <c r="F21" i="156" s="1"/>
  <c r="G14" i="156"/>
  <c r="F14" i="156"/>
  <c r="E14" i="156"/>
  <c r="E15" i="156" s="1"/>
  <c r="E16" i="156" s="1"/>
  <c r="E17" i="156" s="1"/>
  <c r="E18" i="156" s="1"/>
  <c r="E19" i="156" s="1"/>
  <c r="E20" i="156" s="1"/>
  <c r="E21" i="156" s="1"/>
  <c r="D14" i="156"/>
  <c r="D15" i="156" s="1"/>
  <c r="G31" i="155"/>
  <c r="G30" i="155"/>
  <c r="F30" i="155"/>
  <c r="F31" i="155" s="1"/>
  <c r="G27" i="155"/>
  <c r="G28" i="155" s="1"/>
  <c r="G29" i="155" s="1"/>
  <c r="G24" i="155"/>
  <c r="G25" i="155" s="1"/>
  <c r="G26" i="155" s="1"/>
  <c r="G23" i="155"/>
  <c r="F23" i="155"/>
  <c r="F24" i="155" s="1"/>
  <c r="F25" i="155" s="1"/>
  <c r="F26" i="155" s="1"/>
  <c r="F27" i="155" s="1"/>
  <c r="F28" i="155" s="1"/>
  <c r="F29" i="155" s="1"/>
  <c r="G22" i="155"/>
  <c r="F22" i="155"/>
  <c r="E22" i="155"/>
  <c r="E23" i="155" s="1"/>
  <c r="E24" i="155" s="1"/>
  <c r="E25" i="155" s="1"/>
  <c r="E26" i="155" s="1"/>
  <c r="E27" i="155" s="1"/>
  <c r="E28" i="155" s="1"/>
  <c r="E29" i="155" s="1"/>
  <c r="E30" i="155" s="1"/>
  <c r="E31" i="155" s="1"/>
  <c r="G19" i="155"/>
  <c r="G20" i="155" s="1"/>
  <c r="G21" i="155" s="1"/>
  <c r="G16" i="155"/>
  <c r="G17" i="155" s="1"/>
  <c r="G18" i="155" s="1"/>
  <c r="G15" i="155"/>
  <c r="F15" i="155"/>
  <c r="F16" i="155" s="1"/>
  <c r="F17" i="155" s="1"/>
  <c r="F18" i="155" s="1"/>
  <c r="F19" i="155" s="1"/>
  <c r="F20" i="155" s="1"/>
  <c r="F21" i="155" s="1"/>
  <c r="G14" i="155"/>
  <c r="F14" i="155"/>
  <c r="E14" i="155"/>
  <c r="E15" i="155" s="1"/>
  <c r="E16" i="155" s="1"/>
  <c r="E17" i="155" s="1"/>
  <c r="E18" i="155" s="1"/>
  <c r="E19" i="155" s="1"/>
  <c r="E20" i="155" s="1"/>
  <c r="E21" i="155" s="1"/>
  <c r="D14" i="155"/>
  <c r="D15" i="155" s="1"/>
  <c r="G31" i="154"/>
  <c r="G30" i="154"/>
  <c r="F30" i="154"/>
  <c r="F31" i="154" s="1"/>
  <c r="G27" i="154"/>
  <c r="G28" i="154" s="1"/>
  <c r="G29" i="154" s="1"/>
  <c r="G24" i="154"/>
  <c r="G25" i="154" s="1"/>
  <c r="G26" i="154" s="1"/>
  <c r="G23" i="154"/>
  <c r="F23" i="154"/>
  <c r="F24" i="154" s="1"/>
  <c r="F25" i="154" s="1"/>
  <c r="F26" i="154" s="1"/>
  <c r="F27" i="154" s="1"/>
  <c r="F28" i="154" s="1"/>
  <c r="F29" i="154" s="1"/>
  <c r="G22" i="154"/>
  <c r="F22" i="154"/>
  <c r="E22" i="154"/>
  <c r="E23" i="154" s="1"/>
  <c r="E24" i="154" s="1"/>
  <c r="E25" i="154" s="1"/>
  <c r="E26" i="154" s="1"/>
  <c r="E27" i="154" s="1"/>
  <c r="E28" i="154" s="1"/>
  <c r="E29" i="154" s="1"/>
  <c r="E30" i="154" s="1"/>
  <c r="E31" i="154" s="1"/>
  <c r="G19" i="154"/>
  <c r="G20" i="154" s="1"/>
  <c r="G21" i="154" s="1"/>
  <c r="G16" i="154"/>
  <c r="G17" i="154" s="1"/>
  <c r="G18" i="154" s="1"/>
  <c r="G15" i="154"/>
  <c r="F15" i="154"/>
  <c r="F16" i="154" s="1"/>
  <c r="F17" i="154" s="1"/>
  <c r="F18" i="154" s="1"/>
  <c r="F19" i="154" s="1"/>
  <c r="F20" i="154" s="1"/>
  <c r="F21" i="154" s="1"/>
  <c r="G14" i="154"/>
  <c r="F14" i="154"/>
  <c r="E14" i="154"/>
  <c r="E15" i="154" s="1"/>
  <c r="E16" i="154" s="1"/>
  <c r="E17" i="154" s="1"/>
  <c r="E18" i="154" s="1"/>
  <c r="E19" i="154" s="1"/>
  <c r="E20" i="154" s="1"/>
  <c r="E21" i="154" s="1"/>
  <c r="D14" i="154"/>
  <c r="D15" i="154" s="1"/>
  <c r="G31" i="153"/>
  <c r="G30" i="153"/>
  <c r="F30" i="153"/>
  <c r="F31" i="153" s="1"/>
  <c r="G27" i="153"/>
  <c r="G28" i="153" s="1"/>
  <c r="G29" i="153" s="1"/>
  <c r="G24" i="153"/>
  <c r="G25" i="153" s="1"/>
  <c r="G26" i="153" s="1"/>
  <c r="G23" i="153"/>
  <c r="F23" i="153"/>
  <c r="F24" i="153" s="1"/>
  <c r="F25" i="153" s="1"/>
  <c r="F26" i="153" s="1"/>
  <c r="F27" i="153" s="1"/>
  <c r="F28" i="153" s="1"/>
  <c r="F29" i="153" s="1"/>
  <c r="G22" i="153"/>
  <c r="F22" i="153"/>
  <c r="E22" i="153"/>
  <c r="E23" i="153" s="1"/>
  <c r="E24" i="153" s="1"/>
  <c r="E25" i="153" s="1"/>
  <c r="E26" i="153" s="1"/>
  <c r="E27" i="153" s="1"/>
  <c r="E28" i="153" s="1"/>
  <c r="E29" i="153" s="1"/>
  <c r="E30" i="153" s="1"/>
  <c r="E31" i="153" s="1"/>
  <c r="G19" i="153"/>
  <c r="G20" i="153" s="1"/>
  <c r="G21" i="153" s="1"/>
  <c r="G16" i="153"/>
  <c r="G17" i="153" s="1"/>
  <c r="G18" i="153" s="1"/>
  <c r="G15" i="153"/>
  <c r="F15" i="153"/>
  <c r="F16" i="153" s="1"/>
  <c r="F17" i="153" s="1"/>
  <c r="F18" i="153" s="1"/>
  <c r="F19" i="153" s="1"/>
  <c r="F20" i="153" s="1"/>
  <c r="F21" i="153" s="1"/>
  <c r="G14" i="153"/>
  <c r="F14" i="153"/>
  <c r="E14" i="153"/>
  <c r="E15" i="153" s="1"/>
  <c r="E16" i="153" s="1"/>
  <c r="E17" i="153" s="1"/>
  <c r="E18" i="153" s="1"/>
  <c r="E19" i="153" s="1"/>
  <c r="E20" i="153" s="1"/>
  <c r="E21" i="153" s="1"/>
  <c r="D14" i="153"/>
  <c r="D15" i="153" s="1"/>
  <c r="G31" i="152"/>
  <c r="G30" i="152"/>
  <c r="F30" i="152"/>
  <c r="F31" i="152" s="1"/>
  <c r="G27" i="152"/>
  <c r="G28" i="152" s="1"/>
  <c r="G29" i="152" s="1"/>
  <c r="G24" i="152"/>
  <c r="G25" i="152" s="1"/>
  <c r="G26" i="152" s="1"/>
  <c r="G23" i="152"/>
  <c r="F23" i="152"/>
  <c r="F24" i="152" s="1"/>
  <c r="F25" i="152" s="1"/>
  <c r="F26" i="152" s="1"/>
  <c r="F27" i="152" s="1"/>
  <c r="F28" i="152" s="1"/>
  <c r="F29" i="152" s="1"/>
  <c r="G22" i="152"/>
  <c r="F22" i="152"/>
  <c r="E22" i="152"/>
  <c r="E23" i="152" s="1"/>
  <c r="E24" i="152" s="1"/>
  <c r="E25" i="152" s="1"/>
  <c r="E26" i="152" s="1"/>
  <c r="E27" i="152" s="1"/>
  <c r="E28" i="152" s="1"/>
  <c r="E29" i="152" s="1"/>
  <c r="E30" i="152" s="1"/>
  <c r="E31" i="152" s="1"/>
  <c r="G19" i="152"/>
  <c r="G20" i="152" s="1"/>
  <c r="G21" i="152" s="1"/>
  <c r="G16" i="152"/>
  <c r="G17" i="152" s="1"/>
  <c r="G18" i="152" s="1"/>
  <c r="G15" i="152"/>
  <c r="F15" i="152"/>
  <c r="F16" i="152" s="1"/>
  <c r="F17" i="152" s="1"/>
  <c r="F18" i="152" s="1"/>
  <c r="F19" i="152" s="1"/>
  <c r="F20" i="152" s="1"/>
  <c r="F21" i="152" s="1"/>
  <c r="G14" i="152"/>
  <c r="F14" i="152"/>
  <c r="E14" i="152"/>
  <c r="E15" i="152" s="1"/>
  <c r="E16" i="152" s="1"/>
  <c r="E17" i="152" s="1"/>
  <c r="E18" i="152" s="1"/>
  <c r="E19" i="152" s="1"/>
  <c r="E20" i="152" s="1"/>
  <c r="E21" i="152" s="1"/>
  <c r="D14" i="152"/>
  <c r="D15" i="152" s="1"/>
  <c r="G31" i="151"/>
  <c r="G30" i="151"/>
  <c r="F30" i="151"/>
  <c r="F31" i="151" s="1"/>
  <c r="G27" i="151"/>
  <c r="G28" i="151" s="1"/>
  <c r="G29" i="151" s="1"/>
  <c r="G24" i="151"/>
  <c r="G25" i="151" s="1"/>
  <c r="G26" i="151" s="1"/>
  <c r="G23" i="151"/>
  <c r="F23" i="151"/>
  <c r="F24" i="151" s="1"/>
  <c r="F25" i="151" s="1"/>
  <c r="F26" i="151" s="1"/>
  <c r="F27" i="151" s="1"/>
  <c r="F28" i="151" s="1"/>
  <c r="F29" i="151" s="1"/>
  <c r="G22" i="151"/>
  <c r="F22" i="151"/>
  <c r="E22" i="151"/>
  <c r="E23" i="151" s="1"/>
  <c r="E24" i="151" s="1"/>
  <c r="E25" i="151" s="1"/>
  <c r="E26" i="151" s="1"/>
  <c r="E27" i="151" s="1"/>
  <c r="E28" i="151" s="1"/>
  <c r="E29" i="151" s="1"/>
  <c r="E30" i="151" s="1"/>
  <c r="E31" i="151" s="1"/>
  <c r="G19" i="151"/>
  <c r="G20" i="151" s="1"/>
  <c r="G21" i="151" s="1"/>
  <c r="G16" i="151"/>
  <c r="G17" i="151" s="1"/>
  <c r="G18" i="151" s="1"/>
  <c r="G15" i="151"/>
  <c r="F15" i="151"/>
  <c r="F16" i="151" s="1"/>
  <c r="F17" i="151" s="1"/>
  <c r="F18" i="151" s="1"/>
  <c r="F19" i="151" s="1"/>
  <c r="F20" i="151" s="1"/>
  <c r="F21" i="151" s="1"/>
  <c r="G14" i="151"/>
  <c r="F14" i="151"/>
  <c r="E14" i="151"/>
  <c r="E15" i="151" s="1"/>
  <c r="E16" i="151" s="1"/>
  <c r="E17" i="151" s="1"/>
  <c r="E18" i="151" s="1"/>
  <c r="E19" i="151" s="1"/>
  <c r="E20" i="151" s="1"/>
  <c r="E21" i="151" s="1"/>
  <c r="D14" i="151"/>
  <c r="D15" i="151" s="1"/>
  <c r="G31" i="150"/>
  <c r="G30" i="150"/>
  <c r="F30" i="150"/>
  <c r="F31" i="150" s="1"/>
  <c r="G27" i="150"/>
  <c r="G28" i="150" s="1"/>
  <c r="G29" i="150" s="1"/>
  <c r="G24" i="150"/>
  <c r="G25" i="150" s="1"/>
  <c r="G26" i="150" s="1"/>
  <c r="G23" i="150"/>
  <c r="F23" i="150"/>
  <c r="F24" i="150" s="1"/>
  <c r="F25" i="150" s="1"/>
  <c r="F26" i="150" s="1"/>
  <c r="F27" i="150" s="1"/>
  <c r="F28" i="150" s="1"/>
  <c r="F29" i="150" s="1"/>
  <c r="G22" i="150"/>
  <c r="F22" i="150"/>
  <c r="E22" i="150"/>
  <c r="E23" i="150" s="1"/>
  <c r="E24" i="150" s="1"/>
  <c r="E25" i="150" s="1"/>
  <c r="E26" i="150" s="1"/>
  <c r="E27" i="150" s="1"/>
  <c r="E28" i="150" s="1"/>
  <c r="E29" i="150" s="1"/>
  <c r="E30" i="150" s="1"/>
  <c r="E31" i="150" s="1"/>
  <c r="G19" i="150"/>
  <c r="G20" i="150" s="1"/>
  <c r="G21" i="150" s="1"/>
  <c r="G16" i="150"/>
  <c r="G17" i="150" s="1"/>
  <c r="G18" i="150" s="1"/>
  <c r="G15" i="150"/>
  <c r="F15" i="150"/>
  <c r="F16" i="150" s="1"/>
  <c r="F17" i="150" s="1"/>
  <c r="F18" i="150" s="1"/>
  <c r="F19" i="150" s="1"/>
  <c r="F20" i="150" s="1"/>
  <c r="F21" i="150" s="1"/>
  <c r="G14" i="150"/>
  <c r="F14" i="150"/>
  <c r="E14" i="150"/>
  <c r="E15" i="150" s="1"/>
  <c r="E16" i="150" s="1"/>
  <c r="E17" i="150" s="1"/>
  <c r="E18" i="150" s="1"/>
  <c r="E19" i="150" s="1"/>
  <c r="E20" i="150" s="1"/>
  <c r="E21" i="150" s="1"/>
  <c r="D14" i="150"/>
  <c r="D15" i="150" s="1"/>
  <c r="G31" i="149"/>
  <c r="G30" i="149"/>
  <c r="F30" i="149"/>
  <c r="F31" i="149" s="1"/>
  <c r="G27" i="149"/>
  <c r="G28" i="149" s="1"/>
  <c r="G29" i="149" s="1"/>
  <c r="G24" i="149"/>
  <c r="G25" i="149" s="1"/>
  <c r="G26" i="149" s="1"/>
  <c r="G23" i="149"/>
  <c r="F23" i="149"/>
  <c r="F24" i="149" s="1"/>
  <c r="F25" i="149" s="1"/>
  <c r="F26" i="149" s="1"/>
  <c r="F27" i="149" s="1"/>
  <c r="F28" i="149" s="1"/>
  <c r="F29" i="149" s="1"/>
  <c r="G22" i="149"/>
  <c r="F22" i="149"/>
  <c r="E22" i="149"/>
  <c r="E23" i="149" s="1"/>
  <c r="E24" i="149" s="1"/>
  <c r="E25" i="149" s="1"/>
  <c r="E26" i="149" s="1"/>
  <c r="E27" i="149" s="1"/>
  <c r="E28" i="149" s="1"/>
  <c r="E29" i="149" s="1"/>
  <c r="E30" i="149" s="1"/>
  <c r="E31" i="149" s="1"/>
  <c r="G19" i="149"/>
  <c r="G20" i="149" s="1"/>
  <c r="G21" i="149" s="1"/>
  <c r="G16" i="149"/>
  <c r="G17" i="149" s="1"/>
  <c r="G18" i="149" s="1"/>
  <c r="G15" i="149"/>
  <c r="F15" i="149"/>
  <c r="F16" i="149" s="1"/>
  <c r="F17" i="149" s="1"/>
  <c r="F18" i="149" s="1"/>
  <c r="F19" i="149" s="1"/>
  <c r="F20" i="149" s="1"/>
  <c r="F21" i="149" s="1"/>
  <c r="G14" i="149"/>
  <c r="F14" i="149"/>
  <c r="E14" i="149"/>
  <c r="E15" i="149" s="1"/>
  <c r="E16" i="149" s="1"/>
  <c r="E17" i="149" s="1"/>
  <c r="E18" i="149" s="1"/>
  <c r="E19" i="149" s="1"/>
  <c r="E20" i="149" s="1"/>
  <c r="E21" i="149" s="1"/>
  <c r="D14" i="149"/>
  <c r="D15" i="149" s="1"/>
  <c r="G31" i="148"/>
  <c r="G30" i="148"/>
  <c r="F30" i="148"/>
  <c r="F31" i="148" s="1"/>
  <c r="G27" i="148"/>
  <c r="G28" i="148" s="1"/>
  <c r="G29" i="148" s="1"/>
  <c r="G24" i="148"/>
  <c r="G25" i="148" s="1"/>
  <c r="G26" i="148" s="1"/>
  <c r="G23" i="148"/>
  <c r="F23" i="148"/>
  <c r="F24" i="148" s="1"/>
  <c r="F25" i="148" s="1"/>
  <c r="F26" i="148" s="1"/>
  <c r="F27" i="148" s="1"/>
  <c r="F28" i="148" s="1"/>
  <c r="F29" i="148" s="1"/>
  <c r="G22" i="148"/>
  <c r="F22" i="148"/>
  <c r="E22" i="148"/>
  <c r="E23" i="148" s="1"/>
  <c r="E24" i="148" s="1"/>
  <c r="E25" i="148" s="1"/>
  <c r="E26" i="148" s="1"/>
  <c r="E27" i="148" s="1"/>
  <c r="E28" i="148" s="1"/>
  <c r="E29" i="148" s="1"/>
  <c r="E30" i="148" s="1"/>
  <c r="E31" i="148" s="1"/>
  <c r="G19" i="148"/>
  <c r="G20" i="148" s="1"/>
  <c r="G21" i="148" s="1"/>
  <c r="G16" i="148"/>
  <c r="G17" i="148" s="1"/>
  <c r="G18" i="148" s="1"/>
  <c r="G15" i="148"/>
  <c r="F15" i="148"/>
  <c r="F16" i="148" s="1"/>
  <c r="F17" i="148" s="1"/>
  <c r="F18" i="148" s="1"/>
  <c r="F19" i="148" s="1"/>
  <c r="F20" i="148" s="1"/>
  <c r="F21" i="148" s="1"/>
  <c r="G14" i="148"/>
  <c r="F14" i="148"/>
  <c r="E14" i="148"/>
  <c r="E15" i="148" s="1"/>
  <c r="E16" i="148" s="1"/>
  <c r="E17" i="148" s="1"/>
  <c r="E18" i="148" s="1"/>
  <c r="E19" i="148" s="1"/>
  <c r="E20" i="148" s="1"/>
  <c r="E21" i="148" s="1"/>
  <c r="D14" i="148"/>
  <c r="D15" i="148" s="1"/>
  <c r="G31" i="147"/>
  <c r="G30" i="147"/>
  <c r="F30" i="147"/>
  <c r="F31" i="147" s="1"/>
  <c r="G27" i="147"/>
  <c r="G28" i="147" s="1"/>
  <c r="G29" i="147" s="1"/>
  <c r="G24" i="147"/>
  <c r="G25" i="147" s="1"/>
  <c r="G26" i="147" s="1"/>
  <c r="G23" i="147"/>
  <c r="F23" i="147"/>
  <c r="F24" i="147" s="1"/>
  <c r="F25" i="147" s="1"/>
  <c r="F26" i="147" s="1"/>
  <c r="F27" i="147" s="1"/>
  <c r="F28" i="147" s="1"/>
  <c r="F29" i="147" s="1"/>
  <c r="G22" i="147"/>
  <c r="F22" i="147"/>
  <c r="E22" i="147"/>
  <c r="E23" i="147" s="1"/>
  <c r="E24" i="147" s="1"/>
  <c r="E25" i="147" s="1"/>
  <c r="E26" i="147" s="1"/>
  <c r="E27" i="147" s="1"/>
  <c r="E28" i="147" s="1"/>
  <c r="E29" i="147" s="1"/>
  <c r="E30" i="147" s="1"/>
  <c r="E31" i="147" s="1"/>
  <c r="G19" i="147"/>
  <c r="G20" i="147" s="1"/>
  <c r="G21" i="147" s="1"/>
  <c r="G16" i="147"/>
  <c r="G17" i="147" s="1"/>
  <c r="G18" i="147" s="1"/>
  <c r="G15" i="147"/>
  <c r="F15" i="147"/>
  <c r="F16" i="147" s="1"/>
  <c r="F17" i="147" s="1"/>
  <c r="F18" i="147" s="1"/>
  <c r="F19" i="147" s="1"/>
  <c r="F20" i="147" s="1"/>
  <c r="F21" i="147" s="1"/>
  <c r="G14" i="147"/>
  <c r="F14" i="147"/>
  <c r="E14" i="147"/>
  <c r="E15" i="147" s="1"/>
  <c r="E16" i="147" s="1"/>
  <c r="E17" i="147" s="1"/>
  <c r="E18" i="147" s="1"/>
  <c r="E19" i="147" s="1"/>
  <c r="E20" i="147" s="1"/>
  <c r="E21" i="147" s="1"/>
  <c r="D14" i="147"/>
  <c r="D15" i="147" s="1"/>
  <c r="G31" i="146"/>
  <c r="G30" i="146"/>
  <c r="F30" i="146"/>
  <c r="F31" i="146" s="1"/>
  <c r="G27" i="146"/>
  <c r="G28" i="146" s="1"/>
  <c r="G29" i="146" s="1"/>
  <c r="G24" i="146"/>
  <c r="G25" i="146" s="1"/>
  <c r="G26" i="146" s="1"/>
  <c r="G23" i="146"/>
  <c r="F23" i="146"/>
  <c r="F24" i="146" s="1"/>
  <c r="F25" i="146" s="1"/>
  <c r="F26" i="146" s="1"/>
  <c r="F27" i="146" s="1"/>
  <c r="F28" i="146" s="1"/>
  <c r="F29" i="146" s="1"/>
  <c r="G22" i="146"/>
  <c r="F22" i="146"/>
  <c r="E22" i="146"/>
  <c r="E23" i="146" s="1"/>
  <c r="E24" i="146" s="1"/>
  <c r="E25" i="146" s="1"/>
  <c r="E26" i="146" s="1"/>
  <c r="E27" i="146" s="1"/>
  <c r="E28" i="146" s="1"/>
  <c r="E29" i="146" s="1"/>
  <c r="E30" i="146" s="1"/>
  <c r="E31" i="146" s="1"/>
  <c r="G19" i="146"/>
  <c r="G20" i="146" s="1"/>
  <c r="G21" i="146" s="1"/>
  <c r="G16" i="146"/>
  <c r="G17" i="146" s="1"/>
  <c r="G18" i="146" s="1"/>
  <c r="G15" i="146"/>
  <c r="F15" i="146"/>
  <c r="F16" i="146" s="1"/>
  <c r="F17" i="146" s="1"/>
  <c r="F18" i="146" s="1"/>
  <c r="F19" i="146" s="1"/>
  <c r="F20" i="146" s="1"/>
  <c r="F21" i="146" s="1"/>
  <c r="G14" i="146"/>
  <c r="F14" i="146"/>
  <c r="E14" i="146"/>
  <c r="E15" i="146" s="1"/>
  <c r="E16" i="146" s="1"/>
  <c r="E17" i="146" s="1"/>
  <c r="E18" i="146" s="1"/>
  <c r="E19" i="146" s="1"/>
  <c r="E20" i="146" s="1"/>
  <c r="E21" i="146" s="1"/>
  <c r="D14" i="146"/>
  <c r="D15" i="146" s="1"/>
  <c r="G31" i="145"/>
  <c r="G30" i="145"/>
  <c r="F30" i="145"/>
  <c r="F31" i="145" s="1"/>
  <c r="G27" i="145"/>
  <c r="G28" i="145" s="1"/>
  <c r="G29" i="145" s="1"/>
  <c r="G24" i="145"/>
  <c r="G25" i="145" s="1"/>
  <c r="G26" i="145" s="1"/>
  <c r="G23" i="145"/>
  <c r="F23" i="145"/>
  <c r="F24" i="145" s="1"/>
  <c r="F25" i="145" s="1"/>
  <c r="F26" i="145" s="1"/>
  <c r="F27" i="145" s="1"/>
  <c r="F28" i="145" s="1"/>
  <c r="F29" i="145" s="1"/>
  <c r="G22" i="145"/>
  <c r="F22" i="145"/>
  <c r="E22" i="145"/>
  <c r="E23" i="145" s="1"/>
  <c r="E24" i="145" s="1"/>
  <c r="E25" i="145" s="1"/>
  <c r="E26" i="145" s="1"/>
  <c r="E27" i="145" s="1"/>
  <c r="E28" i="145" s="1"/>
  <c r="E29" i="145" s="1"/>
  <c r="E30" i="145" s="1"/>
  <c r="E31" i="145" s="1"/>
  <c r="G19" i="145"/>
  <c r="G20" i="145" s="1"/>
  <c r="G21" i="145" s="1"/>
  <c r="G16" i="145"/>
  <c r="G17" i="145" s="1"/>
  <c r="G18" i="145" s="1"/>
  <c r="G15" i="145"/>
  <c r="F15" i="145"/>
  <c r="F16" i="145" s="1"/>
  <c r="F17" i="145" s="1"/>
  <c r="F18" i="145" s="1"/>
  <c r="F19" i="145" s="1"/>
  <c r="F20" i="145" s="1"/>
  <c r="F21" i="145" s="1"/>
  <c r="G14" i="145"/>
  <c r="F14" i="145"/>
  <c r="E14" i="145"/>
  <c r="E15" i="145" s="1"/>
  <c r="E16" i="145" s="1"/>
  <c r="E17" i="145" s="1"/>
  <c r="E18" i="145" s="1"/>
  <c r="E19" i="145" s="1"/>
  <c r="E20" i="145" s="1"/>
  <c r="E21" i="145" s="1"/>
  <c r="D14" i="145"/>
  <c r="D15" i="145" s="1"/>
  <c r="G31" i="144"/>
  <c r="G30" i="144"/>
  <c r="F30" i="144"/>
  <c r="F31" i="144" s="1"/>
  <c r="G27" i="144"/>
  <c r="G28" i="144" s="1"/>
  <c r="G29" i="144" s="1"/>
  <c r="G24" i="144"/>
  <c r="G25" i="144" s="1"/>
  <c r="G26" i="144" s="1"/>
  <c r="G23" i="144"/>
  <c r="F23" i="144"/>
  <c r="F24" i="144" s="1"/>
  <c r="F25" i="144" s="1"/>
  <c r="F26" i="144" s="1"/>
  <c r="F27" i="144" s="1"/>
  <c r="F28" i="144" s="1"/>
  <c r="F29" i="144" s="1"/>
  <c r="G22" i="144"/>
  <c r="F22" i="144"/>
  <c r="E22" i="144"/>
  <c r="E23" i="144" s="1"/>
  <c r="E24" i="144" s="1"/>
  <c r="E25" i="144" s="1"/>
  <c r="E26" i="144" s="1"/>
  <c r="E27" i="144" s="1"/>
  <c r="E28" i="144" s="1"/>
  <c r="E29" i="144" s="1"/>
  <c r="E30" i="144" s="1"/>
  <c r="E31" i="144" s="1"/>
  <c r="G19" i="144"/>
  <c r="G20" i="144" s="1"/>
  <c r="G21" i="144" s="1"/>
  <c r="G16" i="144"/>
  <c r="G17" i="144" s="1"/>
  <c r="G18" i="144" s="1"/>
  <c r="G15" i="144"/>
  <c r="F15" i="144"/>
  <c r="F16" i="144" s="1"/>
  <c r="F17" i="144" s="1"/>
  <c r="F18" i="144" s="1"/>
  <c r="F19" i="144" s="1"/>
  <c r="F20" i="144" s="1"/>
  <c r="F21" i="144" s="1"/>
  <c r="G14" i="144"/>
  <c r="F14" i="144"/>
  <c r="E14" i="144"/>
  <c r="E15" i="144" s="1"/>
  <c r="E16" i="144" s="1"/>
  <c r="E17" i="144" s="1"/>
  <c r="E18" i="144" s="1"/>
  <c r="E19" i="144" s="1"/>
  <c r="E20" i="144" s="1"/>
  <c r="E21" i="144" s="1"/>
  <c r="D14" i="144"/>
  <c r="D15" i="144" s="1"/>
  <c r="G31" i="143"/>
  <c r="G30" i="143"/>
  <c r="F30" i="143"/>
  <c r="F31" i="143" s="1"/>
  <c r="G27" i="143"/>
  <c r="G28" i="143" s="1"/>
  <c r="G29" i="143" s="1"/>
  <c r="G24" i="143"/>
  <c r="G25" i="143" s="1"/>
  <c r="G26" i="143" s="1"/>
  <c r="G23" i="143"/>
  <c r="F23" i="143"/>
  <c r="F24" i="143" s="1"/>
  <c r="F25" i="143" s="1"/>
  <c r="F26" i="143" s="1"/>
  <c r="F27" i="143" s="1"/>
  <c r="F28" i="143" s="1"/>
  <c r="F29" i="143" s="1"/>
  <c r="E23" i="143"/>
  <c r="E24" i="143" s="1"/>
  <c r="E25" i="143" s="1"/>
  <c r="E26" i="143" s="1"/>
  <c r="E27" i="143" s="1"/>
  <c r="E28" i="143" s="1"/>
  <c r="E29" i="143" s="1"/>
  <c r="E30" i="143" s="1"/>
  <c r="E31" i="143" s="1"/>
  <c r="G22" i="143"/>
  <c r="F22" i="143"/>
  <c r="E22" i="143"/>
  <c r="G19" i="143"/>
  <c r="G20" i="143" s="1"/>
  <c r="G21" i="143" s="1"/>
  <c r="G16" i="143"/>
  <c r="G17" i="143" s="1"/>
  <c r="G18" i="143" s="1"/>
  <c r="G15" i="143"/>
  <c r="F15" i="143"/>
  <c r="F16" i="143" s="1"/>
  <c r="F17" i="143" s="1"/>
  <c r="F18" i="143" s="1"/>
  <c r="F19" i="143" s="1"/>
  <c r="F20" i="143" s="1"/>
  <c r="F21" i="143" s="1"/>
  <c r="G14" i="143"/>
  <c r="F14" i="143"/>
  <c r="E14" i="143"/>
  <c r="E15" i="143" s="1"/>
  <c r="E16" i="143" s="1"/>
  <c r="E17" i="143" s="1"/>
  <c r="E18" i="143" s="1"/>
  <c r="E19" i="143" s="1"/>
  <c r="E20" i="143" s="1"/>
  <c r="E21" i="143" s="1"/>
  <c r="D14" i="143"/>
  <c r="D15" i="143" s="1"/>
  <c r="G31" i="142"/>
  <c r="G30" i="142"/>
  <c r="F30" i="142"/>
  <c r="F31" i="142" s="1"/>
  <c r="G27" i="142"/>
  <c r="G28" i="142" s="1"/>
  <c r="G29" i="142" s="1"/>
  <c r="G24" i="142"/>
  <c r="G25" i="142" s="1"/>
  <c r="G26" i="142" s="1"/>
  <c r="G23" i="142"/>
  <c r="F23" i="142"/>
  <c r="F24" i="142" s="1"/>
  <c r="F25" i="142" s="1"/>
  <c r="F26" i="142" s="1"/>
  <c r="F27" i="142" s="1"/>
  <c r="F28" i="142" s="1"/>
  <c r="F29" i="142" s="1"/>
  <c r="G22" i="142"/>
  <c r="F22" i="142"/>
  <c r="E22" i="142"/>
  <c r="E23" i="142" s="1"/>
  <c r="E24" i="142" s="1"/>
  <c r="E25" i="142" s="1"/>
  <c r="E26" i="142" s="1"/>
  <c r="E27" i="142" s="1"/>
  <c r="E28" i="142" s="1"/>
  <c r="E29" i="142" s="1"/>
  <c r="E30" i="142" s="1"/>
  <c r="E31" i="142" s="1"/>
  <c r="G19" i="142"/>
  <c r="G20" i="142" s="1"/>
  <c r="G21" i="142" s="1"/>
  <c r="G16" i="142"/>
  <c r="G17" i="142" s="1"/>
  <c r="G18" i="142" s="1"/>
  <c r="G15" i="142"/>
  <c r="F15" i="142"/>
  <c r="F16" i="142" s="1"/>
  <c r="F17" i="142" s="1"/>
  <c r="F18" i="142" s="1"/>
  <c r="F19" i="142" s="1"/>
  <c r="F20" i="142" s="1"/>
  <c r="F21" i="142" s="1"/>
  <c r="G14" i="142"/>
  <c r="F14" i="142"/>
  <c r="E14" i="142"/>
  <c r="E15" i="142" s="1"/>
  <c r="E16" i="142" s="1"/>
  <c r="E17" i="142" s="1"/>
  <c r="E18" i="142" s="1"/>
  <c r="E19" i="142" s="1"/>
  <c r="E20" i="142" s="1"/>
  <c r="E21" i="142" s="1"/>
  <c r="D14" i="142"/>
  <c r="D15" i="142" s="1"/>
  <c r="G31" i="141"/>
  <c r="G30" i="141"/>
  <c r="F30" i="141"/>
  <c r="F31" i="141" s="1"/>
  <c r="G27" i="141"/>
  <c r="G28" i="141" s="1"/>
  <c r="G29" i="141" s="1"/>
  <c r="G24" i="141"/>
  <c r="G25" i="141" s="1"/>
  <c r="G26" i="141" s="1"/>
  <c r="G23" i="141"/>
  <c r="F23" i="141"/>
  <c r="F24" i="141" s="1"/>
  <c r="F25" i="141" s="1"/>
  <c r="F26" i="141" s="1"/>
  <c r="F27" i="141" s="1"/>
  <c r="F28" i="141" s="1"/>
  <c r="F29" i="141" s="1"/>
  <c r="G22" i="141"/>
  <c r="F22" i="141"/>
  <c r="E22" i="141"/>
  <c r="E23" i="141" s="1"/>
  <c r="E24" i="141" s="1"/>
  <c r="E25" i="141" s="1"/>
  <c r="E26" i="141" s="1"/>
  <c r="E27" i="141" s="1"/>
  <c r="E28" i="141" s="1"/>
  <c r="E29" i="141" s="1"/>
  <c r="E30" i="141" s="1"/>
  <c r="E31" i="141" s="1"/>
  <c r="G19" i="141"/>
  <c r="G20" i="141" s="1"/>
  <c r="G21" i="141" s="1"/>
  <c r="G16" i="141"/>
  <c r="G17" i="141" s="1"/>
  <c r="G18" i="141" s="1"/>
  <c r="G15" i="141"/>
  <c r="F15" i="141"/>
  <c r="F16" i="141" s="1"/>
  <c r="F17" i="141" s="1"/>
  <c r="F18" i="141" s="1"/>
  <c r="F19" i="141" s="1"/>
  <c r="F20" i="141" s="1"/>
  <c r="F21" i="141" s="1"/>
  <c r="G14" i="141"/>
  <c r="F14" i="141"/>
  <c r="E14" i="141"/>
  <c r="E15" i="141" s="1"/>
  <c r="E16" i="141" s="1"/>
  <c r="E17" i="141" s="1"/>
  <c r="E18" i="141" s="1"/>
  <c r="E19" i="141" s="1"/>
  <c r="E20" i="141" s="1"/>
  <c r="E21" i="141" s="1"/>
  <c r="D14" i="141"/>
  <c r="D15" i="141" s="1"/>
  <c r="G31" i="140"/>
  <c r="G30" i="140"/>
  <c r="F30" i="140"/>
  <c r="F31" i="140" s="1"/>
  <c r="G27" i="140"/>
  <c r="G28" i="140" s="1"/>
  <c r="G29" i="140" s="1"/>
  <c r="G24" i="140"/>
  <c r="G25" i="140" s="1"/>
  <c r="G26" i="140" s="1"/>
  <c r="G23" i="140"/>
  <c r="F23" i="140"/>
  <c r="F24" i="140" s="1"/>
  <c r="F25" i="140" s="1"/>
  <c r="F26" i="140" s="1"/>
  <c r="F27" i="140" s="1"/>
  <c r="F28" i="140" s="1"/>
  <c r="F29" i="140" s="1"/>
  <c r="G22" i="140"/>
  <c r="F22" i="140"/>
  <c r="E22" i="140"/>
  <c r="E23" i="140" s="1"/>
  <c r="E24" i="140" s="1"/>
  <c r="E25" i="140" s="1"/>
  <c r="E26" i="140" s="1"/>
  <c r="E27" i="140" s="1"/>
  <c r="E28" i="140" s="1"/>
  <c r="E29" i="140" s="1"/>
  <c r="E30" i="140" s="1"/>
  <c r="E31" i="140" s="1"/>
  <c r="G19" i="140"/>
  <c r="G20" i="140" s="1"/>
  <c r="G21" i="140" s="1"/>
  <c r="G16" i="140"/>
  <c r="G17" i="140" s="1"/>
  <c r="G18" i="140" s="1"/>
  <c r="G15" i="140"/>
  <c r="F15" i="140"/>
  <c r="F16" i="140" s="1"/>
  <c r="F17" i="140" s="1"/>
  <c r="F18" i="140" s="1"/>
  <c r="F19" i="140" s="1"/>
  <c r="F20" i="140" s="1"/>
  <c r="F21" i="140" s="1"/>
  <c r="G14" i="140"/>
  <c r="F14" i="140"/>
  <c r="E14" i="140"/>
  <c r="E15" i="140" s="1"/>
  <c r="E16" i="140" s="1"/>
  <c r="E17" i="140" s="1"/>
  <c r="E18" i="140" s="1"/>
  <c r="E19" i="140" s="1"/>
  <c r="E20" i="140" s="1"/>
  <c r="E21" i="140" s="1"/>
  <c r="D14" i="140"/>
  <c r="D15" i="140" s="1"/>
  <c r="G31" i="139"/>
  <c r="G30" i="139"/>
  <c r="F30" i="139"/>
  <c r="F31" i="139" s="1"/>
  <c r="G27" i="139"/>
  <c r="G28" i="139" s="1"/>
  <c r="G29" i="139" s="1"/>
  <c r="G24" i="139"/>
  <c r="G25" i="139" s="1"/>
  <c r="G26" i="139" s="1"/>
  <c r="G23" i="139"/>
  <c r="F23" i="139"/>
  <c r="F24" i="139" s="1"/>
  <c r="F25" i="139" s="1"/>
  <c r="F26" i="139" s="1"/>
  <c r="F27" i="139" s="1"/>
  <c r="F28" i="139" s="1"/>
  <c r="F29" i="139" s="1"/>
  <c r="G22" i="139"/>
  <c r="F22" i="139"/>
  <c r="E22" i="139"/>
  <c r="E23" i="139" s="1"/>
  <c r="E24" i="139" s="1"/>
  <c r="E25" i="139" s="1"/>
  <c r="E26" i="139" s="1"/>
  <c r="E27" i="139" s="1"/>
  <c r="E28" i="139" s="1"/>
  <c r="E29" i="139" s="1"/>
  <c r="E30" i="139" s="1"/>
  <c r="E31" i="139" s="1"/>
  <c r="G19" i="139"/>
  <c r="G20" i="139" s="1"/>
  <c r="G21" i="139" s="1"/>
  <c r="G16" i="139"/>
  <c r="G17" i="139" s="1"/>
  <c r="G18" i="139" s="1"/>
  <c r="G15" i="139"/>
  <c r="F15" i="139"/>
  <c r="F16" i="139" s="1"/>
  <c r="F17" i="139" s="1"/>
  <c r="F18" i="139" s="1"/>
  <c r="F19" i="139" s="1"/>
  <c r="F20" i="139" s="1"/>
  <c r="F21" i="139" s="1"/>
  <c r="G14" i="139"/>
  <c r="F14" i="139"/>
  <c r="E14" i="139"/>
  <c r="E15" i="139" s="1"/>
  <c r="E16" i="139" s="1"/>
  <c r="E17" i="139" s="1"/>
  <c r="E18" i="139" s="1"/>
  <c r="E19" i="139" s="1"/>
  <c r="E20" i="139" s="1"/>
  <c r="E21" i="139" s="1"/>
  <c r="D14" i="139"/>
  <c r="D15" i="139" s="1"/>
  <c r="G31" i="138"/>
  <c r="G30" i="138"/>
  <c r="F30" i="138"/>
  <c r="F31" i="138" s="1"/>
  <c r="G27" i="138"/>
  <c r="G28" i="138" s="1"/>
  <c r="G29" i="138" s="1"/>
  <c r="G24" i="138"/>
  <c r="G25" i="138" s="1"/>
  <c r="G26" i="138" s="1"/>
  <c r="G23" i="138"/>
  <c r="F23" i="138"/>
  <c r="F24" i="138" s="1"/>
  <c r="F25" i="138" s="1"/>
  <c r="F26" i="138" s="1"/>
  <c r="F27" i="138" s="1"/>
  <c r="F28" i="138" s="1"/>
  <c r="F29" i="138" s="1"/>
  <c r="G22" i="138"/>
  <c r="F22" i="138"/>
  <c r="E22" i="138"/>
  <c r="E23" i="138" s="1"/>
  <c r="E24" i="138" s="1"/>
  <c r="E25" i="138" s="1"/>
  <c r="E26" i="138" s="1"/>
  <c r="E27" i="138" s="1"/>
  <c r="E28" i="138" s="1"/>
  <c r="E29" i="138" s="1"/>
  <c r="E30" i="138" s="1"/>
  <c r="E31" i="138" s="1"/>
  <c r="G19" i="138"/>
  <c r="G20" i="138" s="1"/>
  <c r="G21" i="138" s="1"/>
  <c r="G16" i="138"/>
  <c r="G17" i="138" s="1"/>
  <c r="G18" i="138" s="1"/>
  <c r="G15" i="138"/>
  <c r="F15" i="138"/>
  <c r="F16" i="138" s="1"/>
  <c r="F17" i="138" s="1"/>
  <c r="F18" i="138" s="1"/>
  <c r="F19" i="138" s="1"/>
  <c r="F20" i="138" s="1"/>
  <c r="F21" i="138" s="1"/>
  <c r="G14" i="138"/>
  <c r="F14" i="138"/>
  <c r="E14" i="138"/>
  <c r="E15" i="138" s="1"/>
  <c r="E16" i="138" s="1"/>
  <c r="E17" i="138" s="1"/>
  <c r="E18" i="138" s="1"/>
  <c r="E19" i="138" s="1"/>
  <c r="E20" i="138" s="1"/>
  <c r="E21" i="138" s="1"/>
  <c r="D14" i="138"/>
  <c r="D15" i="138" s="1"/>
  <c r="G31" i="137"/>
  <c r="G30" i="137"/>
  <c r="F30" i="137"/>
  <c r="F31" i="137" s="1"/>
  <c r="G27" i="137"/>
  <c r="G28" i="137" s="1"/>
  <c r="G29" i="137" s="1"/>
  <c r="G24" i="137"/>
  <c r="G25" i="137" s="1"/>
  <c r="G26" i="137" s="1"/>
  <c r="G23" i="137"/>
  <c r="F23" i="137"/>
  <c r="F24" i="137" s="1"/>
  <c r="F25" i="137" s="1"/>
  <c r="F26" i="137" s="1"/>
  <c r="F27" i="137" s="1"/>
  <c r="F28" i="137" s="1"/>
  <c r="F29" i="137" s="1"/>
  <c r="G22" i="137"/>
  <c r="F22" i="137"/>
  <c r="E22" i="137"/>
  <c r="E23" i="137" s="1"/>
  <c r="E24" i="137" s="1"/>
  <c r="E25" i="137" s="1"/>
  <c r="E26" i="137" s="1"/>
  <c r="E27" i="137" s="1"/>
  <c r="E28" i="137" s="1"/>
  <c r="E29" i="137" s="1"/>
  <c r="E30" i="137" s="1"/>
  <c r="E31" i="137" s="1"/>
  <c r="G19" i="137"/>
  <c r="G20" i="137" s="1"/>
  <c r="G21" i="137" s="1"/>
  <c r="G16" i="137"/>
  <c r="G17" i="137" s="1"/>
  <c r="G18" i="137" s="1"/>
  <c r="G15" i="137"/>
  <c r="F15" i="137"/>
  <c r="F16" i="137" s="1"/>
  <c r="F17" i="137" s="1"/>
  <c r="F18" i="137" s="1"/>
  <c r="F19" i="137" s="1"/>
  <c r="F20" i="137" s="1"/>
  <c r="F21" i="137" s="1"/>
  <c r="G14" i="137"/>
  <c r="F14" i="137"/>
  <c r="E14" i="137"/>
  <c r="E15" i="137" s="1"/>
  <c r="E16" i="137" s="1"/>
  <c r="E17" i="137" s="1"/>
  <c r="E18" i="137" s="1"/>
  <c r="E19" i="137" s="1"/>
  <c r="E20" i="137" s="1"/>
  <c r="E21" i="137" s="1"/>
  <c r="D14" i="137"/>
  <c r="D15" i="137" s="1"/>
  <c r="G31" i="136"/>
  <c r="G30" i="136"/>
  <c r="F30" i="136"/>
  <c r="F31" i="136" s="1"/>
  <c r="G27" i="136"/>
  <c r="G28" i="136" s="1"/>
  <c r="G29" i="136" s="1"/>
  <c r="G24" i="136"/>
  <c r="G25" i="136" s="1"/>
  <c r="G26" i="136" s="1"/>
  <c r="G23" i="136"/>
  <c r="F23" i="136"/>
  <c r="F24" i="136" s="1"/>
  <c r="F25" i="136" s="1"/>
  <c r="F26" i="136" s="1"/>
  <c r="F27" i="136" s="1"/>
  <c r="F28" i="136" s="1"/>
  <c r="F29" i="136" s="1"/>
  <c r="G22" i="136"/>
  <c r="F22" i="136"/>
  <c r="E22" i="136"/>
  <c r="E23" i="136" s="1"/>
  <c r="E24" i="136" s="1"/>
  <c r="E25" i="136" s="1"/>
  <c r="E26" i="136" s="1"/>
  <c r="E27" i="136" s="1"/>
  <c r="E28" i="136" s="1"/>
  <c r="E29" i="136" s="1"/>
  <c r="E30" i="136" s="1"/>
  <c r="E31" i="136" s="1"/>
  <c r="G19" i="136"/>
  <c r="G20" i="136" s="1"/>
  <c r="G21" i="136" s="1"/>
  <c r="G16" i="136"/>
  <c r="G17" i="136" s="1"/>
  <c r="G18" i="136" s="1"/>
  <c r="G15" i="136"/>
  <c r="F15" i="136"/>
  <c r="F16" i="136" s="1"/>
  <c r="F17" i="136" s="1"/>
  <c r="F18" i="136" s="1"/>
  <c r="F19" i="136" s="1"/>
  <c r="F20" i="136" s="1"/>
  <c r="F21" i="136" s="1"/>
  <c r="G14" i="136"/>
  <c r="F14" i="136"/>
  <c r="E14" i="136"/>
  <c r="E15" i="136" s="1"/>
  <c r="E16" i="136" s="1"/>
  <c r="E17" i="136" s="1"/>
  <c r="E18" i="136" s="1"/>
  <c r="E19" i="136" s="1"/>
  <c r="E20" i="136" s="1"/>
  <c r="E21" i="136" s="1"/>
  <c r="D14" i="136"/>
  <c r="D15" i="136" s="1"/>
  <c r="G31" i="135"/>
  <c r="G30" i="135"/>
  <c r="F30" i="135"/>
  <c r="F31" i="135" s="1"/>
  <c r="G27" i="135"/>
  <c r="G28" i="135" s="1"/>
  <c r="G29" i="135" s="1"/>
  <c r="G24" i="135"/>
  <c r="G25" i="135" s="1"/>
  <c r="G26" i="135" s="1"/>
  <c r="G23" i="135"/>
  <c r="F23" i="135"/>
  <c r="F24" i="135" s="1"/>
  <c r="F25" i="135" s="1"/>
  <c r="F26" i="135" s="1"/>
  <c r="F27" i="135" s="1"/>
  <c r="F28" i="135" s="1"/>
  <c r="F29" i="135" s="1"/>
  <c r="G22" i="135"/>
  <c r="F22" i="135"/>
  <c r="E22" i="135"/>
  <c r="E23" i="135" s="1"/>
  <c r="E24" i="135" s="1"/>
  <c r="E25" i="135" s="1"/>
  <c r="E26" i="135" s="1"/>
  <c r="E27" i="135" s="1"/>
  <c r="E28" i="135" s="1"/>
  <c r="E29" i="135" s="1"/>
  <c r="E30" i="135" s="1"/>
  <c r="E31" i="135" s="1"/>
  <c r="G19" i="135"/>
  <c r="G20" i="135" s="1"/>
  <c r="G21" i="135" s="1"/>
  <c r="G16" i="135"/>
  <c r="G17" i="135" s="1"/>
  <c r="G18" i="135" s="1"/>
  <c r="G15" i="135"/>
  <c r="F15" i="135"/>
  <c r="F16" i="135" s="1"/>
  <c r="F17" i="135" s="1"/>
  <c r="F18" i="135" s="1"/>
  <c r="F19" i="135" s="1"/>
  <c r="F20" i="135" s="1"/>
  <c r="F21" i="135" s="1"/>
  <c r="G14" i="135"/>
  <c r="F14" i="135"/>
  <c r="E14" i="135"/>
  <c r="E15" i="135" s="1"/>
  <c r="E16" i="135" s="1"/>
  <c r="E17" i="135" s="1"/>
  <c r="E18" i="135" s="1"/>
  <c r="E19" i="135" s="1"/>
  <c r="E20" i="135" s="1"/>
  <c r="E21" i="135" s="1"/>
  <c r="D14" i="135"/>
  <c r="D15" i="135" s="1"/>
  <c r="G31" i="134"/>
  <c r="G30" i="134"/>
  <c r="F30" i="134"/>
  <c r="F31" i="134" s="1"/>
  <c r="G27" i="134"/>
  <c r="G28" i="134" s="1"/>
  <c r="G29" i="134" s="1"/>
  <c r="G24" i="134"/>
  <c r="G25" i="134" s="1"/>
  <c r="G26" i="134" s="1"/>
  <c r="G23" i="134"/>
  <c r="F23" i="134"/>
  <c r="F24" i="134" s="1"/>
  <c r="F25" i="134" s="1"/>
  <c r="F26" i="134" s="1"/>
  <c r="F27" i="134" s="1"/>
  <c r="F28" i="134" s="1"/>
  <c r="F29" i="134" s="1"/>
  <c r="G22" i="134"/>
  <c r="F22" i="134"/>
  <c r="E22" i="134"/>
  <c r="E23" i="134" s="1"/>
  <c r="E24" i="134" s="1"/>
  <c r="E25" i="134" s="1"/>
  <c r="E26" i="134" s="1"/>
  <c r="E27" i="134" s="1"/>
  <c r="E28" i="134" s="1"/>
  <c r="E29" i="134" s="1"/>
  <c r="E30" i="134" s="1"/>
  <c r="E31" i="134" s="1"/>
  <c r="G19" i="134"/>
  <c r="G20" i="134" s="1"/>
  <c r="G21" i="134" s="1"/>
  <c r="G16" i="134"/>
  <c r="G17" i="134" s="1"/>
  <c r="G18" i="134" s="1"/>
  <c r="G15" i="134"/>
  <c r="F15" i="134"/>
  <c r="F16" i="134" s="1"/>
  <c r="F17" i="134" s="1"/>
  <c r="F18" i="134" s="1"/>
  <c r="F19" i="134" s="1"/>
  <c r="F20" i="134" s="1"/>
  <c r="F21" i="134" s="1"/>
  <c r="G14" i="134"/>
  <c r="F14" i="134"/>
  <c r="E14" i="134"/>
  <c r="E15" i="134" s="1"/>
  <c r="E16" i="134" s="1"/>
  <c r="E17" i="134" s="1"/>
  <c r="E18" i="134" s="1"/>
  <c r="E19" i="134" s="1"/>
  <c r="E20" i="134" s="1"/>
  <c r="E21" i="134" s="1"/>
  <c r="D14" i="134"/>
  <c r="D15" i="134" s="1"/>
  <c r="G31" i="133"/>
  <c r="G30" i="133"/>
  <c r="F30" i="133"/>
  <c r="F31" i="133" s="1"/>
  <c r="G27" i="133"/>
  <c r="G28" i="133" s="1"/>
  <c r="G29" i="133" s="1"/>
  <c r="G24" i="133"/>
  <c r="G25" i="133" s="1"/>
  <c r="G26" i="133" s="1"/>
  <c r="G23" i="133"/>
  <c r="F23" i="133"/>
  <c r="F24" i="133" s="1"/>
  <c r="F25" i="133" s="1"/>
  <c r="F26" i="133" s="1"/>
  <c r="F27" i="133" s="1"/>
  <c r="F28" i="133" s="1"/>
  <c r="F29" i="133" s="1"/>
  <c r="G22" i="133"/>
  <c r="F22" i="133"/>
  <c r="E22" i="133"/>
  <c r="E23" i="133" s="1"/>
  <c r="E24" i="133" s="1"/>
  <c r="E25" i="133" s="1"/>
  <c r="E26" i="133" s="1"/>
  <c r="E27" i="133" s="1"/>
  <c r="E28" i="133" s="1"/>
  <c r="E29" i="133" s="1"/>
  <c r="E30" i="133" s="1"/>
  <c r="E31" i="133" s="1"/>
  <c r="G19" i="133"/>
  <c r="G20" i="133" s="1"/>
  <c r="G21" i="133" s="1"/>
  <c r="G16" i="133"/>
  <c r="G17" i="133" s="1"/>
  <c r="G18" i="133" s="1"/>
  <c r="G15" i="133"/>
  <c r="F15" i="133"/>
  <c r="F16" i="133" s="1"/>
  <c r="F17" i="133" s="1"/>
  <c r="F18" i="133" s="1"/>
  <c r="F19" i="133" s="1"/>
  <c r="F20" i="133" s="1"/>
  <c r="F21" i="133" s="1"/>
  <c r="G14" i="133"/>
  <c r="F14" i="133"/>
  <c r="E14" i="133"/>
  <c r="E15" i="133" s="1"/>
  <c r="E16" i="133" s="1"/>
  <c r="E17" i="133" s="1"/>
  <c r="E18" i="133" s="1"/>
  <c r="E19" i="133" s="1"/>
  <c r="E20" i="133" s="1"/>
  <c r="E21" i="133" s="1"/>
  <c r="D14" i="133"/>
  <c r="D15" i="133" s="1"/>
  <c r="G31" i="132"/>
  <c r="G30" i="132"/>
  <c r="F30" i="132"/>
  <c r="F31" i="132" s="1"/>
  <c r="G27" i="132"/>
  <c r="G28" i="132" s="1"/>
  <c r="G29" i="132" s="1"/>
  <c r="G24" i="132"/>
  <c r="G25" i="132" s="1"/>
  <c r="G26" i="132" s="1"/>
  <c r="G23" i="132"/>
  <c r="F23" i="132"/>
  <c r="F24" i="132" s="1"/>
  <c r="F25" i="132" s="1"/>
  <c r="F26" i="132" s="1"/>
  <c r="F27" i="132" s="1"/>
  <c r="F28" i="132" s="1"/>
  <c r="F29" i="132" s="1"/>
  <c r="G22" i="132"/>
  <c r="F22" i="132"/>
  <c r="E22" i="132"/>
  <c r="E23" i="132" s="1"/>
  <c r="E24" i="132" s="1"/>
  <c r="E25" i="132" s="1"/>
  <c r="E26" i="132" s="1"/>
  <c r="E27" i="132" s="1"/>
  <c r="E28" i="132" s="1"/>
  <c r="E29" i="132" s="1"/>
  <c r="E30" i="132" s="1"/>
  <c r="E31" i="132" s="1"/>
  <c r="G19" i="132"/>
  <c r="G20" i="132" s="1"/>
  <c r="G21" i="132" s="1"/>
  <c r="G16" i="132"/>
  <c r="G17" i="132" s="1"/>
  <c r="G18" i="132" s="1"/>
  <c r="G15" i="132"/>
  <c r="F15" i="132"/>
  <c r="F16" i="132" s="1"/>
  <c r="F17" i="132" s="1"/>
  <c r="F18" i="132" s="1"/>
  <c r="F19" i="132" s="1"/>
  <c r="F20" i="132" s="1"/>
  <c r="F21" i="132" s="1"/>
  <c r="G14" i="132"/>
  <c r="F14" i="132"/>
  <c r="E14" i="132"/>
  <c r="E15" i="132" s="1"/>
  <c r="E16" i="132" s="1"/>
  <c r="E17" i="132" s="1"/>
  <c r="E18" i="132" s="1"/>
  <c r="E19" i="132" s="1"/>
  <c r="E20" i="132" s="1"/>
  <c r="E21" i="132" s="1"/>
  <c r="D14" i="132"/>
  <c r="D15" i="132" s="1"/>
  <c r="G31" i="131"/>
  <c r="G30" i="131"/>
  <c r="F30" i="131"/>
  <c r="F31" i="131" s="1"/>
  <c r="G27" i="131"/>
  <c r="G28" i="131" s="1"/>
  <c r="G29" i="131" s="1"/>
  <c r="G24" i="131"/>
  <c r="G25" i="131" s="1"/>
  <c r="G26" i="131" s="1"/>
  <c r="G23" i="131"/>
  <c r="F23" i="131"/>
  <c r="F24" i="131" s="1"/>
  <c r="F25" i="131" s="1"/>
  <c r="F26" i="131" s="1"/>
  <c r="F27" i="131" s="1"/>
  <c r="F28" i="131" s="1"/>
  <c r="F29" i="131" s="1"/>
  <c r="G22" i="131"/>
  <c r="F22" i="131"/>
  <c r="E22" i="131"/>
  <c r="E23" i="131" s="1"/>
  <c r="E24" i="131" s="1"/>
  <c r="E25" i="131" s="1"/>
  <c r="E26" i="131" s="1"/>
  <c r="E27" i="131" s="1"/>
  <c r="E28" i="131" s="1"/>
  <c r="E29" i="131" s="1"/>
  <c r="E30" i="131" s="1"/>
  <c r="E31" i="131" s="1"/>
  <c r="G19" i="131"/>
  <c r="G20" i="131" s="1"/>
  <c r="G21" i="131" s="1"/>
  <c r="G16" i="131"/>
  <c r="G17" i="131" s="1"/>
  <c r="G18" i="131" s="1"/>
  <c r="G15" i="131"/>
  <c r="F15" i="131"/>
  <c r="F16" i="131" s="1"/>
  <c r="F17" i="131" s="1"/>
  <c r="F18" i="131" s="1"/>
  <c r="F19" i="131" s="1"/>
  <c r="F20" i="131" s="1"/>
  <c r="F21" i="131" s="1"/>
  <c r="G14" i="131"/>
  <c r="F14" i="131"/>
  <c r="E14" i="131"/>
  <c r="E15" i="131" s="1"/>
  <c r="E16" i="131" s="1"/>
  <c r="E17" i="131" s="1"/>
  <c r="E18" i="131" s="1"/>
  <c r="E19" i="131" s="1"/>
  <c r="E20" i="131" s="1"/>
  <c r="E21" i="131" s="1"/>
  <c r="D14" i="131"/>
  <c r="D15" i="131" s="1"/>
  <c r="G31" i="130"/>
  <c r="G30" i="130"/>
  <c r="F30" i="130"/>
  <c r="F31" i="130" s="1"/>
  <c r="G27" i="130"/>
  <c r="G28" i="130" s="1"/>
  <c r="G29" i="130" s="1"/>
  <c r="G24" i="130"/>
  <c r="G25" i="130" s="1"/>
  <c r="G26" i="130" s="1"/>
  <c r="G23" i="130"/>
  <c r="F23" i="130"/>
  <c r="F24" i="130" s="1"/>
  <c r="F25" i="130" s="1"/>
  <c r="F26" i="130" s="1"/>
  <c r="F27" i="130" s="1"/>
  <c r="F28" i="130" s="1"/>
  <c r="F29" i="130" s="1"/>
  <c r="G22" i="130"/>
  <c r="F22" i="130"/>
  <c r="E22" i="130"/>
  <c r="E23" i="130" s="1"/>
  <c r="E24" i="130" s="1"/>
  <c r="E25" i="130" s="1"/>
  <c r="E26" i="130" s="1"/>
  <c r="E27" i="130" s="1"/>
  <c r="E28" i="130" s="1"/>
  <c r="E29" i="130" s="1"/>
  <c r="E30" i="130" s="1"/>
  <c r="E31" i="130" s="1"/>
  <c r="G19" i="130"/>
  <c r="G20" i="130" s="1"/>
  <c r="G21" i="130" s="1"/>
  <c r="G16" i="130"/>
  <c r="G17" i="130" s="1"/>
  <c r="G18" i="130" s="1"/>
  <c r="G15" i="130"/>
  <c r="F15" i="130"/>
  <c r="F16" i="130" s="1"/>
  <c r="F17" i="130" s="1"/>
  <c r="F18" i="130" s="1"/>
  <c r="F19" i="130" s="1"/>
  <c r="F20" i="130" s="1"/>
  <c r="F21" i="130" s="1"/>
  <c r="G14" i="130"/>
  <c r="F14" i="130"/>
  <c r="E14" i="130"/>
  <c r="E15" i="130" s="1"/>
  <c r="E16" i="130" s="1"/>
  <c r="E17" i="130" s="1"/>
  <c r="E18" i="130" s="1"/>
  <c r="E19" i="130" s="1"/>
  <c r="E20" i="130" s="1"/>
  <c r="E21" i="130" s="1"/>
  <c r="D14" i="130"/>
  <c r="D15" i="130" s="1"/>
  <c r="G31" i="129"/>
  <c r="G30" i="129"/>
  <c r="F30" i="129"/>
  <c r="F31" i="129" s="1"/>
  <c r="G27" i="129"/>
  <c r="G28" i="129" s="1"/>
  <c r="G29" i="129" s="1"/>
  <c r="G24" i="129"/>
  <c r="G25" i="129" s="1"/>
  <c r="G26" i="129" s="1"/>
  <c r="G23" i="129"/>
  <c r="F23" i="129"/>
  <c r="F24" i="129" s="1"/>
  <c r="F25" i="129" s="1"/>
  <c r="F26" i="129" s="1"/>
  <c r="F27" i="129" s="1"/>
  <c r="F28" i="129" s="1"/>
  <c r="F29" i="129" s="1"/>
  <c r="G22" i="129"/>
  <c r="F22" i="129"/>
  <c r="E22" i="129"/>
  <c r="E23" i="129" s="1"/>
  <c r="E24" i="129" s="1"/>
  <c r="E25" i="129" s="1"/>
  <c r="E26" i="129" s="1"/>
  <c r="E27" i="129" s="1"/>
  <c r="E28" i="129" s="1"/>
  <c r="E29" i="129" s="1"/>
  <c r="E30" i="129" s="1"/>
  <c r="E31" i="129" s="1"/>
  <c r="G19" i="129"/>
  <c r="G20" i="129" s="1"/>
  <c r="G21" i="129" s="1"/>
  <c r="G16" i="129"/>
  <c r="G17" i="129" s="1"/>
  <c r="G18" i="129" s="1"/>
  <c r="G15" i="129"/>
  <c r="F15" i="129"/>
  <c r="F16" i="129" s="1"/>
  <c r="F17" i="129" s="1"/>
  <c r="F18" i="129" s="1"/>
  <c r="F19" i="129" s="1"/>
  <c r="F20" i="129" s="1"/>
  <c r="F21" i="129" s="1"/>
  <c r="G14" i="129"/>
  <c r="F14" i="129"/>
  <c r="E14" i="129"/>
  <c r="E15" i="129" s="1"/>
  <c r="E16" i="129" s="1"/>
  <c r="E17" i="129" s="1"/>
  <c r="E18" i="129" s="1"/>
  <c r="E19" i="129" s="1"/>
  <c r="E20" i="129" s="1"/>
  <c r="E21" i="129" s="1"/>
  <c r="D14" i="129"/>
  <c r="D15" i="129" s="1"/>
  <c r="G31" i="128"/>
  <c r="G30" i="128"/>
  <c r="F30" i="128"/>
  <c r="F31" i="128" s="1"/>
  <c r="G27" i="128"/>
  <c r="G28" i="128" s="1"/>
  <c r="G29" i="128" s="1"/>
  <c r="G24" i="128"/>
  <c r="G25" i="128" s="1"/>
  <c r="G26" i="128" s="1"/>
  <c r="G23" i="128"/>
  <c r="F23" i="128"/>
  <c r="F24" i="128" s="1"/>
  <c r="F25" i="128" s="1"/>
  <c r="F26" i="128" s="1"/>
  <c r="F27" i="128" s="1"/>
  <c r="F28" i="128" s="1"/>
  <c r="F29" i="128" s="1"/>
  <c r="G22" i="128"/>
  <c r="F22" i="128"/>
  <c r="E22" i="128"/>
  <c r="E23" i="128" s="1"/>
  <c r="E24" i="128" s="1"/>
  <c r="E25" i="128" s="1"/>
  <c r="E26" i="128" s="1"/>
  <c r="E27" i="128" s="1"/>
  <c r="E28" i="128" s="1"/>
  <c r="E29" i="128" s="1"/>
  <c r="E30" i="128" s="1"/>
  <c r="E31" i="128" s="1"/>
  <c r="G19" i="128"/>
  <c r="G20" i="128" s="1"/>
  <c r="G21" i="128" s="1"/>
  <c r="G16" i="128"/>
  <c r="G17" i="128" s="1"/>
  <c r="G18" i="128" s="1"/>
  <c r="G15" i="128"/>
  <c r="F15" i="128"/>
  <c r="F16" i="128" s="1"/>
  <c r="F17" i="128" s="1"/>
  <c r="F18" i="128" s="1"/>
  <c r="F19" i="128" s="1"/>
  <c r="F20" i="128" s="1"/>
  <c r="F21" i="128" s="1"/>
  <c r="G14" i="128"/>
  <c r="F14" i="128"/>
  <c r="E14" i="128"/>
  <c r="E15" i="128" s="1"/>
  <c r="E16" i="128" s="1"/>
  <c r="E17" i="128" s="1"/>
  <c r="E18" i="128" s="1"/>
  <c r="E19" i="128" s="1"/>
  <c r="E20" i="128" s="1"/>
  <c r="E21" i="128" s="1"/>
  <c r="D14" i="128"/>
  <c r="D15" i="128" s="1"/>
  <c r="G31" i="127"/>
  <c r="G30" i="127"/>
  <c r="F30" i="127"/>
  <c r="F31" i="127" s="1"/>
  <c r="G27" i="127"/>
  <c r="G28" i="127" s="1"/>
  <c r="G29" i="127" s="1"/>
  <c r="G24" i="127"/>
  <c r="G25" i="127" s="1"/>
  <c r="G26" i="127" s="1"/>
  <c r="G23" i="127"/>
  <c r="F23" i="127"/>
  <c r="F24" i="127" s="1"/>
  <c r="F25" i="127" s="1"/>
  <c r="F26" i="127" s="1"/>
  <c r="F27" i="127" s="1"/>
  <c r="F28" i="127" s="1"/>
  <c r="F29" i="127" s="1"/>
  <c r="G22" i="127"/>
  <c r="F22" i="127"/>
  <c r="E22" i="127"/>
  <c r="E23" i="127" s="1"/>
  <c r="E24" i="127" s="1"/>
  <c r="E25" i="127" s="1"/>
  <c r="E26" i="127" s="1"/>
  <c r="E27" i="127" s="1"/>
  <c r="E28" i="127" s="1"/>
  <c r="E29" i="127" s="1"/>
  <c r="E30" i="127" s="1"/>
  <c r="E31" i="127" s="1"/>
  <c r="G19" i="127"/>
  <c r="G20" i="127" s="1"/>
  <c r="G21" i="127" s="1"/>
  <c r="G16" i="127"/>
  <c r="G17" i="127" s="1"/>
  <c r="G18" i="127" s="1"/>
  <c r="G15" i="127"/>
  <c r="F15" i="127"/>
  <c r="F16" i="127" s="1"/>
  <c r="F17" i="127" s="1"/>
  <c r="F18" i="127" s="1"/>
  <c r="F19" i="127" s="1"/>
  <c r="F20" i="127" s="1"/>
  <c r="F21" i="127" s="1"/>
  <c r="G14" i="127"/>
  <c r="F14" i="127"/>
  <c r="E14" i="127"/>
  <c r="E15" i="127" s="1"/>
  <c r="E16" i="127" s="1"/>
  <c r="E17" i="127" s="1"/>
  <c r="E18" i="127" s="1"/>
  <c r="E19" i="127" s="1"/>
  <c r="E20" i="127" s="1"/>
  <c r="E21" i="127" s="1"/>
  <c r="D14" i="127"/>
  <c r="D15" i="127" s="1"/>
  <c r="G31" i="126"/>
  <c r="G30" i="126"/>
  <c r="F30" i="126"/>
  <c r="F31" i="126" s="1"/>
  <c r="G27" i="126"/>
  <c r="G28" i="126" s="1"/>
  <c r="G29" i="126" s="1"/>
  <c r="G24" i="126"/>
  <c r="G25" i="126" s="1"/>
  <c r="G26" i="126" s="1"/>
  <c r="G23" i="126"/>
  <c r="F23" i="126"/>
  <c r="F24" i="126" s="1"/>
  <c r="F25" i="126" s="1"/>
  <c r="F26" i="126" s="1"/>
  <c r="F27" i="126" s="1"/>
  <c r="F28" i="126" s="1"/>
  <c r="F29" i="126" s="1"/>
  <c r="G22" i="126"/>
  <c r="F22" i="126"/>
  <c r="E22" i="126"/>
  <c r="E23" i="126" s="1"/>
  <c r="E24" i="126" s="1"/>
  <c r="E25" i="126" s="1"/>
  <c r="E26" i="126" s="1"/>
  <c r="E27" i="126" s="1"/>
  <c r="E28" i="126" s="1"/>
  <c r="E29" i="126" s="1"/>
  <c r="E30" i="126" s="1"/>
  <c r="E31" i="126" s="1"/>
  <c r="G19" i="126"/>
  <c r="G20" i="126" s="1"/>
  <c r="G21" i="126" s="1"/>
  <c r="G16" i="126"/>
  <c r="G17" i="126" s="1"/>
  <c r="G18" i="126" s="1"/>
  <c r="G15" i="126"/>
  <c r="F15" i="126"/>
  <c r="F16" i="126" s="1"/>
  <c r="F17" i="126" s="1"/>
  <c r="F18" i="126" s="1"/>
  <c r="F19" i="126" s="1"/>
  <c r="F20" i="126" s="1"/>
  <c r="F21" i="126" s="1"/>
  <c r="G14" i="126"/>
  <c r="F14" i="126"/>
  <c r="E14" i="126"/>
  <c r="E15" i="126" s="1"/>
  <c r="E16" i="126" s="1"/>
  <c r="E17" i="126" s="1"/>
  <c r="E18" i="126" s="1"/>
  <c r="E19" i="126" s="1"/>
  <c r="E20" i="126" s="1"/>
  <c r="E21" i="126" s="1"/>
  <c r="D14" i="126"/>
  <c r="D15" i="126" s="1"/>
  <c r="G31" i="125"/>
  <c r="G30" i="125"/>
  <c r="F30" i="125"/>
  <c r="F31" i="125" s="1"/>
  <c r="G27" i="125"/>
  <c r="G28" i="125" s="1"/>
  <c r="G29" i="125" s="1"/>
  <c r="G24" i="125"/>
  <c r="G25" i="125" s="1"/>
  <c r="G26" i="125" s="1"/>
  <c r="G23" i="125"/>
  <c r="F23" i="125"/>
  <c r="F24" i="125" s="1"/>
  <c r="F25" i="125" s="1"/>
  <c r="F26" i="125" s="1"/>
  <c r="F27" i="125" s="1"/>
  <c r="F28" i="125" s="1"/>
  <c r="F29" i="125" s="1"/>
  <c r="G22" i="125"/>
  <c r="F22" i="125"/>
  <c r="E22" i="125"/>
  <c r="E23" i="125" s="1"/>
  <c r="E24" i="125" s="1"/>
  <c r="E25" i="125" s="1"/>
  <c r="E26" i="125" s="1"/>
  <c r="E27" i="125" s="1"/>
  <c r="E28" i="125" s="1"/>
  <c r="E29" i="125" s="1"/>
  <c r="E30" i="125" s="1"/>
  <c r="E31" i="125" s="1"/>
  <c r="G19" i="125"/>
  <c r="G20" i="125" s="1"/>
  <c r="G21" i="125" s="1"/>
  <c r="G16" i="125"/>
  <c r="G17" i="125" s="1"/>
  <c r="G18" i="125" s="1"/>
  <c r="G15" i="125"/>
  <c r="F15" i="125"/>
  <c r="F16" i="125" s="1"/>
  <c r="F17" i="125" s="1"/>
  <c r="F18" i="125" s="1"/>
  <c r="F19" i="125" s="1"/>
  <c r="F20" i="125" s="1"/>
  <c r="F21" i="125" s="1"/>
  <c r="G14" i="125"/>
  <c r="F14" i="125"/>
  <c r="E14" i="125"/>
  <c r="E15" i="125" s="1"/>
  <c r="E16" i="125" s="1"/>
  <c r="E17" i="125" s="1"/>
  <c r="E18" i="125" s="1"/>
  <c r="E19" i="125" s="1"/>
  <c r="E20" i="125" s="1"/>
  <c r="E21" i="125" s="1"/>
  <c r="D14" i="125"/>
  <c r="D15" i="125" s="1"/>
  <c r="G31" i="124"/>
  <c r="G30" i="124"/>
  <c r="F30" i="124"/>
  <c r="F31" i="124" s="1"/>
  <c r="G27" i="124"/>
  <c r="G28" i="124" s="1"/>
  <c r="G29" i="124" s="1"/>
  <c r="G24" i="124"/>
  <c r="G25" i="124" s="1"/>
  <c r="G26" i="124" s="1"/>
  <c r="G23" i="124"/>
  <c r="F23" i="124"/>
  <c r="F24" i="124" s="1"/>
  <c r="F25" i="124" s="1"/>
  <c r="F26" i="124" s="1"/>
  <c r="F27" i="124" s="1"/>
  <c r="F28" i="124" s="1"/>
  <c r="F29" i="124" s="1"/>
  <c r="G22" i="124"/>
  <c r="F22" i="124"/>
  <c r="E22" i="124"/>
  <c r="E23" i="124" s="1"/>
  <c r="E24" i="124" s="1"/>
  <c r="E25" i="124" s="1"/>
  <c r="E26" i="124" s="1"/>
  <c r="E27" i="124" s="1"/>
  <c r="E28" i="124" s="1"/>
  <c r="E29" i="124" s="1"/>
  <c r="E30" i="124" s="1"/>
  <c r="E31" i="124" s="1"/>
  <c r="G19" i="124"/>
  <c r="G20" i="124" s="1"/>
  <c r="G21" i="124" s="1"/>
  <c r="G16" i="124"/>
  <c r="G17" i="124" s="1"/>
  <c r="G18" i="124" s="1"/>
  <c r="G15" i="124"/>
  <c r="F15" i="124"/>
  <c r="F16" i="124" s="1"/>
  <c r="F17" i="124" s="1"/>
  <c r="F18" i="124" s="1"/>
  <c r="F19" i="124" s="1"/>
  <c r="F20" i="124" s="1"/>
  <c r="F21" i="124" s="1"/>
  <c r="G14" i="124"/>
  <c r="F14" i="124"/>
  <c r="E14" i="124"/>
  <c r="E15" i="124" s="1"/>
  <c r="E16" i="124" s="1"/>
  <c r="E17" i="124" s="1"/>
  <c r="E18" i="124" s="1"/>
  <c r="E19" i="124" s="1"/>
  <c r="E20" i="124" s="1"/>
  <c r="E21" i="124" s="1"/>
  <c r="D14" i="124"/>
  <c r="D15" i="124" s="1"/>
  <c r="G31" i="123"/>
  <c r="G30" i="123"/>
  <c r="F30" i="123"/>
  <c r="F31" i="123" s="1"/>
  <c r="G27" i="123"/>
  <c r="G28" i="123" s="1"/>
  <c r="G29" i="123" s="1"/>
  <c r="G24" i="123"/>
  <c r="G25" i="123" s="1"/>
  <c r="G26" i="123" s="1"/>
  <c r="G23" i="123"/>
  <c r="F23" i="123"/>
  <c r="F24" i="123" s="1"/>
  <c r="F25" i="123" s="1"/>
  <c r="F26" i="123" s="1"/>
  <c r="F27" i="123" s="1"/>
  <c r="F28" i="123" s="1"/>
  <c r="F29" i="123" s="1"/>
  <c r="G22" i="123"/>
  <c r="F22" i="123"/>
  <c r="E22" i="123"/>
  <c r="E23" i="123" s="1"/>
  <c r="E24" i="123" s="1"/>
  <c r="E25" i="123" s="1"/>
  <c r="E26" i="123" s="1"/>
  <c r="E27" i="123" s="1"/>
  <c r="E28" i="123" s="1"/>
  <c r="E29" i="123" s="1"/>
  <c r="E30" i="123" s="1"/>
  <c r="E31" i="123" s="1"/>
  <c r="G19" i="123"/>
  <c r="G20" i="123" s="1"/>
  <c r="G21" i="123" s="1"/>
  <c r="G16" i="123"/>
  <c r="G17" i="123" s="1"/>
  <c r="G18" i="123" s="1"/>
  <c r="G15" i="123"/>
  <c r="F15" i="123"/>
  <c r="F16" i="123" s="1"/>
  <c r="F17" i="123" s="1"/>
  <c r="F18" i="123" s="1"/>
  <c r="F19" i="123" s="1"/>
  <c r="F20" i="123" s="1"/>
  <c r="F21" i="123" s="1"/>
  <c r="G14" i="123"/>
  <c r="F14" i="123"/>
  <c r="E14" i="123"/>
  <c r="E15" i="123" s="1"/>
  <c r="E16" i="123" s="1"/>
  <c r="E17" i="123" s="1"/>
  <c r="E18" i="123" s="1"/>
  <c r="E19" i="123" s="1"/>
  <c r="E20" i="123" s="1"/>
  <c r="E21" i="123" s="1"/>
  <c r="D14" i="123"/>
  <c r="D15" i="123" s="1"/>
  <c r="G31" i="122"/>
  <c r="G30" i="122"/>
  <c r="F30" i="122"/>
  <c r="F31" i="122" s="1"/>
  <c r="G27" i="122"/>
  <c r="G28" i="122" s="1"/>
  <c r="G29" i="122" s="1"/>
  <c r="G24" i="122"/>
  <c r="G25" i="122" s="1"/>
  <c r="G26" i="122" s="1"/>
  <c r="G23" i="122"/>
  <c r="F23" i="122"/>
  <c r="F24" i="122" s="1"/>
  <c r="F25" i="122" s="1"/>
  <c r="F26" i="122" s="1"/>
  <c r="F27" i="122" s="1"/>
  <c r="F28" i="122" s="1"/>
  <c r="F29" i="122" s="1"/>
  <c r="G22" i="122"/>
  <c r="F22" i="122"/>
  <c r="E22" i="122"/>
  <c r="E23" i="122" s="1"/>
  <c r="E24" i="122" s="1"/>
  <c r="E25" i="122" s="1"/>
  <c r="E26" i="122" s="1"/>
  <c r="E27" i="122" s="1"/>
  <c r="E28" i="122" s="1"/>
  <c r="E29" i="122" s="1"/>
  <c r="E30" i="122" s="1"/>
  <c r="E31" i="122" s="1"/>
  <c r="G19" i="122"/>
  <c r="G20" i="122" s="1"/>
  <c r="G21" i="122" s="1"/>
  <c r="G16" i="122"/>
  <c r="G17" i="122" s="1"/>
  <c r="G18" i="122" s="1"/>
  <c r="G15" i="122"/>
  <c r="F15" i="122"/>
  <c r="F16" i="122" s="1"/>
  <c r="F17" i="122" s="1"/>
  <c r="F18" i="122" s="1"/>
  <c r="F19" i="122" s="1"/>
  <c r="F20" i="122" s="1"/>
  <c r="F21" i="122" s="1"/>
  <c r="G14" i="122"/>
  <c r="F14" i="122"/>
  <c r="E14" i="122"/>
  <c r="E15" i="122" s="1"/>
  <c r="E16" i="122" s="1"/>
  <c r="E17" i="122" s="1"/>
  <c r="E18" i="122" s="1"/>
  <c r="E19" i="122" s="1"/>
  <c r="E20" i="122" s="1"/>
  <c r="E21" i="122" s="1"/>
  <c r="D14" i="122"/>
  <c r="D15" i="122" s="1"/>
  <c r="G31" i="121"/>
  <c r="G30" i="121"/>
  <c r="F30" i="121"/>
  <c r="F31" i="121" s="1"/>
  <c r="G27" i="121"/>
  <c r="G28" i="121" s="1"/>
  <c r="G29" i="121" s="1"/>
  <c r="G24" i="121"/>
  <c r="G25" i="121" s="1"/>
  <c r="G26" i="121" s="1"/>
  <c r="G23" i="121"/>
  <c r="F23" i="121"/>
  <c r="F24" i="121" s="1"/>
  <c r="F25" i="121" s="1"/>
  <c r="F26" i="121" s="1"/>
  <c r="F27" i="121" s="1"/>
  <c r="F28" i="121" s="1"/>
  <c r="F29" i="121" s="1"/>
  <c r="G22" i="121"/>
  <c r="F22" i="121"/>
  <c r="E22" i="121"/>
  <c r="E23" i="121" s="1"/>
  <c r="E24" i="121" s="1"/>
  <c r="E25" i="121" s="1"/>
  <c r="E26" i="121" s="1"/>
  <c r="E27" i="121" s="1"/>
  <c r="E28" i="121" s="1"/>
  <c r="E29" i="121" s="1"/>
  <c r="E30" i="121" s="1"/>
  <c r="E31" i="121" s="1"/>
  <c r="G19" i="121"/>
  <c r="G20" i="121" s="1"/>
  <c r="G21" i="121" s="1"/>
  <c r="G16" i="121"/>
  <c r="G17" i="121" s="1"/>
  <c r="G18" i="121" s="1"/>
  <c r="G15" i="121"/>
  <c r="F15" i="121"/>
  <c r="F16" i="121" s="1"/>
  <c r="F17" i="121" s="1"/>
  <c r="F18" i="121" s="1"/>
  <c r="F19" i="121" s="1"/>
  <c r="F20" i="121" s="1"/>
  <c r="F21" i="121" s="1"/>
  <c r="G14" i="121"/>
  <c r="F14" i="121"/>
  <c r="E14" i="121"/>
  <c r="E15" i="121" s="1"/>
  <c r="E16" i="121" s="1"/>
  <c r="E17" i="121" s="1"/>
  <c r="E18" i="121" s="1"/>
  <c r="E19" i="121" s="1"/>
  <c r="E20" i="121" s="1"/>
  <c r="E21" i="121" s="1"/>
  <c r="D14" i="121"/>
  <c r="D15" i="121" s="1"/>
  <c r="G31" i="120"/>
  <c r="G30" i="120"/>
  <c r="F30" i="120"/>
  <c r="F31" i="120" s="1"/>
  <c r="G27" i="120"/>
  <c r="G28" i="120" s="1"/>
  <c r="G29" i="120" s="1"/>
  <c r="G24" i="120"/>
  <c r="G25" i="120" s="1"/>
  <c r="G26" i="120" s="1"/>
  <c r="G23" i="120"/>
  <c r="F23" i="120"/>
  <c r="F24" i="120" s="1"/>
  <c r="F25" i="120" s="1"/>
  <c r="F26" i="120" s="1"/>
  <c r="F27" i="120" s="1"/>
  <c r="F28" i="120" s="1"/>
  <c r="F29" i="120" s="1"/>
  <c r="G22" i="120"/>
  <c r="F22" i="120"/>
  <c r="E22" i="120"/>
  <c r="E23" i="120" s="1"/>
  <c r="E24" i="120" s="1"/>
  <c r="E25" i="120" s="1"/>
  <c r="E26" i="120" s="1"/>
  <c r="E27" i="120" s="1"/>
  <c r="E28" i="120" s="1"/>
  <c r="E29" i="120" s="1"/>
  <c r="E30" i="120" s="1"/>
  <c r="E31" i="120" s="1"/>
  <c r="G19" i="120"/>
  <c r="G20" i="120" s="1"/>
  <c r="G21" i="120" s="1"/>
  <c r="G16" i="120"/>
  <c r="G17" i="120" s="1"/>
  <c r="G18" i="120" s="1"/>
  <c r="G15" i="120"/>
  <c r="F15" i="120"/>
  <c r="F16" i="120" s="1"/>
  <c r="F17" i="120" s="1"/>
  <c r="F18" i="120" s="1"/>
  <c r="F19" i="120" s="1"/>
  <c r="F20" i="120" s="1"/>
  <c r="F21" i="120" s="1"/>
  <c r="G14" i="120"/>
  <c r="F14" i="120"/>
  <c r="E14" i="120"/>
  <c r="E15" i="120" s="1"/>
  <c r="E16" i="120" s="1"/>
  <c r="E17" i="120" s="1"/>
  <c r="E18" i="120" s="1"/>
  <c r="E19" i="120" s="1"/>
  <c r="E20" i="120" s="1"/>
  <c r="E21" i="120" s="1"/>
  <c r="D14" i="120"/>
  <c r="D15" i="120" s="1"/>
  <c r="G31" i="110"/>
  <c r="G30" i="110"/>
  <c r="F30" i="110"/>
  <c r="F31" i="110" s="1"/>
  <c r="G27" i="110"/>
  <c r="G28" i="110" s="1"/>
  <c r="G29" i="110" s="1"/>
  <c r="G24" i="110"/>
  <c r="G25" i="110" s="1"/>
  <c r="G26" i="110" s="1"/>
  <c r="G23" i="110"/>
  <c r="F23" i="110"/>
  <c r="F24" i="110" s="1"/>
  <c r="F25" i="110" s="1"/>
  <c r="F26" i="110" s="1"/>
  <c r="F27" i="110" s="1"/>
  <c r="F28" i="110" s="1"/>
  <c r="F29" i="110" s="1"/>
  <c r="G22" i="110"/>
  <c r="F22" i="110"/>
  <c r="E22" i="110"/>
  <c r="E23" i="110" s="1"/>
  <c r="E24" i="110" s="1"/>
  <c r="E25" i="110" s="1"/>
  <c r="E26" i="110" s="1"/>
  <c r="E27" i="110" s="1"/>
  <c r="E28" i="110" s="1"/>
  <c r="E29" i="110" s="1"/>
  <c r="E30" i="110" s="1"/>
  <c r="E31" i="110" s="1"/>
  <c r="G19" i="110"/>
  <c r="G20" i="110" s="1"/>
  <c r="G21" i="110" s="1"/>
  <c r="G16" i="110"/>
  <c r="G17" i="110" s="1"/>
  <c r="G18" i="110" s="1"/>
  <c r="G15" i="110"/>
  <c r="F15" i="110"/>
  <c r="F16" i="110" s="1"/>
  <c r="F17" i="110" s="1"/>
  <c r="F18" i="110" s="1"/>
  <c r="F19" i="110" s="1"/>
  <c r="F20" i="110" s="1"/>
  <c r="F21" i="110" s="1"/>
  <c r="G14" i="110"/>
  <c r="F14" i="110"/>
  <c r="E14" i="110"/>
  <c r="E15" i="110" s="1"/>
  <c r="E16" i="110" s="1"/>
  <c r="E17" i="110" s="1"/>
  <c r="E18" i="110" s="1"/>
  <c r="E19" i="110" s="1"/>
  <c r="E20" i="110" s="1"/>
  <c r="E21" i="110" s="1"/>
  <c r="D14" i="110"/>
  <c r="D15" i="110" s="1"/>
  <c r="G31" i="109"/>
  <c r="G30" i="109"/>
  <c r="F30" i="109"/>
  <c r="F31" i="109" s="1"/>
  <c r="G27" i="109"/>
  <c r="G28" i="109" s="1"/>
  <c r="G29" i="109" s="1"/>
  <c r="G24" i="109"/>
  <c r="G25" i="109" s="1"/>
  <c r="G26" i="109" s="1"/>
  <c r="G23" i="109"/>
  <c r="F23" i="109"/>
  <c r="F24" i="109" s="1"/>
  <c r="F25" i="109" s="1"/>
  <c r="F26" i="109" s="1"/>
  <c r="F27" i="109" s="1"/>
  <c r="F28" i="109" s="1"/>
  <c r="F29" i="109" s="1"/>
  <c r="G22" i="109"/>
  <c r="F22" i="109"/>
  <c r="E22" i="109"/>
  <c r="E23" i="109" s="1"/>
  <c r="E24" i="109" s="1"/>
  <c r="E25" i="109" s="1"/>
  <c r="E26" i="109" s="1"/>
  <c r="E27" i="109" s="1"/>
  <c r="E28" i="109" s="1"/>
  <c r="E29" i="109" s="1"/>
  <c r="E30" i="109" s="1"/>
  <c r="E31" i="109" s="1"/>
  <c r="G19" i="109"/>
  <c r="G20" i="109" s="1"/>
  <c r="G21" i="109" s="1"/>
  <c r="G16" i="109"/>
  <c r="G17" i="109" s="1"/>
  <c r="G18" i="109" s="1"/>
  <c r="G15" i="109"/>
  <c r="F15" i="109"/>
  <c r="F16" i="109" s="1"/>
  <c r="F17" i="109" s="1"/>
  <c r="F18" i="109" s="1"/>
  <c r="F19" i="109" s="1"/>
  <c r="F20" i="109" s="1"/>
  <c r="F21" i="109" s="1"/>
  <c r="G14" i="109"/>
  <c r="F14" i="109"/>
  <c r="E14" i="109"/>
  <c r="E15" i="109" s="1"/>
  <c r="E16" i="109" s="1"/>
  <c r="E17" i="109" s="1"/>
  <c r="E18" i="109" s="1"/>
  <c r="E19" i="109" s="1"/>
  <c r="E20" i="109" s="1"/>
  <c r="E21" i="109" s="1"/>
  <c r="D14" i="109"/>
  <c r="D15" i="109" s="1"/>
  <c r="G31" i="108"/>
  <c r="G30" i="108"/>
  <c r="F30" i="108"/>
  <c r="F31" i="108" s="1"/>
  <c r="G27" i="108"/>
  <c r="G28" i="108" s="1"/>
  <c r="G29" i="108" s="1"/>
  <c r="G24" i="108"/>
  <c r="G25" i="108" s="1"/>
  <c r="G26" i="108" s="1"/>
  <c r="G23" i="108"/>
  <c r="F23" i="108"/>
  <c r="F24" i="108" s="1"/>
  <c r="F25" i="108" s="1"/>
  <c r="F26" i="108" s="1"/>
  <c r="F27" i="108" s="1"/>
  <c r="F28" i="108" s="1"/>
  <c r="F29" i="108" s="1"/>
  <c r="G22" i="108"/>
  <c r="F22" i="108"/>
  <c r="E22" i="108"/>
  <c r="E23" i="108" s="1"/>
  <c r="E24" i="108" s="1"/>
  <c r="E25" i="108" s="1"/>
  <c r="E26" i="108" s="1"/>
  <c r="E27" i="108" s="1"/>
  <c r="E28" i="108" s="1"/>
  <c r="E29" i="108" s="1"/>
  <c r="E30" i="108" s="1"/>
  <c r="E31" i="108" s="1"/>
  <c r="G19" i="108"/>
  <c r="G20" i="108" s="1"/>
  <c r="G21" i="108" s="1"/>
  <c r="G16" i="108"/>
  <c r="G17" i="108" s="1"/>
  <c r="G18" i="108" s="1"/>
  <c r="G15" i="108"/>
  <c r="F15" i="108"/>
  <c r="F16" i="108" s="1"/>
  <c r="F17" i="108" s="1"/>
  <c r="F18" i="108" s="1"/>
  <c r="F19" i="108" s="1"/>
  <c r="F20" i="108" s="1"/>
  <c r="F21" i="108" s="1"/>
  <c r="G14" i="108"/>
  <c r="F14" i="108"/>
  <c r="E14" i="108"/>
  <c r="E15" i="108" s="1"/>
  <c r="E16" i="108" s="1"/>
  <c r="E17" i="108" s="1"/>
  <c r="E18" i="108" s="1"/>
  <c r="E19" i="108" s="1"/>
  <c r="E20" i="108" s="1"/>
  <c r="E21" i="108" s="1"/>
  <c r="D14" i="108"/>
  <c r="D15" i="108" s="1"/>
  <c r="G31" i="107"/>
  <c r="G30" i="107"/>
  <c r="F30" i="107"/>
  <c r="F31" i="107" s="1"/>
  <c r="G27" i="107"/>
  <c r="G28" i="107" s="1"/>
  <c r="G29" i="107" s="1"/>
  <c r="G24" i="107"/>
  <c r="G25" i="107" s="1"/>
  <c r="G26" i="107" s="1"/>
  <c r="G23" i="107"/>
  <c r="F23" i="107"/>
  <c r="F24" i="107" s="1"/>
  <c r="F25" i="107" s="1"/>
  <c r="F26" i="107" s="1"/>
  <c r="F27" i="107" s="1"/>
  <c r="F28" i="107" s="1"/>
  <c r="F29" i="107" s="1"/>
  <c r="G22" i="107"/>
  <c r="F22" i="107"/>
  <c r="E22" i="107"/>
  <c r="E23" i="107" s="1"/>
  <c r="E24" i="107" s="1"/>
  <c r="E25" i="107" s="1"/>
  <c r="E26" i="107" s="1"/>
  <c r="E27" i="107" s="1"/>
  <c r="E28" i="107" s="1"/>
  <c r="E29" i="107" s="1"/>
  <c r="E30" i="107" s="1"/>
  <c r="E31" i="107" s="1"/>
  <c r="G19" i="107"/>
  <c r="G20" i="107" s="1"/>
  <c r="G21" i="107" s="1"/>
  <c r="G16" i="107"/>
  <c r="G17" i="107" s="1"/>
  <c r="G18" i="107" s="1"/>
  <c r="G15" i="107"/>
  <c r="F15" i="107"/>
  <c r="F16" i="107" s="1"/>
  <c r="F17" i="107" s="1"/>
  <c r="F18" i="107" s="1"/>
  <c r="F19" i="107" s="1"/>
  <c r="F20" i="107" s="1"/>
  <c r="F21" i="107" s="1"/>
  <c r="G14" i="107"/>
  <c r="F14" i="107"/>
  <c r="E14" i="107"/>
  <c r="E15" i="107" s="1"/>
  <c r="E16" i="107" s="1"/>
  <c r="E17" i="107" s="1"/>
  <c r="E18" i="107" s="1"/>
  <c r="E19" i="107" s="1"/>
  <c r="E20" i="107" s="1"/>
  <c r="E21" i="107" s="1"/>
  <c r="D14" i="107"/>
  <c r="D15" i="107" s="1"/>
  <c r="G31" i="106"/>
  <c r="G30" i="106"/>
  <c r="F30" i="106"/>
  <c r="F31" i="106" s="1"/>
  <c r="G27" i="106"/>
  <c r="G28" i="106" s="1"/>
  <c r="G29" i="106" s="1"/>
  <c r="G24" i="106"/>
  <c r="G25" i="106" s="1"/>
  <c r="G26" i="106" s="1"/>
  <c r="G23" i="106"/>
  <c r="F23" i="106"/>
  <c r="F24" i="106" s="1"/>
  <c r="F25" i="106" s="1"/>
  <c r="F26" i="106" s="1"/>
  <c r="F27" i="106" s="1"/>
  <c r="F28" i="106" s="1"/>
  <c r="F29" i="106" s="1"/>
  <c r="G22" i="106"/>
  <c r="F22" i="106"/>
  <c r="E22" i="106"/>
  <c r="E23" i="106" s="1"/>
  <c r="E24" i="106" s="1"/>
  <c r="E25" i="106" s="1"/>
  <c r="E26" i="106" s="1"/>
  <c r="E27" i="106" s="1"/>
  <c r="E28" i="106" s="1"/>
  <c r="E29" i="106" s="1"/>
  <c r="E30" i="106" s="1"/>
  <c r="E31" i="106" s="1"/>
  <c r="G19" i="106"/>
  <c r="G20" i="106" s="1"/>
  <c r="G21" i="106" s="1"/>
  <c r="G16" i="106"/>
  <c r="G17" i="106" s="1"/>
  <c r="G18" i="106" s="1"/>
  <c r="G15" i="106"/>
  <c r="F15" i="106"/>
  <c r="F16" i="106" s="1"/>
  <c r="F17" i="106" s="1"/>
  <c r="F18" i="106" s="1"/>
  <c r="F19" i="106" s="1"/>
  <c r="F20" i="106" s="1"/>
  <c r="F21" i="106" s="1"/>
  <c r="G14" i="106"/>
  <c r="F14" i="106"/>
  <c r="E14" i="106"/>
  <c r="E15" i="106" s="1"/>
  <c r="E16" i="106" s="1"/>
  <c r="E17" i="106" s="1"/>
  <c r="E18" i="106" s="1"/>
  <c r="E19" i="106" s="1"/>
  <c r="E20" i="106" s="1"/>
  <c r="E21" i="106" s="1"/>
  <c r="D14" i="106"/>
  <c r="H14" i="106" s="1"/>
  <c r="G31" i="105"/>
  <c r="G30" i="105"/>
  <c r="F30" i="105"/>
  <c r="F31" i="105" s="1"/>
  <c r="G27" i="105"/>
  <c r="G28" i="105" s="1"/>
  <c r="G29" i="105" s="1"/>
  <c r="G24" i="105"/>
  <c r="G25" i="105" s="1"/>
  <c r="G26" i="105" s="1"/>
  <c r="G23" i="105"/>
  <c r="F23" i="105"/>
  <c r="F24" i="105" s="1"/>
  <c r="F25" i="105" s="1"/>
  <c r="F26" i="105" s="1"/>
  <c r="F27" i="105" s="1"/>
  <c r="F28" i="105" s="1"/>
  <c r="F29" i="105" s="1"/>
  <c r="G22" i="105"/>
  <c r="F22" i="105"/>
  <c r="E22" i="105"/>
  <c r="E23" i="105" s="1"/>
  <c r="E24" i="105" s="1"/>
  <c r="E25" i="105" s="1"/>
  <c r="E26" i="105" s="1"/>
  <c r="E27" i="105" s="1"/>
  <c r="E28" i="105" s="1"/>
  <c r="E29" i="105" s="1"/>
  <c r="E30" i="105" s="1"/>
  <c r="E31" i="105" s="1"/>
  <c r="G19" i="105"/>
  <c r="G20" i="105" s="1"/>
  <c r="G21" i="105" s="1"/>
  <c r="G16" i="105"/>
  <c r="G17" i="105" s="1"/>
  <c r="G18" i="105" s="1"/>
  <c r="G15" i="105"/>
  <c r="F15" i="105"/>
  <c r="F16" i="105" s="1"/>
  <c r="F17" i="105" s="1"/>
  <c r="F18" i="105" s="1"/>
  <c r="F19" i="105" s="1"/>
  <c r="F20" i="105" s="1"/>
  <c r="F21" i="105" s="1"/>
  <c r="G14" i="105"/>
  <c r="F14" i="105"/>
  <c r="E14" i="105"/>
  <c r="E15" i="105" s="1"/>
  <c r="E16" i="105" s="1"/>
  <c r="E17" i="105" s="1"/>
  <c r="E18" i="105" s="1"/>
  <c r="E19" i="105" s="1"/>
  <c r="E20" i="105" s="1"/>
  <c r="E21" i="105" s="1"/>
  <c r="D14" i="105"/>
  <c r="D15" i="105" s="1"/>
  <c r="G31" i="104"/>
  <c r="G30" i="104"/>
  <c r="F30" i="104"/>
  <c r="F31" i="104" s="1"/>
  <c r="G27" i="104"/>
  <c r="G28" i="104" s="1"/>
  <c r="G29" i="104" s="1"/>
  <c r="G24" i="104"/>
  <c r="G25" i="104" s="1"/>
  <c r="G26" i="104" s="1"/>
  <c r="G23" i="104"/>
  <c r="F23" i="104"/>
  <c r="F24" i="104" s="1"/>
  <c r="F25" i="104" s="1"/>
  <c r="F26" i="104" s="1"/>
  <c r="F27" i="104" s="1"/>
  <c r="F28" i="104" s="1"/>
  <c r="F29" i="104" s="1"/>
  <c r="G22" i="104"/>
  <c r="F22" i="104"/>
  <c r="E22" i="104"/>
  <c r="E23" i="104" s="1"/>
  <c r="E24" i="104" s="1"/>
  <c r="E25" i="104" s="1"/>
  <c r="E26" i="104" s="1"/>
  <c r="E27" i="104" s="1"/>
  <c r="E28" i="104" s="1"/>
  <c r="E29" i="104" s="1"/>
  <c r="E30" i="104" s="1"/>
  <c r="E31" i="104" s="1"/>
  <c r="G19" i="104"/>
  <c r="G20" i="104" s="1"/>
  <c r="G21" i="104" s="1"/>
  <c r="G16" i="104"/>
  <c r="G17" i="104" s="1"/>
  <c r="G18" i="104" s="1"/>
  <c r="G15" i="104"/>
  <c r="F15" i="104"/>
  <c r="F16" i="104" s="1"/>
  <c r="F17" i="104" s="1"/>
  <c r="F18" i="104" s="1"/>
  <c r="F19" i="104" s="1"/>
  <c r="F20" i="104" s="1"/>
  <c r="F21" i="104" s="1"/>
  <c r="G14" i="104"/>
  <c r="F14" i="104"/>
  <c r="E14" i="104"/>
  <c r="E15" i="104" s="1"/>
  <c r="E16" i="104" s="1"/>
  <c r="E17" i="104" s="1"/>
  <c r="E18" i="104" s="1"/>
  <c r="E19" i="104" s="1"/>
  <c r="E20" i="104" s="1"/>
  <c r="E21" i="104" s="1"/>
  <c r="D14" i="104"/>
  <c r="H14" i="104" s="1"/>
  <c r="G31" i="103"/>
  <c r="G30" i="103"/>
  <c r="F30" i="103"/>
  <c r="F31" i="103" s="1"/>
  <c r="G27" i="103"/>
  <c r="G28" i="103" s="1"/>
  <c r="G29" i="103" s="1"/>
  <c r="G24" i="103"/>
  <c r="G25" i="103" s="1"/>
  <c r="G26" i="103" s="1"/>
  <c r="G23" i="103"/>
  <c r="F23" i="103"/>
  <c r="F24" i="103" s="1"/>
  <c r="F25" i="103" s="1"/>
  <c r="F26" i="103" s="1"/>
  <c r="F27" i="103" s="1"/>
  <c r="F28" i="103" s="1"/>
  <c r="F29" i="103" s="1"/>
  <c r="E23" i="103"/>
  <c r="E24" i="103" s="1"/>
  <c r="E25" i="103" s="1"/>
  <c r="E26" i="103" s="1"/>
  <c r="E27" i="103" s="1"/>
  <c r="E28" i="103" s="1"/>
  <c r="E29" i="103" s="1"/>
  <c r="E30" i="103" s="1"/>
  <c r="E31" i="103" s="1"/>
  <c r="G22" i="103"/>
  <c r="F22" i="103"/>
  <c r="E22" i="103"/>
  <c r="G19" i="103"/>
  <c r="G20" i="103" s="1"/>
  <c r="G21" i="103" s="1"/>
  <c r="G16" i="103"/>
  <c r="G17" i="103" s="1"/>
  <c r="G18" i="103" s="1"/>
  <c r="G15" i="103"/>
  <c r="F15" i="103"/>
  <c r="F16" i="103" s="1"/>
  <c r="F17" i="103" s="1"/>
  <c r="F18" i="103" s="1"/>
  <c r="F19" i="103" s="1"/>
  <c r="F20" i="103" s="1"/>
  <c r="F21" i="103" s="1"/>
  <c r="G14" i="103"/>
  <c r="F14" i="103"/>
  <c r="E14" i="103"/>
  <c r="E15" i="103" s="1"/>
  <c r="E16" i="103" s="1"/>
  <c r="E17" i="103" s="1"/>
  <c r="E18" i="103" s="1"/>
  <c r="E19" i="103" s="1"/>
  <c r="E20" i="103" s="1"/>
  <c r="E21" i="103" s="1"/>
  <c r="D14" i="103"/>
  <c r="D15" i="103" s="1"/>
  <c r="D22" i="102" l="1"/>
  <c r="H21" i="102"/>
  <c r="C19" i="102"/>
  <c r="M10" i="186"/>
  <c r="N10" i="186" s="1"/>
  <c r="M10" i="167"/>
  <c r="N10" i="167" s="1"/>
  <c r="M10" i="197"/>
  <c r="N10" i="197" s="1"/>
  <c r="M10" i="174"/>
  <c r="N10" i="174" s="1"/>
  <c r="M10" i="164"/>
  <c r="N10" i="164" s="1"/>
  <c r="M10" i="160"/>
  <c r="N10" i="160" s="1"/>
  <c r="M10" i="179"/>
  <c r="N10" i="179" s="1"/>
  <c r="M10" i="194"/>
  <c r="N10" i="194" s="1"/>
  <c r="M10" i="183"/>
  <c r="N10" i="183" s="1"/>
  <c r="M10" i="175"/>
  <c r="N10" i="175" s="1"/>
  <c r="M10" i="191"/>
  <c r="N10" i="191" s="1"/>
  <c r="M10" i="187"/>
  <c r="N10" i="187" s="1"/>
  <c r="M10" i="171"/>
  <c r="N10" i="171" s="1"/>
  <c r="M10" i="168"/>
  <c r="N10" i="168" s="1"/>
  <c r="M10" i="198"/>
  <c r="N10" i="198" s="1"/>
  <c r="M10" i="165"/>
  <c r="N10" i="165" s="1"/>
  <c r="M10" i="161"/>
  <c r="N10" i="161" s="1"/>
  <c r="M10" i="195"/>
  <c r="N10" i="195" s="1"/>
  <c r="M10" i="184"/>
  <c r="N10" i="184" s="1"/>
  <c r="M10" i="180"/>
  <c r="N10" i="180" s="1"/>
  <c r="M10" i="176"/>
  <c r="N10" i="176" s="1"/>
  <c r="M10" i="192"/>
  <c r="N10" i="192" s="1"/>
  <c r="M10" i="188"/>
  <c r="N10" i="188" s="1"/>
  <c r="M10" i="172"/>
  <c r="N10" i="172" s="1"/>
  <c r="M10" i="169"/>
  <c r="N10" i="169" s="1"/>
  <c r="M10" i="199"/>
  <c r="N10" i="199" s="1"/>
  <c r="M10" i="189"/>
  <c r="N10" i="189" s="1"/>
  <c r="M10" i="185"/>
  <c r="N10" i="185" s="1"/>
  <c r="M10" i="181"/>
  <c r="N10" i="181" s="1"/>
  <c r="M10" i="177"/>
  <c r="N10" i="177" s="1"/>
  <c r="M10" i="166"/>
  <c r="N10" i="166" s="1"/>
  <c r="M10" i="196"/>
  <c r="N10" i="196" s="1"/>
  <c r="M10" i="193"/>
  <c r="N10" i="193" s="1"/>
  <c r="M10" i="173"/>
  <c r="N10" i="173" s="1"/>
  <c r="M10" i="190"/>
  <c r="N10" i="190" s="1"/>
  <c r="M10" i="118"/>
  <c r="N10" i="118" s="1"/>
  <c r="M10" i="112"/>
  <c r="N10" i="112" s="1"/>
  <c r="M10" i="114"/>
  <c r="N10" i="114" s="1"/>
  <c r="M10" i="111"/>
  <c r="N10" i="111" s="1"/>
  <c r="M10" i="178"/>
  <c r="N10" i="178" s="1"/>
  <c r="M10" i="162"/>
  <c r="N10" i="162" s="1"/>
  <c r="M10" i="117"/>
  <c r="N10" i="117" s="1"/>
  <c r="M10" i="119"/>
  <c r="N10" i="119" s="1"/>
  <c r="M10" i="115"/>
  <c r="N10" i="115" s="1"/>
  <c r="M10" i="113"/>
  <c r="N10" i="113" s="1"/>
  <c r="M10" i="182"/>
  <c r="N10" i="182" s="1"/>
  <c r="M10" i="170"/>
  <c r="N10" i="170" s="1"/>
  <c r="M10" i="116"/>
  <c r="N10" i="116" s="1"/>
  <c r="M10" i="163"/>
  <c r="N10" i="163" s="1"/>
  <c r="R10" i="194"/>
  <c r="R10" i="183"/>
  <c r="R10" i="175"/>
  <c r="R10" i="117"/>
  <c r="R10" i="191"/>
  <c r="R10" i="187"/>
  <c r="R10" i="171"/>
  <c r="R10" i="198"/>
  <c r="R10" i="195"/>
  <c r="R10" i="184"/>
  <c r="R10" i="180"/>
  <c r="R10" i="176"/>
  <c r="R10" i="192"/>
  <c r="R10" i="188"/>
  <c r="R10" i="172"/>
  <c r="R10" i="162"/>
  <c r="R10" i="169"/>
  <c r="R10" i="199"/>
  <c r="R10" i="189"/>
  <c r="R10" i="185"/>
  <c r="R10" i="181"/>
  <c r="R10" i="177"/>
  <c r="R10" i="196"/>
  <c r="R10" i="193"/>
  <c r="R10" i="173"/>
  <c r="R10" i="190"/>
  <c r="R10" i="182"/>
  <c r="R10" i="178"/>
  <c r="R10" i="170"/>
  <c r="R10" i="186"/>
  <c r="R10" i="167"/>
  <c r="R10" i="197"/>
  <c r="R10" i="174"/>
  <c r="R10" i="164"/>
  <c r="R10" i="160"/>
  <c r="R10" i="118"/>
  <c r="R10" i="166"/>
  <c r="R10" i="115"/>
  <c r="R10" i="114"/>
  <c r="R10" i="111"/>
  <c r="R10" i="113"/>
  <c r="R10" i="116"/>
  <c r="R10" i="119"/>
  <c r="R10" i="163"/>
  <c r="R10" i="161"/>
  <c r="R10" i="179"/>
  <c r="R10" i="165"/>
  <c r="R10" i="168"/>
  <c r="R10" i="112"/>
  <c r="J13" i="191"/>
  <c r="J13" i="187"/>
  <c r="J13" i="171"/>
  <c r="J13" i="161"/>
  <c r="J13" i="168"/>
  <c r="J13" i="114"/>
  <c r="J13" i="188"/>
  <c r="J13" i="184"/>
  <c r="J13" i="198"/>
  <c r="J13" i="180"/>
  <c r="J13" i="195"/>
  <c r="J13" i="192"/>
  <c r="J13" i="172"/>
  <c r="J13" i="199"/>
  <c r="J13" i="189"/>
  <c r="J13" i="181"/>
  <c r="J13" i="177"/>
  <c r="J13" i="169"/>
  <c r="J13" i="185"/>
  <c r="J13" i="166"/>
  <c r="J13" i="196"/>
  <c r="J13" i="173"/>
  <c r="J13" i="178"/>
  <c r="J13" i="193"/>
  <c r="J13" i="182"/>
  <c r="J13" i="174"/>
  <c r="J13" i="190"/>
  <c r="J13" i="186"/>
  <c r="J13" i="170"/>
  <c r="J13" i="167"/>
  <c r="J13" i="197"/>
  <c r="J13" i="164"/>
  <c r="J13" i="194"/>
  <c r="J13" i="183"/>
  <c r="J13" i="179"/>
  <c r="J13" i="175"/>
  <c r="J13" i="113"/>
  <c r="J13" i="176"/>
  <c r="J13" i="112"/>
  <c r="J13" i="118"/>
  <c r="J13" i="163"/>
  <c r="J13" i="111"/>
  <c r="J13" i="160"/>
  <c r="J13" i="162"/>
  <c r="J13" i="115"/>
  <c r="J13" i="165"/>
  <c r="J13" i="117"/>
  <c r="J13" i="119"/>
  <c r="J13" i="116"/>
  <c r="V10" i="198"/>
  <c r="V10" i="165"/>
  <c r="V10" i="161"/>
  <c r="V10" i="195"/>
  <c r="V10" i="184"/>
  <c r="V10" i="180"/>
  <c r="V10" i="176"/>
  <c r="V10" i="114"/>
  <c r="V10" i="192"/>
  <c r="V10" i="188"/>
  <c r="V10" i="169"/>
  <c r="V10" i="199"/>
  <c r="V10" i="189"/>
  <c r="V10" i="185"/>
  <c r="V10" i="181"/>
  <c r="V10" i="177"/>
  <c r="V10" i="166"/>
  <c r="V10" i="196"/>
  <c r="V10" i="163"/>
  <c r="V10" i="193"/>
  <c r="V10" i="173"/>
  <c r="V10" i="190"/>
  <c r="V10" i="182"/>
  <c r="V10" i="178"/>
  <c r="V10" i="170"/>
  <c r="V10" i="186"/>
  <c r="V10" i="167"/>
  <c r="V10" i="197"/>
  <c r="V10" i="174"/>
  <c r="V10" i="164"/>
  <c r="V10" i="179"/>
  <c r="V10" i="194"/>
  <c r="V10" i="183"/>
  <c r="V10" i="175"/>
  <c r="V10" i="191"/>
  <c r="V10" i="187"/>
  <c r="V10" i="171"/>
  <c r="V10" i="162"/>
  <c r="V10" i="115"/>
  <c r="V10" i="111"/>
  <c r="V10" i="117"/>
  <c r="V10" i="112"/>
  <c r="V10" i="119"/>
  <c r="V10" i="113"/>
  <c r="V10" i="116"/>
  <c r="V10" i="172"/>
  <c r="V10" i="160"/>
  <c r="V10" i="118"/>
  <c r="V10" i="168"/>
  <c r="L11" i="118"/>
  <c r="L11" i="192"/>
  <c r="L11" i="188"/>
  <c r="L11" i="172"/>
  <c r="L11" i="162"/>
  <c r="L11" i="111"/>
  <c r="L11" i="199"/>
  <c r="L11" i="189"/>
  <c r="L11" i="185"/>
  <c r="L11" i="181"/>
  <c r="L11" i="177"/>
  <c r="L11" i="196"/>
  <c r="L11" i="193"/>
  <c r="L11" i="173"/>
  <c r="L11" i="190"/>
  <c r="L11" i="182"/>
  <c r="L11" i="178"/>
  <c r="L11" i="170"/>
  <c r="L11" i="186"/>
  <c r="L11" i="197"/>
  <c r="L11" i="174"/>
  <c r="L11" i="164"/>
  <c r="L11" i="179"/>
  <c r="L11" i="194"/>
  <c r="L11" i="183"/>
  <c r="L11" i="175"/>
  <c r="L11" i="191"/>
  <c r="L11" i="187"/>
  <c r="L11" i="171"/>
  <c r="L11" i="168"/>
  <c r="L11" i="198"/>
  <c r="L11" i="165"/>
  <c r="L11" i="161"/>
  <c r="L11" i="195"/>
  <c r="L11" i="166"/>
  <c r="L11" i="115"/>
  <c r="L11" i="117"/>
  <c r="L11" i="113"/>
  <c r="L11" i="176"/>
  <c r="L11" i="169"/>
  <c r="L11" i="119"/>
  <c r="L11" i="114"/>
  <c r="L11" i="112"/>
  <c r="L11" i="180"/>
  <c r="L11" i="167"/>
  <c r="L11" i="163"/>
  <c r="L11" i="116"/>
  <c r="L11" i="160"/>
  <c r="L11" i="184"/>
  <c r="U10" i="168"/>
  <c r="U10" i="198"/>
  <c r="U10" i="165"/>
  <c r="U10" i="161"/>
  <c r="U10" i="180"/>
  <c r="U10" i="195"/>
  <c r="U10" i="184"/>
  <c r="U10" i="192"/>
  <c r="U10" i="188"/>
  <c r="U10" i="172"/>
  <c r="U10" i="169"/>
  <c r="U10" i="199"/>
  <c r="U10" i="189"/>
  <c r="U10" i="185"/>
  <c r="U10" i="181"/>
  <c r="U10" i="177"/>
  <c r="U10" i="166"/>
  <c r="U10" i="196"/>
  <c r="U10" i="193"/>
  <c r="U10" i="173"/>
  <c r="U10" i="190"/>
  <c r="U10" i="182"/>
  <c r="U10" i="178"/>
  <c r="U10" i="170"/>
  <c r="U10" i="186"/>
  <c r="U10" i="167"/>
  <c r="U10" i="197"/>
  <c r="U10" i="174"/>
  <c r="U10" i="164"/>
  <c r="U10" i="179"/>
  <c r="U10" i="194"/>
  <c r="U10" i="183"/>
  <c r="U10" i="175"/>
  <c r="U10" i="117"/>
  <c r="U10" i="191"/>
  <c r="U10" i="160"/>
  <c r="U10" i="171"/>
  <c r="U10" i="116"/>
  <c r="U10" i="162"/>
  <c r="U10" i="176"/>
  <c r="U10" i="115"/>
  <c r="U10" i="114"/>
  <c r="U10" i="111"/>
  <c r="U10" i="119"/>
  <c r="U10" i="113"/>
  <c r="U10" i="163"/>
  <c r="U10" i="112"/>
  <c r="U10" i="187"/>
  <c r="U10" i="118"/>
  <c r="W10" i="195"/>
  <c r="W10" i="184"/>
  <c r="W10" i="180"/>
  <c r="W10" i="176"/>
  <c r="W10" i="118"/>
  <c r="W10" i="192"/>
  <c r="W10" i="188"/>
  <c r="W10" i="199"/>
  <c r="W10" i="189"/>
  <c r="W10" i="185"/>
  <c r="W10" i="181"/>
  <c r="W10" i="177"/>
  <c r="W10" i="196"/>
  <c r="W10" i="193"/>
  <c r="W10" i="173"/>
  <c r="W10" i="190"/>
  <c r="W10" i="182"/>
  <c r="W10" i="178"/>
  <c r="W10" i="186"/>
  <c r="W10" i="167"/>
  <c r="W10" i="197"/>
  <c r="W10" i="174"/>
  <c r="W10" i="179"/>
  <c r="W10" i="194"/>
  <c r="W10" i="183"/>
  <c r="W10" i="175"/>
  <c r="W10" i="191"/>
  <c r="W10" i="187"/>
  <c r="W10" i="171"/>
  <c r="W10" i="168"/>
  <c r="W10" i="198"/>
  <c r="W10" i="162"/>
  <c r="W10" i="115"/>
  <c r="W10" i="166"/>
  <c r="W10" i="113"/>
  <c r="W10" i="111"/>
  <c r="W10" i="117"/>
  <c r="W10" i="169"/>
  <c r="W10" i="119"/>
  <c r="W10" i="112"/>
  <c r="W10" i="172"/>
  <c r="W10" i="163"/>
  <c r="W10" i="161"/>
  <c r="W10" i="116"/>
  <c r="W10" i="164"/>
  <c r="W10" i="170"/>
  <c r="W10" i="165"/>
  <c r="W10" i="114"/>
  <c r="W10" i="160"/>
  <c r="P12" i="194"/>
  <c r="P12" i="183"/>
  <c r="P12" i="175"/>
  <c r="P12" i="117"/>
  <c r="P12" i="191"/>
  <c r="P12" i="187"/>
  <c r="P12" i="171"/>
  <c r="P12" i="198"/>
  <c r="P12" i="195"/>
  <c r="P12" i="184"/>
  <c r="P12" i="180"/>
  <c r="P12" i="176"/>
  <c r="P12" i="192"/>
  <c r="P12" i="188"/>
  <c r="P12" i="172"/>
  <c r="P12" i="162"/>
  <c r="P12" i="169"/>
  <c r="P12" i="199"/>
  <c r="P12" i="189"/>
  <c r="P12" i="185"/>
  <c r="P12" i="181"/>
  <c r="P12" i="177"/>
  <c r="P12" i="196"/>
  <c r="P12" i="163"/>
  <c r="P12" i="193"/>
  <c r="P12" i="173"/>
  <c r="P12" i="190"/>
  <c r="P12" i="182"/>
  <c r="P12" i="178"/>
  <c r="P12" i="170"/>
  <c r="P12" i="186"/>
  <c r="P12" i="167"/>
  <c r="P12" i="197"/>
  <c r="P12" i="174"/>
  <c r="P12" i="164"/>
  <c r="P12" i="160"/>
  <c r="P12" i="116"/>
  <c r="P12" i="112"/>
  <c r="P12" i="114"/>
  <c r="P12" i="118"/>
  <c r="P12" i="161"/>
  <c r="P12" i="115"/>
  <c r="P12" i="165"/>
  <c r="P12" i="111"/>
  <c r="P12" i="113"/>
  <c r="P12" i="168"/>
  <c r="P12" i="119"/>
  <c r="P12" i="179"/>
  <c r="P12" i="166"/>
  <c r="T11" i="193"/>
  <c r="T11" i="173"/>
  <c r="T11" i="190"/>
  <c r="T11" i="182"/>
  <c r="T11" i="178"/>
  <c r="T11" i="170"/>
  <c r="T11" i="116"/>
  <c r="T11" i="186"/>
  <c r="T11" i="197"/>
  <c r="T11" i="179"/>
  <c r="T11" i="194"/>
  <c r="T11" i="183"/>
  <c r="T11" i="175"/>
  <c r="T11" i="191"/>
  <c r="T11" i="187"/>
  <c r="T11" i="171"/>
  <c r="T11" i="168"/>
  <c r="T11" i="198"/>
  <c r="T11" i="195"/>
  <c r="T11" i="184"/>
  <c r="T11" i="180"/>
  <c r="T11" i="176"/>
  <c r="T11" i="192"/>
  <c r="T11" i="188"/>
  <c r="T11" i="172"/>
  <c r="T11" i="169"/>
  <c r="T11" i="199"/>
  <c r="T11" i="189"/>
  <c r="T11" i="185"/>
  <c r="T11" i="181"/>
  <c r="T11" i="177"/>
  <c r="T11" i="166"/>
  <c r="T11" i="196"/>
  <c r="T11" i="163"/>
  <c r="T11" i="161"/>
  <c r="T11" i="112"/>
  <c r="T11" i="174"/>
  <c r="T11" i="167"/>
  <c r="T11" i="164"/>
  <c r="T11" i="114"/>
  <c r="T11" i="115"/>
  <c r="T11" i="119"/>
  <c r="T11" i="160"/>
  <c r="T11" i="118"/>
  <c r="T11" i="117"/>
  <c r="T11" i="165"/>
  <c r="T11" i="162"/>
  <c r="T11" i="111"/>
  <c r="T11" i="113"/>
  <c r="O10" i="197"/>
  <c r="O10" i="174"/>
  <c r="O10" i="164"/>
  <c r="O10" i="160"/>
  <c r="O10" i="179"/>
  <c r="O10" i="113"/>
  <c r="O10" i="183"/>
  <c r="O10" i="194"/>
  <c r="O10" i="191"/>
  <c r="O10" i="187"/>
  <c r="O10" i="168"/>
  <c r="O10" i="198"/>
  <c r="O10" i="195"/>
  <c r="O10" i="184"/>
  <c r="O10" i="180"/>
  <c r="O10" i="176"/>
  <c r="O10" i="192"/>
  <c r="O10" i="188"/>
  <c r="O10" i="172"/>
  <c r="O10" i="169"/>
  <c r="O10" i="199"/>
  <c r="O10" i="189"/>
  <c r="O10" i="185"/>
  <c r="O10" i="181"/>
  <c r="O10" i="177"/>
  <c r="O10" i="166"/>
  <c r="O10" i="196"/>
  <c r="O10" i="193"/>
  <c r="O10" i="173"/>
  <c r="O10" i="190"/>
  <c r="O10" i="182"/>
  <c r="O10" i="178"/>
  <c r="O10" i="170"/>
  <c r="O10" i="116"/>
  <c r="O10" i="118"/>
  <c r="O10" i="114"/>
  <c r="O10" i="112"/>
  <c r="O10" i="186"/>
  <c r="O10" i="171"/>
  <c r="O10" i="162"/>
  <c r="O10" i="117"/>
  <c r="O10" i="115"/>
  <c r="O10" i="167"/>
  <c r="O10" i="165"/>
  <c r="O10" i="119"/>
  <c r="O10" i="111"/>
  <c r="O10" i="175"/>
  <c r="O10" i="163"/>
  <c r="O10" i="161"/>
  <c r="R11" i="119"/>
  <c r="R11" i="193"/>
  <c r="R11" i="173"/>
  <c r="R11" i="190"/>
  <c r="R11" i="182"/>
  <c r="R11" i="178"/>
  <c r="R11" i="186"/>
  <c r="R11" i="197"/>
  <c r="R11" i="174"/>
  <c r="R11" i="179"/>
  <c r="R11" i="194"/>
  <c r="R11" i="183"/>
  <c r="R11" i="175"/>
  <c r="R11" i="191"/>
  <c r="R11" i="187"/>
  <c r="R11" i="171"/>
  <c r="R11" i="198"/>
  <c r="R11" i="165"/>
  <c r="R11" i="195"/>
  <c r="R11" i="184"/>
  <c r="R11" i="180"/>
  <c r="R11" i="176"/>
  <c r="R11" i="192"/>
  <c r="R11" i="188"/>
  <c r="R11" i="172"/>
  <c r="R11" i="169"/>
  <c r="R11" i="199"/>
  <c r="R11" i="189"/>
  <c r="R11" i="185"/>
  <c r="R11" i="181"/>
  <c r="R11" i="177"/>
  <c r="R11" i="166"/>
  <c r="R11" i="196"/>
  <c r="R11" i="111"/>
  <c r="R11" i="116"/>
  <c r="R11" i="163"/>
  <c r="R11" i="161"/>
  <c r="R11" i="115"/>
  <c r="R11" i="167"/>
  <c r="R11" i="112"/>
  <c r="R11" i="164"/>
  <c r="R11" i="114"/>
  <c r="R11" i="160"/>
  <c r="R11" i="118"/>
  <c r="R11" i="170"/>
  <c r="R11" i="113"/>
  <c r="R11" i="168"/>
  <c r="R11" i="162"/>
  <c r="R11" i="117"/>
  <c r="S10" i="191"/>
  <c r="S10" i="187"/>
  <c r="Q10" i="179"/>
  <c r="S10" i="171"/>
  <c r="Q10" i="194"/>
  <c r="Q10" i="183"/>
  <c r="Q10" i="175"/>
  <c r="S10" i="168"/>
  <c r="Q10" i="117"/>
  <c r="S10" i="198"/>
  <c r="Q10" i="191"/>
  <c r="Q10" i="187"/>
  <c r="S10" i="195"/>
  <c r="S10" i="184"/>
  <c r="S10" i="180"/>
  <c r="S10" i="176"/>
  <c r="Q10" i="198"/>
  <c r="Q10" i="195"/>
  <c r="S10" i="192"/>
  <c r="S10" i="188"/>
  <c r="Q10" i="184"/>
  <c r="Q10" i="180"/>
  <c r="Q10" i="176"/>
  <c r="S10" i="172"/>
  <c r="S10" i="169"/>
  <c r="S10" i="199"/>
  <c r="Q10" i="192"/>
  <c r="S10" i="189"/>
  <c r="Q10" i="188"/>
  <c r="S10" i="185"/>
  <c r="S10" i="181"/>
  <c r="S10" i="177"/>
  <c r="Q10" i="172"/>
  <c r="S10" i="166"/>
  <c r="S10" i="196"/>
  <c r="Q10" i="199"/>
  <c r="Q10" i="189"/>
  <c r="Q10" i="185"/>
  <c r="Q10" i="181"/>
  <c r="Q10" i="177"/>
  <c r="Q10" i="166"/>
  <c r="Q10" i="196"/>
  <c r="S10" i="193"/>
  <c r="S10" i="173"/>
  <c r="S10" i="190"/>
  <c r="S10" i="182"/>
  <c r="S10" i="178"/>
  <c r="S10" i="170"/>
  <c r="Q10" i="193"/>
  <c r="S10" i="186"/>
  <c r="Q10" i="173"/>
  <c r="S10" i="167"/>
  <c r="S10" i="197"/>
  <c r="Q10" i="190"/>
  <c r="Q10" i="182"/>
  <c r="Q10" i="178"/>
  <c r="S10" i="174"/>
  <c r="Q10" i="170"/>
  <c r="S10" i="164"/>
  <c r="Q10" i="186"/>
  <c r="S10" i="179"/>
  <c r="Q10" i="167"/>
  <c r="S10" i="113"/>
  <c r="Q10" i="197"/>
  <c r="S10" i="194"/>
  <c r="Q10" i="118"/>
  <c r="Q10" i="114"/>
  <c r="Q10" i="112"/>
  <c r="S10" i="160"/>
  <c r="S10" i="111"/>
  <c r="S10" i="112"/>
  <c r="Q10" i="171"/>
  <c r="Q10" i="160"/>
  <c r="Q10" i="116"/>
  <c r="S10" i="162"/>
  <c r="S10" i="183"/>
  <c r="Q10" i="162"/>
  <c r="S10" i="115"/>
  <c r="S10" i="114"/>
  <c r="Q10" i="169"/>
  <c r="S10" i="117"/>
  <c r="Q10" i="174"/>
  <c r="Q10" i="115"/>
  <c r="S10" i="119"/>
  <c r="Q10" i="113"/>
  <c r="S10" i="116"/>
  <c r="Q10" i="119"/>
  <c r="Q10" i="111"/>
  <c r="S10" i="175"/>
  <c r="S10" i="163"/>
  <c r="S10" i="161"/>
  <c r="Q10" i="168"/>
  <c r="Q10" i="164"/>
  <c r="S10" i="165"/>
  <c r="Q10" i="163"/>
  <c r="Q10" i="161"/>
  <c r="Q10" i="165"/>
  <c r="S10" i="118"/>
  <c r="U11" i="190"/>
  <c r="V11" i="190" s="1"/>
  <c r="U11" i="182"/>
  <c r="V11" i="182" s="1"/>
  <c r="U11" i="178"/>
  <c r="V11" i="178" s="1"/>
  <c r="U11" i="170"/>
  <c r="V11" i="170" s="1"/>
  <c r="U11" i="116"/>
  <c r="V11" i="116" s="1"/>
  <c r="U11" i="186"/>
  <c r="V11" i="186" s="1"/>
  <c r="U11" i="167"/>
  <c r="V11" i="167" s="1"/>
  <c r="U11" i="197"/>
  <c r="V11" i="197" s="1"/>
  <c r="U11" i="179"/>
  <c r="V11" i="179" s="1"/>
  <c r="U11" i="194"/>
  <c r="V11" i="194" s="1"/>
  <c r="U11" i="183"/>
  <c r="V11" i="183" s="1"/>
  <c r="U11" i="175"/>
  <c r="V11" i="175" s="1"/>
  <c r="U11" i="191"/>
  <c r="V11" i="191" s="1"/>
  <c r="U11" i="187"/>
  <c r="V11" i="187" s="1"/>
  <c r="U11" i="171"/>
  <c r="V11" i="171" s="1"/>
  <c r="U11" i="168"/>
  <c r="V11" i="168" s="1"/>
  <c r="U11" i="198"/>
  <c r="V11" i="198" s="1"/>
  <c r="U11" i="165"/>
  <c r="V11" i="165" s="1"/>
  <c r="U11" i="195"/>
  <c r="V11" i="195" s="1"/>
  <c r="U11" i="184"/>
  <c r="V11" i="184" s="1"/>
  <c r="U11" i="180"/>
  <c r="V11" i="180" s="1"/>
  <c r="U11" i="176"/>
  <c r="V11" i="176" s="1"/>
  <c r="U11" i="192"/>
  <c r="V11" i="192" s="1"/>
  <c r="U11" i="188"/>
  <c r="V11" i="188" s="1"/>
  <c r="U11" i="172"/>
  <c r="V11" i="172" s="1"/>
  <c r="U11" i="169"/>
  <c r="V11" i="169" s="1"/>
  <c r="U11" i="199"/>
  <c r="V11" i="199" s="1"/>
  <c r="U11" i="189"/>
  <c r="V11" i="189" s="1"/>
  <c r="U11" i="185"/>
  <c r="V11" i="185" s="1"/>
  <c r="U11" i="181"/>
  <c r="V11" i="181" s="1"/>
  <c r="U11" i="177"/>
  <c r="V11" i="177" s="1"/>
  <c r="U11" i="166"/>
  <c r="V11" i="166" s="1"/>
  <c r="U11" i="196"/>
  <c r="V11" i="196" s="1"/>
  <c r="U11" i="163"/>
  <c r="V11" i="163" s="1"/>
  <c r="U11" i="119"/>
  <c r="V11" i="119" s="1"/>
  <c r="U11" i="112"/>
  <c r="V11" i="112" s="1"/>
  <c r="U11" i="193"/>
  <c r="V11" i="193" s="1"/>
  <c r="U11" i="113"/>
  <c r="V11" i="113" s="1"/>
  <c r="U11" i="161"/>
  <c r="V11" i="161" s="1"/>
  <c r="U11" i="115"/>
  <c r="V11" i="115" s="1"/>
  <c r="U11" i="174"/>
  <c r="V11" i="174" s="1"/>
  <c r="U11" i="164"/>
  <c r="V11" i="164" s="1"/>
  <c r="U11" i="114"/>
  <c r="V11" i="114" s="1"/>
  <c r="U11" i="160"/>
  <c r="V11" i="160" s="1"/>
  <c r="U11" i="118"/>
  <c r="V11" i="118" s="1"/>
  <c r="U11" i="111"/>
  <c r="V11" i="111" s="1"/>
  <c r="U11" i="162"/>
  <c r="V11" i="162" s="1"/>
  <c r="U11" i="117"/>
  <c r="V11" i="117" s="1"/>
  <c r="U11" i="173"/>
  <c r="V11" i="173" s="1"/>
  <c r="P11" i="196"/>
  <c r="P11" i="163"/>
  <c r="P11" i="119"/>
  <c r="P11" i="112"/>
  <c r="P11" i="193"/>
  <c r="P11" i="190"/>
  <c r="P11" i="182"/>
  <c r="P11" i="178"/>
  <c r="P11" i="186"/>
  <c r="P11" i="167"/>
  <c r="P11" i="197"/>
  <c r="P11" i="174"/>
  <c r="P11" i="179"/>
  <c r="P11" i="194"/>
  <c r="P11" i="183"/>
  <c r="P11" i="175"/>
  <c r="P11" i="191"/>
  <c r="P11" i="187"/>
  <c r="P11" i="168"/>
  <c r="P11" i="198"/>
  <c r="P11" i="165"/>
  <c r="P11" i="195"/>
  <c r="P11" i="184"/>
  <c r="P11" i="180"/>
  <c r="P11" i="176"/>
  <c r="P11" i="192"/>
  <c r="P11" i="188"/>
  <c r="P11" i="172"/>
  <c r="P11" i="169"/>
  <c r="P11" i="115"/>
  <c r="P11" i="199"/>
  <c r="P11" i="189"/>
  <c r="P11" i="171"/>
  <c r="P11" i="111"/>
  <c r="P11" i="181"/>
  <c r="P11" i="116"/>
  <c r="P11" i="161"/>
  <c r="P11" i="185"/>
  <c r="P11" i="164"/>
  <c r="P11" i="114"/>
  <c r="P11" i="160"/>
  <c r="P11" i="118"/>
  <c r="P11" i="170"/>
  <c r="P11" i="177"/>
  <c r="P11" i="113"/>
  <c r="P11" i="166"/>
  <c r="P11" i="162"/>
  <c r="P11" i="117"/>
  <c r="P11" i="173"/>
  <c r="N12" i="197"/>
  <c r="N12" i="174"/>
  <c r="N12" i="164"/>
  <c r="N12" i="160"/>
  <c r="N12" i="179"/>
  <c r="N12" i="113"/>
  <c r="N12" i="183"/>
  <c r="N12" i="194"/>
  <c r="N12" i="191"/>
  <c r="N12" i="187"/>
  <c r="N12" i="168"/>
  <c r="N12" i="198"/>
  <c r="N12" i="165"/>
  <c r="N12" i="195"/>
  <c r="N12" i="184"/>
  <c r="N12" i="180"/>
  <c r="N12" i="176"/>
  <c r="N12" i="192"/>
  <c r="N12" i="188"/>
  <c r="N12" i="172"/>
  <c r="N12" i="169"/>
  <c r="N12" i="199"/>
  <c r="N12" i="189"/>
  <c r="N12" i="185"/>
  <c r="N12" i="181"/>
  <c r="N12" i="177"/>
  <c r="N12" i="166"/>
  <c r="N12" i="196"/>
  <c r="N12" i="163"/>
  <c r="N12" i="193"/>
  <c r="N12" i="173"/>
  <c r="N12" i="190"/>
  <c r="N12" i="182"/>
  <c r="N12" i="178"/>
  <c r="N12" i="170"/>
  <c r="N12" i="116"/>
  <c r="N12" i="161"/>
  <c r="N12" i="114"/>
  <c r="N12" i="186"/>
  <c r="N12" i="111"/>
  <c r="N12" i="112"/>
  <c r="N12" i="171"/>
  <c r="N12" i="167"/>
  <c r="N12" i="118"/>
  <c r="N12" i="175"/>
  <c r="N12" i="162"/>
  <c r="N12" i="117"/>
  <c r="N12" i="115"/>
  <c r="N12" i="119"/>
  <c r="O12" i="179"/>
  <c r="O12" i="194"/>
  <c r="O12" i="183"/>
  <c r="O12" i="175"/>
  <c r="O12" i="117"/>
  <c r="O12" i="187"/>
  <c r="O12" i="191"/>
  <c r="O12" i="198"/>
  <c r="O12" i="195"/>
  <c r="O12" i="184"/>
  <c r="O12" i="180"/>
  <c r="O12" i="176"/>
  <c r="O12" i="192"/>
  <c r="O12" i="188"/>
  <c r="O12" i="172"/>
  <c r="O12" i="199"/>
  <c r="O12" i="189"/>
  <c r="O12" i="185"/>
  <c r="O12" i="181"/>
  <c r="O12" i="177"/>
  <c r="O12" i="166"/>
  <c r="O12" i="196"/>
  <c r="O12" i="193"/>
  <c r="O12" i="173"/>
  <c r="O12" i="190"/>
  <c r="O12" i="182"/>
  <c r="O12" i="178"/>
  <c r="O12" i="170"/>
  <c r="O12" i="186"/>
  <c r="O12" i="167"/>
  <c r="O12" i="197"/>
  <c r="O12" i="161"/>
  <c r="O12" i="116"/>
  <c r="O12" i="114"/>
  <c r="O12" i="169"/>
  <c r="O12" i="112"/>
  <c r="O12" i="174"/>
  <c r="O12" i="163"/>
  <c r="O12" i="118"/>
  <c r="O12" i="164"/>
  <c r="O12" i="160"/>
  <c r="O12" i="162"/>
  <c r="O12" i="115"/>
  <c r="O12" i="165"/>
  <c r="O12" i="113"/>
  <c r="O12" i="111"/>
  <c r="O12" i="168"/>
  <c r="O12" i="119"/>
  <c r="O12" i="171"/>
  <c r="O11" i="199"/>
  <c r="O11" i="189"/>
  <c r="O11" i="185"/>
  <c r="O11" i="181"/>
  <c r="O11" i="177"/>
  <c r="O11" i="166"/>
  <c r="O11" i="196"/>
  <c r="O11" i="163"/>
  <c r="O11" i="193"/>
  <c r="O11" i="190"/>
  <c r="O11" i="182"/>
  <c r="O11" i="178"/>
  <c r="O11" i="170"/>
  <c r="O11" i="186"/>
  <c r="O11" i="167"/>
  <c r="O11" i="197"/>
  <c r="O11" i="174"/>
  <c r="O11" i="164"/>
  <c r="O11" i="179"/>
  <c r="O11" i="194"/>
  <c r="O11" i="183"/>
  <c r="O11" i="175"/>
  <c r="O11" i="191"/>
  <c r="O11" i="187"/>
  <c r="O11" i="171"/>
  <c r="O11" i="168"/>
  <c r="O11" i="198"/>
  <c r="O11" i="165"/>
  <c r="O11" i="195"/>
  <c r="O11" i="184"/>
  <c r="O11" i="180"/>
  <c r="O11" i="176"/>
  <c r="O11" i="192"/>
  <c r="O11" i="188"/>
  <c r="O11" i="172"/>
  <c r="O11" i="162"/>
  <c r="O11" i="111"/>
  <c r="O11" i="173"/>
  <c r="O11" i="119"/>
  <c r="O11" i="113"/>
  <c r="O11" i="169"/>
  <c r="O11" i="116"/>
  <c r="O11" i="161"/>
  <c r="O11" i="112"/>
  <c r="O11" i="114"/>
  <c r="O11" i="115"/>
  <c r="O11" i="160"/>
  <c r="O11" i="118"/>
  <c r="O11" i="117"/>
  <c r="M12" i="186"/>
  <c r="M12" i="167"/>
  <c r="M12" i="197"/>
  <c r="M12" i="174"/>
  <c r="M12" i="164"/>
  <c r="M12" i="160"/>
  <c r="M12" i="179"/>
  <c r="M12" i="194"/>
  <c r="M12" i="183"/>
  <c r="M12" i="175"/>
  <c r="M12" i="191"/>
  <c r="M12" i="187"/>
  <c r="M12" i="171"/>
  <c r="M12" i="168"/>
  <c r="M12" i="198"/>
  <c r="M12" i="165"/>
  <c r="M12" i="161"/>
  <c r="M12" i="195"/>
  <c r="M12" i="184"/>
  <c r="M12" i="180"/>
  <c r="M12" i="176"/>
  <c r="M12" i="192"/>
  <c r="M12" i="188"/>
  <c r="M12" i="172"/>
  <c r="M12" i="169"/>
  <c r="M12" i="199"/>
  <c r="M12" i="189"/>
  <c r="M12" i="185"/>
  <c r="M12" i="181"/>
  <c r="M12" i="177"/>
  <c r="M12" i="166"/>
  <c r="M12" i="196"/>
  <c r="M12" i="163"/>
  <c r="M12" i="193"/>
  <c r="M12" i="173"/>
  <c r="M12" i="190"/>
  <c r="M12" i="115"/>
  <c r="M12" i="111"/>
  <c r="M12" i="116"/>
  <c r="M12" i="112"/>
  <c r="M12" i="178"/>
  <c r="M12" i="114"/>
  <c r="M12" i="118"/>
  <c r="M12" i="113"/>
  <c r="M12" i="170"/>
  <c r="M12" i="182"/>
  <c r="M12" i="162"/>
  <c r="M12" i="117"/>
  <c r="M12" i="119"/>
  <c r="K10" i="190"/>
  <c r="K10" i="182"/>
  <c r="K10" i="178"/>
  <c r="K10" i="170"/>
  <c r="K10" i="186"/>
  <c r="K10" i="167"/>
  <c r="K10" i="197"/>
  <c r="K10" i="179"/>
  <c r="K10" i="194"/>
  <c r="K10" i="183"/>
  <c r="K10" i="175"/>
  <c r="K10" i="191"/>
  <c r="K10" i="187"/>
  <c r="K10" i="171"/>
  <c r="K10" i="168"/>
  <c r="K10" i="198"/>
  <c r="K10" i="165"/>
  <c r="K10" i="195"/>
  <c r="K10" i="184"/>
  <c r="K10" i="180"/>
  <c r="K10" i="176"/>
  <c r="K10" i="192"/>
  <c r="K10" i="188"/>
  <c r="K10" i="172"/>
  <c r="K10" i="169"/>
  <c r="K10" i="199"/>
  <c r="K10" i="189"/>
  <c r="K10" i="185"/>
  <c r="K10" i="181"/>
  <c r="K10" i="177"/>
  <c r="K10" i="166"/>
  <c r="K10" i="196"/>
  <c r="K10" i="119"/>
  <c r="K10" i="112"/>
  <c r="K10" i="193"/>
  <c r="K10" i="116"/>
  <c r="K10" i="114"/>
  <c r="K10" i="173"/>
  <c r="K10" i="163"/>
  <c r="K10" i="160"/>
  <c r="K10" i="118"/>
  <c r="K10" i="113"/>
  <c r="K10" i="174"/>
  <c r="K10" i="162"/>
  <c r="K10" i="117"/>
  <c r="K10" i="115"/>
  <c r="K10" i="111"/>
  <c r="K10" i="164"/>
  <c r="K10" i="161"/>
  <c r="M11" i="192"/>
  <c r="M11" i="188"/>
  <c r="M11" i="172"/>
  <c r="N11" i="169"/>
  <c r="M11" i="162"/>
  <c r="N11" i="199"/>
  <c r="N11" i="189"/>
  <c r="N11" i="185"/>
  <c r="N11" i="181"/>
  <c r="N11" i="177"/>
  <c r="M11" i="169"/>
  <c r="N11" i="166"/>
  <c r="M11" i="115"/>
  <c r="M11" i="181"/>
  <c r="M11" i="177"/>
  <c r="M11" i="199"/>
  <c r="N11" i="196"/>
  <c r="M11" i="189"/>
  <c r="M11" i="185"/>
  <c r="M11" i="196"/>
  <c r="N11" i="193"/>
  <c r="N11" i="173"/>
  <c r="M11" i="193"/>
  <c r="N11" i="190"/>
  <c r="N11" i="182"/>
  <c r="N11" i="178"/>
  <c r="M11" i="173"/>
  <c r="N11" i="170"/>
  <c r="M11" i="190"/>
  <c r="N11" i="186"/>
  <c r="M11" i="182"/>
  <c r="M11" i="178"/>
  <c r="M11" i="170"/>
  <c r="N11" i="167"/>
  <c r="N11" i="197"/>
  <c r="M11" i="186"/>
  <c r="N11" i="174"/>
  <c r="M11" i="167"/>
  <c r="N11" i="164"/>
  <c r="M11" i="197"/>
  <c r="N11" i="179"/>
  <c r="M11" i="174"/>
  <c r="N11" i="194"/>
  <c r="N11" i="183"/>
  <c r="M11" i="179"/>
  <c r="N11" i="175"/>
  <c r="M11" i="194"/>
  <c r="N11" i="191"/>
  <c r="N11" i="187"/>
  <c r="M11" i="183"/>
  <c r="M11" i="175"/>
  <c r="N11" i="171"/>
  <c r="M11" i="191"/>
  <c r="M11" i="187"/>
  <c r="M11" i="171"/>
  <c r="N11" i="168"/>
  <c r="N11" i="198"/>
  <c r="M11" i="168"/>
  <c r="N11" i="165"/>
  <c r="M11" i="198"/>
  <c r="N11" i="195"/>
  <c r="N11" i="184"/>
  <c r="N11" i="180"/>
  <c r="N11" i="176"/>
  <c r="M11" i="165"/>
  <c r="M11" i="195"/>
  <c r="M11" i="184"/>
  <c r="M11" i="180"/>
  <c r="M11" i="176"/>
  <c r="N11" i="118"/>
  <c r="M11" i="114"/>
  <c r="N11" i="192"/>
  <c r="N11" i="117"/>
  <c r="M11" i="113"/>
  <c r="M11" i="111"/>
  <c r="M11" i="118"/>
  <c r="N11" i="119"/>
  <c r="M11" i="117"/>
  <c r="N11" i="113"/>
  <c r="M11" i="119"/>
  <c r="N11" i="111"/>
  <c r="N11" i="114"/>
  <c r="N11" i="163"/>
  <c r="N11" i="188"/>
  <c r="N11" i="172"/>
  <c r="M11" i="163"/>
  <c r="N11" i="116"/>
  <c r="N11" i="161"/>
  <c r="M11" i="116"/>
  <c r="N11" i="112"/>
  <c r="M11" i="166"/>
  <c r="M11" i="161"/>
  <c r="M11" i="164"/>
  <c r="M11" i="112"/>
  <c r="N11" i="115"/>
  <c r="N11" i="160"/>
  <c r="N11" i="162"/>
  <c r="M11" i="160"/>
  <c r="L11" i="159"/>
  <c r="L11" i="157"/>
  <c r="L11" i="155"/>
  <c r="L11" i="152"/>
  <c r="L11" i="108"/>
  <c r="L11" i="106"/>
  <c r="L11" i="150"/>
  <c r="L11" i="104"/>
  <c r="L11" i="148"/>
  <c r="L11" i="146"/>
  <c r="L11" i="144"/>
  <c r="L11" i="142"/>
  <c r="L11" i="156"/>
  <c r="L11" i="140"/>
  <c r="L11" i="138"/>
  <c r="L11" i="136"/>
  <c r="L11" i="134"/>
  <c r="L11" i="132"/>
  <c r="L11" i="130"/>
  <c r="L11" i="128"/>
  <c r="L11" i="126"/>
  <c r="L11" i="124"/>
  <c r="L11" i="158"/>
  <c r="L11" i="153"/>
  <c r="L11" i="151"/>
  <c r="L11" i="149"/>
  <c r="L11" i="147"/>
  <c r="L11" i="145"/>
  <c r="L11" i="143"/>
  <c r="L11" i="141"/>
  <c r="L11" i="139"/>
  <c r="L11" i="137"/>
  <c r="L11" i="133"/>
  <c r="L11" i="131"/>
  <c r="L11" i="154"/>
  <c r="L11" i="103"/>
  <c r="L11" i="123"/>
  <c r="L11" i="120"/>
  <c r="L11" i="121"/>
  <c r="L11" i="102"/>
  <c r="L11" i="109"/>
  <c r="L11" i="110"/>
  <c r="L11" i="135"/>
  <c r="L11" i="107"/>
  <c r="L11" i="127"/>
  <c r="L11" i="125"/>
  <c r="L11" i="105"/>
  <c r="L11" i="122"/>
  <c r="L11" i="129"/>
  <c r="S10" i="157"/>
  <c r="S10" i="131"/>
  <c r="S10" i="129"/>
  <c r="S10" i="127"/>
  <c r="S10" i="125"/>
  <c r="S10" i="154"/>
  <c r="S10" i="152"/>
  <c r="S10" i="159"/>
  <c r="S10" i="150"/>
  <c r="S10" i="104"/>
  <c r="S10" i="148"/>
  <c r="S10" i="146"/>
  <c r="S10" i="144"/>
  <c r="S10" i="142"/>
  <c r="S10" i="102"/>
  <c r="S10" i="156"/>
  <c r="S10" i="140"/>
  <c r="S10" i="138"/>
  <c r="S10" i="136"/>
  <c r="S10" i="134"/>
  <c r="S10" i="132"/>
  <c r="S10" i="158"/>
  <c r="S10" i="153"/>
  <c r="S10" i="155"/>
  <c r="S10" i="151"/>
  <c r="S10" i="149"/>
  <c r="S10" i="147"/>
  <c r="S10" i="145"/>
  <c r="S10" i="143"/>
  <c r="S10" i="141"/>
  <c r="S10" i="139"/>
  <c r="S10" i="123"/>
  <c r="S10" i="122"/>
  <c r="S10" i="103"/>
  <c r="S10" i="130"/>
  <c r="S10" i="121"/>
  <c r="S10" i="120"/>
  <c r="S10" i="105"/>
  <c r="S10" i="110"/>
  <c r="S10" i="135"/>
  <c r="S10" i="133"/>
  <c r="S10" i="109"/>
  <c r="S10" i="137"/>
  <c r="S10" i="128"/>
  <c r="S10" i="126"/>
  <c r="S10" i="108"/>
  <c r="S10" i="107"/>
  <c r="S10" i="106"/>
  <c r="S10" i="124"/>
  <c r="T10" i="129"/>
  <c r="T10" i="127"/>
  <c r="T10" i="125"/>
  <c r="T10" i="154"/>
  <c r="T10" i="123"/>
  <c r="T10" i="121"/>
  <c r="T10" i="110"/>
  <c r="T10" i="152"/>
  <c r="T10" i="159"/>
  <c r="T10" i="150"/>
  <c r="T10" i="148"/>
  <c r="T10" i="146"/>
  <c r="T10" i="144"/>
  <c r="T10" i="142"/>
  <c r="T10" i="102"/>
  <c r="T10" i="156"/>
  <c r="T10" i="140"/>
  <c r="T10" i="138"/>
  <c r="T10" i="136"/>
  <c r="T10" i="134"/>
  <c r="T10" i="132"/>
  <c r="T10" i="158"/>
  <c r="T10" i="153"/>
  <c r="T10" i="155"/>
  <c r="T10" i="151"/>
  <c r="T10" i="149"/>
  <c r="T10" i="147"/>
  <c r="T10" i="145"/>
  <c r="T10" i="143"/>
  <c r="T10" i="141"/>
  <c r="T10" i="139"/>
  <c r="T10" i="137"/>
  <c r="T10" i="135"/>
  <c r="T10" i="157"/>
  <c r="T10" i="103"/>
  <c r="T10" i="122"/>
  <c r="T10" i="104"/>
  <c r="T10" i="130"/>
  <c r="T10" i="120"/>
  <c r="T10" i="133"/>
  <c r="T10" i="109"/>
  <c r="T10" i="128"/>
  <c r="T10" i="126"/>
  <c r="T10" i="131"/>
  <c r="T10" i="108"/>
  <c r="T10" i="107"/>
  <c r="T10" i="124"/>
  <c r="T10" i="106"/>
  <c r="T10" i="105"/>
  <c r="U10" i="159"/>
  <c r="U10" i="157"/>
  <c r="U10" i="155"/>
  <c r="U10" i="154"/>
  <c r="U10" i="123"/>
  <c r="U10" i="121"/>
  <c r="U10" i="110"/>
  <c r="U10" i="152"/>
  <c r="U10" i="108"/>
  <c r="U10" i="106"/>
  <c r="U10" i="150"/>
  <c r="U10" i="148"/>
  <c r="U10" i="146"/>
  <c r="U10" i="144"/>
  <c r="U10" i="142"/>
  <c r="U10" i="156"/>
  <c r="U10" i="140"/>
  <c r="U10" i="138"/>
  <c r="U10" i="136"/>
  <c r="U10" i="134"/>
  <c r="U10" i="132"/>
  <c r="U10" i="130"/>
  <c r="U10" i="158"/>
  <c r="U10" i="153"/>
  <c r="U10" i="151"/>
  <c r="U10" i="149"/>
  <c r="U10" i="147"/>
  <c r="U10" i="145"/>
  <c r="U10" i="143"/>
  <c r="U10" i="141"/>
  <c r="U10" i="139"/>
  <c r="U10" i="137"/>
  <c r="U10" i="135"/>
  <c r="U10" i="133"/>
  <c r="U10" i="129"/>
  <c r="U10" i="122"/>
  <c r="U10" i="104"/>
  <c r="U10" i="103"/>
  <c r="U10" i="120"/>
  <c r="U10" i="102"/>
  <c r="U10" i="109"/>
  <c r="U10" i="128"/>
  <c r="U10" i="126"/>
  <c r="U10" i="131"/>
  <c r="U10" i="107"/>
  <c r="U10" i="127"/>
  <c r="U10" i="124"/>
  <c r="U10" i="125"/>
  <c r="U10" i="105"/>
  <c r="P12" i="149"/>
  <c r="P12" i="147"/>
  <c r="P12" i="145"/>
  <c r="P12" i="143"/>
  <c r="P12" i="141"/>
  <c r="P12" i="155"/>
  <c r="P12" i="139"/>
  <c r="P12" i="137"/>
  <c r="P12" i="135"/>
  <c r="P12" i="133"/>
  <c r="P12" i="131"/>
  <c r="P12" i="129"/>
  <c r="P12" i="127"/>
  <c r="P12" i="125"/>
  <c r="P12" i="157"/>
  <c r="P12" i="123"/>
  <c r="P12" i="121"/>
  <c r="P12" i="110"/>
  <c r="P12" i="152"/>
  <c r="P12" i="108"/>
  <c r="P12" i="106"/>
  <c r="P12" i="154"/>
  <c r="P12" i="150"/>
  <c r="P12" i="148"/>
  <c r="P12" i="146"/>
  <c r="P12" i="144"/>
  <c r="P12" i="142"/>
  <c r="P12" i="159"/>
  <c r="P12" i="140"/>
  <c r="P12" i="138"/>
  <c r="P12" i="136"/>
  <c r="P12" i="134"/>
  <c r="P12" i="132"/>
  <c r="P12" i="156"/>
  <c r="P12" i="128"/>
  <c r="P12" i="153"/>
  <c r="P12" i="158"/>
  <c r="P12" i="151"/>
  <c r="P12" i="130"/>
  <c r="P12" i="109"/>
  <c r="P12" i="126"/>
  <c r="P12" i="107"/>
  <c r="P12" i="124"/>
  <c r="P12" i="105"/>
  <c r="P12" i="104"/>
  <c r="P12" i="122"/>
  <c r="P12" i="103"/>
  <c r="P12" i="102"/>
  <c r="P12" i="120"/>
  <c r="R11" i="130"/>
  <c r="R11" i="128"/>
  <c r="R11" i="126"/>
  <c r="R11" i="124"/>
  <c r="R11" i="158"/>
  <c r="R11" i="153"/>
  <c r="R11" i="151"/>
  <c r="R11" i="103"/>
  <c r="R11" i="149"/>
  <c r="R11" i="147"/>
  <c r="R11" i="145"/>
  <c r="R11" i="143"/>
  <c r="R11" i="141"/>
  <c r="R11" i="155"/>
  <c r="R11" i="139"/>
  <c r="R11" i="137"/>
  <c r="R11" i="135"/>
  <c r="R11" i="133"/>
  <c r="R11" i="157"/>
  <c r="R11" i="154"/>
  <c r="R11" i="152"/>
  <c r="R11" i="150"/>
  <c r="R11" i="148"/>
  <c r="R11" i="146"/>
  <c r="R11" i="144"/>
  <c r="R11" i="142"/>
  <c r="R11" i="134"/>
  <c r="R11" i="132"/>
  <c r="R11" i="120"/>
  <c r="R11" i="136"/>
  <c r="R11" i="102"/>
  <c r="R11" i="110"/>
  <c r="R11" i="159"/>
  <c r="R11" i="156"/>
  <c r="R11" i="109"/>
  <c r="R11" i="138"/>
  <c r="R11" i="127"/>
  <c r="R11" i="108"/>
  <c r="R11" i="121"/>
  <c r="R11" i="125"/>
  <c r="R11" i="107"/>
  <c r="R11" i="131"/>
  <c r="R11" i="106"/>
  <c r="R11" i="105"/>
  <c r="R11" i="140"/>
  <c r="R11" i="123"/>
  <c r="R11" i="129"/>
  <c r="R11" i="122"/>
  <c r="R11" i="104"/>
  <c r="O10" i="139"/>
  <c r="O10" i="137"/>
  <c r="O10" i="135"/>
  <c r="O10" i="133"/>
  <c r="O10" i="157"/>
  <c r="O10" i="131"/>
  <c r="O10" i="129"/>
  <c r="O10" i="154"/>
  <c r="O10" i="123"/>
  <c r="O10" i="121"/>
  <c r="O10" i="110"/>
  <c r="O10" i="152"/>
  <c r="O10" i="108"/>
  <c r="O10" i="106"/>
  <c r="O10" i="159"/>
  <c r="O10" i="150"/>
  <c r="O10" i="104"/>
  <c r="O10" i="148"/>
  <c r="O10" i="146"/>
  <c r="O10" i="144"/>
  <c r="O10" i="142"/>
  <c r="O10" i="156"/>
  <c r="O10" i="140"/>
  <c r="O10" i="138"/>
  <c r="O10" i="136"/>
  <c r="O10" i="134"/>
  <c r="O10" i="132"/>
  <c r="O10" i="130"/>
  <c r="O10" i="158"/>
  <c r="O10" i="153"/>
  <c r="O10" i="149"/>
  <c r="O10" i="147"/>
  <c r="O10" i="145"/>
  <c r="O10" i="143"/>
  <c r="O10" i="141"/>
  <c r="O10" i="124"/>
  <c r="O10" i="105"/>
  <c r="O10" i="122"/>
  <c r="O10" i="103"/>
  <c r="O10" i="120"/>
  <c r="O10" i="102"/>
  <c r="O10" i="155"/>
  <c r="O10" i="109"/>
  <c r="O10" i="128"/>
  <c r="O10" i="127"/>
  <c r="O10" i="126"/>
  <c r="O10" i="125"/>
  <c r="O10" i="151"/>
  <c r="O10" i="107"/>
  <c r="J4" i="196"/>
  <c r="J4" i="180"/>
  <c r="J4" i="191"/>
  <c r="J4" i="175"/>
  <c r="J4" i="197"/>
  <c r="J4" i="168"/>
  <c r="J4" i="112"/>
  <c r="J4" i="190"/>
  <c r="J4" i="186"/>
  <c r="J4" i="163"/>
  <c r="J4" i="194"/>
  <c r="J4" i="164"/>
  <c r="J4" i="198"/>
  <c r="J4" i="187"/>
  <c r="J4" i="179"/>
  <c r="J4" i="170"/>
  <c r="J4" i="195"/>
  <c r="J4" i="199"/>
  <c r="J4" i="172"/>
  <c r="J4" i="188"/>
  <c r="J4" i="183"/>
  <c r="J4" i="118"/>
  <c r="J4" i="114"/>
  <c r="J4" i="165"/>
  <c r="J4" i="158"/>
  <c r="J4" i="111"/>
  <c r="J4" i="162"/>
  <c r="J4" i="115"/>
  <c r="J4" i="119"/>
  <c r="J4" i="193"/>
  <c r="J4" i="181"/>
  <c r="J4" i="178"/>
  <c r="J4" i="184"/>
  <c r="J4" i="169"/>
  <c r="J4" i="166"/>
  <c r="J4" i="189"/>
  <c r="J4" i="116"/>
  <c r="J4" i="176"/>
  <c r="J4" i="173"/>
  <c r="J4" i="160"/>
  <c r="J4" i="182"/>
  <c r="J4" i="167"/>
  <c r="J4" i="192"/>
  <c r="J4" i="117"/>
  <c r="J4" i="113"/>
  <c r="J4" i="177"/>
  <c r="J4" i="174"/>
  <c r="J4" i="154"/>
  <c r="J4" i="138"/>
  <c r="J4" i="122"/>
  <c r="J4" i="103"/>
  <c r="J4" i="149"/>
  <c r="J4" i="133"/>
  <c r="J4" i="108"/>
  <c r="J4" i="144"/>
  <c r="J4" i="128"/>
  <c r="J4" i="159"/>
  <c r="J4" i="155"/>
  <c r="J4" i="139"/>
  <c r="J4" i="123"/>
  <c r="J4" i="134"/>
  <c r="J4" i="109"/>
  <c r="J4" i="127"/>
  <c r="J4" i="150"/>
  <c r="J4" i="104"/>
  <c r="J4" i="171"/>
  <c r="J4" i="145"/>
  <c r="J4" i="129"/>
  <c r="J4" i="156"/>
  <c r="J4" i="140"/>
  <c r="J4" i="124"/>
  <c r="J4" i="125"/>
  <c r="J4" i="151"/>
  <c r="J4" i="135"/>
  <c r="J4" i="110"/>
  <c r="J4" i="146"/>
  <c r="J4" i="130"/>
  <c r="J4" i="105"/>
  <c r="J4" i="157"/>
  <c r="J4" i="141"/>
  <c r="J4" i="106"/>
  <c r="J4" i="152"/>
  <c r="J4" i="136"/>
  <c r="J4" i="120"/>
  <c r="J4" i="185"/>
  <c r="J4" i="161"/>
  <c r="J4" i="147"/>
  <c r="J4" i="131"/>
  <c r="J4" i="142"/>
  <c r="J4" i="126"/>
  <c r="J4" i="102"/>
  <c r="J4" i="153"/>
  <c r="J4" i="137"/>
  <c r="J4" i="121"/>
  <c r="J4" i="143"/>
  <c r="J4" i="148"/>
  <c r="J4" i="132"/>
  <c r="J4" i="107"/>
  <c r="Q10" i="133"/>
  <c r="Q10" i="157"/>
  <c r="Q10" i="131"/>
  <c r="Q10" i="129"/>
  <c r="Q10" i="154"/>
  <c r="Q10" i="152"/>
  <c r="Q10" i="108"/>
  <c r="Q10" i="106"/>
  <c r="Q10" i="159"/>
  <c r="Q10" i="150"/>
  <c r="Q10" i="104"/>
  <c r="Q10" i="148"/>
  <c r="Q10" i="146"/>
  <c r="Q10" i="144"/>
  <c r="Q10" i="142"/>
  <c r="Q10" i="156"/>
  <c r="Q10" i="140"/>
  <c r="Q10" i="138"/>
  <c r="Q10" i="136"/>
  <c r="Q10" i="134"/>
  <c r="Q10" i="130"/>
  <c r="Q10" i="158"/>
  <c r="Q10" i="153"/>
  <c r="Q10" i="155"/>
  <c r="Q10" i="151"/>
  <c r="Q10" i="139"/>
  <c r="Q10" i="145"/>
  <c r="Q10" i="105"/>
  <c r="Q10" i="132"/>
  <c r="Q10" i="123"/>
  <c r="Q10" i="122"/>
  <c r="Q10" i="103"/>
  <c r="Q10" i="147"/>
  <c r="Q10" i="141"/>
  <c r="Q10" i="121"/>
  <c r="Q10" i="120"/>
  <c r="Q10" i="102"/>
  <c r="Q10" i="110"/>
  <c r="Q10" i="149"/>
  <c r="Q10" i="135"/>
  <c r="Q10" i="109"/>
  <c r="Q10" i="143"/>
  <c r="Q10" i="137"/>
  <c r="Q10" i="128"/>
  <c r="Q10" i="127"/>
  <c r="Q10" i="126"/>
  <c r="Q10" i="107"/>
  <c r="Q10" i="125"/>
  <c r="Q10" i="124"/>
  <c r="P11" i="132"/>
  <c r="P11" i="130"/>
  <c r="P11" i="158"/>
  <c r="P11" i="153"/>
  <c r="P11" i="109"/>
  <c r="P11" i="107"/>
  <c r="P11" i="105"/>
  <c r="P11" i="151"/>
  <c r="P11" i="103"/>
  <c r="P11" i="149"/>
  <c r="P11" i="147"/>
  <c r="P11" i="145"/>
  <c r="P11" i="143"/>
  <c r="P11" i="141"/>
  <c r="P11" i="155"/>
  <c r="P11" i="139"/>
  <c r="P11" i="137"/>
  <c r="P11" i="135"/>
  <c r="P11" i="133"/>
  <c r="P11" i="131"/>
  <c r="P11" i="129"/>
  <c r="P11" i="157"/>
  <c r="P11" i="154"/>
  <c r="P11" i="152"/>
  <c r="P11" i="150"/>
  <c r="P11" i="159"/>
  <c r="P11" i="156"/>
  <c r="P11" i="140"/>
  <c r="P11" i="138"/>
  <c r="P11" i="142"/>
  <c r="P11" i="121"/>
  <c r="P11" i="134"/>
  <c r="P11" i="120"/>
  <c r="P11" i="136"/>
  <c r="P11" i="102"/>
  <c r="P11" i="110"/>
  <c r="P11" i="144"/>
  <c r="P11" i="127"/>
  <c r="P11" i="126"/>
  <c r="P11" i="108"/>
  <c r="P11" i="128"/>
  <c r="P11" i="125"/>
  <c r="P11" i="146"/>
  <c r="P11" i="124"/>
  <c r="P11" i="106"/>
  <c r="P11" i="148"/>
  <c r="P11" i="123"/>
  <c r="P11" i="122"/>
  <c r="P11" i="104"/>
  <c r="J2" i="184"/>
  <c r="J2" i="195"/>
  <c r="J2" i="179"/>
  <c r="J2" i="185"/>
  <c r="J2" i="172"/>
  <c r="J2" i="116"/>
  <c r="J2" i="189"/>
  <c r="J2" i="167"/>
  <c r="J2" i="111"/>
  <c r="J2" i="193"/>
  <c r="J2" i="197"/>
  <c r="J2" i="190"/>
  <c r="J2" i="168"/>
  <c r="J2" i="112"/>
  <c r="J2" i="186"/>
  <c r="J2" i="194"/>
  <c r="J2" i="182"/>
  <c r="J2" i="178"/>
  <c r="J2" i="174"/>
  <c r="J2" i="198"/>
  <c r="J2" i="192"/>
  <c r="J2" i="180"/>
  <c r="J2" i="177"/>
  <c r="J2" i="171"/>
  <c r="J2" i="161"/>
  <c r="J2" i="183"/>
  <c r="J2" i="118"/>
  <c r="J2" i="188"/>
  <c r="J2" i="114"/>
  <c r="J2" i="165"/>
  <c r="J2" i="162"/>
  <c r="J2" i="191"/>
  <c r="J2" i="175"/>
  <c r="J2" i="115"/>
  <c r="J2" i="181"/>
  <c r="J2" i="119"/>
  <c r="J2" i="169"/>
  <c r="J2" i="166"/>
  <c r="J2" i="163"/>
  <c r="J2" i="173"/>
  <c r="J2" i="187"/>
  <c r="J2" i="176"/>
  <c r="J2" i="199"/>
  <c r="J2" i="160"/>
  <c r="J2" i="196"/>
  <c r="J2" i="164"/>
  <c r="J2" i="113"/>
  <c r="J2" i="158"/>
  <c r="J2" i="142"/>
  <c r="J2" i="126"/>
  <c r="J2" i="107"/>
  <c r="J2" i="108"/>
  <c r="J2" i="104"/>
  <c r="J2" i="147"/>
  <c r="J2" i="131"/>
  <c r="J2" i="153"/>
  <c r="J2" i="137"/>
  <c r="J2" i="121"/>
  <c r="J2" i="132"/>
  <c r="J2" i="122"/>
  <c r="J2" i="117"/>
  <c r="J2" i="148"/>
  <c r="J2" i="143"/>
  <c r="J2" i="127"/>
  <c r="J2" i="102"/>
  <c r="J2" i="154"/>
  <c r="J2" i="138"/>
  <c r="J2" i="159"/>
  <c r="J2" i="149"/>
  <c r="J2" i="133"/>
  <c r="J2" i="144"/>
  <c r="J2" i="128"/>
  <c r="J2" i="103"/>
  <c r="J2" i="150"/>
  <c r="J2" i="155"/>
  <c r="J2" i="139"/>
  <c r="J2" i="123"/>
  <c r="J2" i="134"/>
  <c r="J2" i="109"/>
  <c r="J2" i="145"/>
  <c r="J2" i="129"/>
  <c r="J2" i="156"/>
  <c r="J2" i="140"/>
  <c r="J2" i="124"/>
  <c r="J2" i="151"/>
  <c r="J2" i="135"/>
  <c r="J2" i="110"/>
  <c r="J2" i="106"/>
  <c r="J2" i="170"/>
  <c r="J2" i="146"/>
  <c r="J2" i="130"/>
  <c r="J2" i="105"/>
  <c r="J2" i="157"/>
  <c r="J2" i="141"/>
  <c r="J2" i="125"/>
  <c r="J2" i="152"/>
  <c r="J2" i="136"/>
  <c r="J2" i="120"/>
  <c r="O12" i="158"/>
  <c r="O12" i="151"/>
  <c r="O12" i="103"/>
  <c r="O12" i="149"/>
  <c r="O12" i="147"/>
  <c r="O12" i="145"/>
  <c r="O12" i="143"/>
  <c r="O12" i="141"/>
  <c r="O12" i="155"/>
  <c r="O12" i="139"/>
  <c r="O12" i="137"/>
  <c r="O12" i="135"/>
  <c r="O12" i="133"/>
  <c r="O12" i="131"/>
  <c r="O12" i="129"/>
  <c r="O12" i="127"/>
  <c r="O12" i="125"/>
  <c r="O12" i="157"/>
  <c r="O12" i="123"/>
  <c r="O12" i="121"/>
  <c r="O12" i="110"/>
  <c r="O12" i="152"/>
  <c r="O12" i="154"/>
  <c r="O12" i="150"/>
  <c r="O12" i="148"/>
  <c r="O12" i="146"/>
  <c r="O12" i="144"/>
  <c r="O12" i="142"/>
  <c r="O12" i="159"/>
  <c r="O12" i="140"/>
  <c r="O12" i="138"/>
  <c r="O12" i="136"/>
  <c r="O12" i="134"/>
  <c r="O12" i="156"/>
  <c r="O12" i="130"/>
  <c r="O12" i="128"/>
  <c r="O12" i="126"/>
  <c r="O12" i="153"/>
  <c r="O12" i="109"/>
  <c r="O12" i="108"/>
  <c r="O12" i="107"/>
  <c r="O12" i="106"/>
  <c r="O12" i="124"/>
  <c r="O12" i="105"/>
  <c r="O12" i="104"/>
  <c r="O12" i="122"/>
  <c r="O12" i="102"/>
  <c r="O12" i="132"/>
  <c r="O12" i="120"/>
  <c r="R11" i="71"/>
  <c r="O11" i="159"/>
  <c r="O11" i="156"/>
  <c r="O11" i="140"/>
  <c r="O11" i="138"/>
  <c r="O11" i="136"/>
  <c r="O11" i="134"/>
  <c r="O11" i="132"/>
  <c r="O11" i="130"/>
  <c r="O11" i="128"/>
  <c r="O11" i="158"/>
  <c r="O11" i="122"/>
  <c r="O11" i="120"/>
  <c r="O11" i="153"/>
  <c r="O11" i="109"/>
  <c r="O11" i="107"/>
  <c r="O11" i="105"/>
  <c r="O11" i="151"/>
  <c r="O11" i="103"/>
  <c r="O11" i="149"/>
  <c r="O11" i="147"/>
  <c r="O11" i="145"/>
  <c r="O11" i="143"/>
  <c r="O11" i="141"/>
  <c r="O11" i="155"/>
  <c r="O11" i="139"/>
  <c r="O11" i="137"/>
  <c r="O11" i="135"/>
  <c r="O11" i="133"/>
  <c r="O11" i="131"/>
  <c r="O11" i="157"/>
  <c r="O11" i="154"/>
  <c r="O11" i="152"/>
  <c r="O11" i="148"/>
  <c r="O11" i="146"/>
  <c r="O11" i="144"/>
  <c r="O11" i="142"/>
  <c r="O11" i="121"/>
  <c r="O11" i="150"/>
  <c r="O11" i="102"/>
  <c r="O11" i="110"/>
  <c r="O11" i="127"/>
  <c r="O11" i="126"/>
  <c r="O11" i="108"/>
  <c r="O11" i="125"/>
  <c r="O11" i="124"/>
  <c r="O11" i="106"/>
  <c r="O11" i="104"/>
  <c r="O11" i="129"/>
  <c r="O11" i="123"/>
  <c r="J1" i="194"/>
  <c r="J1" i="178"/>
  <c r="J1" i="189"/>
  <c r="J1" i="199"/>
  <c r="J1" i="196"/>
  <c r="J1" i="166"/>
  <c r="J1" i="161"/>
  <c r="J1" i="193"/>
  <c r="J1" i="181"/>
  <c r="J1" i="177"/>
  <c r="J1" i="162"/>
  <c r="J1" i="197"/>
  <c r="J1" i="190"/>
  <c r="J1" i="168"/>
  <c r="J1" i="186"/>
  <c r="J1" i="192"/>
  <c r="J1" i="170"/>
  <c r="J1" i="167"/>
  <c r="J1" i="117"/>
  <c r="J1" i="185"/>
  <c r="J1" i="164"/>
  <c r="J1" i="113"/>
  <c r="J1" i="174"/>
  <c r="J1" i="198"/>
  <c r="J1" i="180"/>
  <c r="J1" i="171"/>
  <c r="J1" i="183"/>
  <c r="J1" i="118"/>
  <c r="J1" i="188"/>
  <c r="J1" i="114"/>
  <c r="J1" i="195"/>
  <c r="J1" i="165"/>
  <c r="J1" i="111"/>
  <c r="J1" i="172"/>
  <c r="J1" i="191"/>
  <c r="J1" i="175"/>
  <c r="J1" i="115"/>
  <c r="J1" i="119"/>
  <c r="J1" i="184"/>
  <c r="J1" i="169"/>
  <c r="J1" i="112"/>
  <c r="J1" i="163"/>
  <c r="J1" i="116"/>
  <c r="J1" i="173"/>
  <c r="J1" i="182"/>
  <c r="J1" i="179"/>
  <c r="J1" i="160"/>
  <c r="J1" i="152"/>
  <c r="J1" i="136"/>
  <c r="J1" i="120"/>
  <c r="J1" i="158"/>
  <c r="J1" i="142"/>
  <c r="J1" i="126"/>
  <c r="J1" i="132"/>
  <c r="J1" i="147"/>
  <c r="J1" i="131"/>
  <c r="J1" i="106"/>
  <c r="J1" i="107"/>
  <c r="J1" i="127"/>
  <c r="J1" i="187"/>
  <c r="J1" i="102"/>
  <c r="J1" i="153"/>
  <c r="J1" i="137"/>
  <c r="J1" i="121"/>
  <c r="J1" i="148"/>
  <c r="J1" i="104"/>
  <c r="J1" i="143"/>
  <c r="J1" i="154"/>
  <c r="J1" i="138"/>
  <c r="J1" i="122"/>
  <c r="J1" i="144"/>
  <c r="J1" i="128"/>
  <c r="J1" i="159"/>
  <c r="J1" i="149"/>
  <c r="J1" i="133"/>
  <c r="J1" i="108"/>
  <c r="J1" i="103"/>
  <c r="J1" i="123"/>
  <c r="J1" i="155"/>
  <c r="J1" i="139"/>
  <c r="J1" i="157"/>
  <c r="J1" i="150"/>
  <c r="J1" i="134"/>
  <c r="J1" i="109"/>
  <c r="J1" i="145"/>
  <c r="J1" i="129"/>
  <c r="J1" i="156"/>
  <c r="J1" i="140"/>
  <c r="J1" i="124"/>
  <c r="J1" i="110"/>
  <c r="J1" i="141"/>
  <c r="J1" i="176"/>
  <c r="J1" i="151"/>
  <c r="J1" i="135"/>
  <c r="J1" i="125"/>
  <c r="J1" i="146"/>
  <c r="J1" i="130"/>
  <c r="J1" i="105"/>
  <c r="K3" i="185"/>
  <c r="K3" i="196"/>
  <c r="K3" i="180"/>
  <c r="K3" i="173"/>
  <c r="K3" i="117"/>
  <c r="K3" i="197"/>
  <c r="K3" i="168"/>
  <c r="K3" i="112"/>
  <c r="K3" i="169"/>
  <c r="K3" i="113"/>
  <c r="K3" i="191"/>
  <c r="K3" i="198"/>
  <c r="K3" i="187"/>
  <c r="K3" i="183"/>
  <c r="K3" i="175"/>
  <c r="K3" i="199"/>
  <c r="K3" i="193"/>
  <c r="K3" i="177"/>
  <c r="K3" i="174"/>
  <c r="K3" i="188"/>
  <c r="K3" i="118"/>
  <c r="K3" i="114"/>
  <c r="K3" i="165"/>
  <c r="K3" i="111"/>
  <c r="K3" i="195"/>
  <c r="K3" i="186"/>
  <c r="K3" i="172"/>
  <c r="K3" i="162"/>
  <c r="K3" i="115"/>
  <c r="K3" i="119"/>
  <c r="K3" i="159"/>
  <c r="K3" i="181"/>
  <c r="K3" i="178"/>
  <c r="K3" i="184"/>
  <c r="K3" i="166"/>
  <c r="K3" i="163"/>
  <c r="K3" i="189"/>
  <c r="K3" i="116"/>
  <c r="K3" i="176"/>
  <c r="K3" i="160"/>
  <c r="K3" i="179"/>
  <c r="K3" i="170"/>
  <c r="K3" i="194"/>
  <c r="K3" i="182"/>
  <c r="K3" i="167"/>
  <c r="K3" i="164"/>
  <c r="K3" i="192"/>
  <c r="K3" i="190"/>
  <c r="K3" i="171"/>
  <c r="K3" i="161"/>
  <c r="K3" i="143"/>
  <c r="K3" i="127"/>
  <c r="K3" i="102"/>
  <c r="K3" i="133"/>
  <c r="K3" i="123"/>
  <c r="K3" i="154"/>
  <c r="K3" i="138"/>
  <c r="K3" i="122"/>
  <c r="K3" i="149"/>
  <c r="K3" i="108"/>
  <c r="K3" i="109"/>
  <c r="K3" i="130"/>
  <c r="K3" i="144"/>
  <c r="K3" i="128"/>
  <c r="K3" i="103"/>
  <c r="K3" i="105"/>
  <c r="K3" i="155"/>
  <c r="K3" i="139"/>
  <c r="K3" i="107"/>
  <c r="K3" i="150"/>
  <c r="K3" i="134"/>
  <c r="K3" i="145"/>
  <c r="K3" i="129"/>
  <c r="K3" i="104"/>
  <c r="K3" i="135"/>
  <c r="K3" i="110"/>
  <c r="K3" i="156"/>
  <c r="K3" i="140"/>
  <c r="K3" i="124"/>
  <c r="K3" i="151"/>
  <c r="K3" i="146"/>
  <c r="K3" i="157"/>
  <c r="K3" i="141"/>
  <c r="K3" i="125"/>
  <c r="K3" i="148"/>
  <c r="K3" i="152"/>
  <c r="K3" i="136"/>
  <c r="K3" i="120"/>
  <c r="K3" i="147"/>
  <c r="K3" i="131"/>
  <c r="K3" i="106"/>
  <c r="K3" i="158"/>
  <c r="K3" i="142"/>
  <c r="K3" i="126"/>
  <c r="K3" i="153"/>
  <c r="K3" i="137"/>
  <c r="K3" i="121"/>
  <c r="K3" i="132"/>
  <c r="M12" i="158"/>
  <c r="M12" i="156"/>
  <c r="M12" i="154"/>
  <c r="M12" i="153"/>
  <c r="M12" i="122"/>
  <c r="M12" i="120"/>
  <c r="M12" i="109"/>
  <c r="M12" i="107"/>
  <c r="M12" i="105"/>
  <c r="M12" i="151"/>
  <c r="M12" i="149"/>
  <c r="M12" i="147"/>
  <c r="M12" i="145"/>
  <c r="M12" i="143"/>
  <c r="M12" i="141"/>
  <c r="M12" i="155"/>
  <c r="M12" i="139"/>
  <c r="M12" i="137"/>
  <c r="M12" i="135"/>
  <c r="M12" i="133"/>
  <c r="M12" i="131"/>
  <c r="M12" i="157"/>
  <c r="M12" i="152"/>
  <c r="M12" i="150"/>
  <c r="M12" i="148"/>
  <c r="M12" i="146"/>
  <c r="M12" i="144"/>
  <c r="M12" i="142"/>
  <c r="M12" i="159"/>
  <c r="M12" i="140"/>
  <c r="M12" i="138"/>
  <c r="M12" i="136"/>
  <c r="M12" i="134"/>
  <c r="M12" i="132"/>
  <c r="M12" i="110"/>
  <c r="M12" i="130"/>
  <c r="M12" i="127"/>
  <c r="M12" i="108"/>
  <c r="M12" i="125"/>
  <c r="M12" i="126"/>
  <c r="M12" i="128"/>
  <c r="M12" i="106"/>
  <c r="M12" i="124"/>
  <c r="M12" i="123"/>
  <c r="M12" i="129"/>
  <c r="M12" i="104"/>
  <c r="M12" i="103"/>
  <c r="M12" i="121"/>
  <c r="M12" i="102"/>
  <c r="K10" i="155"/>
  <c r="K10" i="151"/>
  <c r="K10" i="105"/>
  <c r="K10" i="149"/>
  <c r="K10" i="147"/>
  <c r="K10" i="145"/>
  <c r="K10" i="143"/>
  <c r="K10" i="103"/>
  <c r="K10" i="141"/>
  <c r="K10" i="139"/>
  <c r="K10" i="137"/>
  <c r="K10" i="135"/>
  <c r="K10" i="133"/>
  <c r="K10" i="157"/>
  <c r="K10" i="131"/>
  <c r="K10" i="129"/>
  <c r="K10" i="127"/>
  <c r="K10" i="125"/>
  <c r="K10" i="154"/>
  <c r="K10" i="123"/>
  <c r="K10" i="121"/>
  <c r="K10" i="159"/>
  <c r="K10" i="152"/>
  <c r="K10" i="150"/>
  <c r="K10" i="148"/>
  <c r="K10" i="146"/>
  <c r="K10" i="144"/>
  <c r="K10" i="142"/>
  <c r="K10" i="156"/>
  <c r="K10" i="140"/>
  <c r="K10" i="138"/>
  <c r="K10" i="136"/>
  <c r="K10" i="130"/>
  <c r="K10" i="128"/>
  <c r="K10" i="126"/>
  <c r="K10" i="153"/>
  <c r="K10" i="107"/>
  <c r="K10" i="106"/>
  <c r="K10" i="134"/>
  <c r="K10" i="132"/>
  <c r="K10" i="124"/>
  <c r="K10" i="104"/>
  <c r="K10" i="122"/>
  <c r="K10" i="158"/>
  <c r="K10" i="120"/>
  <c r="K10" i="102"/>
  <c r="K10" i="110"/>
  <c r="K10" i="109"/>
  <c r="K10" i="108"/>
  <c r="S11" i="128"/>
  <c r="T11" i="128" s="1"/>
  <c r="S11" i="126"/>
  <c r="T11" i="126" s="1"/>
  <c r="S11" i="124"/>
  <c r="T11" i="124" s="1"/>
  <c r="S11" i="158"/>
  <c r="T11" i="158" s="1"/>
  <c r="S11" i="122"/>
  <c r="T11" i="122" s="1"/>
  <c r="S11" i="120"/>
  <c r="T11" i="120" s="1"/>
  <c r="S11" i="153"/>
  <c r="T11" i="153" s="1"/>
  <c r="S11" i="151"/>
  <c r="T11" i="151" s="1"/>
  <c r="S11" i="149"/>
  <c r="T11" i="149" s="1"/>
  <c r="S11" i="147"/>
  <c r="T11" i="147" s="1"/>
  <c r="S11" i="145"/>
  <c r="T11" i="145" s="1"/>
  <c r="S11" i="143"/>
  <c r="T11" i="143" s="1"/>
  <c r="S11" i="141"/>
  <c r="T11" i="141" s="1"/>
  <c r="S11" i="155"/>
  <c r="T11" i="155" s="1"/>
  <c r="S11" i="139"/>
  <c r="T11" i="139" s="1"/>
  <c r="S11" i="137"/>
  <c r="T11" i="137" s="1"/>
  <c r="S11" i="135"/>
  <c r="T11" i="135" s="1"/>
  <c r="S11" i="133"/>
  <c r="T11" i="133" s="1"/>
  <c r="S11" i="157"/>
  <c r="T11" i="157" s="1"/>
  <c r="S11" i="154"/>
  <c r="T11" i="154" s="1"/>
  <c r="S11" i="152"/>
  <c r="T11" i="152" s="1"/>
  <c r="S11" i="150"/>
  <c r="T11" i="150" s="1"/>
  <c r="S11" i="148"/>
  <c r="T11" i="148" s="1"/>
  <c r="S11" i="146"/>
  <c r="T11" i="146" s="1"/>
  <c r="S11" i="144"/>
  <c r="T11" i="144" s="1"/>
  <c r="S11" i="142"/>
  <c r="T11" i="142" s="1"/>
  <c r="S11" i="159"/>
  <c r="T11" i="159" s="1"/>
  <c r="S11" i="156"/>
  <c r="T11" i="156" s="1"/>
  <c r="S11" i="140"/>
  <c r="T11" i="140" s="1"/>
  <c r="S11" i="138"/>
  <c r="T11" i="138" s="1"/>
  <c r="S11" i="136"/>
  <c r="T11" i="136" s="1"/>
  <c r="S11" i="134"/>
  <c r="T11" i="134" s="1"/>
  <c r="S11" i="102"/>
  <c r="T11" i="102" s="1"/>
  <c r="S11" i="110"/>
  <c r="T11" i="110" s="1"/>
  <c r="S11" i="130"/>
  <c r="T11" i="130" s="1"/>
  <c r="S11" i="109"/>
  <c r="T11" i="109" s="1"/>
  <c r="S11" i="127"/>
  <c r="T11" i="127" s="1"/>
  <c r="S11" i="108"/>
  <c r="T11" i="108" s="1"/>
  <c r="S11" i="125"/>
  <c r="T11" i="125" s="1"/>
  <c r="S11" i="107"/>
  <c r="T11" i="107" s="1"/>
  <c r="S11" i="131"/>
  <c r="T11" i="131" s="1"/>
  <c r="S11" i="106"/>
  <c r="T11" i="106" s="1"/>
  <c r="S11" i="105"/>
  <c r="T11" i="105" s="1"/>
  <c r="S11" i="123"/>
  <c r="T11" i="123" s="1"/>
  <c r="S11" i="129"/>
  <c r="T11" i="129" s="1"/>
  <c r="S11" i="104"/>
  <c r="T11" i="104" s="1"/>
  <c r="S11" i="103"/>
  <c r="T11" i="103" s="1"/>
  <c r="S11" i="132"/>
  <c r="T11" i="132" s="1"/>
  <c r="S11" i="121"/>
  <c r="T11" i="121" s="1"/>
  <c r="M11" i="150"/>
  <c r="N11" i="148"/>
  <c r="N11" i="146"/>
  <c r="N11" i="144"/>
  <c r="N11" i="142"/>
  <c r="M11" i="104"/>
  <c r="N11" i="102"/>
  <c r="N11" i="159"/>
  <c r="N11" i="156"/>
  <c r="M11" i="148"/>
  <c r="M11" i="146"/>
  <c r="M11" i="144"/>
  <c r="M11" i="142"/>
  <c r="N11" i="140"/>
  <c r="N11" i="138"/>
  <c r="N11" i="136"/>
  <c r="N11" i="134"/>
  <c r="M11" i="102"/>
  <c r="M11" i="159"/>
  <c r="M11" i="156"/>
  <c r="M11" i="140"/>
  <c r="M11" i="138"/>
  <c r="M11" i="136"/>
  <c r="M11" i="134"/>
  <c r="N11" i="132"/>
  <c r="M11" i="132"/>
  <c r="N11" i="130"/>
  <c r="M11" i="130"/>
  <c r="N11" i="128"/>
  <c r="N11" i="126"/>
  <c r="N11" i="124"/>
  <c r="N11" i="158"/>
  <c r="M11" i="128"/>
  <c r="M11" i="126"/>
  <c r="M11" i="124"/>
  <c r="N11" i="122"/>
  <c r="N11" i="120"/>
  <c r="M11" i="158"/>
  <c r="N11" i="153"/>
  <c r="M11" i="122"/>
  <c r="M11" i="120"/>
  <c r="N11" i="109"/>
  <c r="N11" i="107"/>
  <c r="N11" i="105"/>
  <c r="M11" i="153"/>
  <c r="N11" i="151"/>
  <c r="M11" i="151"/>
  <c r="N11" i="149"/>
  <c r="N11" i="147"/>
  <c r="N11" i="145"/>
  <c r="N11" i="143"/>
  <c r="N11" i="141"/>
  <c r="N11" i="155"/>
  <c r="M11" i="149"/>
  <c r="M11" i="147"/>
  <c r="M11" i="145"/>
  <c r="M11" i="143"/>
  <c r="M11" i="141"/>
  <c r="N11" i="139"/>
  <c r="N11" i="137"/>
  <c r="N11" i="135"/>
  <c r="M11" i="155"/>
  <c r="M11" i="139"/>
  <c r="M11" i="137"/>
  <c r="M11" i="135"/>
  <c r="N11" i="133"/>
  <c r="M11" i="131"/>
  <c r="N11" i="129"/>
  <c r="N11" i="157"/>
  <c r="N11" i="154"/>
  <c r="M11" i="129"/>
  <c r="M11" i="127"/>
  <c r="M11" i="152"/>
  <c r="N11" i="150"/>
  <c r="M11" i="123"/>
  <c r="N11" i="104"/>
  <c r="N11" i="121"/>
  <c r="M11" i="121"/>
  <c r="N11" i="110"/>
  <c r="M11" i="109"/>
  <c r="M11" i="110"/>
  <c r="M11" i="133"/>
  <c r="N11" i="152"/>
  <c r="M11" i="107"/>
  <c r="N11" i="131"/>
  <c r="N11" i="127"/>
  <c r="N11" i="108"/>
  <c r="N11" i="125"/>
  <c r="M11" i="108"/>
  <c r="M11" i="125"/>
  <c r="M11" i="105"/>
  <c r="N11" i="106"/>
  <c r="N11" i="123"/>
  <c r="M11" i="154"/>
  <c r="M11" i="106"/>
  <c r="M11" i="157"/>
  <c r="N11" i="103"/>
  <c r="M11" i="103"/>
  <c r="J3" i="190"/>
  <c r="J3" i="185"/>
  <c r="J3" i="195"/>
  <c r="J3" i="193"/>
  <c r="J3" i="181"/>
  <c r="J3" i="177"/>
  <c r="J3" i="162"/>
  <c r="J3" i="173"/>
  <c r="J3" i="117"/>
  <c r="J3" i="197"/>
  <c r="J3" i="194"/>
  <c r="J3" i="182"/>
  <c r="J3" i="178"/>
  <c r="J3" i="174"/>
  <c r="J3" i="118"/>
  <c r="J3" i="191"/>
  <c r="J3" i="198"/>
  <c r="J3" i="187"/>
  <c r="J3" i="196"/>
  <c r="J3" i="180"/>
  <c r="J3" i="171"/>
  <c r="J3" i="161"/>
  <c r="J3" i="183"/>
  <c r="J3" i="188"/>
  <c r="J3" i="168"/>
  <c r="J3" i="114"/>
  <c r="J3" i="165"/>
  <c r="J3" i="111"/>
  <c r="J3" i="186"/>
  <c r="J3" i="175"/>
  <c r="J3" i="172"/>
  <c r="J3" i="115"/>
  <c r="J3" i="119"/>
  <c r="J3" i="169"/>
  <c r="J3" i="184"/>
  <c r="J3" i="166"/>
  <c r="J3" i="163"/>
  <c r="J3" i="112"/>
  <c r="J3" i="189"/>
  <c r="J3" i="116"/>
  <c r="J3" i="176"/>
  <c r="J3" i="199"/>
  <c r="J3" i="160"/>
  <c r="J3" i="179"/>
  <c r="J3" i="170"/>
  <c r="J3" i="167"/>
  <c r="J3" i="164"/>
  <c r="J3" i="113"/>
  <c r="J3" i="148"/>
  <c r="J3" i="132"/>
  <c r="J3" i="107"/>
  <c r="J3" i="154"/>
  <c r="J3" i="138"/>
  <c r="J3" i="122"/>
  <c r="J3" i="123"/>
  <c r="J3" i="143"/>
  <c r="J3" i="127"/>
  <c r="J3" i="102"/>
  <c r="J3" i="128"/>
  <c r="J3" i="135"/>
  <c r="J3" i="137"/>
  <c r="J3" i="159"/>
  <c r="J3" i="149"/>
  <c r="J3" i="133"/>
  <c r="J3" i="108"/>
  <c r="J3" i="103"/>
  <c r="J3" i="144"/>
  <c r="J3" i="110"/>
  <c r="J3" i="155"/>
  <c r="J3" i="139"/>
  <c r="J3" i="192"/>
  <c r="J3" i="150"/>
  <c r="J3" i="134"/>
  <c r="J3" i="109"/>
  <c r="J3" i="140"/>
  <c r="J3" i="105"/>
  <c r="J3" i="153"/>
  <c r="J3" i="145"/>
  <c r="J3" i="129"/>
  <c r="J3" i="104"/>
  <c r="J3" i="156"/>
  <c r="J3" i="124"/>
  <c r="J3" i="151"/>
  <c r="J3" i="121"/>
  <c r="J3" i="146"/>
  <c r="J3" i="130"/>
  <c r="J3" i="157"/>
  <c r="J3" i="141"/>
  <c r="J3" i="125"/>
  <c r="J3" i="152"/>
  <c r="J3" i="136"/>
  <c r="J3" i="120"/>
  <c r="J3" i="106"/>
  <c r="J3" i="147"/>
  <c r="J3" i="131"/>
  <c r="J3" i="158"/>
  <c r="J3" i="142"/>
  <c r="J3" i="126"/>
  <c r="N12" i="158"/>
  <c r="N12" i="156"/>
  <c r="N12" i="154"/>
  <c r="N12" i="109"/>
  <c r="N12" i="107"/>
  <c r="N12" i="105"/>
  <c r="N12" i="151"/>
  <c r="N12" i="103"/>
  <c r="N12" i="149"/>
  <c r="N12" i="147"/>
  <c r="N12" i="145"/>
  <c r="N12" i="143"/>
  <c r="N12" i="141"/>
  <c r="N12" i="155"/>
  <c r="N12" i="139"/>
  <c r="N12" i="137"/>
  <c r="N12" i="135"/>
  <c r="N12" i="133"/>
  <c r="N12" i="131"/>
  <c r="N12" i="129"/>
  <c r="N12" i="127"/>
  <c r="N12" i="125"/>
  <c r="N12" i="157"/>
  <c r="N12" i="152"/>
  <c r="N12" i="150"/>
  <c r="N12" i="148"/>
  <c r="N12" i="146"/>
  <c r="N12" i="144"/>
  <c r="N12" i="142"/>
  <c r="N12" i="159"/>
  <c r="N12" i="140"/>
  <c r="N12" i="138"/>
  <c r="N12" i="136"/>
  <c r="N12" i="132"/>
  <c r="N12" i="130"/>
  <c r="N12" i="153"/>
  <c r="N12" i="110"/>
  <c r="N12" i="120"/>
  <c r="N12" i="108"/>
  <c r="N12" i="126"/>
  <c r="N12" i="128"/>
  <c r="N12" i="106"/>
  <c r="N12" i="134"/>
  <c r="N12" i="124"/>
  <c r="N12" i="123"/>
  <c r="N12" i="104"/>
  <c r="N12" i="122"/>
  <c r="N12" i="121"/>
  <c r="N12" i="102"/>
  <c r="M10" i="149"/>
  <c r="N10" i="149" s="1"/>
  <c r="M10" i="147"/>
  <c r="N10" i="147" s="1"/>
  <c r="M10" i="145"/>
  <c r="N10" i="145" s="1"/>
  <c r="M10" i="143"/>
  <c r="N10" i="143" s="1"/>
  <c r="M10" i="103"/>
  <c r="N10" i="103" s="1"/>
  <c r="M10" i="141"/>
  <c r="N10" i="141" s="1"/>
  <c r="M10" i="139"/>
  <c r="N10" i="139" s="1"/>
  <c r="M10" i="137"/>
  <c r="N10" i="137" s="1"/>
  <c r="M10" i="135"/>
  <c r="N10" i="135" s="1"/>
  <c r="M10" i="133"/>
  <c r="N10" i="133" s="1"/>
  <c r="M10" i="157"/>
  <c r="N10" i="157" s="1"/>
  <c r="M10" i="131"/>
  <c r="N10" i="131" s="1"/>
  <c r="M10" i="129"/>
  <c r="N10" i="129" s="1"/>
  <c r="M10" i="127"/>
  <c r="N10" i="127" s="1"/>
  <c r="M10" i="125"/>
  <c r="N10" i="125" s="1"/>
  <c r="M10" i="154"/>
  <c r="N10" i="154" s="1"/>
  <c r="M10" i="123"/>
  <c r="N10" i="123" s="1"/>
  <c r="M10" i="121"/>
  <c r="N10" i="121" s="1"/>
  <c r="M10" i="110"/>
  <c r="N10" i="110" s="1"/>
  <c r="M10" i="108"/>
  <c r="N10" i="108" s="1"/>
  <c r="M10" i="106"/>
  <c r="N10" i="106" s="1"/>
  <c r="M10" i="159"/>
  <c r="N10" i="159" s="1"/>
  <c r="M10" i="152"/>
  <c r="N10" i="152" s="1"/>
  <c r="M10" i="150"/>
  <c r="N10" i="150" s="1"/>
  <c r="M10" i="148"/>
  <c r="N10" i="148" s="1"/>
  <c r="M10" i="146"/>
  <c r="N10" i="146" s="1"/>
  <c r="M10" i="144"/>
  <c r="N10" i="144" s="1"/>
  <c r="M10" i="142"/>
  <c r="N10" i="142" s="1"/>
  <c r="M10" i="156"/>
  <c r="N10" i="156" s="1"/>
  <c r="M10" i="140"/>
  <c r="N10" i="140" s="1"/>
  <c r="M10" i="138"/>
  <c r="N10" i="138" s="1"/>
  <c r="M10" i="136"/>
  <c r="N10" i="136" s="1"/>
  <c r="M10" i="134"/>
  <c r="N10" i="134" s="1"/>
  <c r="M10" i="132"/>
  <c r="N10" i="132" s="1"/>
  <c r="M10" i="158"/>
  <c r="N10" i="158" s="1"/>
  <c r="M10" i="155"/>
  <c r="N10" i="155" s="1"/>
  <c r="M10" i="151"/>
  <c r="N10" i="151" s="1"/>
  <c r="M10" i="124"/>
  <c r="N10" i="124" s="1"/>
  <c r="M10" i="153"/>
  <c r="N10" i="153" s="1"/>
  <c r="M10" i="105"/>
  <c r="N10" i="105" s="1"/>
  <c r="M10" i="104"/>
  <c r="N10" i="104" s="1"/>
  <c r="M10" i="130"/>
  <c r="N10" i="130" s="1"/>
  <c r="M10" i="122"/>
  <c r="N10" i="122" s="1"/>
  <c r="M10" i="120"/>
  <c r="N10" i="120" s="1"/>
  <c r="M10" i="102"/>
  <c r="N10" i="102" s="1"/>
  <c r="M10" i="109"/>
  <c r="N10" i="109" s="1"/>
  <c r="M10" i="107"/>
  <c r="N10" i="107" s="1"/>
  <c r="M10" i="128"/>
  <c r="N10" i="128" s="1"/>
  <c r="M10" i="126"/>
  <c r="N10" i="126" s="1"/>
  <c r="L6" i="197"/>
  <c r="L6" i="181"/>
  <c r="L6" i="192"/>
  <c r="L6" i="176"/>
  <c r="L6" i="169"/>
  <c r="L6" i="113"/>
  <c r="L6" i="164"/>
  <c r="L6" i="198"/>
  <c r="L6" i="195"/>
  <c r="L6" i="165"/>
  <c r="L6" i="199"/>
  <c r="L6" i="188"/>
  <c r="L6" i="184"/>
  <c r="L6" i="171"/>
  <c r="L6" i="173"/>
  <c r="L6" i="194"/>
  <c r="L6" i="162"/>
  <c r="L6" i="115"/>
  <c r="L6" i="172"/>
  <c r="L6" i="193"/>
  <c r="L6" i="186"/>
  <c r="L6" i="175"/>
  <c r="L6" i="119"/>
  <c r="L6" i="178"/>
  <c r="L6" i="166"/>
  <c r="L6" i="191"/>
  <c r="L6" i="116"/>
  <c r="L6" i="189"/>
  <c r="L6" i="163"/>
  <c r="L6" i="112"/>
  <c r="L6" i="160"/>
  <c r="L6" i="179"/>
  <c r="L6" i="170"/>
  <c r="L6" i="167"/>
  <c r="L6" i="187"/>
  <c r="L6" i="182"/>
  <c r="L6" i="117"/>
  <c r="L6" i="185"/>
  <c r="J14" i="185" s="1"/>
  <c r="L6" i="161"/>
  <c r="L6" i="196"/>
  <c r="L6" i="177"/>
  <c r="L6" i="190"/>
  <c r="L6" i="180"/>
  <c r="L6" i="174"/>
  <c r="L6" i="114"/>
  <c r="L6" i="168"/>
  <c r="L6" i="111"/>
  <c r="L6" i="183"/>
  <c r="L6" i="118"/>
  <c r="L6" i="159"/>
  <c r="L6" i="155"/>
  <c r="L6" i="139"/>
  <c r="L6" i="123"/>
  <c r="L6" i="145"/>
  <c r="L6" i="129"/>
  <c r="L6" i="110"/>
  <c r="L6" i="126"/>
  <c r="L6" i="150"/>
  <c r="L6" i="134"/>
  <c r="L6" i="109"/>
  <c r="L6" i="104"/>
  <c r="J14" i="104" s="1"/>
  <c r="L6" i="103"/>
  <c r="L6" i="156"/>
  <c r="L6" i="140"/>
  <c r="L6" i="124"/>
  <c r="L6" i="151"/>
  <c r="L6" i="135"/>
  <c r="L6" i="146"/>
  <c r="L6" i="130"/>
  <c r="L6" i="105"/>
  <c r="L6" i="157"/>
  <c r="L6" i="141"/>
  <c r="L6" i="125"/>
  <c r="L6" i="131"/>
  <c r="L6" i="106"/>
  <c r="J14" i="106" s="1"/>
  <c r="L6" i="152"/>
  <c r="L6" i="136"/>
  <c r="L6" i="120"/>
  <c r="L6" i="147"/>
  <c r="L6" i="107"/>
  <c r="L6" i="142"/>
  <c r="L6" i="153"/>
  <c r="L6" i="137"/>
  <c r="L6" i="121"/>
  <c r="L6" i="158"/>
  <c r="L6" i="148"/>
  <c r="L6" i="132"/>
  <c r="L6" i="143"/>
  <c r="L6" i="127"/>
  <c r="L6" i="102"/>
  <c r="L6" i="122"/>
  <c r="L6" i="128"/>
  <c r="L6" i="154"/>
  <c r="L6" i="138"/>
  <c r="L6" i="149"/>
  <c r="L6" i="133"/>
  <c r="L6" i="108"/>
  <c r="L6" i="144"/>
  <c r="J13" i="155"/>
  <c r="J13" i="139"/>
  <c r="J13" i="137"/>
  <c r="J13" i="135"/>
  <c r="J13" i="133"/>
  <c r="J13" i="131"/>
  <c r="J13" i="129"/>
  <c r="J13" i="127"/>
  <c r="J13" i="157"/>
  <c r="J13" i="123"/>
  <c r="J13" i="121"/>
  <c r="J13" i="110"/>
  <c r="J13" i="152"/>
  <c r="J13" i="108"/>
  <c r="J13" i="106"/>
  <c r="J13" i="154"/>
  <c r="J13" i="150"/>
  <c r="J13" i="104"/>
  <c r="J13" i="148"/>
  <c r="J13" i="146"/>
  <c r="J13" i="144"/>
  <c r="J13" i="142"/>
  <c r="J13" i="159"/>
  <c r="J13" i="140"/>
  <c r="J13" i="138"/>
  <c r="J13" i="136"/>
  <c r="J13" i="134"/>
  <c r="J13" i="132"/>
  <c r="J13" i="156"/>
  <c r="J13" i="130"/>
  <c r="J13" i="153"/>
  <c r="J13" i="147"/>
  <c r="J13" i="145"/>
  <c r="J13" i="143"/>
  <c r="J13" i="141"/>
  <c r="J13" i="109"/>
  <c r="J13" i="126"/>
  <c r="J13" i="107"/>
  <c r="J13" i="125"/>
  <c r="J13" i="128"/>
  <c r="J13" i="124"/>
  <c r="J13" i="105"/>
  <c r="J13" i="158"/>
  <c r="J13" i="149"/>
  <c r="J13" i="122"/>
  <c r="J13" i="103"/>
  <c r="J13" i="102"/>
  <c r="J13" i="120"/>
  <c r="J13" i="151"/>
  <c r="H14" i="164"/>
  <c r="T11" i="71"/>
  <c r="P12" i="10"/>
  <c r="P12" i="71"/>
  <c r="O10" i="10"/>
  <c r="O10" i="71"/>
  <c r="J4" i="71"/>
  <c r="S10" i="71"/>
  <c r="Q10" i="71"/>
  <c r="U10" i="10"/>
  <c r="W10" i="71"/>
  <c r="P11" i="71"/>
  <c r="J2" i="71"/>
  <c r="O12" i="10"/>
  <c r="O12" i="71"/>
  <c r="O11" i="10"/>
  <c r="O11" i="71"/>
  <c r="J1" i="71"/>
  <c r="K3" i="71"/>
  <c r="M12" i="10"/>
  <c r="K10" i="10"/>
  <c r="U11" i="71"/>
  <c r="V11" i="71" s="1"/>
  <c r="J3" i="71"/>
  <c r="N12" i="10"/>
  <c r="M10" i="10"/>
  <c r="L6" i="71"/>
  <c r="L6" i="10"/>
  <c r="R10" i="71"/>
  <c r="J13" i="10"/>
  <c r="J13" i="71"/>
  <c r="T10" i="10"/>
  <c r="V10" i="71"/>
  <c r="S10" i="10"/>
  <c r="U10" i="71"/>
  <c r="H14" i="154"/>
  <c r="H14" i="149"/>
  <c r="H14" i="144"/>
  <c r="H14" i="132"/>
  <c r="S11" i="10"/>
  <c r="T11" i="10" s="1"/>
  <c r="M11" i="10"/>
  <c r="N11" i="10"/>
  <c r="R11" i="10"/>
  <c r="Q10" i="10"/>
  <c r="P11" i="10"/>
  <c r="F6" i="94"/>
  <c r="F6" i="100"/>
  <c r="F6" i="99"/>
  <c r="F6" i="93"/>
  <c r="F6" i="98"/>
  <c r="F6" i="97"/>
  <c r="F6" i="96"/>
  <c r="F6" i="95"/>
  <c r="F6" i="101"/>
  <c r="E6" i="100"/>
  <c r="E6" i="99"/>
  <c r="E6" i="93"/>
  <c r="E6" i="98"/>
  <c r="E6" i="97"/>
  <c r="E6" i="96"/>
  <c r="E6" i="94"/>
  <c r="E6" i="95"/>
  <c r="E6" i="101"/>
  <c r="A9" i="97"/>
  <c r="A9" i="96"/>
  <c r="A9" i="95"/>
  <c r="A9" i="101"/>
  <c r="A9" i="98"/>
  <c r="A9" i="94"/>
  <c r="A9" i="100"/>
  <c r="A9" i="99"/>
  <c r="A9" i="93"/>
  <c r="A11" i="97"/>
  <c r="A11" i="96"/>
  <c r="A11" i="101"/>
  <c r="A11" i="95"/>
  <c r="A11" i="94"/>
  <c r="A11" i="100"/>
  <c r="A11" i="99"/>
  <c r="A11" i="93"/>
  <c r="A11" i="98"/>
  <c r="A4" i="95"/>
  <c r="A4" i="101"/>
  <c r="J4" i="10"/>
  <c r="A4" i="5"/>
  <c r="A4" i="94"/>
  <c r="A4" i="100"/>
  <c r="A4" i="99"/>
  <c r="A4" i="93"/>
  <c r="A4" i="4"/>
  <c r="A4" i="98"/>
  <c r="A4" i="97"/>
  <c r="A4" i="96"/>
  <c r="A3" i="96"/>
  <c r="A3" i="95"/>
  <c r="J3" i="10"/>
  <c r="A3" i="101"/>
  <c r="A3" i="5"/>
  <c r="A3" i="100"/>
  <c r="A3" i="99"/>
  <c r="A3" i="93"/>
  <c r="A3" i="4"/>
  <c r="A3" i="97"/>
  <c r="A3" i="94"/>
  <c r="A3" i="98"/>
  <c r="A2" i="5"/>
  <c r="A2" i="96"/>
  <c r="A2" i="101"/>
  <c r="J2" i="10"/>
  <c r="A2" i="95"/>
  <c r="A2" i="94"/>
  <c r="A2" i="93"/>
  <c r="A2" i="100"/>
  <c r="A2" i="99"/>
  <c r="A2" i="4"/>
  <c r="A2" i="98"/>
  <c r="A2" i="97"/>
  <c r="A1" i="98"/>
  <c r="A1" i="97"/>
  <c r="A1" i="96"/>
  <c r="J1" i="10"/>
  <c r="A1" i="95"/>
  <c r="A1" i="5"/>
  <c r="A1" i="101"/>
  <c r="A1" i="94"/>
  <c r="A1" i="4"/>
  <c r="A1" i="100"/>
  <c r="A1" i="99"/>
  <c r="A1" i="93"/>
  <c r="B3" i="95"/>
  <c r="B3" i="101"/>
  <c r="B3" i="100"/>
  <c r="B3" i="94"/>
  <c r="B3" i="99"/>
  <c r="B3" i="93"/>
  <c r="B3" i="98"/>
  <c r="B3" i="97"/>
  <c r="K3" i="10"/>
  <c r="B3" i="5"/>
  <c r="B3" i="96"/>
  <c r="E7" i="100"/>
  <c r="D9" i="98"/>
  <c r="E7" i="99"/>
  <c r="E7" i="93"/>
  <c r="F7" i="98"/>
  <c r="D9" i="96"/>
  <c r="E7" i="97"/>
  <c r="E7" i="98"/>
  <c r="F7" i="97"/>
  <c r="D9" i="95"/>
  <c r="D9" i="99"/>
  <c r="D9" i="93"/>
  <c r="D9" i="101"/>
  <c r="F7" i="96"/>
  <c r="E7" i="96"/>
  <c r="D9" i="94"/>
  <c r="E7" i="101"/>
  <c r="F7" i="93"/>
  <c r="D9" i="100"/>
  <c r="F7" i="95"/>
  <c r="F7" i="101"/>
  <c r="E7" i="95"/>
  <c r="F7" i="94"/>
  <c r="F7" i="99"/>
  <c r="F7" i="100"/>
  <c r="E7" i="94"/>
  <c r="D9" i="97"/>
  <c r="A18" i="96"/>
  <c r="A18" i="95"/>
  <c r="A18" i="101"/>
  <c r="A18" i="94"/>
  <c r="A18" i="100"/>
  <c r="A18" i="99"/>
  <c r="A18" i="93"/>
  <c r="A18" i="97"/>
  <c r="A18" i="98"/>
  <c r="B4" i="96"/>
  <c r="B4" i="95"/>
  <c r="B4" i="101"/>
  <c r="B4" i="94"/>
  <c r="B4" i="5"/>
  <c r="B4" i="100"/>
  <c r="B4" i="93"/>
  <c r="B4" i="97"/>
  <c r="B4" i="99"/>
  <c r="B4" i="98"/>
  <c r="E6" i="5"/>
  <c r="D3" i="4"/>
  <c r="F7" i="5"/>
  <c r="E7" i="5"/>
  <c r="D9" i="5"/>
  <c r="D4" i="4"/>
  <c r="I7" i="4"/>
  <c r="AC7" i="4" s="1"/>
  <c r="F6" i="5"/>
  <c r="A9" i="4"/>
  <c r="A9" i="5"/>
  <c r="D9" i="4"/>
  <c r="G8" i="4"/>
  <c r="D112" i="4"/>
  <c r="D96" i="4"/>
  <c r="D80" i="4"/>
  <c r="D19" i="96" s="1"/>
  <c r="D78" i="4"/>
  <c r="D19" i="94" s="1"/>
  <c r="D88" i="4"/>
  <c r="D84" i="4"/>
  <c r="D19" i="100" s="1"/>
  <c r="D111" i="4"/>
  <c r="D95" i="4"/>
  <c r="D79" i="4"/>
  <c r="D19" i="95" s="1"/>
  <c r="D87" i="4"/>
  <c r="D102" i="4"/>
  <c r="D101" i="4"/>
  <c r="D100" i="4"/>
  <c r="D82" i="4"/>
  <c r="D19" i="98" s="1"/>
  <c r="D110" i="4"/>
  <c r="D94" i="4"/>
  <c r="D125" i="4"/>
  <c r="D109" i="4"/>
  <c r="D93" i="4"/>
  <c r="D77" i="4"/>
  <c r="D19" i="93" s="1"/>
  <c r="D85" i="4"/>
  <c r="D19" i="101" s="1"/>
  <c r="D124" i="4"/>
  <c r="D108" i="4"/>
  <c r="D92" i="4"/>
  <c r="D76" i="4"/>
  <c r="D123" i="4"/>
  <c r="D107" i="4"/>
  <c r="D91" i="4"/>
  <c r="D118" i="4"/>
  <c r="D83" i="4"/>
  <c r="D19" i="99" s="1"/>
  <c r="D122" i="4"/>
  <c r="D106" i="4"/>
  <c r="D90" i="4"/>
  <c r="D104" i="4"/>
  <c r="D117" i="4"/>
  <c r="D99" i="4"/>
  <c r="D114" i="4"/>
  <c r="D81" i="4"/>
  <c r="D19" i="97" s="1"/>
  <c r="D121" i="4"/>
  <c r="D105" i="4"/>
  <c r="D89" i="4"/>
  <c r="D103" i="4"/>
  <c r="D86" i="4"/>
  <c r="D98" i="4"/>
  <c r="D97" i="4"/>
  <c r="D120" i="4"/>
  <c r="D115" i="4"/>
  <c r="D113" i="4"/>
  <c r="D119" i="4"/>
  <c r="D116" i="4"/>
  <c r="D59" i="4"/>
  <c r="D43" i="4"/>
  <c r="D27" i="4"/>
  <c r="D25" i="4"/>
  <c r="D53" i="4"/>
  <c r="D58" i="4"/>
  <c r="D42" i="4"/>
  <c r="D26" i="4"/>
  <c r="D41" i="4"/>
  <c r="D24" i="4"/>
  <c r="D39" i="4"/>
  <c r="D13" i="100" s="1"/>
  <c r="D36" i="4"/>
  <c r="D13" i="97" s="1"/>
  <c r="D46" i="4"/>
  <c r="D57" i="4"/>
  <c r="D22" i="4"/>
  <c r="D56" i="4"/>
  <c r="D40" i="4"/>
  <c r="D13" i="101" s="1"/>
  <c r="D23" i="4"/>
  <c r="D67" i="4"/>
  <c r="D66" i="4"/>
  <c r="D49" i="4"/>
  <c r="D31" i="4"/>
  <c r="D62" i="4"/>
  <c r="D61" i="4"/>
  <c r="D55" i="4"/>
  <c r="D37" i="4"/>
  <c r="D13" i="98" s="1"/>
  <c r="D35" i="4"/>
  <c r="D13" i="96" s="1"/>
  <c r="D47" i="4"/>
  <c r="D30" i="4"/>
  <c r="D45" i="4"/>
  <c r="D28" i="4"/>
  <c r="D70" i="4"/>
  <c r="D54" i="4"/>
  <c r="D38" i="4"/>
  <c r="D13" i="99" s="1"/>
  <c r="D51" i="4"/>
  <c r="D48" i="4"/>
  <c r="D63" i="4"/>
  <c r="D29" i="4"/>
  <c r="D44" i="4"/>
  <c r="D69" i="4"/>
  <c r="D34" i="4"/>
  <c r="D13" i="95" s="1"/>
  <c r="D65" i="4"/>
  <c r="D68" i="4"/>
  <c r="D52" i="4"/>
  <c r="D33" i="4"/>
  <c r="D13" i="94" s="1"/>
  <c r="D32" i="4"/>
  <c r="D13" i="93" s="1"/>
  <c r="D50" i="4"/>
  <c r="D64" i="4"/>
  <c r="D60" i="4"/>
  <c r="H7" i="4"/>
  <c r="G7" i="4"/>
  <c r="A6" i="2"/>
  <c r="A5" i="2"/>
  <c r="H15" i="199"/>
  <c r="J15" i="199" s="1"/>
  <c r="D16" i="199"/>
  <c r="H14" i="199"/>
  <c r="H15" i="198"/>
  <c r="D16" i="198"/>
  <c r="H14" i="198"/>
  <c r="H15" i="197"/>
  <c r="J15" i="197" s="1"/>
  <c r="D16" i="197"/>
  <c r="H14" i="197"/>
  <c r="J14" i="197" s="1"/>
  <c r="H15" i="196"/>
  <c r="D16" i="196"/>
  <c r="H14" i="196"/>
  <c r="H15" i="195"/>
  <c r="J15" i="195" s="1"/>
  <c r="D16" i="195"/>
  <c r="H14" i="195"/>
  <c r="J14" i="195" s="1"/>
  <c r="H15" i="194"/>
  <c r="D16" i="194"/>
  <c r="H14" i="194"/>
  <c r="H15" i="193"/>
  <c r="D16" i="193"/>
  <c r="H14" i="193"/>
  <c r="J14" i="193" s="1"/>
  <c r="H15" i="192"/>
  <c r="J15" i="192" s="1"/>
  <c r="D16" i="192"/>
  <c r="H14" i="192"/>
  <c r="H15" i="191"/>
  <c r="D16" i="191"/>
  <c r="H14" i="191"/>
  <c r="J14" i="191" s="1"/>
  <c r="H15" i="190"/>
  <c r="D16" i="190"/>
  <c r="H14" i="190"/>
  <c r="H15" i="189"/>
  <c r="D16" i="189"/>
  <c r="H14" i="189"/>
  <c r="H15" i="188"/>
  <c r="D16" i="188"/>
  <c r="H14" i="188"/>
  <c r="H15" i="187"/>
  <c r="J15" i="187" s="1"/>
  <c r="D16" i="187"/>
  <c r="H14" i="187"/>
  <c r="J14" i="187" s="1"/>
  <c r="H15" i="186"/>
  <c r="D16" i="186"/>
  <c r="H14" i="186"/>
  <c r="C14" i="185"/>
  <c r="D15" i="185"/>
  <c r="H15" i="184"/>
  <c r="D16" i="184"/>
  <c r="H14" i="184"/>
  <c r="H15" i="183"/>
  <c r="D16" i="183"/>
  <c r="H14" i="183"/>
  <c r="H15" i="182"/>
  <c r="D16" i="182"/>
  <c r="H14" i="182"/>
  <c r="J14" i="182" s="1"/>
  <c r="H15" i="181"/>
  <c r="D16" i="181"/>
  <c r="H14" i="181"/>
  <c r="H15" i="180"/>
  <c r="J15" i="180" s="1"/>
  <c r="D16" i="180"/>
  <c r="H14" i="180"/>
  <c r="H15" i="179"/>
  <c r="D16" i="179"/>
  <c r="H14" i="179"/>
  <c r="H15" i="178"/>
  <c r="D16" i="178"/>
  <c r="H14" i="178"/>
  <c r="J14" i="178" s="1"/>
  <c r="H15" i="177"/>
  <c r="J15" i="177" s="1"/>
  <c r="D16" i="177"/>
  <c r="H14" i="177"/>
  <c r="H15" i="176"/>
  <c r="J15" i="176" s="1"/>
  <c r="D16" i="176"/>
  <c r="H14" i="176"/>
  <c r="H15" i="175"/>
  <c r="D16" i="175"/>
  <c r="H14" i="175"/>
  <c r="H15" i="174"/>
  <c r="D16" i="174"/>
  <c r="H14" i="174"/>
  <c r="J14" i="174" s="1"/>
  <c r="H15" i="173"/>
  <c r="D16" i="173"/>
  <c r="H14" i="173"/>
  <c r="J14" i="173" s="1"/>
  <c r="H15" i="172"/>
  <c r="J15" i="172" s="1"/>
  <c r="D16" i="172"/>
  <c r="H14" i="172"/>
  <c r="H15" i="171"/>
  <c r="D16" i="171"/>
  <c r="H14" i="171"/>
  <c r="H15" i="170"/>
  <c r="J15" i="170" s="1"/>
  <c r="D16" i="170"/>
  <c r="H14" i="170"/>
  <c r="J14" i="170" s="1"/>
  <c r="H15" i="169"/>
  <c r="D16" i="169"/>
  <c r="H14" i="169"/>
  <c r="H15" i="168"/>
  <c r="D16" i="168"/>
  <c r="H14" i="168"/>
  <c r="J14" i="168" s="1"/>
  <c r="H15" i="167"/>
  <c r="D16" i="167"/>
  <c r="H14" i="167"/>
  <c r="H15" i="166"/>
  <c r="J15" i="166" s="1"/>
  <c r="D16" i="166"/>
  <c r="H14" i="166"/>
  <c r="J14" i="166" s="1"/>
  <c r="H15" i="165"/>
  <c r="D16" i="165"/>
  <c r="H14" i="165"/>
  <c r="H15" i="164"/>
  <c r="D16" i="164"/>
  <c r="C14" i="164"/>
  <c r="H15" i="163"/>
  <c r="D16" i="163"/>
  <c r="H14" i="163"/>
  <c r="J14" i="163" s="1"/>
  <c r="H15" i="162"/>
  <c r="J15" i="162" s="1"/>
  <c r="D16" i="162"/>
  <c r="H14" i="162"/>
  <c r="J14" i="162" s="1"/>
  <c r="H15" i="161"/>
  <c r="D16" i="161"/>
  <c r="H14" i="161"/>
  <c r="H15" i="160"/>
  <c r="D16" i="160"/>
  <c r="H14" i="160"/>
  <c r="D16" i="119"/>
  <c r="H15" i="119"/>
  <c r="H14" i="119"/>
  <c r="H15" i="118"/>
  <c r="J15" i="118" s="1"/>
  <c r="D16" i="118"/>
  <c r="H14" i="118"/>
  <c r="J14" i="118" s="1"/>
  <c r="H15" i="117"/>
  <c r="J15" i="117" s="1"/>
  <c r="D16" i="117"/>
  <c r="H14" i="117"/>
  <c r="H15" i="116"/>
  <c r="J15" i="116" s="1"/>
  <c r="D16" i="116"/>
  <c r="H14" i="116"/>
  <c r="H15" i="115"/>
  <c r="D16" i="115"/>
  <c r="H14" i="115"/>
  <c r="H15" i="114"/>
  <c r="D16" i="114"/>
  <c r="H14" i="114"/>
  <c r="H15" i="113"/>
  <c r="D16" i="113"/>
  <c r="H14" i="113"/>
  <c r="H15" i="112"/>
  <c r="D16" i="112"/>
  <c r="H14" i="112"/>
  <c r="J14" i="112" s="1"/>
  <c r="H15" i="111"/>
  <c r="J15" i="111" s="1"/>
  <c r="D16" i="111"/>
  <c r="H14" i="111"/>
  <c r="H15" i="159"/>
  <c r="J15" i="159" s="1"/>
  <c r="D16" i="159"/>
  <c r="H14" i="159"/>
  <c r="H15" i="158"/>
  <c r="J15" i="158" s="1"/>
  <c r="D16" i="158"/>
  <c r="H14" i="158"/>
  <c r="H15" i="157"/>
  <c r="D16" i="157"/>
  <c r="H14" i="157"/>
  <c r="H15" i="156"/>
  <c r="D16" i="156"/>
  <c r="H14" i="156"/>
  <c r="H15" i="155"/>
  <c r="J15" i="155" s="1"/>
  <c r="D16" i="155"/>
  <c r="H14" i="155"/>
  <c r="J14" i="155" s="1"/>
  <c r="H15" i="154"/>
  <c r="D16" i="154"/>
  <c r="H15" i="153"/>
  <c r="D16" i="153"/>
  <c r="H14" i="153"/>
  <c r="H15" i="152"/>
  <c r="D16" i="152"/>
  <c r="H14" i="152"/>
  <c r="H15" i="151"/>
  <c r="D16" i="151"/>
  <c r="H14" i="151"/>
  <c r="H15" i="150"/>
  <c r="D16" i="150"/>
  <c r="H14" i="150"/>
  <c r="H15" i="149"/>
  <c r="J15" i="149" s="1"/>
  <c r="D16" i="149"/>
  <c r="H15" i="148"/>
  <c r="D16" i="148"/>
  <c r="H14" i="148"/>
  <c r="H15" i="147"/>
  <c r="D16" i="147"/>
  <c r="H14" i="147"/>
  <c r="H15" i="146"/>
  <c r="D16" i="146"/>
  <c r="H14" i="146"/>
  <c r="H15" i="145"/>
  <c r="D16" i="145"/>
  <c r="H14" i="145"/>
  <c r="H15" i="144"/>
  <c r="D16" i="144"/>
  <c r="H15" i="143"/>
  <c r="D16" i="143"/>
  <c r="H14" i="143"/>
  <c r="H15" i="142"/>
  <c r="J15" i="142" s="1"/>
  <c r="D16" i="142"/>
  <c r="H14" i="142"/>
  <c r="J14" i="142" s="1"/>
  <c r="H15" i="141"/>
  <c r="D16" i="141"/>
  <c r="H14" i="141"/>
  <c r="H15" i="140"/>
  <c r="J15" i="140" s="1"/>
  <c r="D16" i="140"/>
  <c r="H14" i="140"/>
  <c r="H15" i="139"/>
  <c r="D16" i="139"/>
  <c r="H14" i="139"/>
  <c r="J14" i="139" s="1"/>
  <c r="H15" i="138"/>
  <c r="J15" i="138" s="1"/>
  <c r="D16" i="138"/>
  <c r="H14" i="138"/>
  <c r="H15" i="137"/>
  <c r="D16" i="137"/>
  <c r="H14" i="137"/>
  <c r="J14" i="137" s="1"/>
  <c r="H15" i="136"/>
  <c r="D16" i="136"/>
  <c r="H14" i="136"/>
  <c r="H15" i="135"/>
  <c r="J15" i="135" s="1"/>
  <c r="D16" i="135"/>
  <c r="H14" i="135"/>
  <c r="H15" i="134"/>
  <c r="D16" i="134"/>
  <c r="H14" i="134"/>
  <c r="J14" i="134" s="1"/>
  <c r="H15" i="133"/>
  <c r="D16" i="133"/>
  <c r="H14" i="133"/>
  <c r="H15" i="132"/>
  <c r="D16" i="132"/>
  <c r="H15" i="131"/>
  <c r="J15" i="131" s="1"/>
  <c r="D16" i="131"/>
  <c r="H14" i="131"/>
  <c r="H15" i="130"/>
  <c r="J15" i="130" s="1"/>
  <c r="D16" i="130"/>
  <c r="H14" i="130"/>
  <c r="H15" i="129"/>
  <c r="D16" i="129"/>
  <c r="H14" i="129"/>
  <c r="H15" i="128"/>
  <c r="D16" i="128"/>
  <c r="H14" i="128"/>
  <c r="J14" i="128" s="1"/>
  <c r="H15" i="127"/>
  <c r="J15" i="127" s="1"/>
  <c r="D16" i="127"/>
  <c r="H14" i="127"/>
  <c r="J14" i="127" s="1"/>
  <c r="H15" i="126"/>
  <c r="J15" i="126" s="1"/>
  <c r="D16" i="126"/>
  <c r="H14" i="126"/>
  <c r="H15" i="125"/>
  <c r="J15" i="125" s="1"/>
  <c r="D16" i="125"/>
  <c r="H14" i="125"/>
  <c r="J14" i="125" s="1"/>
  <c r="H15" i="124"/>
  <c r="J15" i="124" s="1"/>
  <c r="D16" i="124"/>
  <c r="H14" i="124"/>
  <c r="J14" i="124" s="1"/>
  <c r="H15" i="123"/>
  <c r="D16" i="123"/>
  <c r="H14" i="123"/>
  <c r="H15" i="122"/>
  <c r="J15" i="122" s="1"/>
  <c r="D16" i="122"/>
  <c r="H14" i="122"/>
  <c r="H15" i="121"/>
  <c r="D16" i="121"/>
  <c r="H14" i="121"/>
  <c r="H15" i="120"/>
  <c r="D16" i="120"/>
  <c r="H14" i="120"/>
  <c r="H15" i="110"/>
  <c r="D16" i="110"/>
  <c r="H14" i="110"/>
  <c r="J14" i="110" s="1"/>
  <c r="D16" i="109"/>
  <c r="H15" i="109"/>
  <c r="H14" i="109"/>
  <c r="H15" i="108"/>
  <c r="J15" i="108" s="1"/>
  <c r="D16" i="108"/>
  <c r="H14" i="108"/>
  <c r="J14" i="108" s="1"/>
  <c r="D16" i="107"/>
  <c r="H15" i="107"/>
  <c r="J15" i="107" s="1"/>
  <c r="H14" i="107"/>
  <c r="C14" i="106"/>
  <c r="D15" i="106"/>
  <c r="H15" i="105"/>
  <c r="D16" i="105"/>
  <c r="H14" i="105"/>
  <c r="J14" i="105" s="1"/>
  <c r="C14" i="104"/>
  <c r="D15" i="104"/>
  <c r="H15" i="103"/>
  <c r="D16" i="103"/>
  <c r="H14" i="103"/>
  <c r="J15" i="129" l="1"/>
  <c r="J15" i="132"/>
  <c r="J15" i="157"/>
  <c r="J15" i="119"/>
  <c r="J15" i="164"/>
  <c r="J14" i="129"/>
  <c r="J15" i="134"/>
  <c r="J14" i="116"/>
  <c r="J14" i="172"/>
  <c r="J14" i="180"/>
  <c r="J14" i="199"/>
  <c r="J14" i="135"/>
  <c r="J15" i="137"/>
  <c r="J14" i="122"/>
  <c r="J14" i="192"/>
  <c r="J15" i="109"/>
  <c r="J14" i="121"/>
  <c r="J14" i="147"/>
  <c r="J14" i="160"/>
  <c r="J14" i="156"/>
  <c r="J15" i="173"/>
  <c r="J15" i="147"/>
  <c r="J15" i="160"/>
  <c r="J14" i="157"/>
  <c r="J14" i="111"/>
  <c r="J14" i="119"/>
  <c r="J15" i="161"/>
  <c r="J14" i="126"/>
  <c r="J15" i="156"/>
  <c r="J14" i="161"/>
  <c r="J14" i="177"/>
  <c r="J15" i="174"/>
  <c r="J15" i="182"/>
  <c r="J15" i="193"/>
  <c r="J15" i="110"/>
  <c r="J15" i="178"/>
  <c r="J14" i="140"/>
  <c r="J14" i="138"/>
  <c r="J14" i="103"/>
  <c r="J15" i="120"/>
  <c r="J14" i="148"/>
  <c r="J14" i="113"/>
  <c r="J14" i="133"/>
  <c r="J14" i="141"/>
  <c r="J15" i="143"/>
  <c r="J15" i="175"/>
  <c r="J15" i="183"/>
  <c r="J15" i="194"/>
  <c r="J14" i="115"/>
  <c r="J15" i="165"/>
  <c r="J14" i="171"/>
  <c r="J14" i="179"/>
  <c r="J15" i="181"/>
  <c r="J14" i="190"/>
  <c r="J14" i="198"/>
  <c r="J14" i="120"/>
  <c r="J15" i="133"/>
  <c r="J15" i="141"/>
  <c r="J15" i="144"/>
  <c r="J14" i="153"/>
  <c r="J15" i="105"/>
  <c r="J14" i="131"/>
  <c r="J14" i="145"/>
  <c r="J15" i="150"/>
  <c r="J14" i="159"/>
  <c r="J15" i="112"/>
  <c r="J15" i="168"/>
  <c r="J14" i="164"/>
  <c r="J15" i="171"/>
  <c r="J15" i="179"/>
  <c r="J14" i="196"/>
  <c r="J15" i="198"/>
  <c r="J15" i="145"/>
  <c r="J15" i="103"/>
  <c r="J14" i="107"/>
  <c r="J14" i="143"/>
  <c r="J15" i="148"/>
  <c r="J15" i="151"/>
  <c r="J15" i="113"/>
  <c r="J14" i="175"/>
  <c r="J14" i="183"/>
  <c r="J14" i="194"/>
  <c r="J15" i="196"/>
  <c r="J15" i="136"/>
  <c r="J14" i="109"/>
  <c r="J15" i="128"/>
  <c r="J15" i="139"/>
  <c r="J14" i="151"/>
  <c r="J15" i="153"/>
  <c r="J15" i="115"/>
  <c r="J15" i="163"/>
  <c r="J14" i="169"/>
  <c r="J14" i="188"/>
  <c r="J15" i="190"/>
  <c r="J15" i="123"/>
  <c r="J17" i="102"/>
  <c r="J16" i="102"/>
  <c r="J15" i="102"/>
  <c r="J18" i="102"/>
  <c r="J14" i="102"/>
  <c r="J19" i="102"/>
  <c r="J15" i="154"/>
  <c r="J14" i="167"/>
  <c r="J15" i="169"/>
  <c r="J14" i="186"/>
  <c r="J15" i="188"/>
  <c r="J14" i="189"/>
  <c r="J15" i="191"/>
  <c r="J20" i="102"/>
  <c r="J15" i="184"/>
  <c r="J14" i="146"/>
  <c r="J15" i="121"/>
  <c r="J14" i="152"/>
  <c r="J14" i="114"/>
  <c r="J14" i="130"/>
  <c r="J15" i="146"/>
  <c r="J14" i="158"/>
  <c r="J14" i="117"/>
  <c r="J14" i="165"/>
  <c r="J15" i="167"/>
  <c r="J14" i="181"/>
  <c r="J15" i="186"/>
  <c r="J14" i="123"/>
  <c r="J14" i="136"/>
  <c r="J14" i="150"/>
  <c r="J15" i="152"/>
  <c r="J15" i="114"/>
  <c r="J14" i="176"/>
  <c r="J14" i="184"/>
  <c r="J15" i="189"/>
  <c r="C14" i="154"/>
  <c r="J14" i="154"/>
  <c r="C14" i="149"/>
  <c r="J14" i="149"/>
  <c r="C14" i="144"/>
  <c r="J14" i="144"/>
  <c r="C14" i="132"/>
  <c r="J14" i="132"/>
  <c r="C20" i="102"/>
  <c r="J21" i="102"/>
  <c r="H22" i="102"/>
  <c r="J22" i="102" s="1"/>
  <c r="D23" i="102"/>
  <c r="J5" i="191"/>
  <c r="J5" i="186"/>
  <c r="J5" i="196"/>
  <c r="J5" i="190"/>
  <c r="J5" i="163"/>
  <c r="J5" i="194"/>
  <c r="J5" i="182"/>
  <c r="J5" i="178"/>
  <c r="J5" i="174"/>
  <c r="J5" i="118"/>
  <c r="J5" i="198"/>
  <c r="J5" i="187"/>
  <c r="J5" i="183"/>
  <c r="J5" i="119"/>
  <c r="J5" i="195"/>
  <c r="J5" i="199"/>
  <c r="J5" i="189"/>
  <c r="J5" i="197"/>
  <c r="J5" i="165"/>
  <c r="J5" i="158"/>
  <c r="J5" i="168"/>
  <c r="J5" i="111"/>
  <c r="J5" i="162"/>
  <c r="J5" i="115"/>
  <c r="J5" i="172"/>
  <c r="J5" i="193"/>
  <c r="J5" i="181"/>
  <c r="J5" i="175"/>
  <c r="J5" i="184"/>
  <c r="J5" i="169"/>
  <c r="J5" i="166"/>
  <c r="J5" i="116"/>
  <c r="J5" i="176"/>
  <c r="J5" i="112"/>
  <c r="J5" i="173"/>
  <c r="J5" i="160"/>
  <c r="J5" i="179"/>
  <c r="J5" i="170"/>
  <c r="J5" i="167"/>
  <c r="J5" i="192"/>
  <c r="J5" i="164"/>
  <c r="J5" i="117"/>
  <c r="J5" i="113"/>
  <c r="J5" i="185"/>
  <c r="J5" i="171"/>
  <c r="J5" i="161"/>
  <c r="J5" i="188"/>
  <c r="J5" i="180"/>
  <c r="J5" i="114"/>
  <c r="J5" i="149"/>
  <c r="J5" i="133"/>
  <c r="J5" i="108"/>
  <c r="J5" i="159"/>
  <c r="J5" i="144"/>
  <c r="J5" i="128"/>
  <c r="J5" i="103"/>
  <c r="J5" i="123"/>
  <c r="J5" i="104"/>
  <c r="J5" i="120"/>
  <c r="J5" i="155"/>
  <c r="J5" i="139"/>
  <c r="J5" i="150"/>
  <c r="J5" i="134"/>
  <c r="J5" i="109"/>
  <c r="J5" i="136"/>
  <c r="J5" i="154"/>
  <c r="J5" i="145"/>
  <c r="J5" i="129"/>
  <c r="J5" i="177"/>
  <c r="J5" i="156"/>
  <c r="J5" i="140"/>
  <c r="J5" i="124"/>
  <c r="J5" i="122"/>
  <c r="J5" i="151"/>
  <c r="J5" i="135"/>
  <c r="J5" i="110"/>
  <c r="J5" i="105"/>
  <c r="J5" i="125"/>
  <c r="J5" i="138"/>
  <c r="J5" i="146"/>
  <c r="J5" i="130"/>
  <c r="J5" i="157"/>
  <c r="J5" i="141"/>
  <c r="J5" i="152"/>
  <c r="J5" i="147"/>
  <c r="J5" i="131"/>
  <c r="J5" i="106"/>
  <c r="J5" i="142"/>
  <c r="J5" i="126"/>
  <c r="J5" i="153"/>
  <c r="J5" i="137"/>
  <c r="J5" i="121"/>
  <c r="J5" i="107"/>
  <c r="J5" i="148"/>
  <c r="J5" i="132"/>
  <c r="J5" i="143"/>
  <c r="J5" i="127"/>
  <c r="J5" i="102"/>
  <c r="J5" i="71"/>
  <c r="A5" i="95"/>
  <c r="J5" i="10"/>
  <c r="A5" i="99"/>
  <c r="A5" i="94"/>
  <c r="A5" i="5"/>
  <c r="A5" i="100"/>
  <c r="A5" i="93"/>
  <c r="A5" i="96"/>
  <c r="A5" i="98"/>
  <c r="A5" i="97"/>
  <c r="A5" i="101"/>
  <c r="O7" i="4"/>
  <c r="Q7" i="4"/>
  <c r="S7" i="4"/>
  <c r="U7" i="4"/>
  <c r="W7" i="4"/>
  <c r="Y7" i="4"/>
  <c r="K7" i="4"/>
  <c r="AA7" i="4"/>
  <c r="M7" i="4"/>
  <c r="AB7" i="4"/>
  <c r="L7" i="4"/>
  <c r="Z7" i="4"/>
  <c r="J7" i="4"/>
  <c r="X7" i="4"/>
  <c r="V7" i="4"/>
  <c r="T7" i="4"/>
  <c r="N7" i="4"/>
  <c r="R7" i="4"/>
  <c r="P7" i="4"/>
  <c r="Q8" i="4"/>
  <c r="U8" i="4"/>
  <c r="P8" i="4"/>
  <c r="O8" i="4"/>
  <c r="N8" i="4"/>
  <c r="AC8" i="4"/>
  <c r="M8" i="4"/>
  <c r="W8" i="4"/>
  <c r="AB8" i="4"/>
  <c r="L8" i="4"/>
  <c r="AA8" i="4"/>
  <c r="K8" i="4"/>
  <c r="Z8" i="4"/>
  <c r="I8" i="4"/>
  <c r="T8" i="4"/>
  <c r="Y8" i="4"/>
  <c r="H8" i="4"/>
  <c r="V8" i="4"/>
  <c r="X8" i="4"/>
  <c r="J8" i="4"/>
  <c r="R8" i="4"/>
  <c r="S8" i="4"/>
  <c r="C14" i="199"/>
  <c r="D17" i="199"/>
  <c r="H16" i="199"/>
  <c r="C14" i="198"/>
  <c r="D17" i="198"/>
  <c r="H16" i="198"/>
  <c r="C14" i="197"/>
  <c r="D17" i="197"/>
  <c r="H16" i="197"/>
  <c r="C14" i="196"/>
  <c r="D17" i="196"/>
  <c r="H16" i="196"/>
  <c r="C14" i="195"/>
  <c r="D17" i="195"/>
  <c r="H16" i="195"/>
  <c r="C14" i="194"/>
  <c r="D17" i="194"/>
  <c r="H16" i="194"/>
  <c r="C14" i="193"/>
  <c r="D17" i="193"/>
  <c r="H16" i="193"/>
  <c r="C14" i="192"/>
  <c r="D17" i="192"/>
  <c r="H16" i="192"/>
  <c r="C14" i="191"/>
  <c r="D17" i="191"/>
  <c r="H16" i="191"/>
  <c r="C14" i="190"/>
  <c r="D17" i="190"/>
  <c r="H16" i="190"/>
  <c r="C14" i="189"/>
  <c r="D17" i="189"/>
  <c r="H16" i="189"/>
  <c r="C14" i="188"/>
  <c r="D17" i="188"/>
  <c r="H16" i="188"/>
  <c r="C14" i="187"/>
  <c r="D17" i="187"/>
  <c r="H16" i="187"/>
  <c r="C14" i="186"/>
  <c r="D17" i="186"/>
  <c r="H16" i="186"/>
  <c r="H15" i="185"/>
  <c r="J15" i="185" s="1"/>
  <c r="D16" i="185"/>
  <c r="C14" i="184"/>
  <c r="D17" i="184"/>
  <c r="H16" i="184"/>
  <c r="C14" i="183"/>
  <c r="D17" i="183"/>
  <c r="H16" i="183"/>
  <c r="C14" i="182"/>
  <c r="D17" i="182"/>
  <c r="H16" i="182"/>
  <c r="C14" i="181"/>
  <c r="D17" i="181"/>
  <c r="H16" i="181"/>
  <c r="C14" i="180"/>
  <c r="D17" i="180"/>
  <c r="H16" i="180"/>
  <c r="C14" i="179"/>
  <c r="D17" i="179"/>
  <c r="H16" i="179"/>
  <c r="C14" i="178"/>
  <c r="D17" i="178"/>
  <c r="H16" i="178"/>
  <c r="C14" i="177"/>
  <c r="D17" i="177"/>
  <c r="H16" i="177"/>
  <c r="C14" i="176"/>
  <c r="D17" i="176"/>
  <c r="H16" i="176"/>
  <c r="C14" i="175"/>
  <c r="D17" i="175"/>
  <c r="H16" i="175"/>
  <c r="C14" i="174"/>
  <c r="D17" i="174"/>
  <c r="H16" i="174"/>
  <c r="C14" i="173"/>
  <c r="D17" i="173"/>
  <c r="H16" i="173"/>
  <c r="C14" i="172"/>
  <c r="D17" i="172"/>
  <c r="H16" i="172"/>
  <c r="C14" i="171"/>
  <c r="D17" i="171"/>
  <c r="H16" i="171"/>
  <c r="C14" i="170"/>
  <c r="D17" i="170"/>
  <c r="H16" i="170"/>
  <c r="C14" i="169"/>
  <c r="D17" i="169"/>
  <c r="H16" i="169"/>
  <c r="C14" i="168"/>
  <c r="D17" i="168"/>
  <c r="H16" i="168"/>
  <c r="C14" i="167"/>
  <c r="D17" i="167"/>
  <c r="H16" i="167"/>
  <c r="C14" i="166"/>
  <c r="D17" i="166"/>
  <c r="H16" i="166"/>
  <c r="C14" i="165"/>
  <c r="D17" i="165"/>
  <c r="H16" i="165"/>
  <c r="D17" i="164"/>
  <c r="H16" i="164"/>
  <c r="C14" i="163"/>
  <c r="D17" i="163"/>
  <c r="H16" i="163"/>
  <c r="C14" i="162"/>
  <c r="D17" i="162"/>
  <c r="H16" i="162"/>
  <c r="C14" i="161"/>
  <c r="D17" i="161"/>
  <c r="H16" i="161"/>
  <c r="C14" i="160"/>
  <c r="D17" i="160"/>
  <c r="H16" i="160"/>
  <c r="C14" i="119"/>
  <c r="D17" i="119"/>
  <c r="H16" i="119"/>
  <c r="J16" i="119" s="1"/>
  <c r="C14" i="118"/>
  <c r="D17" i="118"/>
  <c r="H16" i="118"/>
  <c r="C14" i="117"/>
  <c r="D17" i="117"/>
  <c r="H16" i="117"/>
  <c r="C14" i="116"/>
  <c r="D17" i="116"/>
  <c r="H16" i="116"/>
  <c r="C14" i="115"/>
  <c r="D17" i="115"/>
  <c r="H16" i="115"/>
  <c r="C14" i="114"/>
  <c r="D17" i="114"/>
  <c r="H16" i="114"/>
  <c r="C14" i="113"/>
  <c r="D17" i="113"/>
  <c r="H16" i="113"/>
  <c r="C14" i="112"/>
  <c r="D17" i="112"/>
  <c r="H16" i="112"/>
  <c r="C14" i="111"/>
  <c r="D17" i="111"/>
  <c r="H16" i="111"/>
  <c r="C14" i="159"/>
  <c r="D17" i="159"/>
  <c r="H16" i="159"/>
  <c r="C14" i="158"/>
  <c r="D17" i="158"/>
  <c r="H16" i="158"/>
  <c r="C14" i="157"/>
  <c r="D17" i="157"/>
  <c r="H16" i="157"/>
  <c r="C14" i="156"/>
  <c r="D17" i="156"/>
  <c r="H16" i="156"/>
  <c r="C14" i="155"/>
  <c r="D17" i="155"/>
  <c r="H16" i="155"/>
  <c r="D17" i="154"/>
  <c r="H16" i="154"/>
  <c r="C14" i="153"/>
  <c r="D17" i="153"/>
  <c r="H16" i="153"/>
  <c r="C14" i="152"/>
  <c r="D17" i="152"/>
  <c r="H16" i="152"/>
  <c r="C14" i="151"/>
  <c r="D17" i="151"/>
  <c r="H16" i="151"/>
  <c r="C14" i="150"/>
  <c r="D17" i="150"/>
  <c r="H16" i="150"/>
  <c r="D17" i="149"/>
  <c r="H16" i="149"/>
  <c r="C14" i="148"/>
  <c r="D17" i="148"/>
  <c r="H16" i="148"/>
  <c r="C14" i="147"/>
  <c r="D17" i="147"/>
  <c r="H16" i="147"/>
  <c r="C14" i="146"/>
  <c r="D17" i="146"/>
  <c r="H16" i="146"/>
  <c r="C14" i="145"/>
  <c r="D17" i="145"/>
  <c r="H16" i="145"/>
  <c r="D17" i="144"/>
  <c r="H16" i="144"/>
  <c r="C14" i="143"/>
  <c r="D17" i="143"/>
  <c r="H16" i="143"/>
  <c r="C14" i="142"/>
  <c r="D17" i="142"/>
  <c r="H16" i="142"/>
  <c r="C14" i="141"/>
  <c r="D17" i="141"/>
  <c r="H16" i="141"/>
  <c r="C14" i="140"/>
  <c r="D17" i="140"/>
  <c r="H16" i="140"/>
  <c r="C14" i="139"/>
  <c r="D17" i="139"/>
  <c r="H16" i="139"/>
  <c r="C14" i="138"/>
  <c r="D17" i="138"/>
  <c r="H16" i="138"/>
  <c r="C14" i="137"/>
  <c r="D17" i="137"/>
  <c r="H16" i="137"/>
  <c r="C14" i="136"/>
  <c r="D17" i="136"/>
  <c r="H16" i="136"/>
  <c r="C14" i="135"/>
  <c r="D17" i="135"/>
  <c r="H16" i="135"/>
  <c r="C14" i="134"/>
  <c r="D17" i="134"/>
  <c r="H16" i="134"/>
  <c r="C14" i="133"/>
  <c r="D17" i="133"/>
  <c r="H16" i="133"/>
  <c r="D17" i="132"/>
  <c r="H16" i="132"/>
  <c r="C14" i="131"/>
  <c r="D17" i="131"/>
  <c r="H16" i="131"/>
  <c r="C14" i="130"/>
  <c r="D17" i="130"/>
  <c r="H16" i="130"/>
  <c r="C14" i="129"/>
  <c r="D17" i="129"/>
  <c r="H16" i="129"/>
  <c r="C14" i="128"/>
  <c r="D17" i="128"/>
  <c r="H16" i="128"/>
  <c r="C14" i="127"/>
  <c r="D17" i="127"/>
  <c r="H16" i="127"/>
  <c r="C14" i="126"/>
  <c r="D17" i="126"/>
  <c r="H16" i="126"/>
  <c r="C14" i="125"/>
  <c r="D17" i="125"/>
  <c r="H16" i="125"/>
  <c r="C14" i="124"/>
  <c r="D17" i="124"/>
  <c r="H16" i="124"/>
  <c r="C14" i="123"/>
  <c r="D17" i="123"/>
  <c r="H16" i="123"/>
  <c r="C14" i="122"/>
  <c r="D17" i="122"/>
  <c r="H16" i="122"/>
  <c r="C14" i="121"/>
  <c r="D17" i="121"/>
  <c r="H16" i="121"/>
  <c r="C14" i="120"/>
  <c r="D17" i="120"/>
  <c r="H16" i="120"/>
  <c r="C14" i="110"/>
  <c r="D17" i="110"/>
  <c r="H16" i="110"/>
  <c r="C14" i="109"/>
  <c r="D17" i="109"/>
  <c r="H16" i="109"/>
  <c r="J16" i="109" s="1"/>
  <c r="C14" i="108"/>
  <c r="D17" i="108"/>
  <c r="H16" i="108"/>
  <c r="C14" i="107"/>
  <c r="D17" i="107"/>
  <c r="H16" i="107"/>
  <c r="J16" i="107" s="1"/>
  <c r="H15" i="106"/>
  <c r="J15" i="106" s="1"/>
  <c r="D16" i="106"/>
  <c r="C14" i="105"/>
  <c r="H16" i="105"/>
  <c r="D17" i="105"/>
  <c r="H15" i="104"/>
  <c r="J15" i="104" s="1"/>
  <c r="D16" i="104"/>
  <c r="C14" i="103"/>
  <c r="H16" i="103"/>
  <c r="D17" i="103"/>
  <c r="V32" i="71"/>
  <c r="V31" i="71"/>
  <c r="U31" i="71" s="1"/>
  <c r="V30" i="71"/>
  <c r="V13" i="71" s="1"/>
  <c r="V29" i="71"/>
  <c r="U29" i="71" s="1"/>
  <c r="V28" i="71"/>
  <c r="U28" i="71" s="1"/>
  <c r="V27" i="71"/>
  <c r="U27" i="71" s="1"/>
  <c r="V26" i="71"/>
  <c r="U26" i="71" s="1"/>
  <c r="V25" i="71"/>
  <c r="U25" i="71" s="1"/>
  <c r="V24" i="71"/>
  <c r="U24" i="71" s="1"/>
  <c r="V23" i="71"/>
  <c r="U23" i="71" s="1"/>
  <c r="V21" i="71"/>
  <c r="U21" i="71" s="1"/>
  <c r="V20" i="71"/>
  <c r="U20" i="71" s="1"/>
  <c r="V19" i="71"/>
  <c r="U19" i="71" s="1"/>
  <c r="V18" i="71"/>
  <c r="U18" i="71" s="1"/>
  <c r="V17" i="71"/>
  <c r="U17" i="71" s="1"/>
  <c r="V16" i="71"/>
  <c r="U16" i="71" s="1"/>
  <c r="V15" i="71"/>
  <c r="U15" i="71" s="1"/>
  <c r="V14" i="71"/>
  <c r="U30" i="71" l="1"/>
  <c r="U13" i="71" s="1"/>
  <c r="C15" i="199"/>
  <c r="J16" i="199"/>
  <c r="C15" i="198"/>
  <c r="J16" i="198"/>
  <c r="C15" i="197"/>
  <c r="J16" i="197"/>
  <c r="C15" i="196"/>
  <c r="J16" i="196"/>
  <c r="C15" i="195"/>
  <c r="J16" i="195"/>
  <c r="C15" i="194"/>
  <c r="J16" i="194"/>
  <c r="C15" i="193"/>
  <c r="J16" i="193"/>
  <c r="C15" i="192"/>
  <c r="J16" i="192"/>
  <c r="C15" i="191"/>
  <c r="J16" i="191"/>
  <c r="C15" i="190"/>
  <c r="J16" i="190"/>
  <c r="C15" i="189"/>
  <c r="J16" i="189"/>
  <c r="C15" i="188"/>
  <c r="J16" i="188"/>
  <c r="C15" i="187"/>
  <c r="J16" i="187"/>
  <c r="C15" i="186"/>
  <c r="J16" i="186"/>
  <c r="C15" i="184"/>
  <c r="J16" i="184"/>
  <c r="C15" i="183"/>
  <c r="J16" i="183"/>
  <c r="C15" i="182"/>
  <c r="J16" i="182"/>
  <c r="C15" i="181"/>
  <c r="J16" i="181"/>
  <c r="C15" i="180"/>
  <c r="J16" i="180"/>
  <c r="C15" i="179"/>
  <c r="J16" i="179"/>
  <c r="C15" i="178"/>
  <c r="J16" i="178"/>
  <c r="C15" i="177"/>
  <c r="J16" i="177"/>
  <c r="C15" i="176"/>
  <c r="J16" i="176"/>
  <c r="C15" i="175"/>
  <c r="J16" i="175"/>
  <c r="C15" i="174"/>
  <c r="J16" i="174"/>
  <c r="C15" i="173"/>
  <c r="J16" i="173"/>
  <c r="C15" i="172"/>
  <c r="J16" i="172"/>
  <c r="C15" i="171"/>
  <c r="J16" i="171"/>
  <c r="C15" i="170"/>
  <c r="J16" i="170"/>
  <c r="C15" i="169"/>
  <c r="J16" i="169"/>
  <c r="C15" i="168"/>
  <c r="J16" i="168"/>
  <c r="C15" i="167"/>
  <c r="J16" i="167"/>
  <c r="C15" i="166"/>
  <c r="J16" i="166"/>
  <c r="C15" i="165"/>
  <c r="J16" i="165"/>
  <c r="C15" i="164"/>
  <c r="J16" i="164"/>
  <c r="C15" i="163"/>
  <c r="J16" i="163"/>
  <c r="C15" i="162"/>
  <c r="J16" i="162"/>
  <c r="C15" i="161"/>
  <c r="J16" i="161"/>
  <c r="C15" i="160"/>
  <c r="J16" i="160"/>
  <c r="C15" i="118"/>
  <c r="J16" i="118"/>
  <c r="C15" i="117"/>
  <c r="J16" i="117"/>
  <c r="C15" i="116"/>
  <c r="J16" i="116"/>
  <c r="C15" i="115"/>
  <c r="J16" i="115"/>
  <c r="C15" i="114"/>
  <c r="J16" i="114"/>
  <c r="C15" i="113"/>
  <c r="J16" i="113"/>
  <c r="C15" i="112"/>
  <c r="J16" i="112"/>
  <c r="C15" i="111"/>
  <c r="J16" i="111"/>
  <c r="C15" i="159"/>
  <c r="J16" i="159"/>
  <c r="C15" i="158"/>
  <c r="J16" i="158"/>
  <c r="C15" i="157"/>
  <c r="J16" i="157"/>
  <c r="C15" i="156"/>
  <c r="J16" i="156"/>
  <c r="C15" i="155"/>
  <c r="J16" i="155"/>
  <c r="C15" i="154"/>
  <c r="J16" i="154"/>
  <c r="C15" i="153"/>
  <c r="J16" i="153"/>
  <c r="C15" i="152"/>
  <c r="J16" i="152"/>
  <c r="C15" i="151"/>
  <c r="J16" i="151"/>
  <c r="C15" i="150"/>
  <c r="J16" i="150"/>
  <c r="C15" i="149"/>
  <c r="J16" i="149"/>
  <c r="C15" i="148"/>
  <c r="J16" i="148"/>
  <c r="C15" i="147"/>
  <c r="J16" i="147"/>
  <c r="C15" i="146"/>
  <c r="J16" i="146"/>
  <c r="C15" i="145"/>
  <c r="J16" i="145"/>
  <c r="C15" i="144"/>
  <c r="J16" i="144"/>
  <c r="C15" i="143"/>
  <c r="J16" i="143"/>
  <c r="C15" i="142"/>
  <c r="J16" i="142"/>
  <c r="C15" i="141"/>
  <c r="J16" i="141"/>
  <c r="C15" i="140"/>
  <c r="J16" i="140"/>
  <c r="C15" i="139"/>
  <c r="J16" i="139"/>
  <c r="C15" i="138"/>
  <c r="J16" i="138"/>
  <c r="C15" i="137"/>
  <c r="J16" i="137"/>
  <c r="C15" i="136"/>
  <c r="J16" i="136"/>
  <c r="C15" i="135"/>
  <c r="J16" i="135"/>
  <c r="C15" i="134"/>
  <c r="J16" i="134"/>
  <c r="C15" i="133"/>
  <c r="J16" i="133"/>
  <c r="C15" i="132"/>
  <c r="J16" i="132"/>
  <c r="C15" i="131"/>
  <c r="J16" i="131"/>
  <c r="C15" i="130"/>
  <c r="J16" i="130"/>
  <c r="C15" i="129"/>
  <c r="J16" i="129"/>
  <c r="C15" i="128"/>
  <c r="J16" i="128"/>
  <c r="C15" i="127"/>
  <c r="J16" i="127"/>
  <c r="C15" i="126"/>
  <c r="J16" i="126"/>
  <c r="C15" i="125"/>
  <c r="J16" i="125"/>
  <c r="C15" i="124"/>
  <c r="J16" i="124"/>
  <c r="C15" i="123"/>
  <c r="J16" i="123"/>
  <c r="C15" i="122"/>
  <c r="J16" i="122"/>
  <c r="C15" i="121"/>
  <c r="J16" i="121"/>
  <c r="C15" i="120"/>
  <c r="J16" i="120"/>
  <c r="C15" i="110"/>
  <c r="J16" i="110"/>
  <c r="C15" i="108"/>
  <c r="J16" i="108"/>
  <c r="C15" i="105"/>
  <c r="J16" i="105"/>
  <c r="C15" i="103"/>
  <c r="J16" i="103"/>
  <c r="D24" i="102"/>
  <c r="H23" i="102"/>
  <c r="J23" i="102" s="1"/>
  <c r="C21" i="102"/>
  <c r="U14" i="71"/>
  <c r="D18" i="199"/>
  <c r="H17" i="199"/>
  <c r="J17" i="199" s="1"/>
  <c r="D18" i="198"/>
  <c r="H17" i="198"/>
  <c r="J17" i="198" s="1"/>
  <c r="D18" i="197"/>
  <c r="H17" i="197"/>
  <c r="J17" i="197" s="1"/>
  <c r="D18" i="196"/>
  <c r="H17" i="196"/>
  <c r="J17" i="196" s="1"/>
  <c r="D18" i="195"/>
  <c r="H17" i="195"/>
  <c r="J17" i="195" s="1"/>
  <c r="D18" i="194"/>
  <c r="H17" i="194"/>
  <c r="J17" i="194" s="1"/>
  <c r="D18" i="193"/>
  <c r="H17" i="193"/>
  <c r="J17" i="193" s="1"/>
  <c r="D18" i="192"/>
  <c r="H17" i="192"/>
  <c r="J17" i="192" s="1"/>
  <c r="D18" i="191"/>
  <c r="H17" i="191"/>
  <c r="J17" i="191" s="1"/>
  <c r="D18" i="190"/>
  <c r="H17" i="190"/>
  <c r="J17" i="190" s="1"/>
  <c r="D18" i="189"/>
  <c r="H17" i="189"/>
  <c r="J17" i="189" s="1"/>
  <c r="D18" i="188"/>
  <c r="H17" i="188"/>
  <c r="J17" i="188" s="1"/>
  <c r="D18" i="187"/>
  <c r="H17" i="187"/>
  <c r="J17" i="187" s="1"/>
  <c r="D18" i="186"/>
  <c r="H17" i="186"/>
  <c r="J17" i="186" s="1"/>
  <c r="D17" i="185"/>
  <c r="H16" i="185"/>
  <c r="D18" i="184"/>
  <c r="H17" i="184"/>
  <c r="J17" i="184" s="1"/>
  <c r="D18" i="183"/>
  <c r="H17" i="183"/>
  <c r="J17" i="183" s="1"/>
  <c r="D18" i="182"/>
  <c r="H17" i="182"/>
  <c r="J17" i="182" s="1"/>
  <c r="D18" i="181"/>
  <c r="H17" i="181"/>
  <c r="J17" i="181" s="1"/>
  <c r="D18" i="180"/>
  <c r="H17" i="180"/>
  <c r="J17" i="180" s="1"/>
  <c r="D18" i="179"/>
  <c r="H17" i="179"/>
  <c r="J17" i="179" s="1"/>
  <c r="D18" i="178"/>
  <c r="H17" i="178"/>
  <c r="J17" i="178" s="1"/>
  <c r="D18" i="177"/>
  <c r="H17" i="177"/>
  <c r="J17" i="177" s="1"/>
  <c r="D18" i="176"/>
  <c r="H17" i="176"/>
  <c r="J17" i="176" s="1"/>
  <c r="D18" i="175"/>
  <c r="H17" i="175"/>
  <c r="J17" i="175" s="1"/>
  <c r="D18" i="174"/>
  <c r="H17" i="174"/>
  <c r="J17" i="174" s="1"/>
  <c r="D18" i="173"/>
  <c r="H17" i="173"/>
  <c r="J17" i="173" s="1"/>
  <c r="D18" i="172"/>
  <c r="H17" i="172"/>
  <c r="J17" i="172" s="1"/>
  <c r="D18" i="171"/>
  <c r="H17" i="171"/>
  <c r="J17" i="171" s="1"/>
  <c r="D18" i="170"/>
  <c r="H17" i="170"/>
  <c r="J17" i="170" s="1"/>
  <c r="D18" i="169"/>
  <c r="H17" i="169"/>
  <c r="J17" i="169" s="1"/>
  <c r="D18" i="168"/>
  <c r="H17" i="168"/>
  <c r="J17" i="168" s="1"/>
  <c r="D18" i="167"/>
  <c r="H17" i="167"/>
  <c r="J17" i="167" s="1"/>
  <c r="D18" i="166"/>
  <c r="H17" i="166"/>
  <c r="J17" i="166" s="1"/>
  <c r="D18" i="165"/>
  <c r="H17" i="165"/>
  <c r="J17" i="165" s="1"/>
  <c r="D18" i="164"/>
  <c r="H17" i="164"/>
  <c r="J17" i="164" s="1"/>
  <c r="D18" i="163"/>
  <c r="H17" i="163"/>
  <c r="J17" i="163" s="1"/>
  <c r="D18" i="162"/>
  <c r="H17" i="162"/>
  <c r="J17" i="162" s="1"/>
  <c r="D18" i="161"/>
  <c r="H17" i="161"/>
  <c r="J17" i="161" s="1"/>
  <c r="D18" i="160"/>
  <c r="H17" i="160"/>
  <c r="J17" i="160" s="1"/>
  <c r="D18" i="119"/>
  <c r="H17" i="119"/>
  <c r="J17" i="119" s="1"/>
  <c r="C15" i="119"/>
  <c r="D18" i="118"/>
  <c r="H17" i="118"/>
  <c r="J17" i="118" s="1"/>
  <c r="D18" i="117"/>
  <c r="H17" i="117"/>
  <c r="J17" i="117" s="1"/>
  <c r="D18" i="116"/>
  <c r="H17" i="116"/>
  <c r="J17" i="116" s="1"/>
  <c r="D18" i="115"/>
  <c r="H17" i="115"/>
  <c r="J17" i="115" s="1"/>
  <c r="D18" i="114"/>
  <c r="H17" i="114"/>
  <c r="J17" i="114" s="1"/>
  <c r="D18" i="113"/>
  <c r="H17" i="113"/>
  <c r="J17" i="113" s="1"/>
  <c r="D18" i="112"/>
  <c r="H17" i="112"/>
  <c r="J17" i="112" s="1"/>
  <c r="D18" i="111"/>
  <c r="H17" i="111"/>
  <c r="J17" i="111" s="1"/>
  <c r="D18" i="159"/>
  <c r="H17" i="159"/>
  <c r="J17" i="159" s="1"/>
  <c r="D18" i="158"/>
  <c r="H17" i="158"/>
  <c r="J17" i="158" s="1"/>
  <c r="D18" i="157"/>
  <c r="H17" i="157"/>
  <c r="J17" i="157" s="1"/>
  <c r="D18" i="156"/>
  <c r="H17" i="156"/>
  <c r="J17" i="156" s="1"/>
  <c r="D18" i="155"/>
  <c r="H17" i="155"/>
  <c r="J17" i="155" s="1"/>
  <c r="D18" i="154"/>
  <c r="H17" i="154"/>
  <c r="J17" i="154" s="1"/>
  <c r="D18" i="153"/>
  <c r="H17" i="153"/>
  <c r="J17" i="153" s="1"/>
  <c r="D18" i="152"/>
  <c r="H17" i="152"/>
  <c r="J17" i="152" s="1"/>
  <c r="D18" i="151"/>
  <c r="H17" i="151"/>
  <c r="J17" i="151" s="1"/>
  <c r="D18" i="150"/>
  <c r="H17" i="150"/>
  <c r="J17" i="150" s="1"/>
  <c r="D18" i="149"/>
  <c r="H17" i="149"/>
  <c r="J17" i="149" s="1"/>
  <c r="D18" i="148"/>
  <c r="H17" i="148"/>
  <c r="J17" i="148" s="1"/>
  <c r="D18" i="147"/>
  <c r="H17" i="147"/>
  <c r="J17" i="147" s="1"/>
  <c r="D18" i="146"/>
  <c r="H17" i="146"/>
  <c r="J17" i="146" s="1"/>
  <c r="D18" i="145"/>
  <c r="H17" i="145"/>
  <c r="J17" i="145" s="1"/>
  <c r="D18" i="144"/>
  <c r="H17" i="144"/>
  <c r="J17" i="144" s="1"/>
  <c r="D18" i="143"/>
  <c r="H17" i="143"/>
  <c r="J17" i="143" s="1"/>
  <c r="D18" i="142"/>
  <c r="H17" i="142"/>
  <c r="J17" i="142" s="1"/>
  <c r="D18" i="141"/>
  <c r="H17" i="141"/>
  <c r="J17" i="141" s="1"/>
  <c r="D18" i="140"/>
  <c r="H17" i="140"/>
  <c r="J17" i="140" s="1"/>
  <c r="D18" i="139"/>
  <c r="H17" i="139"/>
  <c r="J17" i="139" s="1"/>
  <c r="D18" i="138"/>
  <c r="H17" i="138"/>
  <c r="J17" i="138" s="1"/>
  <c r="D18" i="137"/>
  <c r="H17" i="137"/>
  <c r="J17" i="137" s="1"/>
  <c r="D18" i="136"/>
  <c r="H17" i="136"/>
  <c r="J17" i="136" s="1"/>
  <c r="D18" i="135"/>
  <c r="H17" i="135"/>
  <c r="J17" i="135" s="1"/>
  <c r="D18" i="134"/>
  <c r="H17" i="134"/>
  <c r="J17" i="134" s="1"/>
  <c r="D18" i="133"/>
  <c r="H17" i="133"/>
  <c r="J17" i="133" s="1"/>
  <c r="D18" i="132"/>
  <c r="H17" i="132"/>
  <c r="J17" i="132" s="1"/>
  <c r="D18" i="131"/>
  <c r="H17" i="131"/>
  <c r="J17" i="131" s="1"/>
  <c r="D18" i="130"/>
  <c r="H17" i="130"/>
  <c r="J17" i="130" s="1"/>
  <c r="D18" i="129"/>
  <c r="H17" i="129"/>
  <c r="J17" i="129" s="1"/>
  <c r="D18" i="128"/>
  <c r="H17" i="128"/>
  <c r="J17" i="128" s="1"/>
  <c r="D18" i="127"/>
  <c r="H17" i="127"/>
  <c r="J17" i="127" s="1"/>
  <c r="D18" i="126"/>
  <c r="H17" i="126"/>
  <c r="J17" i="126" s="1"/>
  <c r="D18" i="125"/>
  <c r="H17" i="125"/>
  <c r="J17" i="125" s="1"/>
  <c r="D18" i="124"/>
  <c r="H17" i="124"/>
  <c r="J17" i="124" s="1"/>
  <c r="D18" i="123"/>
  <c r="H17" i="123"/>
  <c r="J17" i="123" s="1"/>
  <c r="D18" i="122"/>
  <c r="H17" i="122"/>
  <c r="J17" i="122" s="1"/>
  <c r="D18" i="121"/>
  <c r="H17" i="121"/>
  <c r="J17" i="121" s="1"/>
  <c r="D18" i="120"/>
  <c r="H17" i="120"/>
  <c r="J17" i="120" s="1"/>
  <c r="D18" i="110"/>
  <c r="H17" i="110"/>
  <c r="J17" i="110" s="1"/>
  <c r="D18" i="109"/>
  <c r="H17" i="109"/>
  <c r="J17" i="109" s="1"/>
  <c r="C15" i="109"/>
  <c r="D18" i="108"/>
  <c r="H17" i="108"/>
  <c r="J17" i="108" s="1"/>
  <c r="D18" i="107"/>
  <c r="H17" i="107"/>
  <c r="J17" i="107" s="1"/>
  <c r="C15" i="107"/>
  <c r="H16" i="106"/>
  <c r="D17" i="106"/>
  <c r="D18" i="105"/>
  <c r="H17" i="105"/>
  <c r="D17" i="104"/>
  <c r="H16" i="104"/>
  <c r="D18" i="103"/>
  <c r="H17" i="103"/>
  <c r="C15" i="185" l="1"/>
  <c r="J16" i="185"/>
  <c r="C15" i="106"/>
  <c r="J16" i="106"/>
  <c r="C16" i="105"/>
  <c r="J17" i="105"/>
  <c r="C15" i="104"/>
  <c r="J16" i="104"/>
  <c r="C16" i="103"/>
  <c r="J17" i="103"/>
  <c r="C22" i="102"/>
  <c r="D25" i="102"/>
  <c r="H24" i="102"/>
  <c r="J24" i="102" s="1"/>
  <c r="H18" i="199"/>
  <c r="J18" i="199" s="1"/>
  <c r="D19" i="199"/>
  <c r="C16" i="199"/>
  <c r="D19" i="198"/>
  <c r="H18" i="198"/>
  <c r="J18" i="198" s="1"/>
  <c r="C16" i="198"/>
  <c r="D19" i="197"/>
  <c r="H18" i="197"/>
  <c r="J18" i="197" s="1"/>
  <c r="C16" i="197"/>
  <c r="D19" i="196"/>
  <c r="H18" i="196"/>
  <c r="J18" i="196" s="1"/>
  <c r="C16" i="196"/>
  <c r="D19" i="195"/>
  <c r="H18" i="195"/>
  <c r="J18" i="195" s="1"/>
  <c r="C16" i="195"/>
  <c r="D19" i="194"/>
  <c r="H18" i="194"/>
  <c r="J18" i="194" s="1"/>
  <c r="C16" i="194"/>
  <c r="D19" i="193"/>
  <c r="H18" i="193"/>
  <c r="J18" i="193" s="1"/>
  <c r="C16" i="193"/>
  <c r="D19" i="192"/>
  <c r="H18" i="192"/>
  <c r="J18" i="192" s="1"/>
  <c r="C16" i="192"/>
  <c r="H18" i="191"/>
  <c r="J18" i="191" s="1"/>
  <c r="D19" i="191"/>
  <c r="C16" i="191"/>
  <c r="D19" i="190"/>
  <c r="H18" i="190"/>
  <c r="J18" i="190" s="1"/>
  <c r="C16" i="190"/>
  <c r="D19" i="189"/>
  <c r="H18" i="189"/>
  <c r="J18" i="189" s="1"/>
  <c r="C16" i="189"/>
  <c r="H18" i="188"/>
  <c r="J18" i="188" s="1"/>
  <c r="D19" i="188"/>
  <c r="C16" i="188"/>
  <c r="D19" i="187"/>
  <c r="H18" i="187"/>
  <c r="J18" i="187" s="1"/>
  <c r="C16" i="187"/>
  <c r="D19" i="186"/>
  <c r="H18" i="186"/>
  <c r="J18" i="186" s="1"/>
  <c r="C16" i="186"/>
  <c r="D18" i="185"/>
  <c r="H17" i="185"/>
  <c r="J17" i="185" s="1"/>
  <c r="D19" i="184"/>
  <c r="H18" i="184"/>
  <c r="J18" i="184" s="1"/>
  <c r="C16" i="184"/>
  <c r="D19" i="183"/>
  <c r="H18" i="183"/>
  <c r="J18" i="183" s="1"/>
  <c r="C16" i="183"/>
  <c r="D19" i="182"/>
  <c r="H18" i="182"/>
  <c r="J18" i="182" s="1"/>
  <c r="C16" i="182"/>
  <c r="D19" i="181"/>
  <c r="H18" i="181"/>
  <c r="J18" i="181" s="1"/>
  <c r="C16" i="181"/>
  <c r="D19" i="180"/>
  <c r="H18" i="180"/>
  <c r="J18" i="180" s="1"/>
  <c r="C16" i="180"/>
  <c r="D19" i="179"/>
  <c r="H18" i="179"/>
  <c r="J18" i="179" s="1"/>
  <c r="C16" i="179"/>
  <c r="D19" i="178"/>
  <c r="H18" i="178"/>
  <c r="J18" i="178" s="1"/>
  <c r="C16" i="178"/>
  <c r="D19" i="177"/>
  <c r="H18" i="177"/>
  <c r="J18" i="177" s="1"/>
  <c r="C16" i="177"/>
  <c r="D19" i="176"/>
  <c r="H18" i="176"/>
  <c r="J18" i="176" s="1"/>
  <c r="C16" i="176"/>
  <c r="H18" i="175"/>
  <c r="J18" i="175" s="1"/>
  <c r="D19" i="175"/>
  <c r="C16" i="175"/>
  <c r="D19" i="174"/>
  <c r="H18" i="174"/>
  <c r="J18" i="174" s="1"/>
  <c r="C16" i="174"/>
  <c r="D19" i="173"/>
  <c r="H18" i="173"/>
  <c r="J18" i="173" s="1"/>
  <c r="C16" i="173"/>
  <c r="D19" i="172"/>
  <c r="H18" i="172"/>
  <c r="J18" i="172" s="1"/>
  <c r="C16" i="172"/>
  <c r="D19" i="171"/>
  <c r="H18" i="171"/>
  <c r="J18" i="171" s="1"/>
  <c r="C16" i="171"/>
  <c r="D19" i="170"/>
  <c r="H18" i="170"/>
  <c r="J18" i="170" s="1"/>
  <c r="C16" i="170"/>
  <c r="D19" i="169"/>
  <c r="H18" i="169"/>
  <c r="J18" i="169" s="1"/>
  <c r="C16" i="169"/>
  <c r="D19" i="168"/>
  <c r="H18" i="168"/>
  <c r="J18" i="168" s="1"/>
  <c r="C16" i="168"/>
  <c r="D19" i="167"/>
  <c r="H18" i="167"/>
  <c r="J18" i="167" s="1"/>
  <c r="C16" i="167"/>
  <c r="D19" i="166"/>
  <c r="H18" i="166"/>
  <c r="J18" i="166" s="1"/>
  <c r="C16" i="166"/>
  <c r="D19" i="165"/>
  <c r="H18" i="165"/>
  <c r="J18" i="165" s="1"/>
  <c r="C16" i="165"/>
  <c r="D19" i="164"/>
  <c r="H18" i="164"/>
  <c r="J18" i="164" s="1"/>
  <c r="C16" i="164"/>
  <c r="D19" i="163"/>
  <c r="H18" i="163"/>
  <c r="J18" i="163" s="1"/>
  <c r="C16" i="163"/>
  <c r="D19" i="162"/>
  <c r="H18" i="162"/>
  <c r="J18" i="162" s="1"/>
  <c r="C16" i="162"/>
  <c r="H18" i="161"/>
  <c r="J18" i="161" s="1"/>
  <c r="D19" i="161"/>
  <c r="C16" i="161"/>
  <c r="D19" i="160"/>
  <c r="H18" i="160"/>
  <c r="J18" i="160" s="1"/>
  <c r="C16" i="160"/>
  <c r="D19" i="119"/>
  <c r="H18" i="119"/>
  <c r="J18" i="119" s="1"/>
  <c r="C16" i="119"/>
  <c r="D19" i="118"/>
  <c r="H18" i="118"/>
  <c r="J18" i="118" s="1"/>
  <c r="C16" i="118"/>
  <c r="D19" i="117"/>
  <c r="H18" i="117"/>
  <c r="J18" i="117" s="1"/>
  <c r="C16" i="117"/>
  <c r="H18" i="116"/>
  <c r="J18" i="116" s="1"/>
  <c r="D19" i="116"/>
  <c r="C16" i="116"/>
  <c r="H18" i="115"/>
  <c r="J18" i="115" s="1"/>
  <c r="D19" i="115"/>
  <c r="C16" i="115"/>
  <c r="H18" i="114"/>
  <c r="J18" i="114" s="1"/>
  <c r="D19" i="114"/>
  <c r="C16" i="114"/>
  <c r="D19" i="113"/>
  <c r="H18" i="113"/>
  <c r="J18" i="113" s="1"/>
  <c r="C16" i="113"/>
  <c r="D19" i="112"/>
  <c r="H18" i="112"/>
  <c r="J18" i="112" s="1"/>
  <c r="C16" i="112"/>
  <c r="D19" i="111"/>
  <c r="H18" i="111"/>
  <c r="J18" i="111" s="1"/>
  <c r="C16" i="111"/>
  <c r="D19" i="159"/>
  <c r="H18" i="159"/>
  <c r="J18" i="159" s="1"/>
  <c r="C16" i="159"/>
  <c r="D19" i="158"/>
  <c r="H18" i="158"/>
  <c r="J18" i="158" s="1"/>
  <c r="C16" i="158"/>
  <c r="D19" i="157"/>
  <c r="H18" i="157"/>
  <c r="J18" i="157" s="1"/>
  <c r="C16" i="157"/>
  <c r="D19" i="156"/>
  <c r="H18" i="156"/>
  <c r="J18" i="156" s="1"/>
  <c r="C16" i="156"/>
  <c r="D19" i="155"/>
  <c r="H18" i="155"/>
  <c r="J18" i="155" s="1"/>
  <c r="C16" i="155"/>
  <c r="D19" i="154"/>
  <c r="H18" i="154"/>
  <c r="J18" i="154" s="1"/>
  <c r="C16" i="154"/>
  <c r="D19" i="153"/>
  <c r="H18" i="153"/>
  <c r="J18" i="153" s="1"/>
  <c r="C16" i="153"/>
  <c r="D19" i="152"/>
  <c r="H18" i="152"/>
  <c r="J18" i="152" s="1"/>
  <c r="C16" i="152"/>
  <c r="H18" i="151"/>
  <c r="J18" i="151" s="1"/>
  <c r="D19" i="151"/>
  <c r="C16" i="151"/>
  <c r="D19" i="150"/>
  <c r="H18" i="150"/>
  <c r="J18" i="150" s="1"/>
  <c r="C16" i="150"/>
  <c r="D19" i="149"/>
  <c r="H18" i="149"/>
  <c r="J18" i="149" s="1"/>
  <c r="C16" i="149"/>
  <c r="D19" i="148"/>
  <c r="H18" i="148"/>
  <c r="J18" i="148" s="1"/>
  <c r="C16" i="148"/>
  <c r="H18" i="147"/>
  <c r="J18" i="147" s="1"/>
  <c r="D19" i="147"/>
  <c r="C16" i="147"/>
  <c r="D19" i="146"/>
  <c r="H18" i="146"/>
  <c r="J18" i="146" s="1"/>
  <c r="C16" i="146"/>
  <c r="D19" i="145"/>
  <c r="H18" i="145"/>
  <c r="J18" i="145" s="1"/>
  <c r="C16" i="145"/>
  <c r="D19" i="144"/>
  <c r="H18" i="144"/>
  <c r="J18" i="144" s="1"/>
  <c r="C16" i="144"/>
  <c r="H18" i="143"/>
  <c r="J18" i="143" s="1"/>
  <c r="D19" i="143"/>
  <c r="C16" i="143"/>
  <c r="H18" i="142"/>
  <c r="J18" i="142" s="1"/>
  <c r="D19" i="142"/>
  <c r="C16" i="142"/>
  <c r="D19" i="141"/>
  <c r="H18" i="141"/>
  <c r="J18" i="141" s="1"/>
  <c r="C16" i="141"/>
  <c r="H18" i="140"/>
  <c r="J18" i="140" s="1"/>
  <c r="D19" i="140"/>
  <c r="C16" i="140"/>
  <c r="D19" i="139"/>
  <c r="H18" i="139"/>
  <c r="J18" i="139" s="1"/>
  <c r="C16" i="139"/>
  <c r="D19" i="138"/>
  <c r="H18" i="138"/>
  <c r="J18" i="138" s="1"/>
  <c r="C16" i="138"/>
  <c r="H18" i="137"/>
  <c r="J18" i="137" s="1"/>
  <c r="D19" i="137"/>
  <c r="C16" i="137"/>
  <c r="D19" i="136"/>
  <c r="H18" i="136"/>
  <c r="J18" i="136" s="1"/>
  <c r="C16" i="136"/>
  <c r="D19" i="135"/>
  <c r="H18" i="135"/>
  <c r="J18" i="135" s="1"/>
  <c r="C16" i="135"/>
  <c r="H18" i="134"/>
  <c r="J18" i="134" s="1"/>
  <c r="D19" i="134"/>
  <c r="C16" i="134"/>
  <c r="D19" i="133"/>
  <c r="H18" i="133"/>
  <c r="J18" i="133" s="1"/>
  <c r="C16" i="133"/>
  <c r="D19" i="132"/>
  <c r="H18" i="132"/>
  <c r="J18" i="132" s="1"/>
  <c r="C16" i="132"/>
  <c r="H18" i="131"/>
  <c r="J18" i="131" s="1"/>
  <c r="D19" i="131"/>
  <c r="C16" i="131"/>
  <c r="D19" i="130"/>
  <c r="H18" i="130"/>
  <c r="J18" i="130" s="1"/>
  <c r="C16" i="130"/>
  <c r="D19" i="129"/>
  <c r="H18" i="129"/>
  <c r="J18" i="129" s="1"/>
  <c r="C16" i="129"/>
  <c r="D19" i="128"/>
  <c r="H18" i="128"/>
  <c r="J18" i="128" s="1"/>
  <c r="C16" i="128"/>
  <c r="D19" i="127"/>
  <c r="H18" i="127"/>
  <c r="J18" i="127" s="1"/>
  <c r="C16" i="127"/>
  <c r="D19" i="126"/>
  <c r="H18" i="126"/>
  <c r="J18" i="126" s="1"/>
  <c r="C16" i="126"/>
  <c r="D19" i="125"/>
  <c r="H18" i="125"/>
  <c r="J18" i="125" s="1"/>
  <c r="C16" i="125"/>
  <c r="H18" i="124"/>
  <c r="J18" i="124" s="1"/>
  <c r="D19" i="124"/>
  <c r="C16" i="124"/>
  <c r="D19" i="123"/>
  <c r="H18" i="123"/>
  <c r="J18" i="123" s="1"/>
  <c r="C16" i="123"/>
  <c r="D19" i="122"/>
  <c r="H18" i="122"/>
  <c r="J18" i="122" s="1"/>
  <c r="C16" i="122"/>
  <c r="D19" i="121"/>
  <c r="H18" i="121"/>
  <c r="J18" i="121" s="1"/>
  <c r="C16" i="121"/>
  <c r="D19" i="120"/>
  <c r="H18" i="120"/>
  <c r="J18" i="120" s="1"/>
  <c r="C16" i="120"/>
  <c r="H18" i="110"/>
  <c r="J18" i="110" s="1"/>
  <c r="D19" i="110"/>
  <c r="C16" i="110"/>
  <c r="H18" i="109"/>
  <c r="J18" i="109" s="1"/>
  <c r="D19" i="109"/>
  <c r="C16" i="109"/>
  <c r="D19" i="108"/>
  <c r="H18" i="108"/>
  <c r="J18" i="108" s="1"/>
  <c r="C16" i="108"/>
  <c r="D19" i="107"/>
  <c r="H18" i="107"/>
  <c r="J18" i="107" s="1"/>
  <c r="C16" i="107"/>
  <c r="D18" i="106"/>
  <c r="H17" i="106"/>
  <c r="H18" i="105"/>
  <c r="J18" i="105" s="1"/>
  <c r="D19" i="105"/>
  <c r="D18" i="104"/>
  <c r="H17" i="104"/>
  <c r="J17" i="104" s="1"/>
  <c r="D19" i="103"/>
  <c r="H18" i="103"/>
  <c r="J18" i="103" s="1"/>
  <c r="C16" i="106" l="1"/>
  <c r="J17" i="106"/>
  <c r="D26" i="102"/>
  <c r="H25" i="102"/>
  <c r="J25" i="102" s="1"/>
  <c r="C23" i="102"/>
  <c r="D20" i="199"/>
  <c r="H19" i="199"/>
  <c r="C17" i="199"/>
  <c r="D20" i="198"/>
  <c r="H19" i="198"/>
  <c r="J19" i="198" s="1"/>
  <c r="C17" i="198"/>
  <c r="D20" i="197"/>
  <c r="H19" i="197"/>
  <c r="J19" i="197" s="1"/>
  <c r="C17" i="197"/>
  <c r="D20" i="196"/>
  <c r="H19" i="196"/>
  <c r="J19" i="196" s="1"/>
  <c r="C17" i="196"/>
  <c r="D20" i="195"/>
  <c r="H19" i="195"/>
  <c r="J19" i="195" s="1"/>
  <c r="C17" i="195"/>
  <c r="D20" i="194"/>
  <c r="H19" i="194"/>
  <c r="J19" i="194" s="1"/>
  <c r="C17" i="194"/>
  <c r="D20" i="193"/>
  <c r="H19" i="193"/>
  <c r="J19" i="193" s="1"/>
  <c r="C17" i="193"/>
  <c r="D20" i="192"/>
  <c r="H19" i="192"/>
  <c r="J19" i="192" s="1"/>
  <c r="C17" i="192"/>
  <c r="D20" i="191"/>
  <c r="H19" i="191"/>
  <c r="C17" i="191"/>
  <c r="D20" i="190"/>
  <c r="H19" i="190"/>
  <c r="J19" i="190" s="1"/>
  <c r="C17" i="190"/>
  <c r="D20" i="189"/>
  <c r="H19" i="189"/>
  <c r="J19" i="189" s="1"/>
  <c r="C17" i="189"/>
  <c r="D20" i="188"/>
  <c r="H19" i="188"/>
  <c r="C17" i="188"/>
  <c r="D20" i="187"/>
  <c r="H19" i="187"/>
  <c r="J19" i="187" s="1"/>
  <c r="C17" i="187"/>
  <c r="D20" i="186"/>
  <c r="H19" i="186"/>
  <c r="J19" i="186" s="1"/>
  <c r="C17" i="186"/>
  <c r="D19" i="185"/>
  <c r="H18" i="185"/>
  <c r="J18" i="185" s="1"/>
  <c r="C16" i="185"/>
  <c r="D20" i="184"/>
  <c r="H19" i="184"/>
  <c r="J19" i="184" s="1"/>
  <c r="C17" i="184"/>
  <c r="D20" i="183"/>
  <c r="H19" i="183"/>
  <c r="J19" i="183" s="1"/>
  <c r="C17" i="183"/>
  <c r="D20" i="182"/>
  <c r="H19" i="182"/>
  <c r="J19" i="182" s="1"/>
  <c r="C17" i="182"/>
  <c r="D20" i="181"/>
  <c r="H19" i="181"/>
  <c r="J19" i="181" s="1"/>
  <c r="C17" i="181"/>
  <c r="D20" i="180"/>
  <c r="H19" i="180"/>
  <c r="J19" i="180" s="1"/>
  <c r="C17" i="180"/>
  <c r="D20" i="179"/>
  <c r="H19" i="179"/>
  <c r="J19" i="179" s="1"/>
  <c r="C17" i="179"/>
  <c r="D20" i="178"/>
  <c r="H19" i="178"/>
  <c r="J19" i="178" s="1"/>
  <c r="C17" i="178"/>
  <c r="D20" i="177"/>
  <c r="H19" i="177"/>
  <c r="J19" i="177" s="1"/>
  <c r="C17" i="177"/>
  <c r="D20" i="176"/>
  <c r="H19" i="176"/>
  <c r="J19" i="176" s="1"/>
  <c r="C17" i="176"/>
  <c r="D20" i="175"/>
  <c r="H19" i="175"/>
  <c r="C17" i="175"/>
  <c r="D20" i="174"/>
  <c r="H19" i="174"/>
  <c r="J19" i="174" s="1"/>
  <c r="C17" i="174"/>
  <c r="D20" i="173"/>
  <c r="H19" i="173"/>
  <c r="J19" i="173" s="1"/>
  <c r="C17" i="173"/>
  <c r="D20" i="172"/>
  <c r="H19" i="172"/>
  <c r="J19" i="172" s="1"/>
  <c r="C17" i="172"/>
  <c r="D20" i="171"/>
  <c r="H19" i="171"/>
  <c r="J19" i="171" s="1"/>
  <c r="C17" i="171"/>
  <c r="D20" i="170"/>
  <c r="H19" i="170"/>
  <c r="J19" i="170" s="1"/>
  <c r="C17" i="170"/>
  <c r="D20" i="169"/>
  <c r="H19" i="169"/>
  <c r="J19" i="169" s="1"/>
  <c r="C17" i="169"/>
  <c r="D20" i="168"/>
  <c r="H19" i="168"/>
  <c r="J19" i="168" s="1"/>
  <c r="C17" i="168"/>
  <c r="D20" i="167"/>
  <c r="H19" i="167"/>
  <c r="J19" i="167" s="1"/>
  <c r="C17" i="167"/>
  <c r="D20" i="166"/>
  <c r="H19" i="166"/>
  <c r="J19" i="166" s="1"/>
  <c r="C17" i="166"/>
  <c r="D20" i="165"/>
  <c r="H19" i="165"/>
  <c r="J19" i="165" s="1"/>
  <c r="C17" i="165"/>
  <c r="D20" i="164"/>
  <c r="H19" i="164"/>
  <c r="J19" i="164" s="1"/>
  <c r="C17" i="164"/>
  <c r="D20" i="163"/>
  <c r="H19" i="163"/>
  <c r="J19" i="163" s="1"/>
  <c r="C17" i="163"/>
  <c r="D20" i="162"/>
  <c r="H19" i="162"/>
  <c r="J19" i="162" s="1"/>
  <c r="C17" i="162"/>
  <c r="D20" i="161"/>
  <c r="H19" i="161"/>
  <c r="C17" i="161"/>
  <c r="D20" i="160"/>
  <c r="H19" i="160"/>
  <c r="J19" i="160" s="1"/>
  <c r="C17" i="160"/>
  <c r="D20" i="119"/>
  <c r="H19" i="119"/>
  <c r="J19" i="119" s="1"/>
  <c r="C17" i="119"/>
  <c r="D20" i="118"/>
  <c r="H19" i="118"/>
  <c r="J19" i="118" s="1"/>
  <c r="C17" i="118"/>
  <c r="D20" i="117"/>
  <c r="H19" i="117"/>
  <c r="J19" i="117" s="1"/>
  <c r="C17" i="117"/>
  <c r="D20" i="116"/>
  <c r="H19" i="116"/>
  <c r="C17" i="116"/>
  <c r="D20" i="115"/>
  <c r="H19" i="115"/>
  <c r="C17" i="115"/>
  <c r="D20" i="114"/>
  <c r="H19" i="114"/>
  <c r="C17" i="114"/>
  <c r="D20" i="113"/>
  <c r="H19" i="113"/>
  <c r="J19" i="113" s="1"/>
  <c r="C17" i="113"/>
  <c r="D20" i="112"/>
  <c r="H19" i="112"/>
  <c r="J19" i="112" s="1"/>
  <c r="C17" i="112"/>
  <c r="D20" i="111"/>
  <c r="H19" i="111"/>
  <c r="J19" i="111" s="1"/>
  <c r="C17" i="111"/>
  <c r="D20" i="159"/>
  <c r="H19" i="159"/>
  <c r="J19" i="159" s="1"/>
  <c r="C17" i="159"/>
  <c r="D20" i="158"/>
  <c r="H19" i="158"/>
  <c r="J19" i="158" s="1"/>
  <c r="C17" i="158"/>
  <c r="D20" i="157"/>
  <c r="H19" i="157"/>
  <c r="J19" i="157" s="1"/>
  <c r="C17" i="157"/>
  <c r="D20" i="156"/>
  <c r="H19" i="156"/>
  <c r="J19" i="156" s="1"/>
  <c r="C17" i="156"/>
  <c r="D20" i="155"/>
  <c r="H19" i="155"/>
  <c r="J19" i="155" s="1"/>
  <c r="C17" i="155"/>
  <c r="D20" i="154"/>
  <c r="H19" i="154"/>
  <c r="J19" i="154" s="1"/>
  <c r="C17" i="154"/>
  <c r="D20" i="153"/>
  <c r="H19" i="153"/>
  <c r="J19" i="153" s="1"/>
  <c r="C17" i="153"/>
  <c r="D20" i="152"/>
  <c r="H19" i="152"/>
  <c r="J19" i="152" s="1"/>
  <c r="C17" i="152"/>
  <c r="D20" i="151"/>
  <c r="H19" i="151"/>
  <c r="C17" i="151"/>
  <c r="D20" i="150"/>
  <c r="H19" i="150"/>
  <c r="J19" i="150" s="1"/>
  <c r="C17" i="150"/>
  <c r="D20" i="149"/>
  <c r="H19" i="149"/>
  <c r="J19" i="149" s="1"/>
  <c r="C17" i="149"/>
  <c r="D20" i="148"/>
  <c r="H19" i="148"/>
  <c r="J19" i="148" s="1"/>
  <c r="C17" i="148"/>
  <c r="D20" i="147"/>
  <c r="H19" i="147"/>
  <c r="C17" i="147"/>
  <c r="D20" i="146"/>
  <c r="H19" i="146"/>
  <c r="J19" i="146" s="1"/>
  <c r="C17" i="146"/>
  <c r="D20" i="145"/>
  <c r="H19" i="145"/>
  <c r="J19" i="145" s="1"/>
  <c r="C17" i="145"/>
  <c r="D20" i="144"/>
  <c r="H19" i="144"/>
  <c r="J19" i="144" s="1"/>
  <c r="C17" i="144"/>
  <c r="D20" i="143"/>
  <c r="H19" i="143"/>
  <c r="C17" i="143"/>
  <c r="D20" i="142"/>
  <c r="H19" i="142"/>
  <c r="C17" i="142"/>
  <c r="D20" i="141"/>
  <c r="H19" i="141"/>
  <c r="J19" i="141" s="1"/>
  <c r="C17" i="141"/>
  <c r="D20" i="140"/>
  <c r="H19" i="140"/>
  <c r="C17" i="140"/>
  <c r="D20" i="139"/>
  <c r="H19" i="139"/>
  <c r="J19" i="139" s="1"/>
  <c r="C17" i="139"/>
  <c r="D20" i="138"/>
  <c r="H19" i="138"/>
  <c r="J19" i="138" s="1"/>
  <c r="C17" i="138"/>
  <c r="D20" i="137"/>
  <c r="H19" i="137"/>
  <c r="C17" i="137"/>
  <c r="D20" i="136"/>
  <c r="H19" i="136"/>
  <c r="J19" i="136" s="1"/>
  <c r="C17" i="136"/>
  <c r="D20" i="135"/>
  <c r="H19" i="135"/>
  <c r="J19" i="135" s="1"/>
  <c r="C17" i="135"/>
  <c r="D20" i="134"/>
  <c r="H19" i="134"/>
  <c r="C17" i="134"/>
  <c r="D20" i="133"/>
  <c r="H19" i="133"/>
  <c r="J19" i="133" s="1"/>
  <c r="C17" i="133"/>
  <c r="D20" i="132"/>
  <c r="H19" i="132"/>
  <c r="J19" i="132" s="1"/>
  <c r="C17" i="132"/>
  <c r="D20" i="131"/>
  <c r="H19" i="131"/>
  <c r="C17" i="131"/>
  <c r="D20" i="130"/>
  <c r="H19" i="130"/>
  <c r="J19" i="130" s="1"/>
  <c r="C17" i="130"/>
  <c r="D20" i="129"/>
  <c r="H19" i="129"/>
  <c r="J19" i="129" s="1"/>
  <c r="C17" i="129"/>
  <c r="D20" i="128"/>
  <c r="H19" i="128"/>
  <c r="J19" i="128" s="1"/>
  <c r="C17" i="128"/>
  <c r="D20" i="127"/>
  <c r="H19" i="127"/>
  <c r="J19" i="127" s="1"/>
  <c r="C17" i="127"/>
  <c r="D20" i="126"/>
  <c r="H19" i="126"/>
  <c r="J19" i="126" s="1"/>
  <c r="C17" i="126"/>
  <c r="D20" i="125"/>
  <c r="H19" i="125"/>
  <c r="J19" i="125" s="1"/>
  <c r="C17" i="125"/>
  <c r="D20" i="124"/>
  <c r="H19" i="124"/>
  <c r="C17" i="124"/>
  <c r="D20" i="123"/>
  <c r="H19" i="123"/>
  <c r="J19" i="123" s="1"/>
  <c r="C17" i="123"/>
  <c r="D20" i="122"/>
  <c r="H19" i="122"/>
  <c r="J19" i="122" s="1"/>
  <c r="C17" i="122"/>
  <c r="D20" i="121"/>
  <c r="H19" i="121"/>
  <c r="J19" i="121" s="1"/>
  <c r="C17" i="121"/>
  <c r="D20" i="120"/>
  <c r="H19" i="120"/>
  <c r="J19" i="120" s="1"/>
  <c r="C17" i="120"/>
  <c r="D20" i="110"/>
  <c r="H19" i="110"/>
  <c r="C17" i="110"/>
  <c r="D20" i="109"/>
  <c r="H19" i="109"/>
  <c r="C17" i="109"/>
  <c r="D20" i="108"/>
  <c r="H19" i="108"/>
  <c r="J19" i="108" s="1"/>
  <c r="C17" i="108"/>
  <c r="D20" i="107"/>
  <c r="H19" i="107"/>
  <c r="J19" i="107" s="1"/>
  <c r="C17" i="107"/>
  <c r="H18" i="106"/>
  <c r="J18" i="106" s="1"/>
  <c r="D19" i="106"/>
  <c r="D20" i="105"/>
  <c r="H19" i="105"/>
  <c r="C17" i="105"/>
  <c r="D19" i="104"/>
  <c r="H18" i="104"/>
  <c r="J18" i="104" s="1"/>
  <c r="C16" i="104"/>
  <c r="D20" i="103"/>
  <c r="H19" i="103"/>
  <c r="J19" i="103" s="1"/>
  <c r="C17" i="103"/>
  <c r="C18" i="199" l="1"/>
  <c r="J19" i="199"/>
  <c r="C18" i="191"/>
  <c r="J19" i="191"/>
  <c r="C18" i="188"/>
  <c r="J19" i="188"/>
  <c r="C18" i="175"/>
  <c r="J19" i="175"/>
  <c r="C18" i="161"/>
  <c r="J19" i="161"/>
  <c r="C18" i="116"/>
  <c r="J19" i="116"/>
  <c r="C18" i="115"/>
  <c r="J19" i="115"/>
  <c r="C18" i="114"/>
  <c r="J19" i="114"/>
  <c r="C18" i="151"/>
  <c r="J19" i="151"/>
  <c r="C18" i="147"/>
  <c r="J19" i="147"/>
  <c r="C18" i="143"/>
  <c r="J19" i="143"/>
  <c r="C18" i="142"/>
  <c r="J19" i="142"/>
  <c r="C18" i="140"/>
  <c r="J19" i="140"/>
  <c r="C18" i="137"/>
  <c r="J19" i="137"/>
  <c r="C18" i="134"/>
  <c r="J19" i="134"/>
  <c r="C18" i="131"/>
  <c r="J19" i="131"/>
  <c r="C18" i="124"/>
  <c r="J19" i="124"/>
  <c r="C18" i="110"/>
  <c r="J19" i="110"/>
  <c r="C18" i="109"/>
  <c r="J19" i="109"/>
  <c r="C18" i="105"/>
  <c r="J19" i="105"/>
  <c r="D27" i="102"/>
  <c r="H26" i="102"/>
  <c r="J26" i="102" s="1"/>
  <c r="C24" i="102"/>
  <c r="D21" i="199"/>
  <c r="H20" i="199"/>
  <c r="J20" i="199" s="1"/>
  <c r="H20" i="198"/>
  <c r="J20" i="198" s="1"/>
  <c r="D21" i="198"/>
  <c r="C18" i="198"/>
  <c r="D21" i="197"/>
  <c r="H20" i="197"/>
  <c r="J20" i="197" s="1"/>
  <c r="C18" i="197"/>
  <c r="D21" i="196"/>
  <c r="H20" i="196"/>
  <c r="J20" i="196" s="1"/>
  <c r="C18" i="196"/>
  <c r="D21" i="195"/>
  <c r="H20" i="195"/>
  <c r="J20" i="195" s="1"/>
  <c r="C18" i="195"/>
  <c r="D21" i="194"/>
  <c r="H20" i="194"/>
  <c r="J20" i="194" s="1"/>
  <c r="C18" i="194"/>
  <c r="D21" i="193"/>
  <c r="H20" i="193"/>
  <c r="J20" i="193" s="1"/>
  <c r="C18" i="193"/>
  <c r="H20" i="192"/>
  <c r="J20" i="192" s="1"/>
  <c r="D21" i="192"/>
  <c r="C18" i="192"/>
  <c r="D21" i="191"/>
  <c r="H20" i="191"/>
  <c r="J20" i="191" s="1"/>
  <c r="D21" i="190"/>
  <c r="H20" i="190"/>
  <c r="J20" i="190" s="1"/>
  <c r="C18" i="190"/>
  <c r="D21" i="189"/>
  <c r="H20" i="189"/>
  <c r="J20" i="189" s="1"/>
  <c r="C18" i="189"/>
  <c r="D21" i="188"/>
  <c r="H20" i="188"/>
  <c r="J20" i="188" s="1"/>
  <c r="D21" i="187"/>
  <c r="H20" i="187"/>
  <c r="J20" i="187" s="1"/>
  <c r="C18" i="187"/>
  <c r="D21" i="186"/>
  <c r="H20" i="186"/>
  <c r="J20" i="186" s="1"/>
  <c r="C18" i="186"/>
  <c r="D20" i="185"/>
  <c r="H19" i="185"/>
  <c r="J19" i="185" s="1"/>
  <c r="C17" i="185"/>
  <c r="D21" i="184"/>
  <c r="H20" i="184"/>
  <c r="J20" i="184" s="1"/>
  <c r="C18" i="184"/>
  <c r="D21" i="183"/>
  <c r="H20" i="183"/>
  <c r="J20" i="183" s="1"/>
  <c r="C18" i="183"/>
  <c r="D21" i="182"/>
  <c r="H20" i="182"/>
  <c r="J20" i="182" s="1"/>
  <c r="C18" i="182"/>
  <c r="D21" i="181"/>
  <c r="H20" i="181"/>
  <c r="J20" i="181" s="1"/>
  <c r="C18" i="181"/>
  <c r="H20" i="180"/>
  <c r="J20" i="180" s="1"/>
  <c r="D21" i="180"/>
  <c r="C18" i="180"/>
  <c r="D21" i="179"/>
  <c r="H20" i="179"/>
  <c r="J20" i="179" s="1"/>
  <c r="C18" i="179"/>
  <c r="D21" i="178"/>
  <c r="H20" i="178"/>
  <c r="J20" i="178" s="1"/>
  <c r="C18" i="178"/>
  <c r="D21" i="177"/>
  <c r="H20" i="177"/>
  <c r="J20" i="177" s="1"/>
  <c r="C18" i="177"/>
  <c r="D21" i="176"/>
  <c r="H20" i="176"/>
  <c r="J20" i="176" s="1"/>
  <c r="C18" i="176"/>
  <c r="D21" i="175"/>
  <c r="H20" i="175"/>
  <c r="J20" i="175" s="1"/>
  <c r="D21" i="174"/>
  <c r="H20" i="174"/>
  <c r="J20" i="174" s="1"/>
  <c r="C18" i="174"/>
  <c r="D21" i="173"/>
  <c r="H20" i="173"/>
  <c r="J20" i="173" s="1"/>
  <c r="C18" i="173"/>
  <c r="D21" i="172"/>
  <c r="H20" i="172"/>
  <c r="J20" i="172" s="1"/>
  <c r="C18" i="172"/>
  <c r="H20" i="171"/>
  <c r="J20" i="171" s="1"/>
  <c r="D21" i="171"/>
  <c r="C18" i="171"/>
  <c r="H20" i="170"/>
  <c r="J20" i="170" s="1"/>
  <c r="D21" i="170"/>
  <c r="C18" i="170"/>
  <c r="D21" i="169"/>
  <c r="H20" i="169"/>
  <c r="J20" i="169" s="1"/>
  <c r="C18" i="169"/>
  <c r="H20" i="168"/>
  <c r="J20" i="168" s="1"/>
  <c r="D21" i="168"/>
  <c r="C18" i="168"/>
  <c r="H20" i="167"/>
  <c r="J20" i="167" s="1"/>
  <c r="D21" i="167"/>
  <c r="C18" i="167"/>
  <c r="D21" i="166"/>
  <c r="H20" i="166"/>
  <c r="J20" i="166" s="1"/>
  <c r="C18" i="166"/>
  <c r="D21" i="165"/>
  <c r="H20" i="165"/>
  <c r="J20" i="165" s="1"/>
  <c r="C18" i="165"/>
  <c r="D21" i="164"/>
  <c r="H20" i="164"/>
  <c r="J20" i="164" s="1"/>
  <c r="C18" i="164"/>
  <c r="D21" i="163"/>
  <c r="H20" i="163"/>
  <c r="J20" i="163" s="1"/>
  <c r="C18" i="163"/>
  <c r="D21" i="162"/>
  <c r="H20" i="162"/>
  <c r="J20" i="162" s="1"/>
  <c r="C18" i="162"/>
  <c r="D21" i="161"/>
  <c r="H20" i="161"/>
  <c r="J20" i="161" s="1"/>
  <c r="H20" i="160"/>
  <c r="J20" i="160" s="1"/>
  <c r="D21" i="160"/>
  <c r="C18" i="160"/>
  <c r="H20" i="119"/>
  <c r="J20" i="119" s="1"/>
  <c r="D21" i="119"/>
  <c r="C18" i="119"/>
  <c r="D21" i="118"/>
  <c r="H20" i="118"/>
  <c r="J20" i="118" s="1"/>
  <c r="C18" i="118"/>
  <c r="H20" i="117"/>
  <c r="J20" i="117" s="1"/>
  <c r="D21" i="117"/>
  <c r="C18" i="117"/>
  <c r="D21" i="116"/>
  <c r="H20" i="116"/>
  <c r="J20" i="116" s="1"/>
  <c r="D21" i="115"/>
  <c r="H20" i="115"/>
  <c r="J20" i="115" s="1"/>
  <c r="D21" i="114"/>
  <c r="H20" i="114"/>
  <c r="J20" i="114" s="1"/>
  <c r="D21" i="113"/>
  <c r="H20" i="113"/>
  <c r="J20" i="113" s="1"/>
  <c r="C18" i="113"/>
  <c r="D21" i="112"/>
  <c r="H20" i="112"/>
  <c r="J20" i="112" s="1"/>
  <c r="C18" i="112"/>
  <c r="D21" i="111"/>
  <c r="H20" i="111"/>
  <c r="J20" i="111" s="1"/>
  <c r="C18" i="111"/>
  <c r="D21" i="159"/>
  <c r="H20" i="159"/>
  <c r="J20" i="159" s="1"/>
  <c r="C18" i="159"/>
  <c r="H20" i="158"/>
  <c r="J20" i="158" s="1"/>
  <c r="D21" i="158"/>
  <c r="C18" i="158"/>
  <c r="D21" i="157"/>
  <c r="H20" i="157"/>
  <c r="J20" i="157" s="1"/>
  <c r="C18" i="157"/>
  <c r="D21" i="156"/>
  <c r="H20" i="156"/>
  <c r="J20" i="156" s="1"/>
  <c r="C18" i="156"/>
  <c r="D21" i="155"/>
  <c r="H20" i="155"/>
  <c r="J20" i="155" s="1"/>
  <c r="C18" i="155"/>
  <c r="D21" i="154"/>
  <c r="H20" i="154"/>
  <c r="J20" i="154" s="1"/>
  <c r="C18" i="154"/>
  <c r="H20" i="153"/>
  <c r="J20" i="153" s="1"/>
  <c r="D21" i="153"/>
  <c r="C18" i="153"/>
  <c r="D21" i="152"/>
  <c r="H20" i="152"/>
  <c r="J20" i="152" s="1"/>
  <c r="C18" i="152"/>
  <c r="D21" i="151"/>
  <c r="H20" i="151"/>
  <c r="J20" i="151" s="1"/>
  <c r="H20" i="150"/>
  <c r="J20" i="150" s="1"/>
  <c r="D21" i="150"/>
  <c r="C18" i="150"/>
  <c r="H20" i="149"/>
  <c r="J20" i="149" s="1"/>
  <c r="D21" i="149"/>
  <c r="C18" i="149"/>
  <c r="D21" i="148"/>
  <c r="H20" i="148"/>
  <c r="J20" i="148" s="1"/>
  <c r="C18" i="148"/>
  <c r="H20" i="147"/>
  <c r="J20" i="147" s="1"/>
  <c r="D21" i="147"/>
  <c r="H20" i="146"/>
  <c r="J20" i="146" s="1"/>
  <c r="D21" i="146"/>
  <c r="C18" i="146"/>
  <c r="H20" i="145"/>
  <c r="J20" i="145" s="1"/>
  <c r="D21" i="145"/>
  <c r="C18" i="145"/>
  <c r="D21" i="144"/>
  <c r="H20" i="144"/>
  <c r="J20" i="144" s="1"/>
  <c r="C18" i="144"/>
  <c r="H20" i="143"/>
  <c r="J20" i="143" s="1"/>
  <c r="D21" i="143"/>
  <c r="D21" i="142"/>
  <c r="H20" i="142"/>
  <c r="J20" i="142" s="1"/>
  <c r="D21" i="141"/>
  <c r="H20" i="141"/>
  <c r="J20" i="141" s="1"/>
  <c r="C18" i="141"/>
  <c r="D21" i="140"/>
  <c r="H20" i="140"/>
  <c r="J20" i="140" s="1"/>
  <c r="H20" i="139"/>
  <c r="J20" i="139" s="1"/>
  <c r="D21" i="139"/>
  <c r="C18" i="139"/>
  <c r="D21" i="138"/>
  <c r="H20" i="138"/>
  <c r="J20" i="138" s="1"/>
  <c r="C18" i="138"/>
  <c r="H20" i="137"/>
  <c r="J20" i="137" s="1"/>
  <c r="D21" i="137"/>
  <c r="D21" i="136"/>
  <c r="H20" i="136"/>
  <c r="J20" i="136" s="1"/>
  <c r="C18" i="136"/>
  <c r="D21" i="135"/>
  <c r="H20" i="135"/>
  <c r="J20" i="135" s="1"/>
  <c r="C18" i="135"/>
  <c r="D21" i="134"/>
  <c r="H20" i="134"/>
  <c r="J20" i="134" s="1"/>
  <c r="D21" i="133"/>
  <c r="H20" i="133"/>
  <c r="J20" i="133" s="1"/>
  <c r="C18" i="133"/>
  <c r="D21" i="132"/>
  <c r="H20" i="132"/>
  <c r="J20" i="132" s="1"/>
  <c r="C18" i="132"/>
  <c r="D21" i="131"/>
  <c r="H20" i="131"/>
  <c r="J20" i="131" s="1"/>
  <c r="D21" i="130"/>
  <c r="H20" i="130"/>
  <c r="C18" i="130"/>
  <c r="D21" i="129"/>
  <c r="H20" i="129"/>
  <c r="J20" i="129" s="1"/>
  <c r="C18" i="129"/>
  <c r="H20" i="128"/>
  <c r="J20" i="128" s="1"/>
  <c r="D21" i="128"/>
  <c r="C18" i="128"/>
  <c r="D21" i="127"/>
  <c r="H20" i="127"/>
  <c r="J20" i="127" s="1"/>
  <c r="C18" i="127"/>
  <c r="D21" i="126"/>
  <c r="H20" i="126"/>
  <c r="J20" i="126" s="1"/>
  <c r="C18" i="126"/>
  <c r="D21" i="125"/>
  <c r="H20" i="125"/>
  <c r="J20" i="125" s="1"/>
  <c r="C18" i="125"/>
  <c r="D21" i="124"/>
  <c r="H20" i="124"/>
  <c r="J20" i="124" s="1"/>
  <c r="D21" i="123"/>
  <c r="H20" i="123"/>
  <c r="J20" i="123" s="1"/>
  <c r="C18" i="123"/>
  <c r="D21" i="122"/>
  <c r="H20" i="122"/>
  <c r="J20" i="122" s="1"/>
  <c r="C18" i="122"/>
  <c r="D21" i="121"/>
  <c r="H20" i="121"/>
  <c r="J20" i="121" s="1"/>
  <c r="C18" i="121"/>
  <c r="D21" i="120"/>
  <c r="H20" i="120"/>
  <c r="J20" i="120" s="1"/>
  <c r="C18" i="120"/>
  <c r="D21" i="110"/>
  <c r="H20" i="110"/>
  <c r="J20" i="110" s="1"/>
  <c r="H20" i="109"/>
  <c r="J20" i="109" s="1"/>
  <c r="D21" i="109"/>
  <c r="D21" i="108"/>
  <c r="H20" i="108"/>
  <c r="J20" i="108" s="1"/>
  <c r="C18" i="108"/>
  <c r="H20" i="107"/>
  <c r="J20" i="107" s="1"/>
  <c r="D21" i="107"/>
  <c r="C18" i="107"/>
  <c r="D20" i="106"/>
  <c r="H19" i="106"/>
  <c r="C17" i="106"/>
  <c r="D21" i="105"/>
  <c r="H20" i="105"/>
  <c r="J20" i="105" s="1"/>
  <c r="H19" i="104"/>
  <c r="J19" i="104" s="1"/>
  <c r="D20" i="104"/>
  <c r="C17" i="104"/>
  <c r="H20" i="103"/>
  <c r="J20" i="103" s="1"/>
  <c r="D21" i="103"/>
  <c r="C18" i="103"/>
  <c r="C19" i="130" l="1"/>
  <c r="J20" i="130"/>
  <c r="C18" i="106"/>
  <c r="J19" i="106"/>
  <c r="D28" i="102"/>
  <c r="H27" i="102"/>
  <c r="J27" i="102" s="1"/>
  <c r="C25" i="102"/>
  <c r="D22" i="199"/>
  <c r="H21" i="199"/>
  <c r="J21" i="199" s="1"/>
  <c r="C19" i="199"/>
  <c r="D22" i="198"/>
  <c r="H21" i="198"/>
  <c r="C19" i="198"/>
  <c r="D22" i="197"/>
  <c r="H21" i="197"/>
  <c r="J21" i="197" s="1"/>
  <c r="C19" i="197"/>
  <c r="D22" i="196"/>
  <c r="H21" i="196"/>
  <c r="J21" i="196" s="1"/>
  <c r="C19" i="196"/>
  <c r="D22" i="195"/>
  <c r="H21" i="195"/>
  <c r="J21" i="195" s="1"/>
  <c r="C19" i="195"/>
  <c r="D22" i="194"/>
  <c r="H21" i="194"/>
  <c r="J21" i="194" s="1"/>
  <c r="C19" i="194"/>
  <c r="D22" i="193"/>
  <c r="H21" i="193"/>
  <c r="J21" i="193" s="1"/>
  <c r="C19" i="193"/>
  <c r="D22" i="192"/>
  <c r="H21" i="192"/>
  <c r="C19" i="192"/>
  <c r="D22" i="191"/>
  <c r="H21" i="191"/>
  <c r="J21" i="191" s="1"/>
  <c r="C19" i="191"/>
  <c r="D22" i="190"/>
  <c r="H21" i="190"/>
  <c r="J21" i="190" s="1"/>
  <c r="C19" i="190"/>
  <c r="D22" i="189"/>
  <c r="H21" i="189"/>
  <c r="J21" i="189" s="1"/>
  <c r="C19" i="189"/>
  <c r="D22" i="188"/>
  <c r="H21" i="188"/>
  <c r="J21" i="188" s="1"/>
  <c r="C19" i="188"/>
  <c r="D22" i="187"/>
  <c r="H21" i="187"/>
  <c r="J21" i="187" s="1"/>
  <c r="C19" i="187"/>
  <c r="D22" i="186"/>
  <c r="H21" i="186"/>
  <c r="J21" i="186" s="1"/>
  <c r="C19" i="186"/>
  <c r="D21" i="185"/>
  <c r="H20" i="185"/>
  <c r="J20" i="185" s="1"/>
  <c r="C18" i="185"/>
  <c r="D22" i="184"/>
  <c r="H21" i="184"/>
  <c r="J21" i="184" s="1"/>
  <c r="C19" i="184"/>
  <c r="D22" i="183"/>
  <c r="H21" i="183"/>
  <c r="J21" i="183" s="1"/>
  <c r="C19" i="183"/>
  <c r="D22" i="182"/>
  <c r="H21" i="182"/>
  <c r="J21" i="182" s="1"/>
  <c r="C19" i="182"/>
  <c r="D22" i="181"/>
  <c r="H21" i="181"/>
  <c r="J21" i="181" s="1"/>
  <c r="C19" i="181"/>
  <c r="D22" i="180"/>
  <c r="H21" i="180"/>
  <c r="C19" i="180"/>
  <c r="D22" i="179"/>
  <c r="H21" i="179"/>
  <c r="J21" i="179" s="1"/>
  <c r="C19" i="179"/>
  <c r="D22" i="178"/>
  <c r="H21" i="178"/>
  <c r="J21" i="178" s="1"/>
  <c r="C19" i="178"/>
  <c r="D22" i="177"/>
  <c r="H21" i="177"/>
  <c r="J21" i="177" s="1"/>
  <c r="C19" i="177"/>
  <c r="D22" i="176"/>
  <c r="H21" i="176"/>
  <c r="J21" i="176" s="1"/>
  <c r="C19" i="176"/>
  <c r="D22" i="175"/>
  <c r="H21" i="175"/>
  <c r="J21" i="175" s="1"/>
  <c r="C19" i="175"/>
  <c r="D22" i="174"/>
  <c r="H21" i="174"/>
  <c r="J21" i="174" s="1"/>
  <c r="C19" i="174"/>
  <c r="D22" i="173"/>
  <c r="H21" i="173"/>
  <c r="J21" i="173" s="1"/>
  <c r="C19" i="173"/>
  <c r="D22" i="172"/>
  <c r="H21" i="172"/>
  <c r="J21" i="172" s="1"/>
  <c r="C19" i="172"/>
  <c r="D22" i="171"/>
  <c r="H21" i="171"/>
  <c r="C19" i="171"/>
  <c r="D22" i="170"/>
  <c r="H21" i="170"/>
  <c r="C19" i="170"/>
  <c r="D22" i="169"/>
  <c r="H21" i="169"/>
  <c r="J21" i="169" s="1"/>
  <c r="C19" i="169"/>
  <c r="D22" i="168"/>
  <c r="H21" i="168"/>
  <c r="C19" i="168"/>
  <c r="D22" i="167"/>
  <c r="H21" i="167"/>
  <c r="C19" i="167"/>
  <c r="D22" i="166"/>
  <c r="H21" i="166"/>
  <c r="J21" i="166" s="1"/>
  <c r="C19" i="166"/>
  <c r="D22" i="165"/>
  <c r="H21" i="165"/>
  <c r="J21" i="165" s="1"/>
  <c r="C19" i="165"/>
  <c r="D22" i="164"/>
  <c r="H21" i="164"/>
  <c r="J21" i="164" s="1"/>
  <c r="C19" i="164"/>
  <c r="D22" i="163"/>
  <c r="H21" i="163"/>
  <c r="J21" i="163" s="1"/>
  <c r="C19" i="163"/>
  <c r="D22" i="162"/>
  <c r="H21" i="162"/>
  <c r="J21" i="162" s="1"/>
  <c r="C19" i="162"/>
  <c r="D22" i="161"/>
  <c r="H21" i="161"/>
  <c r="J21" i="161" s="1"/>
  <c r="C19" i="161"/>
  <c r="D22" i="160"/>
  <c r="H21" i="160"/>
  <c r="C19" i="160"/>
  <c r="D22" i="119"/>
  <c r="H21" i="119"/>
  <c r="C19" i="119"/>
  <c r="D22" i="118"/>
  <c r="H21" i="118"/>
  <c r="J21" i="118" s="1"/>
  <c r="C19" i="118"/>
  <c r="D22" i="117"/>
  <c r="H21" i="117"/>
  <c r="C19" i="117"/>
  <c r="D22" i="116"/>
  <c r="H21" i="116"/>
  <c r="J21" i="116" s="1"/>
  <c r="C19" i="116"/>
  <c r="D22" i="115"/>
  <c r="H21" i="115"/>
  <c r="J21" i="115" s="1"/>
  <c r="C19" i="115"/>
  <c r="D22" i="114"/>
  <c r="H21" i="114"/>
  <c r="J21" i="114" s="1"/>
  <c r="C19" i="114"/>
  <c r="D22" i="113"/>
  <c r="H21" i="113"/>
  <c r="J21" i="113" s="1"/>
  <c r="C19" i="113"/>
  <c r="D22" i="112"/>
  <c r="H21" i="112"/>
  <c r="J21" i="112" s="1"/>
  <c r="C19" i="112"/>
  <c r="D22" i="111"/>
  <c r="H21" i="111"/>
  <c r="J21" i="111" s="1"/>
  <c r="C19" i="111"/>
  <c r="D22" i="159"/>
  <c r="H21" i="159"/>
  <c r="J21" i="159" s="1"/>
  <c r="C19" i="159"/>
  <c r="D22" i="158"/>
  <c r="H21" i="158"/>
  <c r="C19" i="158"/>
  <c r="D22" i="157"/>
  <c r="H21" i="157"/>
  <c r="J21" i="157" s="1"/>
  <c r="C19" i="157"/>
  <c r="D22" i="156"/>
  <c r="H21" i="156"/>
  <c r="J21" i="156" s="1"/>
  <c r="C19" i="156"/>
  <c r="D22" i="155"/>
  <c r="H21" i="155"/>
  <c r="J21" i="155" s="1"/>
  <c r="C19" i="155"/>
  <c r="D22" i="154"/>
  <c r="H21" i="154"/>
  <c r="J21" i="154" s="1"/>
  <c r="C19" i="154"/>
  <c r="D22" i="153"/>
  <c r="H21" i="153"/>
  <c r="C19" i="153"/>
  <c r="D22" i="152"/>
  <c r="H21" i="152"/>
  <c r="J21" i="152" s="1"/>
  <c r="C19" i="152"/>
  <c r="D22" i="151"/>
  <c r="H21" i="151"/>
  <c r="J21" i="151" s="1"/>
  <c r="C19" i="151"/>
  <c r="D22" i="150"/>
  <c r="H21" i="150"/>
  <c r="C19" i="150"/>
  <c r="D22" i="149"/>
  <c r="H21" i="149"/>
  <c r="C19" i="149"/>
  <c r="D22" i="148"/>
  <c r="H21" i="148"/>
  <c r="J21" i="148" s="1"/>
  <c r="C19" i="148"/>
  <c r="D22" i="147"/>
  <c r="H21" i="147"/>
  <c r="C19" i="147"/>
  <c r="D22" i="146"/>
  <c r="H21" i="146"/>
  <c r="C19" i="146"/>
  <c r="D22" i="145"/>
  <c r="H21" i="145"/>
  <c r="C19" i="145"/>
  <c r="D22" i="144"/>
  <c r="H21" i="144"/>
  <c r="J21" i="144" s="1"/>
  <c r="C19" i="144"/>
  <c r="D22" i="143"/>
  <c r="H21" i="143"/>
  <c r="C19" i="143"/>
  <c r="D22" i="142"/>
  <c r="H21" i="142"/>
  <c r="J21" i="142" s="1"/>
  <c r="C19" i="142"/>
  <c r="D22" i="141"/>
  <c r="H21" i="141"/>
  <c r="J21" i="141" s="1"/>
  <c r="C19" i="141"/>
  <c r="D22" i="140"/>
  <c r="H21" i="140"/>
  <c r="J21" i="140" s="1"/>
  <c r="C19" i="140"/>
  <c r="D22" i="139"/>
  <c r="H21" i="139"/>
  <c r="C19" i="139"/>
  <c r="D22" i="138"/>
  <c r="H21" i="138"/>
  <c r="J21" i="138" s="1"/>
  <c r="C19" i="138"/>
  <c r="D22" i="137"/>
  <c r="H21" i="137"/>
  <c r="C19" i="137"/>
  <c r="D22" i="136"/>
  <c r="H21" i="136"/>
  <c r="J21" i="136" s="1"/>
  <c r="C19" i="136"/>
  <c r="D22" i="135"/>
  <c r="H21" i="135"/>
  <c r="J21" i="135" s="1"/>
  <c r="C19" i="135"/>
  <c r="D22" i="134"/>
  <c r="H21" i="134"/>
  <c r="J21" i="134" s="1"/>
  <c r="C19" i="134"/>
  <c r="D22" i="133"/>
  <c r="H21" i="133"/>
  <c r="J21" i="133" s="1"/>
  <c r="C19" i="133"/>
  <c r="D22" i="132"/>
  <c r="H21" i="132"/>
  <c r="J21" i="132" s="1"/>
  <c r="C19" i="132"/>
  <c r="D22" i="131"/>
  <c r="H21" i="131"/>
  <c r="J21" i="131" s="1"/>
  <c r="C19" i="131"/>
  <c r="D22" i="130"/>
  <c r="H21" i="130"/>
  <c r="D22" i="129"/>
  <c r="H21" i="129"/>
  <c r="J21" i="129" s="1"/>
  <c r="C19" i="129"/>
  <c r="D22" i="128"/>
  <c r="H21" i="128"/>
  <c r="C19" i="128"/>
  <c r="D22" i="127"/>
  <c r="H21" i="127"/>
  <c r="J21" i="127" s="1"/>
  <c r="C19" i="127"/>
  <c r="D22" i="126"/>
  <c r="H21" i="126"/>
  <c r="J21" i="126" s="1"/>
  <c r="C19" i="126"/>
  <c r="D22" i="125"/>
  <c r="H21" i="125"/>
  <c r="J21" i="125" s="1"/>
  <c r="C19" i="125"/>
  <c r="D22" i="124"/>
  <c r="H21" i="124"/>
  <c r="J21" i="124" s="1"/>
  <c r="C19" i="124"/>
  <c r="D22" i="123"/>
  <c r="H21" i="123"/>
  <c r="J21" i="123" s="1"/>
  <c r="C19" i="123"/>
  <c r="D22" i="122"/>
  <c r="H21" i="122"/>
  <c r="J21" i="122" s="1"/>
  <c r="C19" i="122"/>
  <c r="D22" i="121"/>
  <c r="H21" i="121"/>
  <c r="J21" i="121" s="1"/>
  <c r="C19" i="121"/>
  <c r="D22" i="120"/>
  <c r="H21" i="120"/>
  <c r="J21" i="120" s="1"/>
  <c r="C19" i="120"/>
  <c r="D22" i="110"/>
  <c r="H21" i="110"/>
  <c r="J21" i="110" s="1"/>
  <c r="C19" i="110"/>
  <c r="D22" i="109"/>
  <c r="H21" i="109"/>
  <c r="C19" i="109"/>
  <c r="D22" i="108"/>
  <c r="H21" i="108"/>
  <c r="J21" i="108" s="1"/>
  <c r="C19" i="108"/>
  <c r="D22" i="107"/>
  <c r="H21" i="107"/>
  <c r="C19" i="107"/>
  <c r="D21" i="106"/>
  <c r="H20" i="106"/>
  <c r="J20" i="106" s="1"/>
  <c r="D22" i="105"/>
  <c r="H21" i="105"/>
  <c r="J21" i="105" s="1"/>
  <c r="C19" i="105"/>
  <c r="H20" i="104"/>
  <c r="D21" i="104"/>
  <c r="C18" i="104"/>
  <c r="D22" i="103"/>
  <c r="H21" i="103"/>
  <c r="C19" i="103"/>
  <c r="C20" i="198" l="1"/>
  <c r="J21" i="198"/>
  <c r="C20" i="192"/>
  <c r="J21" i="192"/>
  <c r="C20" i="180"/>
  <c r="J21" i="180"/>
  <c r="C20" i="171"/>
  <c r="J21" i="171"/>
  <c r="C20" i="170"/>
  <c r="J21" i="170"/>
  <c r="C20" i="168"/>
  <c r="J21" i="168"/>
  <c r="C20" i="167"/>
  <c r="J21" i="167"/>
  <c r="C20" i="160"/>
  <c r="J21" i="160"/>
  <c r="C20" i="119"/>
  <c r="J21" i="119"/>
  <c r="C20" i="117"/>
  <c r="J21" i="117"/>
  <c r="C20" i="158"/>
  <c r="J21" i="158"/>
  <c r="C20" i="153"/>
  <c r="J21" i="153"/>
  <c r="C20" i="150"/>
  <c r="J21" i="150"/>
  <c r="C20" i="149"/>
  <c r="J21" i="149"/>
  <c r="C20" i="147"/>
  <c r="J21" i="147"/>
  <c r="C20" i="146"/>
  <c r="J21" i="146"/>
  <c r="C20" i="145"/>
  <c r="J21" i="145"/>
  <c r="C20" i="143"/>
  <c r="J21" i="143"/>
  <c r="C20" i="139"/>
  <c r="J21" i="139"/>
  <c r="C20" i="137"/>
  <c r="J21" i="137"/>
  <c r="C20" i="130"/>
  <c r="J21" i="130"/>
  <c r="C20" i="128"/>
  <c r="J21" i="128"/>
  <c r="C20" i="109"/>
  <c r="J21" i="109"/>
  <c r="C20" i="107"/>
  <c r="J21" i="107"/>
  <c r="C19" i="104"/>
  <c r="J20" i="104"/>
  <c r="C20" i="103"/>
  <c r="J21" i="103"/>
  <c r="H28" i="102"/>
  <c r="J28" i="102" s="1"/>
  <c r="D29" i="102"/>
  <c r="C26" i="102"/>
  <c r="H22" i="199"/>
  <c r="J22" i="199" s="1"/>
  <c r="D23" i="199"/>
  <c r="C20" i="199"/>
  <c r="H22" i="198"/>
  <c r="J22" i="198" s="1"/>
  <c r="D23" i="198"/>
  <c r="H22" i="197"/>
  <c r="J22" i="197" s="1"/>
  <c r="D23" i="197"/>
  <c r="C20" i="197"/>
  <c r="H22" i="196"/>
  <c r="J22" i="196" s="1"/>
  <c r="D23" i="196"/>
  <c r="C20" i="196"/>
  <c r="H22" i="195"/>
  <c r="J22" i="195" s="1"/>
  <c r="D23" i="195"/>
  <c r="C20" i="195"/>
  <c r="H22" i="194"/>
  <c r="J22" i="194" s="1"/>
  <c r="D23" i="194"/>
  <c r="C20" i="194"/>
  <c r="H22" i="193"/>
  <c r="J22" i="193" s="1"/>
  <c r="D23" i="193"/>
  <c r="C20" i="193"/>
  <c r="H22" i="192"/>
  <c r="J22" i="192" s="1"/>
  <c r="D23" i="192"/>
  <c r="H22" i="191"/>
  <c r="D23" i="191"/>
  <c r="C20" i="191"/>
  <c r="H22" i="190"/>
  <c r="J22" i="190" s="1"/>
  <c r="D23" i="190"/>
  <c r="C20" i="190"/>
  <c r="H22" i="189"/>
  <c r="J22" i="189" s="1"/>
  <c r="D23" i="189"/>
  <c r="C20" i="189"/>
  <c r="H22" i="188"/>
  <c r="J22" i="188" s="1"/>
  <c r="D23" i="188"/>
  <c r="C20" i="188"/>
  <c r="H22" i="187"/>
  <c r="J22" i="187" s="1"/>
  <c r="D23" i="187"/>
  <c r="C20" i="187"/>
  <c r="H22" i="186"/>
  <c r="J22" i="186" s="1"/>
  <c r="D23" i="186"/>
  <c r="C20" i="186"/>
  <c r="D22" i="185"/>
  <c r="H21" i="185"/>
  <c r="J21" i="185" s="1"/>
  <c r="C19" i="185"/>
  <c r="H22" i="184"/>
  <c r="J22" i="184" s="1"/>
  <c r="D23" i="184"/>
  <c r="C20" i="184"/>
  <c r="H22" i="183"/>
  <c r="D23" i="183"/>
  <c r="C20" i="183"/>
  <c r="H22" i="182"/>
  <c r="J22" i="182" s="1"/>
  <c r="D23" i="182"/>
  <c r="C20" i="182"/>
  <c r="H22" i="181"/>
  <c r="J22" i="181" s="1"/>
  <c r="D23" i="181"/>
  <c r="C20" i="181"/>
  <c r="H22" i="180"/>
  <c r="J22" i="180" s="1"/>
  <c r="D23" i="180"/>
  <c r="H22" i="179"/>
  <c r="J22" i="179" s="1"/>
  <c r="D23" i="179"/>
  <c r="C20" i="179"/>
  <c r="H22" i="178"/>
  <c r="J22" i="178" s="1"/>
  <c r="D23" i="178"/>
  <c r="C20" i="178"/>
  <c r="H22" i="177"/>
  <c r="J22" i="177" s="1"/>
  <c r="D23" i="177"/>
  <c r="C20" i="177"/>
  <c r="H22" i="176"/>
  <c r="J22" i="176" s="1"/>
  <c r="D23" i="176"/>
  <c r="C20" i="176"/>
  <c r="H22" i="175"/>
  <c r="J22" i="175" s="1"/>
  <c r="D23" i="175"/>
  <c r="C20" i="175"/>
  <c r="H22" i="174"/>
  <c r="J22" i="174" s="1"/>
  <c r="D23" i="174"/>
  <c r="C20" i="174"/>
  <c r="H22" i="173"/>
  <c r="D23" i="173"/>
  <c r="C20" i="173"/>
  <c r="H22" i="172"/>
  <c r="J22" i="172" s="1"/>
  <c r="D23" i="172"/>
  <c r="C20" i="172"/>
  <c r="H22" i="171"/>
  <c r="J22" i="171" s="1"/>
  <c r="D23" i="171"/>
  <c r="H22" i="170"/>
  <c r="J22" i="170" s="1"/>
  <c r="D23" i="170"/>
  <c r="H22" i="169"/>
  <c r="J22" i="169" s="1"/>
  <c r="D23" i="169"/>
  <c r="C20" i="169"/>
  <c r="H22" i="168"/>
  <c r="J22" i="168" s="1"/>
  <c r="D23" i="168"/>
  <c r="H22" i="167"/>
  <c r="J22" i="167" s="1"/>
  <c r="D23" i="167"/>
  <c r="H22" i="166"/>
  <c r="J22" i="166" s="1"/>
  <c r="D23" i="166"/>
  <c r="C20" i="166"/>
  <c r="H22" i="165"/>
  <c r="J22" i="165" s="1"/>
  <c r="D23" i="165"/>
  <c r="C20" i="165"/>
  <c r="H22" i="164"/>
  <c r="J22" i="164" s="1"/>
  <c r="D23" i="164"/>
  <c r="C20" i="164"/>
  <c r="H22" i="163"/>
  <c r="J22" i="163" s="1"/>
  <c r="D23" i="163"/>
  <c r="C20" i="163"/>
  <c r="H22" i="162"/>
  <c r="J22" i="162" s="1"/>
  <c r="D23" i="162"/>
  <c r="C20" i="162"/>
  <c r="H22" i="161"/>
  <c r="J22" i="161" s="1"/>
  <c r="D23" i="161"/>
  <c r="C20" i="161"/>
  <c r="H22" i="160"/>
  <c r="J22" i="160" s="1"/>
  <c r="D23" i="160"/>
  <c r="H22" i="119"/>
  <c r="J22" i="119" s="1"/>
  <c r="D23" i="119"/>
  <c r="H22" i="118"/>
  <c r="J22" i="118" s="1"/>
  <c r="D23" i="118"/>
  <c r="C20" i="118"/>
  <c r="H22" i="117"/>
  <c r="J22" i="117" s="1"/>
  <c r="D23" i="117"/>
  <c r="H22" i="116"/>
  <c r="J22" i="116" s="1"/>
  <c r="D23" i="116"/>
  <c r="C20" i="116"/>
  <c r="H22" i="115"/>
  <c r="J22" i="115" s="1"/>
  <c r="D23" i="115"/>
  <c r="C20" i="115"/>
  <c r="H22" i="114"/>
  <c r="J22" i="114" s="1"/>
  <c r="D23" i="114"/>
  <c r="C20" i="114"/>
  <c r="H22" i="113"/>
  <c r="J22" i="113" s="1"/>
  <c r="D23" i="113"/>
  <c r="C20" i="113"/>
  <c r="H22" i="112"/>
  <c r="J22" i="112" s="1"/>
  <c r="D23" i="112"/>
  <c r="C20" i="112"/>
  <c r="H22" i="111"/>
  <c r="J22" i="111" s="1"/>
  <c r="D23" i="111"/>
  <c r="C20" i="111"/>
  <c r="H22" i="159"/>
  <c r="J22" i="159" s="1"/>
  <c r="D23" i="159"/>
  <c r="C20" i="159"/>
  <c r="H22" i="158"/>
  <c r="J22" i="158" s="1"/>
  <c r="D23" i="158"/>
  <c r="H22" i="157"/>
  <c r="D23" i="157"/>
  <c r="C20" i="157"/>
  <c r="H22" i="156"/>
  <c r="J22" i="156" s="1"/>
  <c r="D23" i="156"/>
  <c r="C20" i="156"/>
  <c r="H22" i="155"/>
  <c r="J22" i="155" s="1"/>
  <c r="D23" i="155"/>
  <c r="C20" i="155"/>
  <c r="H22" i="154"/>
  <c r="J22" i="154" s="1"/>
  <c r="D23" i="154"/>
  <c r="C20" i="154"/>
  <c r="H22" i="153"/>
  <c r="D23" i="153"/>
  <c r="H22" i="152"/>
  <c r="J22" i="152" s="1"/>
  <c r="D23" i="152"/>
  <c r="C20" i="152"/>
  <c r="H22" i="151"/>
  <c r="J22" i="151" s="1"/>
  <c r="D23" i="151"/>
  <c r="C20" i="151"/>
  <c r="H22" i="150"/>
  <c r="J22" i="150" s="1"/>
  <c r="D23" i="150"/>
  <c r="H22" i="149"/>
  <c r="J22" i="149" s="1"/>
  <c r="D23" i="149"/>
  <c r="H22" i="148"/>
  <c r="J22" i="148" s="1"/>
  <c r="D23" i="148"/>
  <c r="C20" i="148"/>
  <c r="H22" i="147"/>
  <c r="J22" i="147" s="1"/>
  <c r="D23" i="147"/>
  <c r="H22" i="146"/>
  <c r="J22" i="146" s="1"/>
  <c r="D23" i="146"/>
  <c r="H22" i="145"/>
  <c r="J22" i="145" s="1"/>
  <c r="D23" i="145"/>
  <c r="H22" i="144"/>
  <c r="J22" i="144" s="1"/>
  <c r="D23" i="144"/>
  <c r="C20" i="144"/>
  <c r="H22" i="143"/>
  <c r="J22" i="143" s="1"/>
  <c r="D23" i="143"/>
  <c r="H22" i="142"/>
  <c r="J22" i="142" s="1"/>
  <c r="D23" i="142"/>
  <c r="C20" i="142"/>
  <c r="H22" i="141"/>
  <c r="D23" i="141"/>
  <c r="C20" i="141"/>
  <c r="H22" i="140"/>
  <c r="J22" i="140" s="1"/>
  <c r="D23" i="140"/>
  <c r="C20" i="140"/>
  <c r="H22" i="139"/>
  <c r="J22" i="139" s="1"/>
  <c r="D23" i="139"/>
  <c r="H22" i="138"/>
  <c r="J22" i="138" s="1"/>
  <c r="D23" i="138"/>
  <c r="C20" i="138"/>
  <c r="H22" i="137"/>
  <c r="J22" i="137" s="1"/>
  <c r="D23" i="137"/>
  <c r="H22" i="136"/>
  <c r="J22" i="136" s="1"/>
  <c r="D23" i="136"/>
  <c r="C20" i="136"/>
  <c r="H22" i="135"/>
  <c r="J22" i="135" s="1"/>
  <c r="D23" i="135"/>
  <c r="C20" i="135"/>
  <c r="H22" i="134"/>
  <c r="J22" i="134" s="1"/>
  <c r="D23" i="134"/>
  <c r="C20" i="134"/>
  <c r="H22" i="133"/>
  <c r="J22" i="133" s="1"/>
  <c r="D23" i="133"/>
  <c r="C20" i="133"/>
  <c r="H22" i="132"/>
  <c r="D23" i="132"/>
  <c r="C20" i="132"/>
  <c r="H22" i="131"/>
  <c r="J22" i="131" s="1"/>
  <c r="D23" i="131"/>
  <c r="C20" i="131"/>
  <c r="H22" i="130"/>
  <c r="J22" i="130" s="1"/>
  <c r="D23" i="130"/>
  <c r="H22" i="129"/>
  <c r="J22" i="129" s="1"/>
  <c r="D23" i="129"/>
  <c r="C20" i="129"/>
  <c r="H22" i="128"/>
  <c r="J22" i="128" s="1"/>
  <c r="D23" i="128"/>
  <c r="H22" i="127"/>
  <c r="J22" i="127" s="1"/>
  <c r="D23" i="127"/>
  <c r="C20" i="127"/>
  <c r="H22" i="126"/>
  <c r="J22" i="126" s="1"/>
  <c r="D23" i="126"/>
  <c r="C20" i="126"/>
  <c r="H22" i="125"/>
  <c r="J22" i="125" s="1"/>
  <c r="D23" i="125"/>
  <c r="C20" i="125"/>
  <c r="H22" i="124"/>
  <c r="J22" i="124" s="1"/>
  <c r="D23" i="124"/>
  <c r="C20" i="124"/>
  <c r="H22" i="123"/>
  <c r="J22" i="123" s="1"/>
  <c r="D23" i="123"/>
  <c r="C20" i="123"/>
  <c r="H22" i="122"/>
  <c r="J22" i="122" s="1"/>
  <c r="D23" i="122"/>
  <c r="C20" i="122"/>
  <c r="H22" i="121"/>
  <c r="D23" i="121"/>
  <c r="C20" i="121"/>
  <c r="H22" i="120"/>
  <c r="J22" i="120" s="1"/>
  <c r="D23" i="120"/>
  <c r="C20" i="120"/>
  <c r="H22" i="110"/>
  <c r="J22" i="110" s="1"/>
  <c r="D23" i="110"/>
  <c r="C20" i="110"/>
  <c r="H22" i="109"/>
  <c r="J22" i="109" s="1"/>
  <c r="D23" i="109"/>
  <c r="H22" i="108"/>
  <c r="J22" i="108" s="1"/>
  <c r="D23" i="108"/>
  <c r="C20" i="108"/>
  <c r="H22" i="107"/>
  <c r="J22" i="107" s="1"/>
  <c r="D23" i="107"/>
  <c r="D22" i="106"/>
  <c r="H21" i="106"/>
  <c r="J21" i="106" s="1"/>
  <c r="C19" i="106"/>
  <c r="H22" i="105"/>
  <c r="J22" i="105" s="1"/>
  <c r="D23" i="105"/>
  <c r="C20" i="105"/>
  <c r="D22" i="104"/>
  <c r="H21" i="104"/>
  <c r="H22" i="103"/>
  <c r="J22" i="103" s="1"/>
  <c r="D23" i="103"/>
  <c r="C21" i="191" l="1"/>
  <c r="J22" i="191"/>
  <c r="C21" i="183"/>
  <c r="J22" i="183"/>
  <c r="C21" i="173"/>
  <c r="J22" i="173"/>
  <c r="C21" i="157"/>
  <c r="J22" i="157"/>
  <c r="C21" i="153"/>
  <c r="J22" i="153"/>
  <c r="C21" i="141"/>
  <c r="J22" i="141"/>
  <c r="C21" i="132"/>
  <c r="J22" i="132"/>
  <c r="C21" i="121"/>
  <c r="J22" i="121"/>
  <c r="C20" i="104"/>
  <c r="J21" i="104"/>
  <c r="D30" i="102"/>
  <c r="H29" i="102"/>
  <c r="J29" i="102" s="1"/>
  <c r="C28" i="102"/>
  <c r="C27" i="102"/>
  <c r="D24" i="199"/>
  <c r="H23" i="199"/>
  <c r="J23" i="199" s="1"/>
  <c r="C22" i="199"/>
  <c r="C21" i="199"/>
  <c r="D24" i="198"/>
  <c r="H23" i="198"/>
  <c r="J23" i="198" s="1"/>
  <c r="C22" i="198"/>
  <c r="C21" i="198"/>
  <c r="D24" i="197"/>
  <c r="H23" i="197"/>
  <c r="J23" i="197" s="1"/>
  <c r="C22" i="197"/>
  <c r="C21" i="197"/>
  <c r="D24" i="196"/>
  <c r="H23" i="196"/>
  <c r="J23" i="196" s="1"/>
  <c r="C22" i="196"/>
  <c r="C21" i="196"/>
  <c r="D24" i="195"/>
  <c r="H23" i="195"/>
  <c r="J23" i="195" s="1"/>
  <c r="C22" i="195"/>
  <c r="C21" i="195"/>
  <c r="D24" i="194"/>
  <c r="H23" i="194"/>
  <c r="J23" i="194" s="1"/>
  <c r="C22" i="194"/>
  <c r="C21" i="194"/>
  <c r="D24" i="193"/>
  <c r="H23" i="193"/>
  <c r="J23" i="193" s="1"/>
  <c r="C22" i="193"/>
  <c r="C21" i="193"/>
  <c r="D24" i="192"/>
  <c r="H23" i="192"/>
  <c r="J23" i="192" s="1"/>
  <c r="C22" i="192"/>
  <c r="C21" i="192"/>
  <c r="D24" i="191"/>
  <c r="H23" i="191"/>
  <c r="J23" i="191" s="1"/>
  <c r="C22" i="191"/>
  <c r="D24" i="190"/>
  <c r="H23" i="190"/>
  <c r="J23" i="190" s="1"/>
  <c r="C22" i="190"/>
  <c r="C21" i="190"/>
  <c r="D24" i="189"/>
  <c r="H23" i="189"/>
  <c r="J23" i="189" s="1"/>
  <c r="C22" i="189"/>
  <c r="C21" i="189"/>
  <c r="D24" i="188"/>
  <c r="H23" i="188"/>
  <c r="J23" i="188" s="1"/>
  <c r="C22" i="188"/>
  <c r="C21" i="188"/>
  <c r="D24" i="187"/>
  <c r="H23" i="187"/>
  <c r="J23" i="187" s="1"/>
  <c r="C22" i="187"/>
  <c r="C21" i="187"/>
  <c r="D24" i="186"/>
  <c r="H23" i="186"/>
  <c r="J23" i="186" s="1"/>
  <c r="C22" i="186"/>
  <c r="C21" i="186"/>
  <c r="H22" i="185"/>
  <c r="J22" i="185" s="1"/>
  <c r="D23" i="185"/>
  <c r="C20" i="185"/>
  <c r="D24" i="184"/>
  <c r="H23" i="184"/>
  <c r="J23" i="184" s="1"/>
  <c r="C22" i="184"/>
  <c r="C21" i="184"/>
  <c r="D24" i="183"/>
  <c r="H23" i="183"/>
  <c r="J23" i="183" s="1"/>
  <c r="C22" i="183"/>
  <c r="D24" i="182"/>
  <c r="H23" i="182"/>
  <c r="J23" i="182" s="1"/>
  <c r="C22" i="182"/>
  <c r="C21" i="182"/>
  <c r="D24" i="181"/>
  <c r="H23" i="181"/>
  <c r="J23" i="181" s="1"/>
  <c r="C22" i="181"/>
  <c r="C21" i="181"/>
  <c r="D24" i="180"/>
  <c r="H23" i="180"/>
  <c r="J23" i="180" s="1"/>
  <c r="C22" i="180"/>
  <c r="C21" i="180"/>
  <c r="D24" i="179"/>
  <c r="H23" i="179"/>
  <c r="J23" i="179" s="1"/>
  <c r="C22" i="179"/>
  <c r="C21" i="179"/>
  <c r="D24" i="178"/>
  <c r="H23" i="178"/>
  <c r="J23" i="178" s="1"/>
  <c r="C22" i="178"/>
  <c r="C21" i="178"/>
  <c r="D24" i="177"/>
  <c r="H23" i="177"/>
  <c r="J23" i="177" s="1"/>
  <c r="C22" i="177"/>
  <c r="C21" i="177"/>
  <c r="D24" i="176"/>
  <c r="H23" i="176"/>
  <c r="J23" i="176" s="1"/>
  <c r="C22" i="176"/>
  <c r="C21" i="176"/>
  <c r="D24" i="175"/>
  <c r="H23" i="175"/>
  <c r="J23" i="175" s="1"/>
  <c r="C22" i="175"/>
  <c r="C21" i="175"/>
  <c r="D24" i="174"/>
  <c r="H23" i="174"/>
  <c r="J23" i="174" s="1"/>
  <c r="C22" i="174"/>
  <c r="C21" i="174"/>
  <c r="D24" i="173"/>
  <c r="H23" i="173"/>
  <c r="J23" i="173" s="1"/>
  <c r="C22" i="173"/>
  <c r="D24" i="172"/>
  <c r="H23" i="172"/>
  <c r="J23" i="172" s="1"/>
  <c r="C22" i="172"/>
  <c r="C21" i="172"/>
  <c r="D24" i="171"/>
  <c r="H23" i="171"/>
  <c r="J23" i="171" s="1"/>
  <c r="C22" i="171"/>
  <c r="C21" i="171"/>
  <c r="D24" i="170"/>
  <c r="H23" i="170"/>
  <c r="J23" i="170" s="1"/>
  <c r="C22" i="170"/>
  <c r="C21" i="170"/>
  <c r="D24" i="169"/>
  <c r="H23" i="169"/>
  <c r="J23" i="169" s="1"/>
  <c r="C22" i="169"/>
  <c r="C21" i="169"/>
  <c r="D24" i="168"/>
  <c r="H23" i="168"/>
  <c r="J23" i="168" s="1"/>
  <c r="C22" i="168"/>
  <c r="C21" i="168"/>
  <c r="D24" i="167"/>
  <c r="H23" i="167"/>
  <c r="J23" i="167" s="1"/>
  <c r="C22" i="167"/>
  <c r="C21" i="167"/>
  <c r="D24" i="166"/>
  <c r="H23" i="166"/>
  <c r="J23" i="166" s="1"/>
  <c r="C22" i="166"/>
  <c r="C21" i="166"/>
  <c r="D24" i="165"/>
  <c r="H23" i="165"/>
  <c r="J23" i="165" s="1"/>
  <c r="C22" i="165"/>
  <c r="C21" i="165"/>
  <c r="D24" i="164"/>
  <c r="H23" i="164"/>
  <c r="J23" i="164" s="1"/>
  <c r="C22" i="164"/>
  <c r="C21" i="164"/>
  <c r="D24" i="163"/>
  <c r="H23" i="163"/>
  <c r="J23" i="163" s="1"/>
  <c r="C22" i="163"/>
  <c r="C21" i="163"/>
  <c r="D24" i="162"/>
  <c r="H23" i="162"/>
  <c r="J23" i="162" s="1"/>
  <c r="C22" i="162"/>
  <c r="C21" i="162"/>
  <c r="D24" i="161"/>
  <c r="H23" i="161"/>
  <c r="J23" i="161" s="1"/>
  <c r="C22" i="161"/>
  <c r="C21" i="161"/>
  <c r="D24" i="160"/>
  <c r="H23" i="160"/>
  <c r="J23" i="160" s="1"/>
  <c r="C22" i="160"/>
  <c r="C21" i="160"/>
  <c r="D24" i="119"/>
  <c r="H23" i="119"/>
  <c r="J23" i="119" s="1"/>
  <c r="C22" i="119"/>
  <c r="C21" i="119"/>
  <c r="D24" i="118"/>
  <c r="H23" i="118"/>
  <c r="J23" i="118" s="1"/>
  <c r="C22" i="118"/>
  <c r="C21" i="118"/>
  <c r="D24" i="117"/>
  <c r="H23" i="117"/>
  <c r="J23" i="117" s="1"/>
  <c r="C22" i="117"/>
  <c r="C21" i="117"/>
  <c r="D24" i="116"/>
  <c r="H23" i="116"/>
  <c r="J23" i="116" s="1"/>
  <c r="C22" i="116"/>
  <c r="C21" i="116"/>
  <c r="D24" i="115"/>
  <c r="H23" i="115"/>
  <c r="J23" i="115" s="1"/>
  <c r="C22" i="115"/>
  <c r="C21" i="115"/>
  <c r="D24" i="114"/>
  <c r="H23" i="114"/>
  <c r="J23" i="114" s="1"/>
  <c r="C22" i="114"/>
  <c r="C21" i="114"/>
  <c r="D24" i="113"/>
  <c r="H23" i="113"/>
  <c r="J23" i="113" s="1"/>
  <c r="C22" i="113"/>
  <c r="C21" i="113"/>
  <c r="D24" i="112"/>
  <c r="H23" i="112"/>
  <c r="J23" i="112" s="1"/>
  <c r="C22" i="112"/>
  <c r="C21" i="112"/>
  <c r="D24" i="111"/>
  <c r="H23" i="111"/>
  <c r="J23" i="111" s="1"/>
  <c r="C22" i="111"/>
  <c r="C21" i="111"/>
  <c r="D24" i="159"/>
  <c r="H23" i="159"/>
  <c r="J23" i="159" s="1"/>
  <c r="C22" i="159"/>
  <c r="C21" i="159"/>
  <c r="D24" i="158"/>
  <c r="H23" i="158"/>
  <c r="J23" i="158" s="1"/>
  <c r="C22" i="158"/>
  <c r="C21" i="158"/>
  <c r="D24" i="157"/>
  <c r="H23" i="157"/>
  <c r="J23" i="157" s="1"/>
  <c r="C22" i="157"/>
  <c r="D24" i="156"/>
  <c r="H23" i="156"/>
  <c r="J23" i="156" s="1"/>
  <c r="C22" i="156"/>
  <c r="C21" i="156"/>
  <c r="D24" i="155"/>
  <c r="H23" i="155"/>
  <c r="J23" i="155" s="1"/>
  <c r="C22" i="155"/>
  <c r="C21" i="155"/>
  <c r="D24" i="154"/>
  <c r="H23" i="154"/>
  <c r="J23" i="154" s="1"/>
  <c r="C22" i="154"/>
  <c r="C21" i="154"/>
  <c r="D24" i="153"/>
  <c r="H23" i="153"/>
  <c r="J23" i="153" s="1"/>
  <c r="C22" i="153"/>
  <c r="D24" i="152"/>
  <c r="H23" i="152"/>
  <c r="J23" i="152" s="1"/>
  <c r="C22" i="152"/>
  <c r="C21" i="152"/>
  <c r="D24" i="151"/>
  <c r="H23" i="151"/>
  <c r="J23" i="151" s="1"/>
  <c r="C22" i="151"/>
  <c r="C21" i="151"/>
  <c r="D24" i="150"/>
  <c r="H23" i="150"/>
  <c r="J23" i="150" s="1"/>
  <c r="C22" i="150"/>
  <c r="C21" i="150"/>
  <c r="D24" i="149"/>
  <c r="H23" i="149"/>
  <c r="J23" i="149" s="1"/>
  <c r="C22" i="149"/>
  <c r="C21" i="149"/>
  <c r="D24" i="148"/>
  <c r="H23" i="148"/>
  <c r="J23" i="148" s="1"/>
  <c r="C22" i="148"/>
  <c r="C21" i="148"/>
  <c r="D24" i="147"/>
  <c r="H23" i="147"/>
  <c r="J23" i="147" s="1"/>
  <c r="C22" i="147"/>
  <c r="C21" i="147"/>
  <c r="D24" i="146"/>
  <c r="H23" i="146"/>
  <c r="J23" i="146" s="1"/>
  <c r="C22" i="146"/>
  <c r="C21" i="146"/>
  <c r="D24" i="145"/>
  <c r="H23" i="145"/>
  <c r="J23" i="145" s="1"/>
  <c r="C22" i="145"/>
  <c r="C21" i="145"/>
  <c r="D24" i="144"/>
  <c r="H23" i="144"/>
  <c r="J23" i="144" s="1"/>
  <c r="C22" i="144"/>
  <c r="C21" i="144"/>
  <c r="D24" i="143"/>
  <c r="H23" i="143"/>
  <c r="J23" i="143" s="1"/>
  <c r="C22" i="143"/>
  <c r="C21" i="143"/>
  <c r="D24" i="142"/>
  <c r="H23" i="142"/>
  <c r="J23" i="142" s="1"/>
  <c r="C22" i="142"/>
  <c r="C21" i="142"/>
  <c r="D24" i="141"/>
  <c r="H23" i="141"/>
  <c r="J23" i="141" s="1"/>
  <c r="C22" i="141"/>
  <c r="D24" i="140"/>
  <c r="H23" i="140"/>
  <c r="J23" i="140" s="1"/>
  <c r="C22" i="140"/>
  <c r="C21" i="140"/>
  <c r="D24" i="139"/>
  <c r="H23" i="139"/>
  <c r="J23" i="139" s="1"/>
  <c r="C22" i="139"/>
  <c r="C21" i="139"/>
  <c r="D24" i="138"/>
  <c r="H23" i="138"/>
  <c r="J23" i="138" s="1"/>
  <c r="C22" i="138"/>
  <c r="C21" i="138"/>
  <c r="D24" i="137"/>
  <c r="H23" i="137"/>
  <c r="J23" i="137" s="1"/>
  <c r="C22" i="137"/>
  <c r="C21" i="137"/>
  <c r="D24" i="136"/>
  <c r="H23" i="136"/>
  <c r="J23" i="136" s="1"/>
  <c r="C22" i="136"/>
  <c r="C21" i="136"/>
  <c r="D24" i="135"/>
  <c r="H23" i="135"/>
  <c r="J23" i="135" s="1"/>
  <c r="C22" i="135"/>
  <c r="C21" i="135"/>
  <c r="D24" i="134"/>
  <c r="H23" i="134"/>
  <c r="J23" i="134" s="1"/>
  <c r="C22" i="134"/>
  <c r="C21" i="134"/>
  <c r="D24" i="133"/>
  <c r="H23" i="133"/>
  <c r="J23" i="133" s="1"/>
  <c r="C22" i="133"/>
  <c r="C21" i="133"/>
  <c r="D24" i="132"/>
  <c r="H23" i="132"/>
  <c r="J23" i="132" s="1"/>
  <c r="C22" i="132"/>
  <c r="D24" i="131"/>
  <c r="H23" i="131"/>
  <c r="J23" i="131" s="1"/>
  <c r="C22" i="131"/>
  <c r="C21" i="131"/>
  <c r="D24" i="130"/>
  <c r="H23" i="130"/>
  <c r="J23" i="130" s="1"/>
  <c r="C22" i="130"/>
  <c r="C21" i="130"/>
  <c r="D24" i="129"/>
  <c r="H23" i="129"/>
  <c r="J23" i="129" s="1"/>
  <c r="C22" i="129"/>
  <c r="C21" i="129"/>
  <c r="D24" i="128"/>
  <c r="H23" i="128"/>
  <c r="J23" i="128" s="1"/>
  <c r="C22" i="128"/>
  <c r="C21" i="128"/>
  <c r="D24" i="127"/>
  <c r="H23" i="127"/>
  <c r="J23" i="127" s="1"/>
  <c r="C22" i="127"/>
  <c r="C21" i="127"/>
  <c r="D24" i="126"/>
  <c r="H23" i="126"/>
  <c r="J23" i="126" s="1"/>
  <c r="C22" i="126"/>
  <c r="C21" i="126"/>
  <c r="D24" i="125"/>
  <c r="H23" i="125"/>
  <c r="J23" i="125" s="1"/>
  <c r="C22" i="125"/>
  <c r="C21" i="125"/>
  <c r="D24" i="124"/>
  <c r="H23" i="124"/>
  <c r="J23" i="124" s="1"/>
  <c r="C22" i="124"/>
  <c r="C21" i="124"/>
  <c r="D24" i="123"/>
  <c r="H23" i="123"/>
  <c r="J23" i="123" s="1"/>
  <c r="C22" i="123"/>
  <c r="C21" i="123"/>
  <c r="D24" i="122"/>
  <c r="H23" i="122"/>
  <c r="J23" i="122" s="1"/>
  <c r="C22" i="122"/>
  <c r="C21" i="122"/>
  <c r="D24" i="121"/>
  <c r="H23" i="121"/>
  <c r="J23" i="121" s="1"/>
  <c r="C22" i="121"/>
  <c r="D24" i="120"/>
  <c r="H23" i="120"/>
  <c r="J23" i="120" s="1"/>
  <c r="C22" i="120"/>
  <c r="C21" i="120"/>
  <c r="D24" i="110"/>
  <c r="H23" i="110"/>
  <c r="J23" i="110" s="1"/>
  <c r="C22" i="110"/>
  <c r="C21" i="110"/>
  <c r="D24" i="109"/>
  <c r="H23" i="109"/>
  <c r="J23" i="109" s="1"/>
  <c r="C22" i="109"/>
  <c r="C21" i="109"/>
  <c r="D24" i="108"/>
  <c r="H23" i="108"/>
  <c r="J23" i="108" s="1"/>
  <c r="C22" i="108"/>
  <c r="C21" i="108"/>
  <c r="D24" i="107"/>
  <c r="H23" i="107"/>
  <c r="J23" i="107" s="1"/>
  <c r="C22" i="107"/>
  <c r="C21" i="107"/>
  <c r="H22" i="106"/>
  <c r="J22" i="106" s="1"/>
  <c r="D23" i="106"/>
  <c r="C20" i="106"/>
  <c r="D24" i="105"/>
  <c r="H23" i="105"/>
  <c r="J23" i="105" s="1"/>
  <c r="C22" i="105"/>
  <c r="C21" i="105"/>
  <c r="H22" i="104"/>
  <c r="J22" i="104" s="1"/>
  <c r="D23" i="104"/>
  <c r="H23" i="103"/>
  <c r="J23" i="103" s="1"/>
  <c r="D24" i="103"/>
  <c r="C22" i="103"/>
  <c r="C21" i="103"/>
  <c r="D31" i="102" l="1"/>
  <c r="H31" i="102" s="1"/>
  <c r="J31" i="102" s="1"/>
  <c r="H30" i="102"/>
  <c r="J30" i="102" s="1"/>
  <c r="H24" i="199"/>
  <c r="J24" i="199" s="1"/>
  <c r="D25" i="199"/>
  <c r="H24" i="198"/>
  <c r="J24" i="198" s="1"/>
  <c r="D25" i="198"/>
  <c r="H24" i="197"/>
  <c r="J24" i="197" s="1"/>
  <c r="D25" i="197"/>
  <c r="D25" i="196"/>
  <c r="H24" i="196"/>
  <c r="J24" i="196" s="1"/>
  <c r="H24" i="195"/>
  <c r="J24" i="195" s="1"/>
  <c r="D25" i="195"/>
  <c r="H24" i="194"/>
  <c r="J24" i="194" s="1"/>
  <c r="D25" i="194"/>
  <c r="H24" i="193"/>
  <c r="J24" i="193" s="1"/>
  <c r="D25" i="193"/>
  <c r="H24" i="192"/>
  <c r="J24" i="192" s="1"/>
  <c r="D25" i="192"/>
  <c r="H24" i="191"/>
  <c r="J24" i="191" s="1"/>
  <c r="D25" i="191"/>
  <c r="H24" i="190"/>
  <c r="J24" i="190" s="1"/>
  <c r="D25" i="190"/>
  <c r="H24" i="189"/>
  <c r="J24" i="189" s="1"/>
  <c r="D25" i="189"/>
  <c r="H24" i="188"/>
  <c r="J24" i="188" s="1"/>
  <c r="D25" i="188"/>
  <c r="H24" i="187"/>
  <c r="J24" i="187" s="1"/>
  <c r="D25" i="187"/>
  <c r="H24" i="186"/>
  <c r="J24" i="186" s="1"/>
  <c r="D25" i="186"/>
  <c r="D24" i="185"/>
  <c r="H23" i="185"/>
  <c r="J23" i="185" s="1"/>
  <c r="C22" i="185"/>
  <c r="C21" i="185"/>
  <c r="H24" i="184"/>
  <c r="J24" i="184" s="1"/>
  <c r="D25" i="184"/>
  <c r="H24" i="183"/>
  <c r="J24" i="183" s="1"/>
  <c r="D25" i="183"/>
  <c r="H24" i="182"/>
  <c r="J24" i="182" s="1"/>
  <c r="D25" i="182"/>
  <c r="H24" i="181"/>
  <c r="J24" i="181" s="1"/>
  <c r="D25" i="181"/>
  <c r="H24" i="180"/>
  <c r="J24" i="180" s="1"/>
  <c r="D25" i="180"/>
  <c r="H24" i="179"/>
  <c r="J24" i="179" s="1"/>
  <c r="D25" i="179"/>
  <c r="H24" i="178"/>
  <c r="J24" i="178" s="1"/>
  <c r="D25" i="178"/>
  <c r="H24" i="177"/>
  <c r="J24" i="177" s="1"/>
  <c r="D25" i="177"/>
  <c r="H24" i="176"/>
  <c r="J24" i="176" s="1"/>
  <c r="D25" i="176"/>
  <c r="H24" i="175"/>
  <c r="J24" i="175" s="1"/>
  <c r="D25" i="175"/>
  <c r="H24" i="174"/>
  <c r="J24" i="174" s="1"/>
  <c r="D25" i="174"/>
  <c r="H24" i="173"/>
  <c r="J24" i="173" s="1"/>
  <c r="D25" i="173"/>
  <c r="H24" i="172"/>
  <c r="J24" i="172" s="1"/>
  <c r="D25" i="172"/>
  <c r="H24" i="171"/>
  <c r="J24" i="171" s="1"/>
  <c r="D25" i="171"/>
  <c r="H24" i="170"/>
  <c r="J24" i="170" s="1"/>
  <c r="D25" i="170"/>
  <c r="H24" i="169"/>
  <c r="J24" i="169" s="1"/>
  <c r="D25" i="169"/>
  <c r="D25" i="168"/>
  <c r="H24" i="168"/>
  <c r="J24" i="168" s="1"/>
  <c r="H24" i="167"/>
  <c r="J24" i="167" s="1"/>
  <c r="D25" i="167"/>
  <c r="H24" i="166"/>
  <c r="J24" i="166" s="1"/>
  <c r="D25" i="166"/>
  <c r="H24" i="165"/>
  <c r="J24" i="165" s="1"/>
  <c r="D25" i="165"/>
  <c r="H24" i="164"/>
  <c r="J24" i="164" s="1"/>
  <c r="D25" i="164"/>
  <c r="H24" i="163"/>
  <c r="J24" i="163" s="1"/>
  <c r="D25" i="163"/>
  <c r="H24" i="162"/>
  <c r="J24" i="162" s="1"/>
  <c r="D25" i="162"/>
  <c r="H24" i="161"/>
  <c r="J24" i="161" s="1"/>
  <c r="D25" i="161"/>
  <c r="H24" i="160"/>
  <c r="J24" i="160" s="1"/>
  <c r="D25" i="160"/>
  <c r="H24" i="119"/>
  <c r="J24" i="119" s="1"/>
  <c r="D25" i="119"/>
  <c r="H24" i="118"/>
  <c r="J24" i="118" s="1"/>
  <c r="D25" i="118"/>
  <c r="H24" i="117"/>
  <c r="J24" i="117" s="1"/>
  <c r="D25" i="117"/>
  <c r="H24" i="116"/>
  <c r="J24" i="116" s="1"/>
  <c r="D25" i="116"/>
  <c r="H24" i="115"/>
  <c r="J24" i="115" s="1"/>
  <c r="D25" i="115"/>
  <c r="H24" i="114"/>
  <c r="J24" i="114" s="1"/>
  <c r="D25" i="114"/>
  <c r="H24" i="113"/>
  <c r="J24" i="113" s="1"/>
  <c r="D25" i="113"/>
  <c r="H24" i="112"/>
  <c r="J24" i="112" s="1"/>
  <c r="D25" i="112"/>
  <c r="H24" i="111"/>
  <c r="J24" i="111" s="1"/>
  <c r="D25" i="111"/>
  <c r="H24" i="159"/>
  <c r="J24" i="159" s="1"/>
  <c r="D25" i="159"/>
  <c r="H24" i="158"/>
  <c r="J24" i="158" s="1"/>
  <c r="D25" i="158"/>
  <c r="H24" i="157"/>
  <c r="J24" i="157" s="1"/>
  <c r="D25" i="157"/>
  <c r="H24" i="156"/>
  <c r="J24" i="156" s="1"/>
  <c r="D25" i="156"/>
  <c r="H24" i="155"/>
  <c r="J24" i="155" s="1"/>
  <c r="D25" i="155"/>
  <c r="H24" i="154"/>
  <c r="J24" i="154" s="1"/>
  <c r="D25" i="154"/>
  <c r="H24" i="153"/>
  <c r="J24" i="153" s="1"/>
  <c r="D25" i="153"/>
  <c r="D25" i="152"/>
  <c r="H24" i="152"/>
  <c r="J24" i="152" s="1"/>
  <c r="H24" i="151"/>
  <c r="J24" i="151" s="1"/>
  <c r="D25" i="151"/>
  <c r="H24" i="150"/>
  <c r="J24" i="150" s="1"/>
  <c r="D25" i="150"/>
  <c r="H24" i="149"/>
  <c r="J24" i="149" s="1"/>
  <c r="D25" i="149"/>
  <c r="H24" i="148"/>
  <c r="J24" i="148" s="1"/>
  <c r="D25" i="148"/>
  <c r="D25" i="147"/>
  <c r="H24" i="147"/>
  <c r="J24" i="147" s="1"/>
  <c r="D25" i="146"/>
  <c r="H24" i="146"/>
  <c r="J24" i="146" s="1"/>
  <c r="H24" i="145"/>
  <c r="J24" i="145" s="1"/>
  <c r="D25" i="145"/>
  <c r="H24" i="144"/>
  <c r="J24" i="144" s="1"/>
  <c r="D25" i="144"/>
  <c r="H24" i="143"/>
  <c r="D25" i="143"/>
  <c r="H24" i="142"/>
  <c r="J24" i="142" s="1"/>
  <c r="D25" i="142"/>
  <c r="H24" i="141"/>
  <c r="J24" i="141" s="1"/>
  <c r="D25" i="141"/>
  <c r="H24" i="140"/>
  <c r="J24" i="140" s="1"/>
  <c r="D25" i="140"/>
  <c r="H24" i="139"/>
  <c r="J24" i="139" s="1"/>
  <c r="D25" i="139"/>
  <c r="H24" i="138"/>
  <c r="J24" i="138" s="1"/>
  <c r="D25" i="138"/>
  <c r="H24" i="137"/>
  <c r="J24" i="137" s="1"/>
  <c r="D25" i="137"/>
  <c r="D25" i="136"/>
  <c r="H24" i="136"/>
  <c r="J24" i="136" s="1"/>
  <c r="H24" i="135"/>
  <c r="J24" i="135" s="1"/>
  <c r="D25" i="135"/>
  <c r="H24" i="134"/>
  <c r="J24" i="134" s="1"/>
  <c r="D25" i="134"/>
  <c r="H24" i="133"/>
  <c r="J24" i="133" s="1"/>
  <c r="D25" i="133"/>
  <c r="H24" i="132"/>
  <c r="J24" i="132" s="1"/>
  <c r="D25" i="132"/>
  <c r="H24" i="131"/>
  <c r="J24" i="131" s="1"/>
  <c r="D25" i="131"/>
  <c r="H24" i="130"/>
  <c r="J24" i="130" s="1"/>
  <c r="D25" i="130"/>
  <c r="H24" i="129"/>
  <c r="J24" i="129" s="1"/>
  <c r="D25" i="129"/>
  <c r="H24" i="128"/>
  <c r="J24" i="128" s="1"/>
  <c r="D25" i="128"/>
  <c r="H24" i="127"/>
  <c r="J24" i="127" s="1"/>
  <c r="D25" i="127"/>
  <c r="H24" i="126"/>
  <c r="J24" i="126" s="1"/>
  <c r="D25" i="126"/>
  <c r="H24" i="125"/>
  <c r="J24" i="125" s="1"/>
  <c r="D25" i="125"/>
  <c r="H24" i="124"/>
  <c r="J24" i="124" s="1"/>
  <c r="D25" i="124"/>
  <c r="H24" i="123"/>
  <c r="J24" i="123" s="1"/>
  <c r="D25" i="123"/>
  <c r="H24" i="122"/>
  <c r="J24" i="122" s="1"/>
  <c r="D25" i="122"/>
  <c r="H24" i="121"/>
  <c r="J24" i="121" s="1"/>
  <c r="D25" i="121"/>
  <c r="H24" i="120"/>
  <c r="J24" i="120" s="1"/>
  <c r="D25" i="120"/>
  <c r="D25" i="110"/>
  <c r="H24" i="110"/>
  <c r="J24" i="110" s="1"/>
  <c r="H24" i="109"/>
  <c r="J24" i="109" s="1"/>
  <c r="D25" i="109"/>
  <c r="H24" i="108"/>
  <c r="J24" i="108" s="1"/>
  <c r="D25" i="108"/>
  <c r="H24" i="107"/>
  <c r="J24" i="107" s="1"/>
  <c r="D25" i="107"/>
  <c r="H23" i="106"/>
  <c r="J23" i="106" s="1"/>
  <c r="D24" i="106"/>
  <c r="C22" i="106"/>
  <c r="C21" i="106"/>
  <c r="H24" i="105"/>
  <c r="J24" i="105" s="1"/>
  <c r="D25" i="105"/>
  <c r="D24" i="104"/>
  <c r="H23" i="104"/>
  <c r="J23" i="104" s="1"/>
  <c r="C22" i="104"/>
  <c r="C21" i="104"/>
  <c r="H24" i="103"/>
  <c r="D25" i="103"/>
  <c r="C23" i="143" l="1"/>
  <c r="J24" i="143"/>
  <c r="C23" i="103"/>
  <c r="J24" i="103"/>
  <c r="C30" i="102"/>
  <c r="C31" i="102"/>
  <c r="C29" i="102"/>
  <c r="H25" i="199"/>
  <c r="D26" i="199"/>
  <c r="C23" i="199"/>
  <c r="D26" i="198"/>
  <c r="H25" i="198"/>
  <c r="C23" i="198"/>
  <c r="D26" i="197"/>
  <c r="H25" i="197"/>
  <c r="C23" i="197"/>
  <c r="D26" i="196"/>
  <c r="H25" i="196"/>
  <c r="J25" i="196" s="1"/>
  <c r="C23" i="196"/>
  <c r="D26" i="195"/>
  <c r="H25" i="195"/>
  <c r="C23" i="195"/>
  <c r="D26" i="194"/>
  <c r="H25" i="194"/>
  <c r="C23" i="194"/>
  <c r="D26" i="193"/>
  <c r="H25" i="193"/>
  <c r="C23" i="193"/>
  <c r="D26" i="192"/>
  <c r="H25" i="192"/>
  <c r="C23" i="192"/>
  <c r="D26" i="191"/>
  <c r="H25" i="191"/>
  <c r="C23" i="191"/>
  <c r="D26" i="190"/>
  <c r="H25" i="190"/>
  <c r="C23" i="190"/>
  <c r="D26" i="189"/>
  <c r="H25" i="189"/>
  <c r="C23" i="189"/>
  <c r="D26" i="188"/>
  <c r="H25" i="188"/>
  <c r="C23" i="188"/>
  <c r="D26" i="187"/>
  <c r="H25" i="187"/>
  <c r="C23" i="187"/>
  <c r="D26" i="186"/>
  <c r="H25" i="186"/>
  <c r="C23" i="186"/>
  <c r="H24" i="185"/>
  <c r="J24" i="185" s="1"/>
  <c r="D25" i="185"/>
  <c r="D26" i="184"/>
  <c r="H25" i="184"/>
  <c r="C23" i="184"/>
  <c r="D26" i="183"/>
  <c r="H25" i="183"/>
  <c r="C23" i="183"/>
  <c r="D26" i="182"/>
  <c r="H25" i="182"/>
  <c r="C23" i="182"/>
  <c r="D26" i="181"/>
  <c r="H25" i="181"/>
  <c r="C23" i="181"/>
  <c r="D26" i="180"/>
  <c r="H25" i="180"/>
  <c r="C23" i="180"/>
  <c r="D26" i="179"/>
  <c r="H25" i="179"/>
  <c r="C23" i="179"/>
  <c r="D26" i="178"/>
  <c r="H25" i="178"/>
  <c r="C23" i="178"/>
  <c r="D26" i="177"/>
  <c r="H25" i="177"/>
  <c r="C23" i="177"/>
  <c r="D26" i="176"/>
  <c r="H25" i="176"/>
  <c r="C23" i="176"/>
  <c r="D26" i="175"/>
  <c r="H25" i="175"/>
  <c r="C23" i="175"/>
  <c r="D26" i="174"/>
  <c r="H25" i="174"/>
  <c r="C23" i="174"/>
  <c r="D26" i="173"/>
  <c r="H25" i="173"/>
  <c r="C23" i="173"/>
  <c r="D26" i="172"/>
  <c r="H25" i="172"/>
  <c r="C23" i="172"/>
  <c r="D26" i="171"/>
  <c r="H25" i="171"/>
  <c r="C23" i="171"/>
  <c r="D26" i="170"/>
  <c r="H25" i="170"/>
  <c r="C23" i="170"/>
  <c r="D26" i="169"/>
  <c r="H25" i="169"/>
  <c r="C23" i="169"/>
  <c r="D26" i="168"/>
  <c r="H25" i="168"/>
  <c r="J25" i="168" s="1"/>
  <c r="C23" i="168"/>
  <c r="D26" i="167"/>
  <c r="H25" i="167"/>
  <c r="C23" i="167"/>
  <c r="D26" i="166"/>
  <c r="H25" i="166"/>
  <c r="C23" i="166"/>
  <c r="D26" i="165"/>
  <c r="H25" i="165"/>
  <c r="C23" i="165"/>
  <c r="D26" i="164"/>
  <c r="H25" i="164"/>
  <c r="C23" i="164"/>
  <c r="D26" i="163"/>
  <c r="H25" i="163"/>
  <c r="C23" i="163"/>
  <c r="D26" i="162"/>
  <c r="H25" i="162"/>
  <c r="C23" i="162"/>
  <c r="D26" i="161"/>
  <c r="H25" i="161"/>
  <c r="C23" i="161"/>
  <c r="D26" i="160"/>
  <c r="H25" i="160"/>
  <c r="C23" i="160"/>
  <c r="D26" i="119"/>
  <c r="H25" i="119"/>
  <c r="C23" i="119"/>
  <c r="D26" i="118"/>
  <c r="H25" i="118"/>
  <c r="C23" i="118"/>
  <c r="D26" i="117"/>
  <c r="H25" i="117"/>
  <c r="C23" i="117"/>
  <c r="H25" i="116"/>
  <c r="D26" i="116"/>
  <c r="C23" i="116"/>
  <c r="D26" i="115"/>
  <c r="H25" i="115"/>
  <c r="C23" i="115"/>
  <c r="D26" i="114"/>
  <c r="H25" i="114"/>
  <c r="C23" i="114"/>
  <c r="D26" i="113"/>
  <c r="H25" i="113"/>
  <c r="C23" i="113"/>
  <c r="D26" i="112"/>
  <c r="H25" i="112"/>
  <c r="C23" i="112"/>
  <c r="D26" i="111"/>
  <c r="H25" i="111"/>
  <c r="C23" i="111"/>
  <c r="D26" i="159"/>
  <c r="H25" i="159"/>
  <c r="C23" i="159"/>
  <c r="D26" i="158"/>
  <c r="H25" i="158"/>
  <c r="C23" i="158"/>
  <c r="D26" i="157"/>
  <c r="H25" i="157"/>
  <c r="C23" i="157"/>
  <c r="D26" i="156"/>
  <c r="H25" i="156"/>
  <c r="C23" i="156"/>
  <c r="D26" i="155"/>
  <c r="H25" i="155"/>
  <c r="C23" i="155"/>
  <c r="D26" i="154"/>
  <c r="H25" i="154"/>
  <c r="C23" i="154"/>
  <c r="D26" i="153"/>
  <c r="H25" i="153"/>
  <c r="C23" i="153"/>
  <c r="D26" i="152"/>
  <c r="H25" i="152"/>
  <c r="J25" i="152" s="1"/>
  <c r="C23" i="152"/>
  <c r="D26" i="151"/>
  <c r="H25" i="151"/>
  <c r="C23" i="151"/>
  <c r="D26" i="150"/>
  <c r="H25" i="150"/>
  <c r="C23" i="150"/>
  <c r="D26" i="149"/>
  <c r="H25" i="149"/>
  <c r="C23" i="149"/>
  <c r="D26" i="148"/>
  <c r="H25" i="148"/>
  <c r="C23" i="148"/>
  <c r="D26" i="147"/>
  <c r="H25" i="147"/>
  <c r="J25" i="147" s="1"/>
  <c r="C23" i="147"/>
  <c r="D26" i="146"/>
  <c r="H25" i="146"/>
  <c r="J25" i="146" s="1"/>
  <c r="C23" i="146"/>
  <c r="D26" i="145"/>
  <c r="H25" i="145"/>
  <c r="C23" i="145"/>
  <c r="D26" i="144"/>
  <c r="H25" i="144"/>
  <c r="C23" i="144"/>
  <c r="D26" i="143"/>
  <c r="H25" i="143"/>
  <c r="J25" i="143" s="1"/>
  <c r="D26" i="142"/>
  <c r="H25" i="142"/>
  <c r="C23" i="142"/>
  <c r="D26" i="141"/>
  <c r="H25" i="141"/>
  <c r="C23" i="141"/>
  <c r="D26" i="140"/>
  <c r="H25" i="140"/>
  <c r="C23" i="140"/>
  <c r="D26" i="139"/>
  <c r="H25" i="139"/>
  <c r="C23" i="139"/>
  <c r="D26" i="138"/>
  <c r="H25" i="138"/>
  <c r="C23" i="138"/>
  <c r="D26" i="137"/>
  <c r="H25" i="137"/>
  <c r="C23" i="137"/>
  <c r="D26" i="136"/>
  <c r="H25" i="136"/>
  <c r="J25" i="136" s="1"/>
  <c r="C23" i="136"/>
  <c r="D26" i="135"/>
  <c r="H25" i="135"/>
  <c r="C23" i="135"/>
  <c r="D26" i="134"/>
  <c r="H25" i="134"/>
  <c r="C23" i="134"/>
  <c r="D26" i="133"/>
  <c r="H25" i="133"/>
  <c r="C23" i="133"/>
  <c r="D26" i="132"/>
  <c r="H25" i="132"/>
  <c r="C23" i="132"/>
  <c r="D26" i="131"/>
  <c r="H25" i="131"/>
  <c r="C23" i="131"/>
  <c r="D26" i="130"/>
  <c r="H25" i="130"/>
  <c r="C23" i="130"/>
  <c r="D26" i="129"/>
  <c r="H25" i="129"/>
  <c r="C23" i="129"/>
  <c r="D26" i="128"/>
  <c r="H25" i="128"/>
  <c r="C23" i="128"/>
  <c r="D26" i="127"/>
  <c r="H25" i="127"/>
  <c r="J25" i="127" s="1"/>
  <c r="C23" i="127"/>
  <c r="D26" i="126"/>
  <c r="H25" i="126"/>
  <c r="C23" i="126"/>
  <c r="D26" i="125"/>
  <c r="H25" i="125"/>
  <c r="C23" i="125"/>
  <c r="H25" i="124"/>
  <c r="D26" i="124"/>
  <c r="C23" i="124"/>
  <c r="D26" i="123"/>
  <c r="H25" i="123"/>
  <c r="C23" i="123"/>
  <c r="D26" i="122"/>
  <c r="H25" i="122"/>
  <c r="C23" i="122"/>
  <c r="D26" i="121"/>
  <c r="H25" i="121"/>
  <c r="C23" i="121"/>
  <c r="D26" i="120"/>
  <c r="H25" i="120"/>
  <c r="C23" i="120"/>
  <c r="H25" i="110"/>
  <c r="J25" i="110" s="1"/>
  <c r="D26" i="110"/>
  <c r="C23" i="110"/>
  <c r="D26" i="109"/>
  <c r="H25" i="109"/>
  <c r="C23" i="109"/>
  <c r="D26" i="108"/>
  <c r="H25" i="108"/>
  <c r="C23" i="108"/>
  <c r="D26" i="107"/>
  <c r="H25" i="107"/>
  <c r="C23" i="107"/>
  <c r="H24" i="106"/>
  <c r="D25" i="106"/>
  <c r="D26" i="105"/>
  <c r="H25" i="105"/>
  <c r="C23" i="105"/>
  <c r="H24" i="104"/>
  <c r="J24" i="104" s="1"/>
  <c r="D25" i="104"/>
  <c r="D26" i="103"/>
  <c r="H25" i="103"/>
  <c r="C24" i="199" l="1"/>
  <c r="J25" i="199"/>
  <c r="C24" i="198"/>
  <c r="J25" i="198"/>
  <c r="C24" i="197"/>
  <c r="J25" i="197"/>
  <c r="C24" i="195"/>
  <c r="J25" i="195"/>
  <c r="C24" i="194"/>
  <c r="J25" i="194"/>
  <c r="C24" i="193"/>
  <c r="J25" i="193"/>
  <c r="C24" i="192"/>
  <c r="J25" i="192"/>
  <c r="C24" i="191"/>
  <c r="J25" i="191"/>
  <c r="C24" i="190"/>
  <c r="J25" i="190"/>
  <c r="C24" i="189"/>
  <c r="J25" i="189"/>
  <c r="C24" i="188"/>
  <c r="J25" i="188"/>
  <c r="C24" i="187"/>
  <c r="J25" i="187"/>
  <c r="C24" i="186"/>
  <c r="J25" i="186"/>
  <c r="C24" i="184"/>
  <c r="J25" i="184"/>
  <c r="C24" i="183"/>
  <c r="J25" i="183"/>
  <c r="C24" i="182"/>
  <c r="J25" i="182"/>
  <c r="C24" i="181"/>
  <c r="J25" i="181"/>
  <c r="C24" i="180"/>
  <c r="J25" i="180"/>
  <c r="C24" i="179"/>
  <c r="J25" i="179"/>
  <c r="C24" i="178"/>
  <c r="J25" i="178"/>
  <c r="C24" i="177"/>
  <c r="J25" i="177"/>
  <c r="C24" i="176"/>
  <c r="J25" i="176"/>
  <c r="C24" i="175"/>
  <c r="J25" i="175"/>
  <c r="C24" i="174"/>
  <c r="J25" i="174"/>
  <c r="C24" i="173"/>
  <c r="J25" i="173"/>
  <c r="C24" i="172"/>
  <c r="J25" i="172"/>
  <c r="C24" i="171"/>
  <c r="J25" i="171"/>
  <c r="C24" i="170"/>
  <c r="J25" i="170"/>
  <c r="C24" i="169"/>
  <c r="J25" i="169"/>
  <c r="C24" i="167"/>
  <c r="J25" i="167"/>
  <c r="C24" i="166"/>
  <c r="J25" i="166"/>
  <c r="C24" i="165"/>
  <c r="J25" i="165"/>
  <c r="C24" i="164"/>
  <c r="J25" i="164"/>
  <c r="C24" i="163"/>
  <c r="J25" i="163"/>
  <c r="C24" i="162"/>
  <c r="J25" i="162"/>
  <c r="C24" i="161"/>
  <c r="J25" i="161"/>
  <c r="C24" i="160"/>
  <c r="J25" i="160"/>
  <c r="C24" i="119"/>
  <c r="J25" i="119"/>
  <c r="C24" i="118"/>
  <c r="J25" i="118"/>
  <c r="C24" i="117"/>
  <c r="J25" i="117"/>
  <c r="C24" i="116"/>
  <c r="J25" i="116"/>
  <c r="C24" i="115"/>
  <c r="J25" i="115"/>
  <c r="C24" i="114"/>
  <c r="J25" i="114"/>
  <c r="C24" i="113"/>
  <c r="J25" i="113"/>
  <c r="C24" i="112"/>
  <c r="J25" i="112"/>
  <c r="C24" i="111"/>
  <c r="J25" i="111"/>
  <c r="C24" i="159"/>
  <c r="J25" i="159"/>
  <c r="C24" i="158"/>
  <c r="J25" i="158"/>
  <c r="C24" i="157"/>
  <c r="J25" i="157"/>
  <c r="C24" i="156"/>
  <c r="J25" i="156"/>
  <c r="C24" i="155"/>
  <c r="J25" i="155"/>
  <c r="C24" i="154"/>
  <c r="J25" i="154"/>
  <c r="C24" i="153"/>
  <c r="J25" i="153"/>
  <c r="C24" i="151"/>
  <c r="J25" i="151"/>
  <c r="C24" i="150"/>
  <c r="J25" i="150"/>
  <c r="C24" i="149"/>
  <c r="J25" i="149"/>
  <c r="C24" i="148"/>
  <c r="J25" i="148"/>
  <c r="C24" i="145"/>
  <c r="J25" i="145"/>
  <c r="C24" i="144"/>
  <c r="J25" i="144"/>
  <c r="C24" i="143"/>
  <c r="C24" i="142"/>
  <c r="J25" i="142"/>
  <c r="C24" i="141"/>
  <c r="J25" i="141"/>
  <c r="C24" i="140"/>
  <c r="J25" i="140"/>
  <c r="C24" i="139"/>
  <c r="J25" i="139"/>
  <c r="C24" i="138"/>
  <c r="J25" i="138"/>
  <c r="C24" i="137"/>
  <c r="J25" i="137"/>
  <c r="C24" i="135"/>
  <c r="J25" i="135"/>
  <c r="C24" i="134"/>
  <c r="J25" i="134"/>
  <c r="C24" i="133"/>
  <c r="J25" i="133"/>
  <c r="C24" i="132"/>
  <c r="J25" i="132"/>
  <c r="C24" i="131"/>
  <c r="J25" i="131"/>
  <c r="C24" i="130"/>
  <c r="J25" i="130"/>
  <c r="C24" i="129"/>
  <c r="J25" i="129"/>
  <c r="C24" i="128"/>
  <c r="J25" i="128"/>
  <c r="C24" i="127"/>
  <c r="C24" i="126"/>
  <c r="J25" i="126"/>
  <c r="C24" i="125"/>
  <c r="J25" i="125"/>
  <c r="C24" i="124"/>
  <c r="J25" i="124"/>
  <c r="C24" i="123"/>
  <c r="J25" i="123"/>
  <c r="C24" i="122"/>
  <c r="J25" i="122"/>
  <c r="C24" i="121"/>
  <c r="J25" i="121"/>
  <c r="C24" i="120"/>
  <c r="J25" i="120"/>
  <c r="C24" i="109"/>
  <c r="J25" i="109"/>
  <c r="C24" i="108"/>
  <c r="J25" i="108"/>
  <c r="C24" i="107"/>
  <c r="J25" i="107"/>
  <c r="C23" i="106"/>
  <c r="J24" i="106"/>
  <c r="C24" i="105"/>
  <c r="J25" i="105"/>
  <c r="C24" i="103"/>
  <c r="J25" i="103"/>
  <c r="D27" i="199"/>
  <c r="H26" i="199"/>
  <c r="D27" i="198"/>
  <c r="H26" i="198"/>
  <c r="J26" i="198" s="1"/>
  <c r="D27" i="197"/>
  <c r="H26" i="197"/>
  <c r="J26" i="197" s="1"/>
  <c r="D27" i="196"/>
  <c r="H26" i="196"/>
  <c r="J26" i="196" s="1"/>
  <c r="C24" i="196"/>
  <c r="D27" i="195"/>
  <c r="H26" i="195"/>
  <c r="J26" i="195" s="1"/>
  <c r="D27" i="194"/>
  <c r="H26" i="194"/>
  <c r="J26" i="194" s="1"/>
  <c r="D27" i="193"/>
  <c r="H26" i="193"/>
  <c r="J26" i="193" s="1"/>
  <c r="D27" i="192"/>
  <c r="H26" i="192"/>
  <c r="J26" i="192" s="1"/>
  <c r="D27" i="191"/>
  <c r="H26" i="191"/>
  <c r="J26" i="191" s="1"/>
  <c r="D27" i="190"/>
  <c r="H26" i="190"/>
  <c r="J26" i="190" s="1"/>
  <c r="D27" i="189"/>
  <c r="H26" i="189"/>
  <c r="J26" i="189" s="1"/>
  <c r="D27" i="188"/>
  <c r="H26" i="188"/>
  <c r="J26" i="188" s="1"/>
  <c r="D27" i="187"/>
  <c r="H26" i="187"/>
  <c r="J26" i="187" s="1"/>
  <c r="D27" i="186"/>
  <c r="H26" i="186"/>
  <c r="J26" i="186" s="1"/>
  <c r="D26" i="185"/>
  <c r="H25" i="185"/>
  <c r="C23" i="185"/>
  <c r="D27" i="184"/>
  <c r="H26" i="184"/>
  <c r="J26" i="184" s="1"/>
  <c r="D27" i="183"/>
  <c r="H26" i="183"/>
  <c r="J26" i="183" s="1"/>
  <c r="D27" i="182"/>
  <c r="H26" i="182"/>
  <c r="J26" i="182" s="1"/>
  <c r="D27" i="181"/>
  <c r="H26" i="181"/>
  <c r="J26" i="181" s="1"/>
  <c r="D27" i="180"/>
  <c r="H26" i="180"/>
  <c r="J26" i="180" s="1"/>
  <c r="D27" i="179"/>
  <c r="H26" i="179"/>
  <c r="J26" i="179" s="1"/>
  <c r="D27" i="178"/>
  <c r="H26" i="178"/>
  <c r="J26" i="178" s="1"/>
  <c r="D27" i="177"/>
  <c r="H26" i="177"/>
  <c r="J26" i="177" s="1"/>
  <c r="D27" i="176"/>
  <c r="H26" i="176"/>
  <c r="J26" i="176" s="1"/>
  <c r="D27" i="175"/>
  <c r="H26" i="175"/>
  <c r="J26" i="175" s="1"/>
  <c r="D27" i="174"/>
  <c r="H26" i="174"/>
  <c r="J26" i="174" s="1"/>
  <c r="D27" i="173"/>
  <c r="H26" i="173"/>
  <c r="J26" i="173" s="1"/>
  <c r="D27" i="172"/>
  <c r="H26" i="172"/>
  <c r="J26" i="172" s="1"/>
  <c r="D27" i="171"/>
  <c r="H26" i="171"/>
  <c r="J26" i="171" s="1"/>
  <c r="D27" i="170"/>
  <c r="H26" i="170"/>
  <c r="J26" i="170" s="1"/>
  <c r="D27" i="169"/>
  <c r="H26" i="169"/>
  <c r="J26" i="169" s="1"/>
  <c r="D27" i="168"/>
  <c r="H26" i="168"/>
  <c r="J26" i="168" s="1"/>
  <c r="C24" i="168"/>
  <c r="D27" i="167"/>
  <c r="H26" i="167"/>
  <c r="J26" i="167" s="1"/>
  <c r="D27" i="166"/>
  <c r="H26" i="166"/>
  <c r="J26" i="166" s="1"/>
  <c r="D27" i="165"/>
  <c r="H26" i="165"/>
  <c r="J26" i="165" s="1"/>
  <c r="D27" i="164"/>
  <c r="H26" i="164"/>
  <c r="J26" i="164" s="1"/>
  <c r="D27" i="163"/>
  <c r="H26" i="163"/>
  <c r="J26" i="163" s="1"/>
  <c r="D27" i="162"/>
  <c r="H26" i="162"/>
  <c r="J26" i="162" s="1"/>
  <c r="D27" i="161"/>
  <c r="H26" i="161"/>
  <c r="J26" i="161" s="1"/>
  <c r="D27" i="160"/>
  <c r="H26" i="160"/>
  <c r="J26" i="160" s="1"/>
  <c r="D27" i="119"/>
  <c r="H26" i="119"/>
  <c r="J26" i="119" s="1"/>
  <c r="D27" i="118"/>
  <c r="H26" i="118"/>
  <c r="J26" i="118" s="1"/>
  <c r="D27" i="117"/>
  <c r="H26" i="117"/>
  <c r="J26" i="117" s="1"/>
  <c r="D27" i="116"/>
  <c r="H26" i="116"/>
  <c r="D27" i="115"/>
  <c r="H26" i="115"/>
  <c r="J26" i="115" s="1"/>
  <c r="D27" i="114"/>
  <c r="H26" i="114"/>
  <c r="J26" i="114" s="1"/>
  <c r="D27" i="113"/>
  <c r="H26" i="113"/>
  <c r="J26" i="113" s="1"/>
  <c r="D27" i="112"/>
  <c r="H26" i="112"/>
  <c r="J26" i="112" s="1"/>
  <c r="D27" i="111"/>
  <c r="H26" i="111"/>
  <c r="J26" i="111" s="1"/>
  <c r="D27" i="159"/>
  <c r="H26" i="159"/>
  <c r="J26" i="159" s="1"/>
  <c r="D27" i="158"/>
  <c r="H26" i="158"/>
  <c r="J26" i="158" s="1"/>
  <c r="D27" i="157"/>
  <c r="H26" i="157"/>
  <c r="J26" i="157" s="1"/>
  <c r="D27" i="156"/>
  <c r="H26" i="156"/>
  <c r="J26" i="156" s="1"/>
  <c r="D27" i="155"/>
  <c r="H26" i="155"/>
  <c r="J26" i="155" s="1"/>
  <c r="D27" i="154"/>
  <c r="H26" i="154"/>
  <c r="J26" i="154" s="1"/>
  <c r="D27" i="153"/>
  <c r="H26" i="153"/>
  <c r="J26" i="153" s="1"/>
  <c r="D27" i="152"/>
  <c r="H26" i="152"/>
  <c r="J26" i="152" s="1"/>
  <c r="C24" i="152"/>
  <c r="D27" i="151"/>
  <c r="H26" i="151"/>
  <c r="J26" i="151" s="1"/>
  <c r="D27" i="150"/>
  <c r="H26" i="150"/>
  <c r="J26" i="150" s="1"/>
  <c r="D27" i="149"/>
  <c r="H26" i="149"/>
  <c r="J26" i="149" s="1"/>
  <c r="D27" i="148"/>
  <c r="H26" i="148"/>
  <c r="J26" i="148" s="1"/>
  <c r="D27" i="147"/>
  <c r="H26" i="147"/>
  <c r="J26" i="147" s="1"/>
  <c r="C24" i="147"/>
  <c r="D27" i="146"/>
  <c r="H26" i="146"/>
  <c r="J26" i="146" s="1"/>
  <c r="C24" i="146"/>
  <c r="D27" i="145"/>
  <c r="H26" i="145"/>
  <c r="J26" i="145" s="1"/>
  <c r="D27" i="144"/>
  <c r="H26" i="144"/>
  <c r="J26" i="144" s="1"/>
  <c r="D27" i="143"/>
  <c r="H26" i="143"/>
  <c r="J26" i="143" s="1"/>
  <c r="D27" i="142"/>
  <c r="H26" i="142"/>
  <c r="J26" i="142" s="1"/>
  <c r="D27" i="141"/>
  <c r="H26" i="141"/>
  <c r="J26" i="141" s="1"/>
  <c r="D27" i="140"/>
  <c r="H26" i="140"/>
  <c r="J26" i="140" s="1"/>
  <c r="D27" i="139"/>
  <c r="H26" i="139"/>
  <c r="J26" i="139" s="1"/>
  <c r="D27" i="138"/>
  <c r="H26" i="138"/>
  <c r="J26" i="138" s="1"/>
  <c r="D27" i="137"/>
  <c r="H26" i="137"/>
  <c r="J26" i="137" s="1"/>
  <c r="D27" i="136"/>
  <c r="H26" i="136"/>
  <c r="J26" i="136" s="1"/>
  <c r="C24" i="136"/>
  <c r="D27" i="135"/>
  <c r="H26" i="135"/>
  <c r="J26" i="135" s="1"/>
  <c r="D27" i="134"/>
  <c r="H26" i="134"/>
  <c r="J26" i="134" s="1"/>
  <c r="D27" i="133"/>
  <c r="H26" i="133"/>
  <c r="J26" i="133" s="1"/>
  <c r="D27" i="132"/>
  <c r="H26" i="132"/>
  <c r="J26" i="132" s="1"/>
  <c r="D27" i="131"/>
  <c r="H26" i="131"/>
  <c r="J26" i="131" s="1"/>
  <c r="D27" i="130"/>
  <c r="H26" i="130"/>
  <c r="J26" i="130" s="1"/>
  <c r="D27" i="129"/>
  <c r="H26" i="129"/>
  <c r="J26" i="129" s="1"/>
  <c r="D27" i="128"/>
  <c r="H26" i="128"/>
  <c r="J26" i="128" s="1"/>
  <c r="D27" i="127"/>
  <c r="H26" i="127"/>
  <c r="J26" i="127" s="1"/>
  <c r="D27" i="126"/>
  <c r="H26" i="126"/>
  <c r="J26" i="126" s="1"/>
  <c r="D27" i="125"/>
  <c r="H26" i="125"/>
  <c r="J26" i="125" s="1"/>
  <c r="D27" i="124"/>
  <c r="H26" i="124"/>
  <c r="D27" i="123"/>
  <c r="H26" i="123"/>
  <c r="J26" i="123" s="1"/>
  <c r="D27" i="122"/>
  <c r="H26" i="122"/>
  <c r="J26" i="122" s="1"/>
  <c r="D27" i="121"/>
  <c r="H26" i="121"/>
  <c r="J26" i="121" s="1"/>
  <c r="D27" i="120"/>
  <c r="H26" i="120"/>
  <c r="J26" i="120" s="1"/>
  <c r="D27" i="110"/>
  <c r="H26" i="110"/>
  <c r="C24" i="110"/>
  <c r="D27" i="109"/>
  <c r="H26" i="109"/>
  <c r="J26" i="109" s="1"/>
  <c r="D27" i="108"/>
  <c r="H26" i="108"/>
  <c r="J26" i="108" s="1"/>
  <c r="D27" i="107"/>
  <c r="H26" i="107"/>
  <c r="J26" i="107" s="1"/>
  <c r="H25" i="106"/>
  <c r="D26" i="106"/>
  <c r="D27" i="105"/>
  <c r="H26" i="105"/>
  <c r="J26" i="105" s="1"/>
  <c r="D26" i="104"/>
  <c r="H25" i="104"/>
  <c r="C23" i="104"/>
  <c r="D27" i="103"/>
  <c r="H26" i="103"/>
  <c r="J26" i="103" s="1"/>
  <c r="C25" i="199" l="1"/>
  <c r="J26" i="199"/>
  <c r="C24" i="185"/>
  <c r="J25" i="185"/>
  <c r="C25" i="116"/>
  <c r="J26" i="116"/>
  <c r="C25" i="124"/>
  <c r="J26" i="124"/>
  <c r="C25" i="110"/>
  <c r="J26" i="110"/>
  <c r="C24" i="106"/>
  <c r="J25" i="106"/>
  <c r="C24" i="104"/>
  <c r="J25" i="104"/>
  <c r="D28" i="199"/>
  <c r="H27" i="199"/>
  <c r="J27" i="199" s="1"/>
  <c r="D28" i="198"/>
  <c r="H27" i="198"/>
  <c r="J27" i="198" s="1"/>
  <c r="C25" i="198"/>
  <c r="D28" i="197"/>
  <c r="H27" i="197"/>
  <c r="J27" i="197" s="1"/>
  <c r="C25" i="197"/>
  <c r="D28" i="196"/>
  <c r="H27" i="196"/>
  <c r="J27" i="196" s="1"/>
  <c r="C25" i="196"/>
  <c r="D28" i="195"/>
  <c r="H27" i="195"/>
  <c r="J27" i="195" s="1"/>
  <c r="C25" i="195"/>
  <c r="D28" i="194"/>
  <c r="H27" i="194"/>
  <c r="J27" i="194" s="1"/>
  <c r="C25" i="194"/>
  <c r="D28" i="193"/>
  <c r="H27" i="193"/>
  <c r="J27" i="193" s="1"/>
  <c r="C25" i="193"/>
  <c r="D28" i="192"/>
  <c r="H27" i="192"/>
  <c r="J27" i="192" s="1"/>
  <c r="C25" i="192"/>
  <c r="D28" i="191"/>
  <c r="H27" i="191"/>
  <c r="J27" i="191" s="1"/>
  <c r="C25" i="191"/>
  <c r="D28" i="190"/>
  <c r="H27" i="190"/>
  <c r="J27" i="190" s="1"/>
  <c r="C25" i="190"/>
  <c r="D28" i="189"/>
  <c r="H27" i="189"/>
  <c r="J27" i="189" s="1"/>
  <c r="C25" i="189"/>
  <c r="D28" i="188"/>
  <c r="H27" i="188"/>
  <c r="J27" i="188" s="1"/>
  <c r="C25" i="188"/>
  <c r="D28" i="187"/>
  <c r="H27" i="187"/>
  <c r="J27" i="187" s="1"/>
  <c r="C25" i="187"/>
  <c r="D28" i="186"/>
  <c r="H27" i="186"/>
  <c r="J27" i="186" s="1"/>
  <c r="C25" i="186"/>
  <c r="D27" i="185"/>
  <c r="H26" i="185"/>
  <c r="J26" i="185" s="1"/>
  <c r="D28" i="184"/>
  <c r="H27" i="184"/>
  <c r="J27" i="184" s="1"/>
  <c r="C25" i="184"/>
  <c r="D28" i="183"/>
  <c r="H27" i="183"/>
  <c r="J27" i="183" s="1"/>
  <c r="C25" i="183"/>
  <c r="D28" i="182"/>
  <c r="H27" i="182"/>
  <c r="J27" i="182" s="1"/>
  <c r="C25" i="182"/>
  <c r="D28" i="181"/>
  <c r="H27" i="181"/>
  <c r="J27" i="181" s="1"/>
  <c r="C25" i="181"/>
  <c r="D28" i="180"/>
  <c r="H27" i="180"/>
  <c r="J27" i="180" s="1"/>
  <c r="C25" i="180"/>
  <c r="D28" i="179"/>
  <c r="H27" i="179"/>
  <c r="J27" i="179" s="1"/>
  <c r="C25" i="179"/>
  <c r="D28" i="178"/>
  <c r="H27" i="178"/>
  <c r="J27" i="178" s="1"/>
  <c r="C25" i="178"/>
  <c r="H27" i="177"/>
  <c r="J27" i="177" s="1"/>
  <c r="D28" i="177"/>
  <c r="C25" i="177"/>
  <c r="D28" i="176"/>
  <c r="H27" i="176"/>
  <c r="J27" i="176" s="1"/>
  <c r="C25" i="176"/>
  <c r="D28" i="175"/>
  <c r="H27" i="175"/>
  <c r="J27" i="175" s="1"/>
  <c r="C25" i="175"/>
  <c r="D28" i="174"/>
  <c r="H27" i="174"/>
  <c r="J27" i="174" s="1"/>
  <c r="C25" i="174"/>
  <c r="D28" i="173"/>
  <c r="H27" i="173"/>
  <c r="J27" i="173" s="1"/>
  <c r="C25" i="173"/>
  <c r="D28" i="172"/>
  <c r="H27" i="172"/>
  <c r="J27" i="172" s="1"/>
  <c r="C25" i="172"/>
  <c r="D28" i="171"/>
  <c r="H27" i="171"/>
  <c r="J27" i="171" s="1"/>
  <c r="C25" i="171"/>
  <c r="D28" i="170"/>
  <c r="H27" i="170"/>
  <c r="J27" i="170" s="1"/>
  <c r="C25" i="170"/>
  <c r="D28" i="169"/>
  <c r="H27" i="169"/>
  <c r="J27" i="169" s="1"/>
  <c r="C25" i="169"/>
  <c r="D28" i="168"/>
  <c r="H27" i="168"/>
  <c r="J27" i="168" s="1"/>
  <c r="C25" i="168"/>
  <c r="D28" i="167"/>
  <c r="H27" i="167"/>
  <c r="J27" i="167" s="1"/>
  <c r="C25" i="167"/>
  <c r="D28" i="166"/>
  <c r="H27" i="166"/>
  <c r="J27" i="166" s="1"/>
  <c r="C25" i="166"/>
  <c r="D28" i="165"/>
  <c r="H27" i="165"/>
  <c r="J27" i="165" s="1"/>
  <c r="C25" i="165"/>
  <c r="D28" i="164"/>
  <c r="H27" i="164"/>
  <c r="J27" i="164" s="1"/>
  <c r="C25" i="164"/>
  <c r="D28" i="163"/>
  <c r="H27" i="163"/>
  <c r="J27" i="163" s="1"/>
  <c r="C25" i="163"/>
  <c r="D28" i="162"/>
  <c r="H27" i="162"/>
  <c r="J27" i="162" s="1"/>
  <c r="C25" i="162"/>
  <c r="D28" i="161"/>
  <c r="H27" i="161"/>
  <c r="J27" i="161" s="1"/>
  <c r="C25" i="161"/>
  <c r="D28" i="160"/>
  <c r="H27" i="160"/>
  <c r="J27" i="160" s="1"/>
  <c r="C25" i="160"/>
  <c r="D28" i="119"/>
  <c r="H27" i="119"/>
  <c r="J27" i="119" s="1"/>
  <c r="C25" i="119"/>
  <c r="D28" i="118"/>
  <c r="H27" i="118"/>
  <c r="J27" i="118" s="1"/>
  <c r="C25" i="118"/>
  <c r="D28" i="117"/>
  <c r="H27" i="117"/>
  <c r="J27" i="117" s="1"/>
  <c r="C25" i="117"/>
  <c r="D28" i="116"/>
  <c r="H27" i="116"/>
  <c r="J27" i="116" s="1"/>
  <c r="D28" i="115"/>
  <c r="H27" i="115"/>
  <c r="J27" i="115" s="1"/>
  <c r="C25" i="115"/>
  <c r="D28" i="114"/>
  <c r="H27" i="114"/>
  <c r="J27" i="114" s="1"/>
  <c r="C25" i="114"/>
  <c r="D28" i="113"/>
  <c r="H27" i="113"/>
  <c r="J27" i="113" s="1"/>
  <c r="C25" i="113"/>
  <c r="D28" i="112"/>
  <c r="H27" i="112"/>
  <c r="J27" i="112" s="1"/>
  <c r="C25" i="112"/>
  <c r="D28" i="111"/>
  <c r="H27" i="111"/>
  <c r="J27" i="111" s="1"/>
  <c r="C25" i="111"/>
  <c r="D28" i="159"/>
  <c r="H27" i="159"/>
  <c r="J27" i="159" s="1"/>
  <c r="C25" i="159"/>
  <c r="D28" i="158"/>
  <c r="H27" i="158"/>
  <c r="J27" i="158" s="1"/>
  <c r="C25" i="158"/>
  <c r="D28" i="157"/>
  <c r="H27" i="157"/>
  <c r="J27" i="157" s="1"/>
  <c r="C25" i="157"/>
  <c r="D28" i="156"/>
  <c r="H27" i="156"/>
  <c r="J27" i="156" s="1"/>
  <c r="C25" i="156"/>
  <c r="D28" i="155"/>
  <c r="H27" i="155"/>
  <c r="J27" i="155" s="1"/>
  <c r="C25" i="155"/>
  <c r="D28" i="154"/>
  <c r="H27" i="154"/>
  <c r="J27" i="154" s="1"/>
  <c r="C25" i="154"/>
  <c r="D28" i="153"/>
  <c r="H27" i="153"/>
  <c r="J27" i="153" s="1"/>
  <c r="C25" i="153"/>
  <c r="D28" i="152"/>
  <c r="H27" i="152"/>
  <c r="J27" i="152" s="1"/>
  <c r="C25" i="152"/>
  <c r="D28" i="151"/>
  <c r="H27" i="151"/>
  <c r="J27" i="151" s="1"/>
  <c r="C25" i="151"/>
  <c r="D28" i="150"/>
  <c r="H27" i="150"/>
  <c r="J27" i="150" s="1"/>
  <c r="C25" i="150"/>
  <c r="D28" i="149"/>
  <c r="H27" i="149"/>
  <c r="J27" i="149" s="1"/>
  <c r="C25" i="149"/>
  <c r="D28" i="148"/>
  <c r="H27" i="148"/>
  <c r="J27" i="148" s="1"/>
  <c r="C25" i="148"/>
  <c r="D28" i="147"/>
  <c r="H27" i="147"/>
  <c r="J27" i="147" s="1"/>
  <c r="C25" i="147"/>
  <c r="D28" i="146"/>
  <c r="H27" i="146"/>
  <c r="J27" i="146" s="1"/>
  <c r="C25" i="146"/>
  <c r="H27" i="145"/>
  <c r="J27" i="145" s="1"/>
  <c r="D28" i="145"/>
  <c r="C25" i="145"/>
  <c r="D28" i="144"/>
  <c r="H27" i="144"/>
  <c r="J27" i="144" s="1"/>
  <c r="C25" i="144"/>
  <c r="D28" i="143"/>
  <c r="H27" i="143"/>
  <c r="J27" i="143" s="1"/>
  <c r="C25" i="143"/>
  <c r="D28" i="142"/>
  <c r="H27" i="142"/>
  <c r="J27" i="142" s="1"/>
  <c r="C25" i="142"/>
  <c r="D28" i="141"/>
  <c r="H27" i="141"/>
  <c r="J27" i="141" s="1"/>
  <c r="C25" i="141"/>
  <c r="D28" i="140"/>
  <c r="H27" i="140"/>
  <c r="J27" i="140" s="1"/>
  <c r="C25" i="140"/>
  <c r="D28" i="139"/>
  <c r="H27" i="139"/>
  <c r="J27" i="139" s="1"/>
  <c r="C25" i="139"/>
  <c r="D28" i="138"/>
  <c r="H27" i="138"/>
  <c r="J27" i="138" s="1"/>
  <c r="C25" i="138"/>
  <c r="D28" i="137"/>
  <c r="H27" i="137"/>
  <c r="J27" i="137" s="1"/>
  <c r="C25" i="137"/>
  <c r="D28" i="136"/>
  <c r="H27" i="136"/>
  <c r="J27" i="136" s="1"/>
  <c r="C25" i="136"/>
  <c r="D28" i="135"/>
  <c r="H27" i="135"/>
  <c r="J27" i="135" s="1"/>
  <c r="C25" i="135"/>
  <c r="D28" i="134"/>
  <c r="H27" i="134"/>
  <c r="J27" i="134" s="1"/>
  <c r="C25" i="134"/>
  <c r="D28" i="133"/>
  <c r="H27" i="133"/>
  <c r="J27" i="133" s="1"/>
  <c r="C25" i="133"/>
  <c r="D28" i="132"/>
  <c r="H27" i="132"/>
  <c r="J27" i="132" s="1"/>
  <c r="C25" i="132"/>
  <c r="D28" i="131"/>
  <c r="H27" i="131"/>
  <c r="J27" i="131" s="1"/>
  <c r="C25" i="131"/>
  <c r="D28" i="130"/>
  <c r="H27" i="130"/>
  <c r="J27" i="130" s="1"/>
  <c r="C25" i="130"/>
  <c r="D28" i="129"/>
  <c r="H27" i="129"/>
  <c r="J27" i="129" s="1"/>
  <c r="C25" i="129"/>
  <c r="D28" i="128"/>
  <c r="H27" i="128"/>
  <c r="J27" i="128" s="1"/>
  <c r="C25" i="128"/>
  <c r="D28" i="127"/>
  <c r="H27" i="127"/>
  <c r="J27" i="127" s="1"/>
  <c r="C25" i="127"/>
  <c r="D28" i="126"/>
  <c r="H27" i="126"/>
  <c r="J27" i="126" s="1"/>
  <c r="C25" i="126"/>
  <c r="D28" i="125"/>
  <c r="H27" i="125"/>
  <c r="J27" i="125" s="1"/>
  <c r="C25" i="125"/>
  <c r="D28" i="124"/>
  <c r="H27" i="124"/>
  <c r="J27" i="124" s="1"/>
  <c r="D28" i="123"/>
  <c r="H27" i="123"/>
  <c r="J27" i="123" s="1"/>
  <c r="C25" i="123"/>
  <c r="D28" i="122"/>
  <c r="H27" i="122"/>
  <c r="J27" i="122" s="1"/>
  <c r="C25" i="122"/>
  <c r="D28" i="121"/>
  <c r="H27" i="121"/>
  <c r="J27" i="121" s="1"/>
  <c r="C25" i="121"/>
  <c r="D28" i="120"/>
  <c r="H27" i="120"/>
  <c r="J27" i="120" s="1"/>
  <c r="C25" i="120"/>
  <c r="D28" i="110"/>
  <c r="H27" i="110"/>
  <c r="J27" i="110" s="1"/>
  <c r="D28" i="109"/>
  <c r="H27" i="109"/>
  <c r="J27" i="109" s="1"/>
  <c r="C25" i="109"/>
  <c r="D28" i="108"/>
  <c r="H27" i="108"/>
  <c r="J27" i="108" s="1"/>
  <c r="C25" i="108"/>
  <c r="D28" i="107"/>
  <c r="H27" i="107"/>
  <c r="J27" i="107" s="1"/>
  <c r="C25" i="107"/>
  <c r="D27" i="106"/>
  <c r="H26" i="106"/>
  <c r="D28" i="105"/>
  <c r="H27" i="105"/>
  <c r="J27" i="105" s="1"/>
  <c r="C25" i="105"/>
  <c r="D27" i="104"/>
  <c r="H26" i="104"/>
  <c r="J26" i="104" s="1"/>
  <c r="D28" i="103"/>
  <c r="H27" i="103"/>
  <c r="J27" i="103" s="1"/>
  <c r="C25" i="103"/>
  <c r="C25" i="106" l="1"/>
  <c r="J26" i="106"/>
  <c r="D29" i="199"/>
  <c r="H28" i="199"/>
  <c r="J28" i="199" s="1"/>
  <c r="C26" i="199"/>
  <c r="D29" i="198"/>
  <c r="H28" i="198"/>
  <c r="J28" i="198" s="1"/>
  <c r="C26" i="198"/>
  <c r="D29" i="197"/>
  <c r="H28" i="197"/>
  <c r="J28" i="197" s="1"/>
  <c r="C26" i="197"/>
  <c r="D29" i="196"/>
  <c r="H28" i="196"/>
  <c r="J28" i="196" s="1"/>
  <c r="C26" i="196"/>
  <c r="D29" i="195"/>
  <c r="H28" i="195"/>
  <c r="J28" i="195" s="1"/>
  <c r="C26" i="195"/>
  <c r="D29" i="194"/>
  <c r="H28" i="194"/>
  <c r="J28" i="194" s="1"/>
  <c r="C26" i="194"/>
  <c r="D29" i="193"/>
  <c r="H28" i="193"/>
  <c r="J28" i="193" s="1"/>
  <c r="C26" i="193"/>
  <c r="D29" i="192"/>
  <c r="H28" i="192"/>
  <c r="J28" i="192" s="1"/>
  <c r="C26" i="192"/>
  <c r="D29" i="191"/>
  <c r="H28" i="191"/>
  <c r="J28" i="191" s="1"/>
  <c r="C26" i="191"/>
  <c r="D29" i="190"/>
  <c r="H28" i="190"/>
  <c r="J28" i="190" s="1"/>
  <c r="C26" i="190"/>
  <c r="D29" i="189"/>
  <c r="H28" i="189"/>
  <c r="J28" i="189" s="1"/>
  <c r="C26" i="189"/>
  <c r="D29" i="188"/>
  <c r="H28" i="188"/>
  <c r="J28" i="188" s="1"/>
  <c r="C26" i="188"/>
  <c r="D29" i="187"/>
  <c r="H28" i="187"/>
  <c r="J28" i="187" s="1"/>
  <c r="C26" i="187"/>
  <c r="D29" i="186"/>
  <c r="H28" i="186"/>
  <c r="J28" i="186" s="1"/>
  <c r="C26" i="186"/>
  <c r="D28" i="185"/>
  <c r="H27" i="185"/>
  <c r="J27" i="185" s="1"/>
  <c r="C25" i="185"/>
  <c r="D29" i="184"/>
  <c r="H28" i="184"/>
  <c r="J28" i="184" s="1"/>
  <c r="C26" i="184"/>
  <c r="D29" i="183"/>
  <c r="H28" i="183"/>
  <c r="J28" i="183" s="1"/>
  <c r="C26" i="183"/>
  <c r="D29" i="182"/>
  <c r="H28" i="182"/>
  <c r="J28" i="182" s="1"/>
  <c r="C26" i="182"/>
  <c r="D29" i="181"/>
  <c r="H28" i="181"/>
  <c r="J28" i="181" s="1"/>
  <c r="C26" i="181"/>
  <c r="D29" i="180"/>
  <c r="H28" i="180"/>
  <c r="J28" i="180" s="1"/>
  <c r="C26" i="180"/>
  <c r="D29" i="179"/>
  <c r="H28" i="179"/>
  <c r="J28" i="179" s="1"/>
  <c r="C26" i="179"/>
  <c r="D29" i="178"/>
  <c r="H28" i="178"/>
  <c r="J28" i="178" s="1"/>
  <c r="C26" i="178"/>
  <c r="D29" i="177"/>
  <c r="H28" i="177"/>
  <c r="C26" i="177"/>
  <c r="D29" i="176"/>
  <c r="H28" i="176"/>
  <c r="J28" i="176" s="1"/>
  <c r="C26" i="176"/>
  <c r="D29" i="175"/>
  <c r="H28" i="175"/>
  <c r="J28" i="175" s="1"/>
  <c r="C26" i="175"/>
  <c r="D29" i="174"/>
  <c r="H28" i="174"/>
  <c r="J28" i="174" s="1"/>
  <c r="C26" i="174"/>
  <c r="D29" i="173"/>
  <c r="H28" i="173"/>
  <c r="J28" i="173" s="1"/>
  <c r="C26" i="173"/>
  <c r="D29" i="172"/>
  <c r="H28" i="172"/>
  <c r="J28" i="172" s="1"/>
  <c r="C26" i="172"/>
  <c r="D29" i="171"/>
  <c r="H28" i="171"/>
  <c r="J28" i="171" s="1"/>
  <c r="C26" i="171"/>
  <c r="D29" i="170"/>
  <c r="H28" i="170"/>
  <c r="J28" i="170" s="1"/>
  <c r="C26" i="170"/>
  <c r="D29" i="169"/>
  <c r="H28" i="169"/>
  <c r="J28" i="169" s="1"/>
  <c r="C26" i="169"/>
  <c r="D29" i="168"/>
  <c r="H28" i="168"/>
  <c r="J28" i="168" s="1"/>
  <c r="C26" i="168"/>
  <c r="D29" i="167"/>
  <c r="H28" i="167"/>
  <c r="J28" i="167" s="1"/>
  <c r="C26" i="167"/>
  <c r="D29" i="166"/>
  <c r="H28" i="166"/>
  <c r="J28" i="166" s="1"/>
  <c r="C26" i="166"/>
  <c r="D29" i="165"/>
  <c r="H28" i="165"/>
  <c r="J28" i="165" s="1"/>
  <c r="C26" i="165"/>
  <c r="D29" i="164"/>
  <c r="H28" i="164"/>
  <c r="J28" i="164" s="1"/>
  <c r="C26" i="164"/>
  <c r="D29" i="163"/>
  <c r="H28" i="163"/>
  <c r="J28" i="163" s="1"/>
  <c r="C26" i="163"/>
  <c r="D29" i="162"/>
  <c r="H28" i="162"/>
  <c r="J28" i="162" s="1"/>
  <c r="C26" i="162"/>
  <c r="D29" i="161"/>
  <c r="H28" i="161"/>
  <c r="J28" i="161" s="1"/>
  <c r="C26" i="161"/>
  <c r="D29" i="160"/>
  <c r="H28" i="160"/>
  <c r="J28" i="160" s="1"/>
  <c r="C26" i="160"/>
  <c r="D29" i="119"/>
  <c r="H28" i="119"/>
  <c r="J28" i="119" s="1"/>
  <c r="C26" i="119"/>
  <c r="D29" i="118"/>
  <c r="H28" i="118"/>
  <c r="J28" i="118" s="1"/>
  <c r="C26" i="118"/>
  <c r="D29" i="117"/>
  <c r="H28" i="117"/>
  <c r="J28" i="117" s="1"/>
  <c r="C26" i="117"/>
  <c r="D29" i="116"/>
  <c r="H28" i="116"/>
  <c r="J28" i="116" s="1"/>
  <c r="C26" i="116"/>
  <c r="D29" i="115"/>
  <c r="H28" i="115"/>
  <c r="J28" i="115" s="1"/>
  <c r="C26" i="115"/>
  <c r="D29" i="114"/>
  <c r="H28" i="114"/>
  <c r="J28" i="114" s="1"/>
  <c r="C26" i="114"/>
  <c r="D29" i="113"/>
  <c r="H28" i="113"/>
  <c r="J28" i="113" s="1"/>
  <c r="C26" i="113"/>
  <c r="D29" i="112"/>
  <c r="H28" i="112"/>
  <c r="J28" i="112" s="1"/>
  <c r="C26" i="112"/>
  <c r="D29" i="111"/>
  <c r="H28" i="111"/>
  <c r="J28" i="111" s="1"/>
  <c r="C26" i="111"/>
  <c r="D29" i="159"/>
  <c r="H28" i="159"/>
  <c r="J28" i="159" s="1"/>
  <c r="C26" i="159"/>
  <c r="D29" i="158"/>
  <c r="H28" i="158"/>
  <c r="J28" i="158" s="1"/>
  <c r="C26" i="158"/>
  <c r="D29" i="157"/>
  <c r="H28" i="157"/>
  <c r="J28" i="157" s="1"/>
  <c r="C26" i="157"/>
  <c r="D29" i="156"/>
  <c r="H28" i="156"/>
  <c r="J28" i="156" s="1"/>
  <c r="C26" i="156"/>
  <c r="D29" i="155"/>
  <c r="H28" i="155"/>
  <c r="J28" i="155" s="1"/>
  <c r="C26" i="155"/>
  <c r="D29" i="154"/>
  <c r="H28" i="154"/>
  <c r="J28" i="154" s="1"/>
  <c r="C26" i="154"/>
  <c r="D29" i="153"/>
  <c r="H28" i="153"/>
  <c r="J28" i="153" s="1"/>
  <c r="C26" i="153"/>
  <c r="D29" i="152"/>
  <c r="H28" i="152"/>
  <c r="J28" i="152" s="1"/>
  <c r="C26" i="152"/>
  <c r="D29" i="151"/>
  <c r="H28" i="151"/>
  <c r="J28" i="151" s="1"/>
  <c r="C26" i="151"/>
  <c r="D29" i="150"/>
  <c r="H28" i="150"/>
  <c r="J28" i="150" s="1"/>
  <c r="C26" i="150"/>
  <c r="D29" i="149"/>
  <c r="H28" i="149"/>
  <c r="J28" i="149" s="1"/>
  <c r="C26" i="149"/>
  <c r="D29" i="148"/>
  <c r="H28" i="148"/>
  <c r="J28" i="148" s="1"/>
  <c r="C26" i="148"/>
  <c r="D29" i="147"/>
  <c r="H28" i="147"/>
  <c r="J28" i="147" s="1"/>
  <c r="C26" i="147"/>
  <c r="D29" i="146"/>
  <c r="H28" i="146"/>
  <c r="J28" i="146" s="1"/>
  <c r="C26" i="146"/>
  <c r="D29" i="145"/>
  <c r="H28" i="145"/>
  <c r="C26" i="145"/>
  <c r="D29" i="144"/>
  <c r="H28" i="144"/>
  <c r="J28" i="144" s="1"/>
  <c r="C26" i="144"/>
  <c r="D29" i="143"/>
  <c r="H28" i="143"/>
  <c r="J28" i="143" s="1"/>
  <c r="C26" i="143"/>
  <c r="D29" i="142"/>
  <c r="H28" i="142"/>
  <c r="J28" i="142" s="1"/>
  <c r="C26" i="142"/>
  <c r="D29" i="141"/>
  <c r="H28" i="141"/>
  <c r="J28" i="141" s="1"/>
  <c r="C26" i="141"/>
  <c r="D29" i="140"/>
  <c r="H28" i="140"/>
  <c r="J28" i="140" s="1"/>
  <c r="C26" i="140"/>
  <c r="D29" i="139"/>
  <c r="H28" i="139"/>
  <c r="J28" i="139" s="1"/>
  <c r="C26" i="139"/>
  <c r="D29" i="138"/>
  <c r="H28" i="138"/>
  <c r="J28" i="138" s="1"/>
  <c r="C26" i="138"/>
  <c r="D29" i="137"/>
  <c r="H28" i="137"/>
  <c r="J28" i="137" s="1"/>
  <c r="C26" i="137"/>
  <c r="D29" i="136"/>
  <c r="H28" i="136"/>
  <c r="J28" i="136" s="1"/>
  <c r="C26" i="136"/>
  <c r="D29" i="135"/>
  <c r="H28" i="135"/>
  <c r="J28" i="135" s="1"/>
  <c r="C26" i="135"/>
  <c r="D29" i="134"/>
  <c r="H28" i="134"/>
  <c r="J28" i="134" s="1"/>
  <c r="C26" i="134"/>
  <c r="D29" i="133"/>
  <c r="H28" i="133"/>
  <c r="J28" i="133" s="1"/>
  <c r="C26" i="133"/>
  <c r="D29" i="132"/>
  <c r="H28" i="132"/>
  <c r="J28" i="132" s="1"/>
  <c r="C26" i="132"/>
  <c r="D29" i="131"/>
  <c r="H28" i="131"/>
  <c r="J28" i="131" s="1"/>
  <c r="C26" i="131"/>
  <c r="D29" i="130"/>
  <c r="H28" i="130"/>
  <c r="J28" i="130" s="1"/>
  <c r="C26" i="130"/>
  <c r="D29" i="129"/>
  <c r="H28" i="129"/>
  <c r="J28" i="129" s="1"/>
  <c r="C26" i="129"/>
  <c r="D29" i="128"/>
  <c r="H28" i="128"/>
  <c r="J28" i="128" s="1"/>
  <c r="C26" i="128"/>
  <c r="D29" i="127"/>
  <c r="H28" i="127"/>
  <c r="J28" i="127" s="1"/>
  <c r="C26" i="127"/>
  <c r="D29" i="126"/>
  <c r="H28" i="126"/>
  <c r="J28" i="126" s="1"/>
  <c r="C26" i="126"/>
  <c r="D29" i="125"/>
  <c r="H28" i="125"/>
  <c r="J28" i="125" s="1"/>
  <c r="C26" i="125"/>
  <c r="D29" i="124"/>
  <c r="H28" i="124"/>
  <c r="J28" i="124" s="1"/>
  <c r="C26" i="124"/>
  <c r="D29" i="123"/>
  <c r="H28" i="123"/>
  <c r="J28" i="123" s="1"/>
  <c r="C26" i="123"/>
  <c r="D29" i="122"/>
  <c r="H28" i="122"/>
  <c r="J28" i="122" s="1"/>
  <c r="C26" i="122"/>
  <c r="D29" i="121"/>
  <c r="H28" i="121"/>
  <c r="J28" i="121" s="1"/>
  <c r="C26" i="121"/>
  <c r="D29" i="120"/>
  <c r="H28" i="120"/>
  <c r="J28" i="120" s="1"/>
  <c r="C26" i="120"/>
  <c r="D29" i="110"/>
  <c r="H28" i="110"/>
  <c r="J28" i="110" s="1"/>
  <c r="C26" i="110"/>
  <c r="D29" i="109"/>
  <c r="H28" i="109"/>
  <c r="J28" i="109" s="1"/>
  <c r="C26" i="109"/>
  <c r="D29" i="108"/>
  <c r="H28" i="108"/>
  <c r="J28" i="108" s="1"/>
  <c r="C26" i="108"/>
  <c r="D29" i="107"/>
  <c r="H28" i="107"/>
  <c r="J28" i="107" s="1"/>
  <c r="C26" i="107"/>
  <c r="D28" i="106"/>
  <c r="H27" i="106"/>
  <c r="J27" i="106" s="1"/>
  <c r="D29" i="105"/>
  <c r="H28" i="105"/>
  <c r="J28" i="105" s="1"/>
  <c r="C26" i="105"/>
  <c r="D28" i="104"/>
  <c r="H27" i="104"/>
  <c r="J27" i="104" s="1"/>
  <c r="C25" i="104"/>
  <c r="D29" i="103"/>
  <c r="H28" i="103"/>
  <c r="J28" i="103" s="1"/>
  <c r="C26" i="103"/>
  <c r="C27" i="177" l="1"/>
  <c r="J28" i="177"/>
  <c r="C27" i="145"/>
  <c r="J28" i="145"/>
  <c r="D30" i="199"/>
  <c r="H29" i="199"/>
  <c r="J29" i="199" s="1"/>
  <c r="C27" i="199"/>
  <c r="H29" i="198"/>
  <c r="J29" i="198" s="1"/>
  <c r="D30" i="198"/>
  <c r="C27" i="198"/>
  <c r="H29" i="197"/>
  <c r="J29" i="197" s="1"/>
  <c r="D30" i="197"/>
  <c r="C27" i="197"/>
  <c r="H29" i="196"/>
  <c r="J29" i="196" s="1"/>
  <c r="D30" i="196"/>
  <c r="C27" i="196"/>
  <c r="H29" i="195"/>
  <c r="J29" i="195" s="1"/>
  <c r="D30" i="195"/>
  <c r="C27" i="195"/>
  <c r="D30" i="194"/>
  <c r="H29" i="194"/>
  <c r="J29" i="194" s="1"/>
  <c r="C27" i="194"/>
  <c r="H29" i="193"/>
  <c r="J29" i="193" s="1"/>
  <c r="D30" i="193"/>
  <c r="C27" i="193"/>
  <c r="H29" i="192"/>
  <c r="J29" i="192" s="1"/>
  <c r="D30" i="192"/>
  <c r="C27" i="192"/>
  <c r="D30" i="191"/>
  <c r="H29" i="191"/>
  <c r="J29" i="191" s="1"/>
  <c r="C27" i="191"/>
  <c r="D30" i="190"/>
  <c r="H29" i="190"/>
  <c r="J29" i="190" s="1"/>
  <c r="C27" i="190"/>
  <c r="H29" i="189"/>
  <c r="J29" i="189" s="1"/>
  <c r="D30" i="189"/>
  <c r="C27" i="189"/>
  <c r="D30" i="188"/>
  <c r="H29" i="188"/>
  <c r="J29" i="188" s="1"/>
  <c r="C27" i="188"/>
  <c r="D30" i="187"/>
  <c r="H29" i="187"/>
  <c r="J29" i="187" s="1"/>
  <c r="C27" i="187"/>
  <c r="D30" i="186"/>
  <c r="H29" i="186"/>
  <c r="J29" i="186" s="1"/>
  <c r="C27" i="186"/>
  <c r="D29" i="185"/>
  <c r="H28" i="185"/>
  <c r="J28" i="185" s="1"/>
  <c r="C26" i="185"/>
  <c r="D30" i="184"/>
  <c r="H29" i="184"/>
  <c r="J29" i="184" s="1"/>
  <c r="C27" i="184"/>
  <c r="D30" i="183"/>
  <c r="H29" i="183"/>
  <c r="J29" i="183" s="1"/>
  <c r="C27" i="183"/>
  <c r="D30" i="182"/>
  <c r="H29" i="182"/>
  <c r="J29" i="182" s="1"/>
  <c r="C27" i="182"/>
  <c r="D30" i="181"/>
  <c r="H29" i="181"/>
  <c r="J29" i="181" s="1"/>
  <c r="C27" i="181"/>
  <c r="H29" i="180"/>
  <c r="J29" i="180" s="1"/>
  <c r="D30" i="180"/>
  <c r="C27" i="180"/>
  <c r="H29" i="179"/>
  <c r="J29" i="179" s="1"/>
  <c r="D30" i="179"/>
  <c r="C27" i="179"/>
  <c r="D30" i="178"/>
  <c r="H29" i="178"/>
  <c r="J29" i="178" s="1"/>
  <c r="C27" i="178"/>
  <c r="D30" i="177"/>
  <c r="H29" i="177"/>
  <c r="J29" i="177" s="1"/>
  <c r="D30" i="176"/>
  <c r="H29" i="176"/>
  <c r="J29" i="176" s="1"/>
  <c r="C27" i="176"/>
  <c r="D30" i="175"/>
  <c r="H29" i="175"/>
  <c r="J29" i="175" s="1"/>
  <c r="C27" i="175"/>
  <c r="D30" i="174"/>
  <c r="H29" i="174"/>
  <c r="J29" i="174" s="1"/>
  <c r="C27" i="174"/>
  <c r="D30" i="173"/>
  <c r="H29" i="173"/>
  <c r="J29" i="173" s="1"/>
  <c r="C27" i="173"/>
  <c r="D30" i="172"/>
  <c r="H29" i="172"/>
  <c r="J29" i="172" s="1"/>
  <c r="C27" i="172"/>
  <c r="H29" i="171"/>
  <c r="J29" i="171" s="1"/>
  <c r="D30" i="171"/>
  <c r="C27" i="171"/>
  <c r="D30" i="170"/>
  <c r="H29" i="170"/>
  <c r="J29" i="170" s="1"/>
  <c r="C27" i="170"/>
  <c r="H29" i="169"/>
  <c r="J29" i="169" s="1"/>
  <c r="D30" i="169"/>
  <c r="C27" i="169"/>
  <c r="D30" i="168"/>
  <c r="H29" i="168"/>
  <c r="J29" i="168" s="1"/>
  <c r="C27" i="168"/>
  <c r="H29" i="167"/>
  <c r="J29" i="167" s="1"/>
  <c r="D30" i="167"/>
  <c r="C27" i="167"/>
  <c r="D30" i="166"/>
  <c r="H29" i="166"/>
  <c r="J29" i="166" s="1"/>
  <c r="C27" i="166"/>
  <c r="D30" i="165"/>
  <c r="H29" i="165"/>
  <c r="J29" i="165" s="1"/>
  <c r="C27" i="165"/>
  <c r="D30" i="164"/>
  <c r="H29" i="164"/>
  <c r="J29" i="164" s="1"/>
  <c r="C27" i="164"/>
  <c r="D30" i="163"/>
  <c r="H29" i="163"/>
  <c r="J29" i="163" s="1"/>
  <c r="C27" i="163"/>
  <c r="D30" i="162"/>
  <c r="H29" i="162"/>
  <c r="J29" i="162" s="1"/>
  <c r="C27" i="162"/>
  <c r="D30" i="161"/>
  <c r="H29" i="161"/>
  <c r="J29" i="161" s="1"/>
  <c r="C27" i="161"/>
  <c r="D30" i="160"/>
  <c r="H29" i="160"/>
  <c r="J29" i="160" s="1"/>
  <c r="C27" i="160"/>
  <c r="H29" i="119"/>
  <c r="J29" i="119" s="1"/>
  <c r="D30" i="119"/>
  <c r="C27" i="119"/>
  <c r="D30" i="118"/>
  <c r="H29" i="118"/>
  <c r="J29" i="118" s="1"/>
  <c r="C27" i="118"/>
  <c r="H29" i="117"/>
  <c r="J29" i="117" s="1"/>
  <c r="D30" i="117"/>
  <c r="C27" i="117"/>
  <c r="D30" i="116"/>
  <c r="H29" i="116"/>
  <c r="J29" i="116" s="1"/>
  <c r="C27" i="116"/>
  <c r="D30" i="115"/>
  <c r="H29" i="115"/>
  <c r="J29" i="115" s="1"/>
  <c r="C27" i="115"/>
  <c r="D30" i="114"/>
  <c r="H29" i="114"/>
  <c r="J29" i="114" s="1"/>
  <c r="C27" i="114"/>
  <c r="H29" i="113"/>
  <c r="J29" i="113" s="1"/>
  <c r="D30" i="113"/>
  <c r="C27" i="113"/>
  <c r="H29" i="112"/>
  <c r="J29" i="112" s="1"/>
  <c r="D30" i="112"/>
  <c r="C27" i="112"/>
  <c r="H29" i="111"/>
  <c r="J29" i="111" s="1"/>
  <c r="D30" i="111"/>
  <c r="C27" i="111"/>
  <c r="H29" i="159"/>
  <c r="J29" i="159" s="1"/>
  <c r="D30" i="159"/>
  <c r="C27" i="159"/>
  <c r="D30" i="158"/>
  <c r="H29" i="158"/>
  <c r="J29" i="158" s="1"/>
  <c r="C27" i="158"/>
  <c r="D30" i="157"/>
  <c r="H29" i="157"/>
  <c r="J29" i="157" s="1"/>
  <c r="C27" i="157"/>
  <c r="H29" i="156"/>
  <c r="J29" i="156" s="1"/>
  <c r="D30" i="156"/>
  <c r="C27" i="156"/>
  <c r="H29" i="155"/>
  <c r="J29" i="155" s="1"/>
  <c r="D30" i="155"/>
  <c r="C27" i="155"/>
  <c r="H29" i="154"/>
  <c r="J29" i="154" s="1"/>
  <c r="D30" i="154"/>
  <c r="C27" i="154"/>
  <c r="D30" i="153"/>
  <c r="H29" i="153"/>
  <c r="J29" i="153" s="1"/>
  <c r="C27" i="153"/>
  <c r="H29" i="152"/>
  <c r="J29" i="152" s="1"/>
  <c r="D30" i="152"/>
  <c r="C27" i="152"/>
  <c r="D30" i="151"/>
  <c r="H29" i="151"/>
  <c r="J29" i="151" s="1"/>
  <c r="C27" i="151"/>
  <c r="D30" i="150"/>
  <c r="H29" i="150"/>
  <c r="J29" i="150" s="1"/>
  <c r="C27" i="150"/>
  <c r="D30" i="149"/>
  <c r="H29" i="149"/>
  <c r="J29" i="149" s="1"/>
  <c r="C27" i="149"/>
  <c r="D30" i="148"/>
  <c r="H29" i="148"/>
  <c r="J29" i="148" s="1"/>
  <c r="C27" i="148"/>
  <c r="D30" i="147"/>
  <c r="H29" i="147"/>
  <c r="J29" i="147" s="1"/>
  <c r="C27" i="147"/>
  <c r="H29" i="146"/>
  <c r="J29" i="146" s="1"/>
  <c r="D30" i="146"/>
  <c r="C27" i="146"/>
  <c r="H29" i="145"/>
  <c r="J29" i="145" s="1"/>
  <c r="D30" i="145"/>
  <c r="D30" i="144"/>
  <c r="H29" i="144"/>
  <c r="J29" i="144" s="1"/>
  <c r="C27" i="144"/>
  <c r="D30" i="143"/>
  <c r="H29" i="143"/>
  <c r="J29" i="143" s="1"/>
  <c r="C27" i="143"/>
  <c r="D30" i="142"/>
  <c r="H29" i="142"/>
  <c r="J29" i="142" s="1"/>
  <c r="C27" i="142"/>
  <c r="D30" i="141"/>
  <c r="H29" i="141"/>
  <c r="J29" i="141" s="1"/>
  <c r="C27" i="141"/>
  <c r="H29" i="140"/>
  <c r="J29" i="140" s="1"/>
  <c r="D30" i="140"/>
  <c r="C27" i="140"/>
  <c r="D30" i="139"/>
  <c r="H29" i="139"/>
  <c r="J29" i="139" s="1"/>
  <c r="C27" i="139"/>
  <c r="H29" i="138"/>
  <c r="J29" i="138" s="1"/>
  <c r="D30" i="138"/>
  <c r="C27" i="138"/>
  <c r="H29" i="137"/>
  <c r="J29" i="137" s="1"/>
  <c r="D30" i="137"/>
  <c r="C27" i="137"/>
  <c r="H29" i="136"/>
  <c r="J29" i="136" s="1"/>
  <c r="D30" i="136"/>
  <c r="C27" i="136"/>
  <c r="H29" i="135"/>
  <c r="J29" i="135" s="1"/>
  <c r="D30" i="135"/>
  <c r="C27" i="135"/>
  <c r="D30" i="134"/>
  <c r="H29" i="134"/>
  <c r="J29" i="134" s="1"/>
  <c r="C27" i="134"/>
  <c r="D30" i="133"/>
  <c r="H29" i="133"/>
  <c r="J29" i="133" s="1"/>
  <c r="C27" i="133"/>
  <c r="H29" i="132"/>
  <c r="J29" i="132" s="1"/>
  <c r="D30" i="132"/>
  <c r="C27" i="132"/>
  <c r="D30" i="131"/>
  <c r="H29" i="131"/>
  <c r="J29" i="131" s="1"/>
  <c r="C27" i="131"/>
  <c r="H29" i="130"/>
  <c r="J29" i="130" s="1"/>
  <c r="D30" i="130"/>
  <c r="C27" i="130"/>
  <c r="H29" i="129"/>
  <c r="J29" i="129" s="1"/>
  <c r="D30" i="129"/>
  <c r="C27" i="129"/>
  <c r="H29" i="128"/>
  <c r="J29" i="128" s="1"/>
  <c r="D30" i="128"/>
  <c r="C27" i="128"/>
  <c r="D30" i="127"/>
  <c r="H29" i="127"/>
  <c r="J29" i="127" s="1"/>
  <c r="C27" i="127"/>
  <c r="H29" i="126"/>
  <c r="J29" i="126" s="1"/>
  <c r="D30" i="126"/>
  <c r="C27" i="126"/>
  <c r="D30" i="125"/>
  <c r="H29" i="125"/>
  <c r="J29" i="125" s="1"/>
  <c r="C27" i="125"/>
  <c r="H29" i="124"/>
  <c r="J29" i="124" s="1"/>
  <c r="D30" i="124"/>
  <c r="C27" i="124"/>
  <c r="H29" i="123"/>
  <c r="J29" i="123" s="1"/>
  <c r="D30" i="123"/>
  <c r="C27" i="123"/>
  <c r="H29" i="122"/>
  <c r="J29" i="122" s="1"/>
  <c r="D30" i="122"/>
  <c r="C27" i="122"/>
  <c r="D30" i="121"/>
  <c r="H29" i="121"/>
  <c r="J29" i="121" s="1"/>
  <c r="C27" i="121"/>
  <c r="H29" i="120"/>
  <c r="J29" i="120" s="1"/>
  <c r="D30" i="120"/>
  <c r="C27" i="120"/>
  <c r="D30" i="110"/>
  <c r="H29" i="110"/>
  <c r="J29" i="110" s="1"/>
  <c r="C27" i="110"/>
  <c r="H29" i="109"/>
  <c r="J29" i="109" s="1"/>
  <c r="D30" i="109"/>
  <c r="C27" i="109"/>
  <c r="H29" i="108"/>
  <c r="J29" i="108" s="1"/>
  <c r="D30" i="108"/>
  <c r="C27" i="108"/>
  <c r="H29" i="107"/>
  <c r="J29" i="107" s="1"/>
  <c r="D30" i="107"/>
  <c r="C27" i="107"/>
  <c r="D29" i="106"/>
  <c r="H28" i="106"/>
  <c r="J28" i="106" s="1"/>
  <c r="C26" i="106"/>
  <c r="D30" i="105"/>
  <c r="H29" i="105"/>
  <c r="J29" i="105" s="1"/>
  <c r="C27" i="105"/>
  <c r="D29" i="104"/>
  <c r="H28" i="104"/>
  <c r="J28" i="104" s="1"/>
  <c r="C26" i="104"/>
  <c r="H29" i="103"/>
  <c r="J29" i="103" s="1"/>
  <c r="D30" i="103"/>
  <c r="C27" i="103"/>
  <c r="D31" i="199" l="1"/>
  <c r="H31" i="199" s="1"/>
  <c r="J31" i="199" s="1"/>
  <c r="H30" i="199"/>
  <c r="J30" i="199" s="1"/>
  <c r="C28" i="199"/>
  <c r="D31" i="198"/>
  <c r="H31" i="198" s="1"/>
  <c r="J31" i="198" s="1"/>
  <c r="H30" i="198"/>
  <c r="C28" i="198"/>
  <c r="D31" i="197"/>
  <c r="H31" i="197" s="1"/>
  <c r="J31" i="197" s="1"/>
  <c r="H30" i="197"/>
  <c r="C28" i="197"/>
  <c r="D31" i="196"/>
  <c r="H31" i="196" s="1"/>
  <c r="J31" i="196" s="1"/>
  <c r="H30" i="196"/>
  <c r="C28" i="196"/>
  <c r="D31" i="195"/>
  <c r="H31" i="195" s="1"/>
  <c r="J31" i="195" s="1"/>
  <c r="H30" i="195"/>
  <c r="C28" i="195"/>
  <c r="D31" i="194"/>
  <c r="H31" i="194" s="1"/>
  <c r="J31" i="194" s="1"/>
  <c r="H30" i="194"/>
  <c r="J30" i="194" s="1"/>
  <c r="C28" i="194"/>
  <c r="D31" i="193"/>
  <c r="H31" i="193" s="1"/>
  <c r="J31" i="193" s="1"/>
  <c r="H30" i="193"/>
  <c r="C28" i="193"/>
  <c r="D31" i="192"/>
  <c r="H31" i="192" s="1"/>
  <c r="J31" i="192" s="1"/>
  <c r="H30" i="192"/>
  <c r="C28" i="192"/>
  <c r="D31" i="191"/>
  <c r="H31" i="191" s="1"/>
  <c r="J31" i="191" s="1"/>
  <c r="H30" i="191"/>
  <c r="J30" i="191" s="1"/>
  <c r="C28" i="191"/>
  <c r="D31" i="190"/>
  <c r="H31" i="190" s="1"/>
  <c r="J31" i="190" s="1"/>
  <c r="H30" i="190"/>
  <c r="J30" i="190" s="1"/>
  <c r="C28" i="190"/>
  <c r="D31" i="189"/>
  <c r="H31" i="189" s="1"/>
  <c r="J31" i="189" s="1"/>
  <c r="H30" i="189"/>
  <c r="C28" i="189"/>
  <c r="D31" i="188"/>
  <c r="H31" i="188" s="1"/>
  <c r="J31" i="188" s="1"/>
  <c r="H30" i="188"/>
  <c r="J30" i="188" s="1"/>
  <c r="C28" i="188"/>
  <c r="D31" i="187"/>
  <c r="H31" i="187" s="1"/>
  <c r="J31" i="187" s="1"/>
  <c r="H30" i="187"/>
  <c r="J30" i="187" s="1"/>
  <c r="C28" i="187"/>
  <c r="D31" i="186"/>
  <c r="H31" i="186" s="1"/>
  <c r="J31" i="186" s="1"/>
  <c r="H30" i="186"/>
  <c r="J30" i="186" s="1"/>
  <c r="C28" i="186"/>
  <c r="D30" i="185"/>
  <c r="H29" i="185"/>
  <c r="J29" i="185" s="1"/>
  <c r="C27" i="185"/>
  <c r="D31" i="184"/>
  <c r="H31" i="184" s="1"/>
  <c r="J31" i="184" s="1"/>
  <c r="H30" i="184"/>
  <c r="J30" i="184" s="1"/>
  <c r="C28" i="184"/>
  <c r="D31" i="183"/>
  <c r="H31" i="183" s="1"/>
  <c r="J31" i="183" s="1"/>
  <c r="H30" i="183"/>
  <c r="J30" i="183" s="1"/>
  <c r="C28" i="183"/>
  <c r="D31" i="182"/>
  <c r="H31" i="182" s="1"/>
  <c r="J31" i="182" s="1"/>
  <c r="H30" i="182"/>
  <c r="J30" i="182" s="1"/>
  <c r="C28" i="182"/>
  <c r="D31" i="181"/>
  <c r="H31" i="181" s="1"/>
  <c r="J31" i="181" s="1"/>
  <c r="H30" i="181"/>
  <c r="J30" i="181" s="1"/>
  <c r="C28" i="181"/>
  <c r="D31" i="180"/>
  <c r="H31" i="180" s="1"/>
  <c r="J31" i="180" s="1"/>
  <c r="H30" i="180"/>
  <c r="C28" i="180"/>
  <c r="D31" i="179"/>
  <c r="H31" i="179" s="1"/>
  <c r="J31" i="179" s="1"/>
  <c r="H30" i="179"/>
  <c r="C28" i="179"/>
  <c r="D31" i="178"/>
  <c r="H31" i="178" s="1"/>
  <c r="J31" i="178" s="1"/>
  <c r="H30" i="178"/>
  <c r="J30" i="178" s="1"/>
  <c r="C28" i="178"/>
  <c r="D31" i="177"/>
  <c r="H31" i="177" s="1"/>
  <c r="J31" i="177" s="1"/>
  <c r="H30" i="177"/>
  <c r="J30" i="177" s="1"/>
  <c r="C28" i="177"/>
  <c r="D31" i="176"/>
  <c r="H31" i="176" s="1"/>
  <c r="J31" i="176" s="1"/>
  <c r="H30" i="176"/>
  <c r="J30" i="176" s="1"/>
  <c r="C28" i="176"/>
  <c r="D31" i="175"/>
  <c r="H31" i="175" s="1"/>
  <c r="J31" i="175" s="1"/>
  <c r="H30" i="175"/>
  <c r="J30" i="175" s="1"/>
  <c r="C28" i="175"/>
  <c r="D31" i="174"/>
  <c r="H31" i="174" s="1"/>
  <c r="J31" i="174" s="1"/>
  <c r="H30" i="174"/>
  <c r="J30" i="174" s="1"/>
  <c r="C28" i="174"/>
  <c r="D31" i="173"/>
  <c r="H31" i="173" s="1"/>
  <c r="J31" i="173" s="1"/>
  <c r="H30" i="173"/>
  <c r="J30" i="173" s="1"/>
  <c r="C28" i="173"/>
  <c r="D31" i="172"/>
  <c r="H31" i="172" s="1"/>
  <c r="J31" i="172" s="1"/>
  <c r="H30" i="172"/>
  <c r="J30" i="172" s="1"/>
  <c r="C28" i="172"/>
  <c r="D31" i="171"/>
  <c r="H31" i="171" s="1"/>
  <c r="J31" i="171" s="1"/>
  <c r="H30" i="171"/>
  <c r="C28" i="171"/>
  <c r="D31" i="170"/>
  <c r="H31" i="170" s="1"/>
  <c r="J31" i="170" s="1"/>
  <c r="H30" i="170"/>
  <c r="J30" i="170" s="1"/>
  <c r="C28" i="170"/>
  <c r="D31" i="169"/>
  <c r="H31" i="169" s="1"/>
  <c r="J31" i="169" s="1"/>
  <c r="H30" i="169"/>
  <c r="C28" i="169"/>
  <c r="D31" i="168"/>
  <c r="H31" i="168" s="1"/>
  <c r="J31" i="168" s="1"/>
  <c r="H30" i="168"/>
  <c r="J30" i="168" s="1"/>
  <c r="C28" i="168"/>
  <c r="D31" i="167"/>
  <c r="H31" i="167" s="1"/>
  <c r="J31" i="167" s="1"/>
  <c r="H30" i="167"/>
  <c r="C28" i="167"/>
  <c r="D31" i="166"/>
  <c r="H31" i="166" s="1"/>
  <c r="J31" i="166" s="1"/>
  <c r="H30" i="166"/>
  <c r="J30" i="166" s="1"/>
  <c r="C28" i="166"/>
  <c r="D31" i="165"/>
  <c r="H31" i="165" s="1"/>
  <c r="J31" i="165" s="1"/>
  <c r="H30" i="165"/>
  <c r="J30" i="165" s="1"/>
  <c r="C28" i="165"/>
  <c r="D31" i="164"/>
  <c r="H31" i="164" s="1"/>
  <c r="J31" i="164" s="1"/>
  <c r="H30" i="164"/>
  <c r="J30" i="164" s="1"/>
  <c r="C28" i="164"/>
  <c r="D31" i="163"/>
  <c r="H31" i="163" s="1"/>
  <c r="J31" i="163" s="1"/>
  <c r="H30" i="163"/>
  <c r="J30" i="163" s="1"/>
  <c r="C28" i="163"/>
  <c r="D31" i="162"/>
  <c r="H31" i="162" s="1"/>
  <c r="J31" i="162" s="1"/>
  <c r="H30" i="162"/>
  <c r="J30" i="162" s="1"/>
  <c r="C28" i="162"/>
  <c r="D31" i="161"/>
  <c r="H31" i="161" s="1"/>
  <c r="J31" i="161" s="1"/>
  <c r="H30" i="161"/>
  <c r="J30" i="161" s="1"/>
  <c r="C28" i="161"/>
  <c r="D31" i="160"/>
  <c r="H31" i="160" s="1"/>
  <c r="J31" i="160" s="1"/>
  <c r="H30" i="160"/>
  <c r="J30" i="160" s="1"/>
  <c r="C28" i="160"/>
  <c r="D31" i="119"/>
  <c r="H31" i="119" s="1"/>
  <c r="J31" i="119" s="1"/>
  <c r="H30" i="119"/>
  <c r="C28" i="119"/>
  <c r="D31" i="118"/>
  <c r="H31" i="118" s="1"/>
  <c r="J31" i="118" s="1"/>
  <c r="H30" i="118"/>
  <c r="J30" i="118" s="1"/>
  <c r="C28" i="118"/>
  <c r="D31" i="117"/>
  <c r="H31" i="117" s="1"/>
  <c r="J31" i="117" s="1"/>
  <c r="H30" i="117"/>
  <c r="C28" i="117"/>
  <c r="D31" i="116"/>
  <c r="H31" i="116" s="1"/>
  <c r="J31" i="116" s="1"/>
  <c r="H30" i="116"/>
  <c r="J30" i="116" s="1"/>
  <c r="C28" i="116"/>
  <c r="D31" i="115"/>
  <c r="H31" i="115" s="1"/>
  <c r="J31" i="115" s="1"/>
  <c r="H30" i="115"/>
  <c r="J30" i="115" s="1"/>
  <c r="C28" i="115"/>
  <c r="H30" i="114"/>
  <c r="J30" i="114" s="1"/>
  <c r="D31" i="114"/>
  <c r="H31" i="114" s="1"/>
  <c r="J31" i="114" s="1"/>
  <c r="C28" i="114"/>
  <c r="D31" i="113"/>
  <c r="H31" i="113" s="1"/>
  <c r="J31" i="113" s="1"/>
  <c r="H30" i="113"/>
  <c r="C28" i="113"/>
  <c r="D31" i="112"/>
  <c r="H31" i="112" s="1"/>
  <c r="J31" i="112" s="1"/>
  <c r="H30" i="112"/>
  <c r="C28" i="112"/>
  <c r="D31" i="111"/>
  <c r="H31" i="111" s="1"/>
  <c r="J31" i="111" s="1"/>
  <c r="H30" i="111"/>
  <c r="C28" i="111"/>
  <c r="D31" i="159"/>
  <c r="H31" i="159" s="1"/>
  <c r="J31" i="159" s="1"/>
  <c r="H30" i="159"/>
  <c r="C28" i="159"/>
  <c r="D31" i="158"/>
  <c r="H31" i="158" s="1"/>
  <c r="J31" i="158" s="1"/>
  <c r="H30" i="158"/>
  <c r="J30" i="158" s="1"/>
  <c r="C28" i="158"/>
  <c r="D31" i="157"/>
  <c r="H31" i="157" s="1"/>
  <c r="J31" i="157" s="1"/>
  <c r="H30" i="157"/>
  <c r="J30" i="157" s="1"/>
  <c r="C28" i="157"/>
  <c r="D31" i="156"/>
  <c r="H31" i="156" s="1"/>
  <c r="J31" i="156" s="1"/>
  <c r="H30" i="156"/>
  <c r="C28" i="156"/>
  <c r="D31" i="155"/>
  <c r="H31" i="155" s="1"/>
  <c r="J31" i="155" s="1"/>
  <c r="H30" i="155"/>
  <c r="C28" i="155"/>
  <c r="D31" i="154"/>
  <c r="H31" i="154" s="1"/>
  <c r="J31" i="154" s="1"/>
  <c r="H30" i="154"/>
  <c r="C28" i="154"/>
  <c r="D31" i="153"/>
  <c r="H31" i="153" s="1"/>
  <c r="J31" i="153" s="1"/>
  <c r="H30" i="153"/>
  <c r="J30" i="153" s="1"/>
  <c r="C28" i="153"/>
  <c r="D31" i="152"/>
  <c r="H31" i="152" s="1"/>
  <c r="J31" i="152" s="1"/>
  <c r="H30" i="152"/>
  <c r="C28" i="152"/>
  <c r="D31" i="151"/>
  <c r="H31" i="151" s="1"/>
  <c r="J31" i="151" s="1"/>
  <c r="H30" i="151"/>
  <c r="J30" i="151" s="1"/>
  <c r="C28" i="151"/>
  <c r="D31" i="150"/>
  <c r="H31" i="150" s="1"/>
  <c r="J31" i="150" s="1"/>
  <c r="H30" i="150"/>
  <c r="J30" i="150" s="1"/>
  <c r="C28" i="150"/>
  <c r="D31" i="149"/>
  <c r="H31" i="149" s="1"/>
  <c r="J31" i="149" s="1"/>
  <c r="H30" i="149"/>
  <c r="J30" i="149" s="1"/>
  <c r="C28" i="149"/>
  <c r="D31" i="148"/>
  <c r="H31" i="148" s="1"/>
  <c r="J31" i="148" s="1"/>
  <c r="H30" i="148"/>
  <c r="J30" i="148" s="1"/>
  <c r="C28" i="148"/>
  <c r="D31" i="147"/>
  <c r="H31" i="147" s="1"/>
  <c r="J31" i="147" s="1"/>
  <c r="H30" i="147"/>
  <c r="J30" i="147" s="1"/>
  <c r="C28" i="147"/>
  <c r="D31" i="146"/>
  <c r="H31" i="146" s="1"/>
  <c r="J31" i="146" s="1"/>
  <c r="H30" i="146"/>
  <c r="C28" i="146"/>
  <c r="D31" i="145"/>
  <c r="H31" i="145" s="1"/>
  <c r="J31" i="145" s="1"/>
  <c r="H30" i="145"/>
  <c r="C28" i="145"/>
  <c r="D31" i="144"/>
  <c r="H31" i="144" s="1"/>
  <c r="J31" i="144" s="1"/>
  <c r="H30" i="144"/>
  <c r="J30" i="144" s="1"/>
  <c r="C28" i="144"/>
  <c r="D31" i="143"/>
  <c r="H31" i="143" s="1"/>
  <c r="J31" i="143" s="1"/>
  <c r="H30" i="143"/>
  <c r="J30" i="143" s="1"/>
  <c r="C28" i="143"/>
  <c r="D31" i="142"/>
  <c r="H31" i="142" s="1"/>
  <c r="J31" i="142" s="1"/>
  <c r="H30" i="142"/>
  <c r="J30" i="142" s="1"/>
  <c r="C28" i="142"/>
  <c r="D31" i="141"/>
  <c r="H31" i="141" s="1"/>
  <c r="J31" i="141" s="1"/>
  <c r="H30" i="141"/>
  <c r="J30" i="141" s="1"/>
  <c r="C28" i="141"/>
  <c r="D31" i="140"/>
  <c r="H31" i="140" s="1"/>
  <c r="J31" i="140" s="1"/>
  <c r="H30" i="140"/>
  <c r="C28" i="140"/>
  <c r="D31" i="139"/>
  <c r="H31" i="139" s="1"/>
  <c r="J31" i="139" s="1"/>
  <c r="H30" i="139"/>
  <c r="J30" i="139" s="1"/>
  <c r="C28" i="139"/>
  <c r="D31" i="138"/>
  <c r="H31" i="138" s="1"/>
  <c r="J31" i="138" s="1"/>
  <c r="H30" i="138"/>
  <c r="C28" i="138"/>
  <c r="D31" i="137"/>
  <c r="H31" i="137" s="1"/>
  <c r="J31" i="137" s="1"/>
  <c r="H30" i="137"/>
  <c r="C28" i="137"/>
  <c r="D31" i="136"/>
  <c r="H31" i="136" s="1"/>
  <c r="J31" i="136" s="1"/>
  <c r="H30" i="136"/>
  <c r="C28" i="136"/>
  <c r="D31" i="135"/>
  <c r="H31" i="135" s="1"/>
  <c r="J31" i="135" s="1"/>
  <c r="H30" i="135"/>
  <c r="C28" i="135"/>
  <c r="D31" i="134"/>
  <c r="H31" i="134" s="1"/>
  <c r="J31" i="134" s="1"/>
  <c r="H30" i="134"/>
  <c r="J30" i="134" s="1"/>
  <c r="C28" i="134"/>
  <c r="D31" i="133"/>
  <c r="H31" i="133" s="1"/>
  <c r="J31" i="133" s="1"/>
  <c r="H30" i="133"/>
  <c r="J30" i="133" s="1"/>
  <c r="C28" i="133"/>
  <c r="D31" i="132"/>
  <c r="H31" i="132" s="1"/>
  <c r="J31" i="132" s="1"/>
  <c r="H30" i="132"/>
  <c r="C28" i="132"/>
  <c r="D31" i="131"/>
  <c r="H31" i="131" s="1"/>
  <c r="J31" i="131" s="1"/>
  <c r="H30" i="131"/>
  <c r="J30" i="131" s="1"/>
  <c r="C28" i="131"/>
  <c r="D31" i="130"/>
  <c r="H31" i="130" s="1"/>
  <c r="J31" i="130" s="1"/>
  <c r="H30" i="130"/>
  <c r="C28" i="130"/>
  <c r="D31" i="129"/>
  <c r="H31" i="129" s="1"/>
  <c r="J31" i="129" s="1"/>
  <c r="H30" i="129"/>
  <c r="C28" i="129"/>
  <c r="D31" i="128"/>
  <c r="H31" i="128" s="1"/>
  <c r="J31" i="128" s="1"/>
  <c r="H30" i="128"/>
  <c r="C28" i="128"/>
  <c r="D31" i="127"/>
  <c r="H31" i="127" s="1"/>
  <c r="J31" i="127" s="1"/>
  <c r="H30" i="127"/>
  <c r="J30" i="127" s="1"/>
  <c r="C28" i="127"/>
  <c r="D31" i="126"/>
  <c r="H31" i="126" s="1"/>
  <c r="J31" i="126" s="1"/>
  <c r="H30" i="126"/>
  <c r="C28" i="126"/>
  <c r="D31" i="125"/>
  <c r="H31" i="125" s="1"/>
  <c r="J31" i="125" s="1"/>
  <c r="H30" i="125"/>
  <c r="J30" i="125" s="1"/>
  <c r="C28" i="125"/>
  <c r="D31" i="124"/>
  <c r="H31" i="124" s="1"/>
  <c r="J31" i="124" s="1"/>
  <c r="H30" i="124"/>
  <c r="C28" i="124"/>
  <c r="D31" i="123"/>
  <c r="H31" i="123" s="1"/>
  <c r="J31" i="123" s="1"/>
  <c r="H30" i="123"/>
  <c r="C28" i="123"/>
  <c r="D31" i="122"/>
  <c r="H31" i="122" s="1"/>
  <c r="J31" i="122" s="1"/>
  <c r="H30" i="122"/>
  <c r="C28" i="122"/>
  <c r="D31" i="121"/>
  <c r="H31" i="121" s="1"/>
  <c r="J31" i="121" s="1"/>
  <c r="H30" i="121"/>
  <c r="J30" i="121" s="1"/>
  <c r="C28" i="121"/>
  <c r="D31" i="120"/>
  <c r="H31" i="120" s="1"/>
  <c r="J31" i="120" s="1"/>
  <c r="H30" i="120"/>
  <c r="C28" i="120"/>
  <c r="D31" i="110"/>
  <c r="H31" i="110" s="1"/>
  <c r="J31" i="110" s="1"/>
  <c r="H30" i="110"/>
  <c r="J30" i="110" s="1"/>
  <c r="C28" i="110"/>
  <c r="D31" i="109"/>
  <c r="H31" i="109" s="1"/>
  <c r="J31" i="109" s="1"/>
  <c r="H30" i="109"/>
  <c r="C28" i="109"/>
  <c r="D31" i="108"/>
  <c r="H31" i="108" s="1"/>
  <c r="J31" i="108" s="1"/>
  <c r="H30" i="108"/>
  <c r="C28" i="108"/>
  <c r="D31" i="107"/>
  <c r="H31" i="107" s="1"/>
  <c r="J31" i="107" s="1"/>
  <c r="H30" i="107"/>
  <c r="C28" i="107"/>
  <c r="D30" i="106"/>
  <c r="H29" i="106"/>
  <c r="J29" i="106" s="1"/>
  <c r="C27" i="106"/>
  <c r="D31" i="105"/>
  <c r="H31" i="105" s="1"/>
  <c r="J31" i="105" s="1"/>
  <c r="H30" i="105"/>
  <c r="J30" i="105" s="1"/>
  <c r="C28" i="105"/>
  <c r="H29" i="104"/>
  <c r="J29" i="104" s="1"/>
  <c r="D30" i="104"/>
  <c r="C27" i="104"/>
  <c r="D31" i="103"/>
  <c r="H31" i="103" s="1"/>
  <c r="J31" i="103" s="1"/>
  <c r="H30" i="103"/>
  <c r="C28" i="103"/>
  <c r="C29" i="198" l="1"/>
  <c r="J30" i="198"/>
  <c r="C29" i="197"/>
  <c r="J30" i="197"/>
  <c r="C29" i="196"/>
  <c r="J30" i="196"/>
  <c r="C29" i="195"/>
  <c r="J30" i="195"/>
  <c r="C29" i="193"/>
  <c r="J30" i="193"/>
  <c r="C29" i="192"/>
  <c r="J30" i="192"/>
  <c r="C29" i="189"/>
  <c r="J30" i="189"/>
  <c r="C29" i="180"/>
  <c r="J30" i="180"/>
  <c r="C29" i="179"/>
  <c r="J30" i="179"/>
  <c r="C29" i="171"/>
  <c r="J30" i="171"/>
  <c r="C29" i="169"/>
  <c r="J30" i="169"/>
  <c r="C29" i="167"/>
  <c r="J30" i="167"/>
  <c r="C29" i="119"/>
  <c r="J30" i="119"/>
  <c r="C29" i="117"/>
  <c r="J30" i="117"/>
  <c r="C29" i="113"/>
  <c r="J30" i="113"/>
  <c r="C29" i="112"/>
  <c r="J30" i="112"/>
  <c r="C29" i="111"/>
  <c r="J30" i="111"/>
  <c r="C29" i="159"/>
  <c r="J30" i="159"/>
  <c r="C29" i="156"/>
  <c r="J30" i="156"/>
  <c r="C29" i="155"/>
  <c r="J30" i="155"/>
  <c r="C29" i="154"/>
  <c r="J30" i="154"/>
  <c r="C29" i="152"/>
  <c r="J30" i="152"/>
  <c r="C29" i="146"/>
  <c r="J30" i="146"/>
  <c r="C29" i="145"/>
  <c r="J30" i="145"/>
  <c r="C29" i="140"/>
  <c r="J30" i="140"/>
  <c r="C29" i="138"/>
  <c r="J30" i="138"/>
  <c r="C29" i="137"/>
  <c r="J30" i="137"/>
  <c r="C29" i="136"/>
  <c r="J30" i="136"/>
  <c r="C29" i="135"/>
  <c r="J30" i="135"/>
  <c r="C29" i="132"/>
  <c r="J30" i="132"/>
  <c r="C29" i="130"/>
  <c r="J30" i="130"/>
  <c r="C29" i="129"/>
  <c r="J30" i="129"/>
  <c r="C29" i="128"/>
  <c r="J30" i="128"/>
  <c r="C29" i="126"/>
  <c r="J30" i="126"/>
  <c r="C29" i="124"/>
  <c r="J30" i="124"/>
  <c r="C29" i="123"/>
  <c r="J30" i="123"/>
  <c r="C29" i="122"/>
  <c r="J30" i="122"/>
  <c r="C29" i="120"/>
  <c r="J30" i="120"/>
  <c r="C29" i="109"/>
  <c r="J30" i="109"/>
  <c r="C29" i="108"/>
  <c r="J30" i="108"/>
  <c r="C29" i="107"/>
  <c r="J30" i="107"/>
  <c r="C29" i="103"/>
  <c r="J30" i="103"/>
  <c r="C30" i="199"/>
  <c r="C31" i="199"/>
  <c r="C29" i="199"/>
  <c r="C30" i="198"/>
  <c r="C31" i="198"/>
  <c r="C30" i="197"/>
  <c r="C31" i="197"/>
  <c r="C30" i="196"/>
  <c r="C31" i="196"/>
  <c r="C30" i="195"/>
  <c r="C31" i="195"/>
  <c r="C30" i="194"/>
  <c r="C31" i="194"/>
  <c r="C29" i="194"/>
  <c r="C30" i="193"/>
  <c r="C31" i="193"/>
  <c r="C30" i="192"/>
  <c r="C31" i="192"/>
  <c r="C30" i="191"/>
  <c r="C31" i="191"/>
  <c r="C29" i="191"/>
  <c r="C30" i="190"/>
  <c r="C31" i="190"/>
  <c r="C29" i="190"/>
  <c r="C30" i="189"/>
  <c r="C31" i="189"/>
  <c r="C30" i="188"/>
  <c r="C31" i="188"/>
  <c r="C29" i="188"/>
  <c r="C30" i="187"/>
  <c r="C31" i="187"/>
  <c r="C29" i="187"/>
  <c r="C30" i="186"/>
  <c r="C31" i="186"/>
  <c r="C29" i="186"/>
  <c r="D31" i="185"/>
  <c r="H31" i="185" s="1"/>
  <c r="J31" i="185" s="1"/>
  <c r="H30" i="185"/>
  <c r="J30" i="185" s="1"/>
  <c r="C28" i="185"/>
  <c r="C30" i="184"/>
  <c r="C31" i="184"/>
  <c r="C29" i="184"/>
  <c r="C30" i="183"/>
  <c r="C31" i="183"/>
  <c r="C29" i="183"/>
  <c r="C30" i="182"/>
  <c r="C31" i="182"/>
  <c r="C29" i="182"/>
  <c r="C30" i="181"/>
  <c r="C31" i="181"/>
  <c r="C29" i="181"/>
  <c r="C30" i="180"/>
  <c r="C31" i="180"/>
  <c r="C30" i="179"/>
  <c r="C31" i="179"/>
  <c r="C30" i="178"/>
  <c r="C31" i="178"/>
  <c r="C29" i="178"/>
  <c r="C30" i="177"/>
  <c r="C31" i="177"/>
  <c r="C29" i="177"/>
  <c r="C30" i="176"/>
  <c r="C31" i="176"/>
  <c r="C29" i="176"/>
  <c r="C30" i="175"/>
  <c r="C31" i="175"/>
  <c r="C29" i="175"/>
  <c r="C30" i="174"/>
  <c r="C31" i="174"/>
  <c r="C29" i="174"/>
  <c r="C30" i="173"/>
  <c r="C31" i="173"/>
  <c r="C29" i="173"/>
  <c r="C30" i="172"/>
  <c r="C31" i="172"/>
  <c r="C29" i="172"/>
  <c r="C30" i="171"/>
  <c r="C31" i="171"/>
  <c r="C30" i="170"/>
  <c r="C31" i="170"/>
  <c r="C29" i="170"/>
  <c r="C30" i="169"/>
  <c r="C31" i="169"/>
  <c r="C30" i="168"/>
  <c r="C31" i="168"/>
  <c r="C29" i="168"/>
  <c r="C30" i="167"/>
  <c r="C31" i="167"/>
  <c r="C30" i="166"/>
  <c r="C31" i="166"/>
  <c r="C29" i="166"/>
  <c r="C30" i="165"/>
  <c r="C31" i="165"/>
  <c r="C29" i="165"/>
  <c r="C30" i="164"/>
  <c r="C31" i="164"/>
  <c r="C29" i="164"/>
  <c r="C30" i="163"/>
  <c r="C31" i="163"/>
  <c r="C29" i="163"/>
  <c r="C30" i="162"/>
  <c r="C31" i="162"/>
  <c r="C29" i="162"/>
  <c r="C30" i="161"/>
  <c r="C31" i="161"/>
  <c r="C29" i="161"/>
  <c r="C30" i="160"/>
  <c r="C31" i="160"/>
  <c r="C29" i="160"/>
  <c r="C30" i="119"/>
  <c r="C31" i="119"/>
  <c r="C30" i="118"/>
  <c r="C31" i="118"/>
  <c r="C29" i="118"/>
  <c r="C30" i="117"/>
  <c r="C31" i="117"/>
  <c r="C30" i="116"/>
  <c r="C31" i="116"/>
  <c r="C29" i="116"/>
  <c r="C30" i="115"/>
  <c r="C31" i="115"/>
  <c r="C29" i="115"/>
  <c r="C31" i="114"/>
  <c r="C30" i="114"/>
  <c r="C29" i="114"/>
  <c r="C30" i="113"/>
  <c r="C31" i="113"/>
  <c r="C30" i="112"/>
  <c r="C31" i="112"/>
  <c r="C30" i="111"/>
  <c r="C31" i="111"/>
  <c r="C30" i="159"/>
  <c r="C31" i="159"/>
  <c r="C30" i="158"/>
  <c r="C31" i="158"/>
  <c r="C29" i="158"/>
  <c r="C30" i="157"/>
  <c r="C31" i="157"/>
  <c r="C29" i="157"/>
  <c r="C30" i="156"/>
  <c r="C31" i="156"/>
  <c r="C30" i="155"/>
  <c r="C31" i="155"/>
  <c r="C30" i="154"/>
  <c r="C31" i="154"/>
  <c r="C30" i="153"/>
  <c r="C31" i="153"/>
  <c r="C29" i="153"/>
  <c r="C30" i="152"/>
  <c r="C31" i="152"/>
  <c r="C30" i="151"/>
  <c r="C31" i="151"/>
  <c r="C29" i="151"/>
  <c r="C30" i="150"/>
  <c r="C31" i="150"/>
  <c r="C29" i="150"/>
  <c r="C30" i="149"/>
  <c r="C31" i="149"/>
  <c r="C29" i="149"/>
  <c r="C30" i="148"/>
  <c r="C31" i="148"/>
  <c r="C29" i="148"/>
  <c r="C30" i="147"/>
  <c r="C31" i="147"/>
  <c r="C29" i="147"/>
  <c r="C30" i="146"/>
  <c r="C31" i="146"/>
  <c r="C30" i="145"/>
  <c r="C31" i="145"/>
  <c r="C30" i="144"/>
  <c r="C31" i="144"/>
  <c r="C29" i="144"/>
  <c r="C30" i="143"/>
  <c r="C31" i="143"/>
  <c r="C29" i="143"/>
  <c r="C30" i="142"/>
  <c r="C31" i="142"/>
  <c r="C29" i="142"/>
  <c r="C30" i="141"/>
  <c r="C31" i="141"/>
  <c r="C29" i="141"/>
  <c r="C30" i="140"/>
  <c r="C31" i="140"/>
  <c r="C30" i="139"/>
  <c r="C31" i="139"/>
  <c r="C29" i="139"/>
  <c r="C30" i="138"/>
  <c r="C31" i="138"/>
  <c r="C30" i="137"/>
  <c r="C31" i="137"/>
  <c r="C30" i="136"/>
  <c r="C31" i="136"/>
  <c r="C30" i="135"/>
  <c r="C31" i="135"/>
  <c r="C30" i="134"/>
  <c r="C31" i="134"/>
  <c r="C29" i="134"/>
  <c r="C30" i="133"/>
  <c r="C31" i="133"/>
  <c r="C29" i="133"/>
  <c r="C30" i="132"/>
  <c r="C31" i="132"/>
  <c r="C30" i="131"/>
  <c r="C31" i="131"/>
  <c r="C29" i="131"/>
  <c r="C30" i="130"/>
  <c r="C31" i="130"/>
  <c r="C30" i="129"/>
  <c r="C31" i="129"/>
  <c r="C30" i="128"/>
  <c r="C31" i="128"/>
  <c r="C30" i="127"/>
  <c r="C31" i="127"/>
  <c r="C29" i="127"/>
  <c r="C30" i="126"/>
  <c r="C31" i="126"/>
  <c r="C30" i="125"/>
  <c r="C31" i="125"/>
  <c r="C29" i="125"/>
  <c r="C30" i="124"/>
  <c r="C31" i="124"/>
  <c r="C30" i="123"/>
  <c r="C31" i="123"/>
  <c r="C30" i="122"/>
  <c r="C31" i="122"/>
  <c r="C30" i="121"/>
  <c r="C31" i="121"/>
  <c r="C29" i="121"/>
  <c r="C30" i="120"/>
  <c r="C31" i="120"/>
  <c r="C30" i="110"/>
  <c r="C31" i="110"/>
  <c r="C29" i="110"/>
  <c r="C30" i="109"/>
  <c r="C31" i="109"/>
  <c r="C30" i="108"/>
  <c r="C31" i="108"/>
  <c r="C30" i="107"/>
  <c r="C31" i="107"/>
  <c r="D31" i="106"/>
  <c r="H31" i="106" s="1"/>
  <c r="J31" i="106" s="1"/>
  <c r="H30" i="106"/>
  <c r="J30" i="106" s="1"/>
  <c r="C28" i="106"/>
  <c r="C30" i="105"/>
  <c r="C31" i="105"/>
  <c r="C29" i="105"/>
  <c r="D31" i="104"/>
  <c r="H31" i="104" s="1"/>
  <c r="J31" i="104" s="1"/>
  <c r="H30" i="104"/>
  <c r="C28" i="104"/>
  <c r="C30" i="103"/>
  <c r="C31" i="103"/>
  <c r="C29" i="104" l="1"/>
  <c r="J30" i="104"/>
  <c r="C30" i="185"/>
  <c r="C31" i="185"/>
  <c r="C29" i="185"/>
  <c r="C30" i="106"/>
  <c r="C31" i="106"/>
  <c r="C29" i="106"/>
  <c r="C30" i="104"/>
  <c r="C31" i="104"/>
  <c r="S58" i="10" l="1"/>
  <c r="S53" i="10"/>
  <c r="S52" i="10"/>
  <c r="S51" i="10"/>
  <c r="S19" i="10"/>
  <c r="S18" i="10"/>
  <c r="S17" i="10"/>
  <c r="V13" i="112" l="1"/>
  <c r="T13" i="121"/>
  <c r="S16" i="10"/>
  <c r="S15" i="10"/>
  <c r="T13" i="129" l="1"/>
  <c r="V13" i="199"/>
  <c r="V13" i="198"/>
  <c r="V13" i="197"/>
  <c r="V13" i="196"/>
  <c r="V13" i="195"/>
  <c r="V13" i="194"/>
  <c r="V13" i="193"/>
  <c r="V13" i="192"/>
  <c r="V13" i="191"/>
  <c r="V13" i="190"/>
  <c r="V13" i="189"/>
  <c r="V13" i="188"/>
  <c r="V13" i="187"/>
  <c r="V13" i="186"/>
  <c r="V13" i="185"/>
  <c r="V13" i="184"/>
  <c r="V13" i="183"/>
  <c r="V13" i="182"/>
  <c r="V13" i="181"/>
  <c r="V13" i="180"/>
  <c r="V13" i="179"/>
  <c r="V13" i="178"/>
  <c r="V13" i="177"/>
  <c r="V13" i="176"/>
  <c r="V13" i="175"/>
  <c r="V13" i="174"/>
  <c r="V13" i="173"/>
  <c r="V13" i="172"/>
  <c r="V13" i="171"/>
  <c r="V13" i="170"/>
  <c r="V13" i="169"/>
  <c r="V13" i="168"/>
  <c r="V13" i="167"/>
  <c r="V13" i="166"/>
  <c r="V13" i="165"/>
  <c r="V13" i="164"/>
  <c r="V13" i="163"/>
  <c r="V13" i="162"/>
  <c r="V13" i="161"/>
  <c r="V13" i="160"/>
  <c r="V13" i="119"/>
  <c r="V13" i="118"/>
  <c r="V13" i="117"/>
  <c r="V13" i="116"/>
  <c r="V13" i="115"/>
  <c r="V13" i="114"/>
  <c r="V13" i="113"/>
  <c r="V13" i="111"/>
  <c r="T13" i="137"/>
  <c r="T13" i="104"/>
  <c r="T13" i="159"/>
  <c r="T13" i="158"/>
  <c r="T13" i="157"/>
  <c r="T13" i="156"/>
  <c r="T13" i="155"/>
  <c r="T13" i="154"/>
  <c r="T13" i="153"/>
  <c r="T13" i="152"/>
  <c r="T13" i="151"/>
  <c r="T13" i="150"/>
  <c r="T13" i="149"/>
  <c r="T13" i="148"/>
  <c r="T13" i="147"/>
  <c r="T13" i="146"/>
  <c r="T13" i="145"/>
  <c r="T13" i="144"/>
  <c r="T13" i="143"/>
  <c r="T13" i="142"/>
  <c r="T13" i="141"/>
  <c r="T13" i="140"/>
  <c r="T13" i="139"/>
  <c r="T13" i="138"/>
  <c r="T13" i="136"/>
  <c r="T13" i="135"/>
  <c r="T13" i="134"/>
  <c r="T13" i="133"/>
  <c r="T13" i="132"/>
  <c r="T13" i="131"/>
  <c r="T13" i="130"/>
  <c r="T13" i="128"/>
  <c r="T13" i="127"/>
  <c r="T13" i="126"/>
  <c r="T13" i="125"/>
  <c r="T13" i="124"/>
  <c r="T13" i="123"/>
  <c r="T13" i="122"/>
  <c r="T13" i="120"/>
  <c r="T13" i="110"/>
  <c r="T13" i="109"/>
  <c r="T13" i="108"/>
  <c r="T13" i="107"/>
  <c r="T13" i="106"/>
  <c r="T13" i="105"/>
  <c r="T13" i="103"/>
  <c r="S13" i="109"/>
  <c r="S13" i="132"/>
  <c r="S13" i="149"/>
  <c r="S13" i="159"/>
  <c r="U13" i="195"/>
  <c r="S13" i="107"/>
  <c r="S13" i="139"/>
  <c r="U13" i="163"/>
  <c r="U13" i="175"/>
  <c r="U13" i="185"/>
  <c r="U13" i="194"/>
  <c r="S13" i="141"/>
  <c r="U13" i="168"/>
  <c r="U13" i="169"/>
  <c r="U13" i="173"/>
  <c r="U13" i="191"/>
  <c r="S13" i="127"/>
  <c r="S13" i="143"/>
  <c r="S13" i="133"/>
  <c r="U13" i="165"/>
  <c r="U13" i="174"/>
  <c r="S14" i="10"/>
  <c r="S13" i="10" s="1"/>
  <c r="S13" i="110"/>
  <c r="S13" i="121"/>
  <c r="S13" i="125"/>
  <c r="S13" i="140"/>
  <c r="U13" i="162"/>
  <c r="S13" i="158"/>
  <c r="U13" i="199"/>
  <c r="U13" i="198"/>
  <c r="U13" i="197"/>
  <c r="U13" i="196"/>
  <c r="U13" i="193"/>
  <c r="U13" i="192"/>
  <c r="U13" i="190"/>
  <c r="U13" i="189"/>
  <c r="U13" i="188"/>
  <c r="U13" i="187"/>
  <c r="U13" i="186"/>
  <c r="U13" i="184"/>
  <c r="U13" i="183"/>
  <c r="U13" i="182"/>
  <c r="U13" i="181"/>
  <c r="U13" i="180"/>
  <c r="U13" i="179"/>
  <c r="U13" i="178"/>
  <c r="U13" i="177"/>
  <c r="U13" i="176"/>
  <c r="U13" i="172"/>
  <c r="U13" i="171"/>
  <c r="U13" i="170"/>
  <c r="U13" i="167"/>
  <c r="U13" i="166"/>
  <c r="U13" i="164"/>
  <c r="U13" i="161"/>
  <c r="U13" i="160"/>
  <c r="U13" i="119"/>
  <c r="U13" i="118"/>
  <c r="U13" i="117"/>
  <c r="U13" i="116"/>
  <c r="U13" i="115"/>
  <c r="U13" i="114"/>
  <c r="U13" i="113"/>
  <c r="U13" i="112"/>
  <c r="U13" i="111"/>
  <c r="S13" i="157"/>
  <c r="S13" i="156"/>
  <c r="S13" i="155"/>
  <c r="S13" i="154"/>
  <c r="S13" i="153"/>
  <c r="S13" i="152"/>
  <c r="S13" i="151"/>
  <c r="S13" i="148"/>
  <c r="S13" i="147"/>
  <c r="S13" i="146"/>
  <c r="S13" i="145"/>
  <c r="S13" i="144"/>
  <c r="S13" i="142"/>
  <c r="S13" i="138"/>
  <c r="S13" i="136"/>
  <c r="S13" i="135"/>
  <c r="S13" i="131"/>
  <c r="S13" i="130"/>
  <c r="S13" i="129"/>
  <c r="S13" i="128"/>
  <c r="S13" i="126"/>
  <c r="S13" i="124"/>
  <c r="S13" i="123"/>
  <c r="S13" i="122"/>
  <c r="S13" i="120"/>
  <c r="S13" i="108"/>
  <c r="S13" i="106"/>
  <c r="S13" i="105"/>
  <c r="S13" i="104"/>
  <c r="S13" i="103"/>
  <c r="S13" i="150" l="1"/>
  <c r="S13" i="137"/>
  <c r="S13" i="134"/>
  <c r="K7" i="71"/>
  <c r="K6" i="71"/>
  <c r="W82" i="4"/>
  <c r="J14" i="71" l="1"/>
  <c r="Y93" i="4"/>
  <c r="AC95" i="4"/>
  <c r="P24" i="4"/>
  <c r="H24" i="4" s="1"/>
  <c r="E12" i="95" s="1"/>
  <c r="AA94" i="4"/>
  <c r="AA59" i="4"/>
  <c r="I59" i="4" s="1"/>
  <c r="F15" i="100" s="1"/>
  <c r="M107" i="4"/>
  <c r="W112" i="4"/>
  <c r="O53" i="4"/>
  <c r="I53" i="4" s="1"/>
  <c r="F15" i="94" s="1"/>
  <c r="U101" i="4"/>
  <c r="M62" i="4"/>
  <c r="I62" i="4" s="1"/>
  <c r="F16" i="93" s="1"/>
  <c r="AA39" i="4"/>
  <c r="I39" i="4" s="1"/>
  <c r="F13" i="100" s="1"/>
  <c r="K106" i="4"/>
  <c r="AC125" i="4"/>
  <c r="AA124" i="4"/>
  <c r="Y123" i="4"/>
  <c r="W122" i="4"/>
  <c r="U121" i="4"/>
  <c r="R120" i="4"/>
  <c r="S120" i="4"/>
  <c r="Q119" i="4"/>
  <c r="O118" i="4"/>
  <c r="M117" i="4"/>
  <c r="K116" i="4"/>
  <c r="AC115" i="4"/>
  <c r="Z114" i="4"/>
  <c r="AA114" i="4"/>
  <c r="Y113" i="4"/>
  <c r="U111" i="4"/>
  <c r="S110" i="4"/>
  <c r="Q109" i="4"/>
  <c r="O108" i="4"/>
  <c r="AB105" i="4"/>
  <c r="AC105" i="4"/>
  <c r="AA104" i="4"/>
  <c r="Y103" i="4"/>
  <c r="W102" i="4"/>
  <c r="S100" i="4"/>
  <c r="Q99" i="4"/>
  <c r="O98" i="4"/>
  <c r="L97" i="4"/>
  <c r="M97" i="4"/>
  <c r="K96" i="4"/>
  <c r="X93" i="4"/>
  <c r="W92" i="4"/>
  <c r="U91" i="4"/>
  <c r="S90" i="4"/>
  <c r="M87" i="4"/>
  <c r="K86" i="4"/>
  <c r="AC85" i="4"/>
  <c r="AA84" i="4"/>
  <c r="Y83" i="4"/>
  <c r="U81" i="4"/>
  <c r="S80" i="4"/>
  <c r="Q79" i="4"/>
  <c r="O78" i="4"/>
  <c r="AC70" i="4"/>
  <c r="I70" i="4" s="1"/>
  <c r="F16" i="101" s="1"/>
  <c r="AA69" i="4"/>
  <c r="I69" i="4" s="1"/>
  <c r="F16" i="100" s="1"/>
  <c r="Y68" i="4"/>
  <c r="I68" i="4" s="1"/>
  <c r="F16" i="99" s="1"/>
  <c r="W67" i="4"/>
  <c r="I67" i="4" s="1"/>
  <c r="F16" i="98" s="1"/>
  <c r="U66" i="4"/>
  <c r="I66" i="4" s="1"/>
  <c r="F16" i="97" s="1"/>
  <c r="S65" i="4"/>
  <c r="I65" i="4" s="1"/>
  <c r="F16" i="96" s="1"/>
  <c r="Q64" i="4"/>
  <c r="I64" i="4" s="1"/>
  <c r="F16" i="95" s="1"/>
  <c r="O63" i="4"/>
  <c r="I63" i="4" s="1"/>
  <c r="F16" i="94" s="1"/>
  <c r="K61" i="4"/>
  <c r="I61" i="4" s="1"/>
  <c r="AB60" i="4"/>
  <c r="H60" i="4" s="1"/>
  <c r="E15" i="101" s="1"/>
  <c r="AC60" i="4"/>
  <c r="I60" i="4" s="1"/>
  <c r="F15" i="101" s="1"/>
  <c r="Y58" i="4"/>
  <c r="I58" i="4" s="1"/>
  <c r="F15" i="99" s="1"/>
  <c r="W57" i="4"/>
  <c r="I57" i="4" s="1"/>
  <c r="F15" i="98" s="1"/>
  <c r="U56" i="4"/>
  <c r="I56" i="4" s="1"/>
  <c r="F15" i="97" s="1"/>
  <c r="S55" i="4"/>
  <c r="I55" i="4" s="1"/>
  <c r="F15" i="96" s="1"/>
  <c r="Q54" i="4"/>
  <c r="I54" i="4" s="1"/>
  <c r="F15" i="95" s="1"/>
  <c r="P54" i="4"/>
  <c r="H54" i="4" s="1"/>
  <c r="E15" i="95" s="1"/>
  <c r="M52" i="4"/>
  <c r="I52" i="4" s="1"/>
  <c r="F15" i="93" s="1"/>
  <c r="K51" i="4"/>
  <c r="I51" i="4" s="1"/>
  <c r="AC50" i="4"/>
  <c r="I50" i="4" s="1"/>
  <c r="F14" i="101" s="1"/>
  <c r="AA49" i="4"/>
  <c r="I49" i="4" s="1"/>
  <c r="F14" i="100" s="1"/>
  <c r="Y48" i="4"/>
  <c r="I48" i="4" s="1"/>
  <c r="F14" i="99" s="1"/>
  <c r="W47" i="4"/>
  <c r="I47" i="4" s="1"/>
  <c r="F14" i="98" s="1"/>
  <c r="U46" i="4"/>
  <c r="I46" i="4" s="1"/>
  <c r="F14" i="97" s="1"/>
  <c r="S45" i="4"/>
  <c r="I45" i="4" s="1"/>
  <c r="F14" i="96" s="1"/>
  <c r="Q44" i="4"/>
  <c r="I44" i="4" s="1"/>
  <c r="F14" i="95" s="1"/>
  <c r="O43" i="4"/>
  <c r="I43" i="4" s="1"/>
  <c r="F14" i="94" s="1"/>
  <c r="M42" i="4"/>
  <c r="I42" i="4" s="1"/>
  <c r="F14" i="93" s="1"/>
  <c r="K41" i="4"/>
  <c r="I41" i="4" s="1"/>
  <c r="Y38" i="4"/>
  <c r="I38" i="4" s="1"/>
  <c r="F13" i="99" s="1"/>
  <c r="U36" i="4"/>
  <c r="I36" i="4" s="1"/>
  <c r="F13" i="97" s="1"/>
  <c r="S35" i="4"/>
  <c r="I35" i="4" s="1"/>
  <c r="F13" i="96" s="1"/>
  <c r="Q34" i="4"/>
  <c r="I34" i="4" s="1"/>
  <c r="F13" i="95" s="1"/>
  <c r="O33" i="4"/>
  <c r="I33" i="4" s="1"/>
  <c r="F13" i="94" s="1"/>
  <c r="M32" i="4"/>
  <c r="I32" i="4" s="1"/>
  <c r="F13" i="93" s="1"/>
  <c r="K31" i="4"/>
  <c r="I31" i="4" s="1"/>
  <c r="AC30" i="4"/>
  <c r="I30" i="4" s="1"/>
  <c r="AA29" i="4"/>
  <c r="I29" i="4" s="1"/>
  <c r="F12" i="100" s="1"/>
  <c r="Y28" i="4"/>
  <c r="I28" i="4" s="1"/>
  <c r="F12" i="99" s="1"/>
  <c r="W27" i="4"/>
  <c r="I27" i="4" s="1"/>
  <c r="F12" i="98" s="1"/>
  <c r="U26" i="4"/>
  <c r="I26" i="4" s="1"/>
  <c r="F12" i="97" s="1"/>
  <c r="S25" i="4"/>
  <c r="I25" i="4" s="1"/>
  <c r="F12" i="96" s="1"/>
  <c r="Q24" i="4"/>
  <c r="I24" i="4" s="1"/>
  <c r="F12" i="95" s="1"/>
  <c r="O23" i="4"/>
  <c r="I23" i="4" s="1"/>
  <c r="F12" i="94" s="1"/>
  <c r="Q89" i="4"/>
  <c r="O88" i="4"/>
  <c r="M77" i="4"/>
  <c r="L77" i="4"/>
  <c r="AB125" i="4"/>
  <c r="Z124" i="4"/>
  <c r="X123" i="4"/>
  <c r="V122" i="4"/>
  <c r="T121" i="4"/>
  <c r="P119" i="4"/>
  <c r="N118" i="4"/>
  <c r="L117" i="4"/>
  <c r="J116" i="4"/>
  <c r="AB115" i="4"/>
  <c r="X113" i="4"/>
  <c r="V112" i="4"/>
  <c r="T111" i="4"/>
  <c r="R110" i="4"/>
  <c r="P109" i="4"/>
  <c r="N108" i="4"/>
  <c r="L107" i="4"/>
  <c r="J106" i="4"/>
  <c r="Z104" i="4"/>
  <c r="X103" i="4"/>
  <c r="V102" i="4"/>
  <c r="T101" i="4"/>
  <c r="R100" i="4"/>
  <c r="P99" i="4"/>
  <c r="N98" i="4"/>
  <c r="J96" i="4"/>
  <c r="AB95" i="4"/>
  <c r="Z94" i="4"/>
  <c r="V92" i="4"/>
  <c r="T91" i="4"/>
  <c r="R90" i="4"/>
  <c r="P89" i="4"/>
  <c r="N88" i="4"/>
  <c r="L87" i="4"/>
  <c r="J86" i="4"/>
  <c r="AB85" i="4"/>
  <c r="Z84" i="4"/>
  <c r="X83" i="4"/>
  <c r="V82" i="4"/>
  <c r="T81" i="4"/>
  <c r="R80" i="4"/>
  <c r="P79" i="4"/>
  <c r="N78" i="4"/>
  <c r="AB70" i="4"/>
  <c r="H70" i="4" s="1"/>
  <c r="E16" i="101" s="1"/>
  <c r="Z69" i="4"/>
  <c r="H69" i="4" s="1"/>
  <c r="E16" i="100" s="1"/>
  <c r="X68" i="4"/>
  <c r="H68" i="4" s="1"/>
  <c r="E16" i="99" s="1"/>
  <c r="V67" i="4"/>
  <c r="H67" i="4" s="1"/>
  <c r="E16" i="98" s="1"/>
  <c r="T66" i="4"/>
  <c r="H66" i="4" s="1"/>
  <c r="E16" i="97" s="1"/>
  <c r="R65" i="4"/>
  <c r="H65" i="4" s="1"/>
  <c r="E16" i="96" s="1"/>
  <c r="P64" i="4"/>
  <c r="H64" i="4" s="1"/>
  <c r="E16" i="95" s="1"/>
  <c r="N63" i="4"/>
  <c r="H63" i="4" s="1"/>
  <c r="E16" i="94" s="1"/>
  <c r="L62" i="4"/>
  <c r="H62" i="4" s="1"/>
  <c r="E16" i="93" s="1"/>
  <c r="J61" i="4"/>
  <c r="H61" i="4" s="1"/>
  <c r="Z59" i="4"/>
  <c r="H59" i="4" s="1"/>
  <c r="E15" i="100" s="1"/>
  <c r="X58" i="4"/>
  <c r="H58" i="4" s="1"/>
  <c r="E15" i="99" s="1"/>
  <c r="V57" i="4"/>
  <c r="H57" i="4" s="1"/>
  <c r="E15" i="98" s="1"/>
  <c r="T56" i="4"/>
  <c r="H56" i="4" s="1"/>
  <c r="E15" i="97" s="1"/>
  <c r="R55" i="4"/>
  <c r="H55" i="4" s="1"/>
  <c r="E15" i="96" s="1"/>
  <c r="N53" i="4"/>
  <c r="H53" i="4" s="1"/>
  <c r="E15" i="94" s="1"/>
  <c r="L52" i="4"/>
  <c r="H52" i="4" s="1"/>
  <c r="E15" i="93" s="1"/>
  <c r="J51" i="4"/>
  <c r="H51" i="4" s="1"/>
  <c r="AB50" i="4"/>
  <c r="H50" i="4" s="1"/>
  <c r="E14" i="101" s="1"/>
  <c r="Z49" i="4"/>
  <c r="H49" i="4" s="1"/>
  <c r="E14" i="100" s="1"/>
  <c r="X48" i="4"/>
  <c r="H48" i="4" s="1"/>
  <c r="E14" i="99" s="1"/>
  <c r="V47" i="4"/>
  <c r="H47" i="4" s="1"/>
  <c r="E14" i="98" s="1"/>
  <c r="T46" i="4"/>
  <c r="H46" i="4" s="1"/>
  <c r="E14" i="97" s="1"/>
  <c r="R45" i="4"/>
  <c r="H45" i="4" s="1"/>
  <c r="E14" i="96" s="1"/>
  <c r="P44" i="4"/>
  <c r="H44" i="4" s="1"/>
  <c r="E14" i="95" s="1"/>
  <c r="N43" i="4"/>
  <c r="H43" i="4" s="1"/>
  <c r="E14" i="94" s="1"/>
  <c r="L42" i="4"/>
  <c r="H42" i="4" s="1"/>
  <c r="E14" i="93" s="1"/>
  <c r="J41" i="4"/>
  <c r="H41" i="4" s="1"/>
  <c r="AB40" i="4"/>
  <c r="H40" i="4" s="1"/>
  <c r="E13" i="101" s="1"/>
  <c r="AC40" i="4"/>
  <c r="I40" i="4" s="1"/>
  <c r="F13" i="101" s="1"/>
  <c r="Z39" i="4"/>
  <c r="H39" i="4" s="1"/>
  <c r="E13" i="100" s="1"/>
  <c r="X38" i="4"/>
  <c r="H38" i="4" s="1"/>
  <c r="E13" i="99" s="1"/>
  <c r="V37" i="4"/>
  <c r="H37" i="4" s="1"/>
  <c r="E13" i="98" s="1"/>
  <c r="W37" i="4"/>
  <c r="I37" i="4" s="1"/>
  <c r="F13" i="98" s="1"/>
  <c r="T36" i="4"/>
  <c r="H36" i="4" s="1"/>
  <c r="E13" i="97" s="1"/>
  <c r="R35" i="4"/>
  <c r="H35" i="4" s="1"/>
  <c r="E13" i="96" s="1"/>
  <c r="P34" i="4"/>
  <c r="H34" i="4" s="1"/>
  <c r="E13" i="95" s="1"/>
  <c r="N33" i="4"/>
  <c r="H33" i="4" s="1"/>
  <c r="E13" i="94" s="1"/>
  <c r="L32" i="4"/>
  <c r="H32" i="4" s="1"/>
  <c r="E13" i="93" s="1"/>
  <c r="J31" i="4"/>
  <c r="H31" i="4" s="1"/>
  <c r="AB30" i="4"/>
  <c r="H30" i="4" s="1"/>
  <c r="Z29" i="4"/>
  <c r="H29" i="4" s="1"/>
  <c r="E12" i="100" s="1"/>
  <c r="X28" i="4"/>
  <c r="H28" i="4" s="1"/>
  <c r="E12" i="99" s="1"/>
  <c r="V27" i="4"/>
  <c r="H27" i="4" s="1"/>
  <c r="E12" i="98" s="1"/>
  <c r="T26" i="4"/>
  <c r="H26" i="4" s="1"/>
  <c r="E12" i="97" s="1"/>
  <c r="R25" i="4"/>
  <c r="H25" i="4" s="1"/>
  <c r="E12" i="96" s="1"/>
  <c r="N23" i="4"/>
  <c r="H23" i="4" s="1"/>
  <c r="E12" i="94" s="1"/>
  <c r="L22" i="4"/>
  <c r="H22" i="4" s="1"/>
  <c r="E12" i="93" s="1"/>
  <c r="M22" i="4"/>
  <c r="I22" i="4" s="1"/>
  <c r="F12" i="93" s="1"/>
  <c r="K9" i="71"/>
  <c r="K8" i="71"/>
  <c r="K7" i="10"/>
  <c r="K6" i="10"/>
  <c r="F12" i="101" l="1"/>
  <c r="E12" i="101"/>
  <c r="U32" i="71"/>
  <c r="V12" i="71"/>
  <c r="U12" i="71"/>
  <c r="T12" i="71"/>
  <c r="G67" i="4"/>
  <c r="G61" i="4"/>
  <c r="G50" i="4"/>
  <c r="G65" i="4"/>
  <c r="G30" i="4"/>
  <c r="G42" i="4"/>
  <c r="G66" i="4"/>
  <c r="G57" i="4"/>
  <c r="G53" i="4"/>
  <c r="G46" i="4"/>
  <c r="G41" i="4"/>
  <c r="G49" i="4"/>
  <c r="G31" i="4"/>
  <c r="G23" i="4"/>
  <c r="G25" i="4"/>
  <c r="G36" i="4"/>
  <c r="G44" i="4"/>
  <c r="G48" i="4"/>
  <c r="G59" i="4"/>
  <c r="G64" i="4"/>
  <c r="G43" i="4"/>
  <c r="G27" i="4"/>
  <c r="G22" i="4"/>
  <c r="G26" i="4"/>
  <c r="G69" i="4"/>
  <c r="G60" i="4"/>
  <c r="G54" i="4"/>
  <c r="G38" i="4"/>
  <c r="G28" i="4"/>
  <c r="G70" i="4"/>
  <c r="G68" i="4"/>
  <c r="G63" i="4"/>
  <c r="G62" i="4"/>
  <c r="G58" i="4"/>
  <c r="G56" i="4"/>
  <c r="G55" i="4"/>
  <c r="G52" i="4"/>
  <c r="G51" i="4"/>
  <c r="G47" i="4"/>
  <c r="G45" i="4"/>
  <c r="G40" i="4"/>
  <c r="G39" i="4"/>
  <c r="G37" i="4"/>
  <c r="G35" i="4"/>
  <c r="G34" i="4"/>
  <c r="G33" i="4"/>
  <c r="G32" i="4"/>
  <c r="G29" i="4"/>
  <c r="G24" i="4"/>
  <c r="K4" i="180"/>
  <c r="K13" i="180" s="1"/>
  <c r="K4" i="190"/>
  <c r="K13" i="190" s="1"/>
  <c r="K4" i="170"/>
  <c r="K13" i="170" s="1"/>
  <c r="K4" i="160"/>
  <c r="K13" i="160" s="1"/>
  <c r="K4" i="119"/>
  <c r="K13" i="119" s="1"/>
  <c r="K4" i="118"/>
  <c r="K13" i="118" s="1"/>
  <c r="K4" i="117"/>
  <c r="K13" i="117" s="1"/>
  <c r="K4" i="116"/>
  <c r="K13" i="116" s="1"/>
  <c r="K4" i="115"/>
  <c r="K13" i="115" s="1"/>
  <c r="K4" i="114"/>
  <c r="K13" i="114" s="1"/>
  <c r="K4" i="113"/>
  <c r="K13" i="113" s="1"/>
  <c r="K4" i="112"/>
  <c r="K13" i="112" s="1"/>
  <c r="K4" i="111"/>
  <c r="K13" i="111" s="1"/>
  <c r="K4" i="71"/>
  <c r="K13" i="71" s="1"/>
  <c r="K4" i="150"/>
  <c r="K13" i="150" s="1"/>
  <c r="K4" i="140"/>
  <c r="K13" i="140" s="1"/>
  <c r="K4" i="130"/>
  <c r="K13" i="130" s="1"/>
  <c r="K4" i="129"/>
  <c r="K13" i="129" s="1"/>
  <c r="K4" i="128"/>
  <c r="K13" i="128" s="1"/>
  <c r="K4" i="127"/>
  <c r="K13" i="127" s="1"/>
  <c r="K4" i="126"/>
  <c r="K13" i="126" s="1"/>
  <c r="K4" i="125"/>
  <c r="K13" i="125" s="1"/>
  <c r="K4" i="124"/>
  <c r="K13" i="124" s="1"/>
  <c r="K4" i="123"/>
  <c r="K13" i="123" s="1"/>
  <c r="K4" i="122"/>
  <c r="K13" i="122" s="1"/>
  <c r="K4" i="121"/>
  <c r="K13" i="121" s="1"/>
  <c r="K4" i="120"/>
  <c r="K13" i="120" s="1"/>
  <c r="K4" i="10"/>
  <c r="K4" i="107" l="1"/>
  <c r="K13" i="107" s="1"/>
  <c r="D12" i="98"/>
  <c r="K4" i="106"/>
  <c r="K13" i="106" s="1"/>
  <c r="D12" i="97"/>
  <c r="K4" i="108"/>
  <c r="K13" i="108" s="1"/>
  <c r="D12" i="99"/>
  <c r="K4" i="109"/>
  <c r="K13" i="109" s="1"/>
  <c r="D12" i="100"/>
  <c r="K4" i="104"/>
  <c r="K13" i="104" s="1"/>
  <c r="D12" i="95"/>
  <c r="K4" i="102"/>
  <c r="K13" i="102" s="1"/>
  <c r="D12" i="93"/>
  <c r="K4" i="110"/>
  <c r="K13" i="110" s="1"/>
  <c r="D12" i="101"/>
  <c r="K4" i="105"/>
  <c r="K13" i="105" s="1"/>
  <c r="D12" i="96"/>
  <c r="K4" i="103"/>
  <c r="K13" i="103" s="1"/>
  <c r="D12" i="94"/>
  <c r="K4" i="153"/>
  <c r="K13" i="153" s="1"/>
  <c r="D16" i="95"/>
  <c r="K4" i="155"/>
  <c r="K13" i="155" s="1"/>
  <c r="D16" i="97"/>
  <c r="K4" i="156"/>
  <c r="K13" i="156" s="1"/>
  <c r="D16" i="98"/>
  <c r="K4" i="154"/>
  <c r="K13" i="154" s="1"/>
  <c r="D16" i="96"/>
  <c r="K4" i="157"/>
  <c r="K13" i="157" s="1"/>
  <c r="D16" i="99"/>
  <c r="K4" i="158"/>
  <c r="K13" i="158" s="1"/>
  <c r="D16" i="100"/>
  <c r="K4" i="159"/>
  <c r="K13" i="159" s="1"/>
  <c r="D16" i="101"/>
  <c r="K4" i="151"/>
  <c r="K13" i="151" s="1"/>
  <c r="D16" i="93"/>
  <c r="K4" i="152"/>
  <c r="K13" i="152" s="1"/>
  <c r="D16" i="94"/>
  <c r="K4" i="145"/>
  <c r="K13" i="145" s="1"/>
  <c r="D15" i="97"/>
  <c r="K4" i="147"/>
  <c r="K13" i="147" s="1"/>
  <c r="D15" i="99"/>
  <c r="K4" i="148"/>
  <c r="K13" i="148" s="1"/>
  <c r="D15" i="100"/>
  <c r="K4" i="146"/>
  <c r="K13" i="146" s="1"/>
  <c r="D15" i="98"/>
  <c r="K4" i="149"/>
  <c r="K13" i="149" s="1"/>
  <c r="D15" i="101"/>
  <c r="K4" i="142"/>
  <c r="K13" i="142" s="1"/>
  <c r="D15" i="94"/>
  <c r="K4" i="141"/>
  <c r="K13" i="141" s="1"/>
  <c r="D15" i="93"/>
  <c r="K4" i="143"/>
  <c r="K13" i="143" s="1"/>
  <c r="D15" i="95"/>
  <c r="K4" i="144"/>
  <c r="K13" i="144" s="1"/>
  <c r="D15" i="96"/>
  <c r="K4" i="138"/>
  <c r="K13" i="138" s="1"/>
  <c r="D14" i="100"/>
  <c r="K4" i="139"/>
  <c r="K13" i="139" s="1"/>
  <c r="D14" i="101"/>
  <c r="K4" i="132"/>
  <c r="K13" i="132" s="1"/>
  <c r="D14" i="94"/>
  <c r="K4" i="133"/>
  <c r="K13" i="133" s="1"/>
  <c r="D14" i="95"/>
  <c r="K4" i="134"/>
  <c r="K13" i="134" s="1"/>
  <c r="D14" i="96"/>
  <c r="K4" i="131"/>
  <c r="K13" i="131" s="1"/>
  <c r="D14" i="93"/>
  <c r="K4" i="135"/>
  <c r="K13" i="135" s="1"/>
  <c r="D14" i="97"/>
  <c r="K4" i="137"/>
  <c r="K13" i="137" s="1"/>
  <c r="D14" i="99"/>
  <c r="K4" i="136"/>
  <c r="K13" i="136" s="1"/>
  <c r="D14" i="98"/>
  <c r="K4" i="198"/>
  <c r="K13" i="198" s="1"/>
  <c r="D23" i="100"/>
  <c r="K4" i="199"/>
  <c r="K13" i="199" s="1"/>
  <c r="D23" i="101"/>
  <c r="K4" i="192"/>
  <c r="K13" i="192" s="1"/>
  <c r="D23" i="94"/>
  <c r="K4" i="191"/>
  <c r="K13" i="191" s="1"/>
  <c r="D23" i="93"/>
  <c r="K4" i="193"/>
  <c r="K13" i="193" s="1"/>
  <c r="D23" i="95"/>
  <c r="K4" i="194"/>
  <c r="K13" i="194" s="1"/>
  <c r="D23" i="96"/>
  <c r="K4" i="195"/>
  <c r="K13" i="195" s="1"/>
  <c r="D23" i="97"/>
  <c r="K4" i="196"/>
  <c r="K13" i="196" s="1"/>
  <c r="D23" i="98"/>
  <c r="K4" i="197"/>
  <c r="K13" i="197" s="1"/>
  <c r="D23" i="99"/>
  <c r="K4" i="182"/>
  <c r="K13" i="182" s="1"/>
  <c r="D22" i="94"/>
  <c r="K4" i="183"/>
  <c r="K13" i="183" s="1"/>
  <c r="D22" i="95"/>
  <c r="K4" i="185"/>
  <c r="K13" i="185" s="1"/>
  <c r="D22" i="97"/>
  <c r="K4" i="186"/>
  <c r="K13" i="186" s="1"/>
  <c r="D22" i="98"/>
  <c r="K4" i="184"/>
  <c r="K13" i="184" s="1"/>
  <c r="D22" i="96"/>
  <c r="K4" i="187"/>
  <c r="K13" i="187" s="1"/>
  <c r="D22" i="99"/>
  <c r="K4" i="188"/>
  <c r="K13" i="188" s="1"/>
  <c r="D22" i="100"/>
  <c r="K4" i="181"/>
  <c r="K13" i="181" s="1"/>
  <c r="D22" i="93"/>
  <c r="K4" i="189"/>
  <c r="K13" i="189" s="1"/>
  <c r="D22" i="101"/>
  <c r="K4" i="173"/>
  <c r="K13" i="173" s="1"/>
  <c r="D21" i="95"/>
  <c r="K4" i="174"/>
  <c r="K13" i="174" s="1"/>
  <c r="D21" i="96"/>
  <c r="K4" i="175"/>
  <c r="K13" i="175" s="1"/>
  <c r="D21" i="97"/>
  <c r="K4" i="176"/>
  <c r="K13" i="176" s="1"/>
  <c r="D21" i="98"/>
  <c r="K4" i="177"/>
  <c r="K13" i="177" s="1"/>
  <c r="D21" i="99"/>
  <c r="K4" i="178"/>
  <c r="K13" i="178" s="1"/>
  <c r="D21" i="100"/>
  <c r="K4" i="171"/>
  <c r="K13" i="171" s="1"/>
  <c r="D21" i="93"/>
  <c r="K4" i="179"/>
  <c r="K13" i="179" s="1"/>
  <c r="D21" i="101"/>
  <c r="K4" i="172"/>
  <c r="K13" i="172" s="1"/>
  <c r="D21" i="94"/>
  <c r="K4" i="168"/>
  <c r="K13" i="168" s="1"/>
  <c r="D20" i="100"/>
  <c r="K4" i="167"/>
  <c r="K13" i="167" s="1"/>
  <c r="D20" i="99"/>
  <c r="K4" i="161"/>
  <c r="K13" i="161" s="1"/>
  <c r="D20" i="93"/>
  <c r="K4" i="169"/>
  <c r="K13" i="169" s="1"/>
  <c r="D20" i="101"/>
  <c r="K4" i="166"/>
  <c r="K13" i="166" s="1"/>
  <c r="D20" i="98"/>
  <c r="K4" i="162"/>
  <c r="K13" i="162" s="1"/>
  <c r="D20" i="94"/>
  <c r="K4" i="165"/>
  <c r="K13" i="165" s="1"/>
  <c r="D20" i="97"/>
  <c r="K4" i="163"/>
  <c r="K13" i="163" s="1"/>
  <c r="D20" i="95"/>
  <c r="K4" i="164"/>
  <c r="K13" i="164" s="1"/>
  <c r="D20" i="96"/>
  <c r="K13" i="10"/>
  <c r="K9" i="10"/>
  <c r="D2" i="4"/>
  <c r="B4" i="3"/>
  <c r="B3" i="3"/>
  <c r="B2" i="3"/>
  <c r="A125" i="4" l="1"/>
  <c r="A23" i="101" s="1"/>
  <c r="A124" i="4"/>
  <c r="A23" i="100" s="1"/>
  <c r="A123" i="4"/>
  <c r="A23" i="99" s="1"/>
  <c r="A122" i="4"/>
  <c r="A23" i="98" s="1"/>
  <c r="A121" i="4"/>
  <c r="A23" i="97" s="1"/>
  <c r="A120" i="4"/>
  <c r="A23" i="96" s="1"/>
  <c r="A119" i="4"/>
  <c r="A23" i="95" s="1"/>
  <c r="A118" i="4"/>
  <c r="A23" i="94" s="1"/>
  <c r="A117" i="4"/>
  <c r="A23" i="93" s="1"/>
  <c r="A116" i="4"/>
  <c r="A115" i="4"/>
  <c r="A22" i="101" s="1"/>
  <c r="A114" i="4"/>
  <c r="A22" i="100" s="1"/>
  <c r="A113" i="4"/>
  <c r="A22" i="99" s="1"/>
  <c r="A112" i="4"/>
  <c r="A22" i="98" s="1"/>
  <c r="A111" i="4"/>
  <c r="A22" i="97" s="1"/>
  <c r="A110" i="4"/>
  <c r="A22" i="96" s="1"/>
  <c r="A109" i="4"/>
  <c r="A22" i="95" s="1"/>
  <c r="A108" i="4"/>
  <c r="A22" i="94" s="1"/>
  <c r="A107" i="4"/>
  <c r="A22" i="93" s="1"/>
  <c r="A106" i="4"/>
  <c r="A105" i="4"/>
  <c r="A21" i="101" s="1"/>
  <c r="A104" i="4"/>
  <c r="A21" i="100" s="1"/>
  <c r="A103" i="4"/>
  <c r="A21" i="99" s="1"/>
  <c r="A102" i="4"/>
  <c r="A21" i="98" s="1"/>
  <c r="A101" i="4"/>
  <c r="A21" i="97" s="1"/>
  <c r="A100" i="4"/>
  <c r="A21" i="96" s="1"/>
  <c r="A99" i="4"/>
  <c r="A21" i="95" s="1"/>
  <c r="A98" i="4"/>
  <c r="A21" i="94" s="1"/>
  <c r="A97" i="4"/>
  <c r="A21" i="93" s="1"/>
  <c r="A96" i="4"/>
  <c r="A95" i="4"/>
  <c r="A20" i="101" s="1"/>
  <c r="A94" i="4"/>
  <c r="A20" i="100" s="1"/>
  <c r="A93" i="4"/>
  <c r="A20" i="99" s="1"/>
  <c r="A92" i="4"/>
  <c r="A20" i="98" s="1"/>
  <c r="A91" i="4"/>
  <c r="A20" i="97" s="1"/>
  <c r="A90" i="4"/>
  <c r="A20" i="96" s="1"/>
  <c r="A89" i="4"/>
  <c r="A20" i="95" s="1"/>
  <c r="A88" i="4"/>
  <c r="A20" i="94" s="1"/>
  <c r="A87" i="4"/>
  <c r="A20" i="93" s="1"/>
  <c r="A86" i="4"/>
  <c r="A85" i="4"/>
  <c r="A19" i="101" s="1"/>
  <c r="A84" i="4"/>
  <c r="A19" i="100" s="1"/>
  <c r="A83" i="4"/>
  <c r="A19" i="99" s="1"/>
  <c r="A82" i="4"/>
  <c r="A19" i="98" s="1"/>
  <c r="A81" i="4"/>
  <c r="A19" i="97" s="1"/>
  <c r="A80" i="4"/>
  <c r="A19" i="96" s="1"/>
  <c r="A79" i="4"/>
  <c r="A19" i="95" s="1"/>
  <c r="A78" i="4"/>
  <c r="A19" i="94" s="1"/>
  <c r="A77" i="4"/>
  <c r="A19" i="93" s="1"/>
  <c r="A76" i="4"/>
  <c r="A70" i="4"/>
  <c r="A16" i="101" s="1"/>
  <c r="A69" i="4"/>
  <c r="A16" i="100" s="1"/>
  <c r="A68" i="4"/>
  <c r="A16" i="99" s="1"/>
  <c r="A67" i="4"/>
  <c r="A16" i="98" s="1"/>
  <c r="A66" i="4"/>
  <c r="A16" i="97" s="1"/>
  <c r="A65" i="4"/>
  <c r="A16" i="96" s="1"/>
  <c r="A64" i="4"/>
  <c r="A16" i="95" s="1"/>
  <c r="A63" i="4"/>
  <c r="A16" i="94" s="1"/>
  <c r="A62" i="4"/>
  <c r="A16" i="93" s="1"/>
  <c r="A61" i="4"/>
  <c r="A60" i="4"/>
  <c r="A15" i="101" s="1"/>
  <c r="A59" i="4"/>
  <c r="A15" i="100" s="1"/>
  <c r="A58" i="4"/>
  <c r="A15" i="99" s="1"/>
  <c r="A57" i="4"/>
  <c r="A15" i="98" s="1"/>
  <c r="A56" i="4"/>
  <c r="A15" i="97" s="1"/>
  <c r="A55" i="4"/>
  <c r="A15" i="96" s="1"/>
  <c r="A54" i="4"/>
  <c r="A15" i="95" s="1"/>
  <c r="A53" i="4"/>
  <c r="A15" i="94" s="1"/>
  <c r="A52" i="4"/>
  <c r="A15" i="93" s="1"/>
  <c r="A51" i="4"/>
  <c r="A50" i="4"/>
  <c r="A14" i="101" s="1"/>
  <c r="A49" i="4"/>
  <c r="A14" i="100" s="1"/>
  <c r="A48" i="4"/>
  <c r="A14" i="99" s="1"/>
  <c r="A47" i="4"/>
  <c r="A14" i="98" s="1"/>
  <c r="A46" i="4"/>
  <c r="A14" i="97" s="1"/>
  <c r="A45" i="4"/>
  <c r="A14" i="96" s="1"/>
  <c r="A44" i="4"/>
  <c r="A14" i="95" s="1"/>
  <c r="A43" i="4"/>
  <c r="A14" i="94" s="1"/>
  <c r="A42" i="4"/>
  <c r="A14" i="93" s="1"/>
  <c r="A41" i="4"/>
  <c r="A40" i="4"/>
  <c r="A13" i="101" s="1"/>
  <c r="A39" i="4"/>
  <c r="A13" i="100" s="1"/>
  <c r="A38" i="4"/>
  <c r="A13" i="99" s="1"/>
  <c r="A37" i="4"/>
  <c r="A13" i="98" s="1"/>
  <c r="A36" i="4"/>
  <c r="A13" i="97" s="1"/>
  <c r="A35" i="4"/>
  <c r="A13" i="96" s="1"/>
  <c r="A34" i="4"/>
  <c r="A13" i="95" s="1"/>
  <c r="A33" i="4"/>
  <c r="A13" i="94" s="1"/>
  <c r="A32" i="4"/>
  <c r="A13" i="93" s="1"/>
  <c r="A31" i="4"/>
  <c r="A30" i="4"/>
  <c r="A12" i="101" s="1"/>
  <c r="A29" i="4"/>
  <c r="A12" i="100" s="1"/>
  <c r="A28" i="4"/>
  <c r="A12" i="99" s="1"/>
  <c r="A27" i="4"/>
  <c r="A12" i="98" s="1"/>
  <c r="A26" i="4"/>
  <c r="A12" i="97" s="1"/>
  <c r="A25" i="4"/>
  <c r="A12" i="96" s="1"/>
  <c r="A24" i="4"/>
  <c r="A12" i="95" s="1"/>
  <c r="A23" i="4"/>
  <c r="A12" i="94" s="1"/>
  <c r="A22" i="4"/>
  <c r="A12" i="93" s="1"/>
  <c r="I125" i="4"/>
  <c r="F23" i="101" s="1"/>
  <c r="H125" i="4"/>
  <c r="E23" i="101" s="1"/>
  <c r="I124" i="4"/>
  <c r="F23" i="100" s="1"/>
  <c r="H124" i="4"/>
  <c r="E23" i="100" s="1"/>
  <c r="I123" i="4"/>
  <c r="F23" i="99" s="1"/>
  <c r="H123" i="4"/>
  <c r="E23" i="99" s="1"/>
  <c r="I122" i="4"/>
  <c r="F23" i="98" s="1"/>
  <c r="H122" i="4"/>
  <c r="E23" i="98" s="1"/>
  <c r="I121" i="4"/>
  <c r="F23" i="97" s="1"/>
  <c r="H121" i="4"/>
  <c r="E23" i="97" s="1"/>
  <c r="I120" i="4"/>
  <c r="F23" i="96" s="1"/>
  <c r="H120" i="4"/>
  <c r="E23" i="96" s="1"/>
  <c r="I119" i="4"/>
  <c r="F23" i="95" s="1"/>
  <c r="H119" i="4"/>
  <c r="E23" i="95" s="1"/>
  <c r="I118" i="4"/>
  <c r="F23" i="94" s="1"/>
  <c r="H118" i="4"/>
  <c r="E23" i="94" s="1"/>
  <c r="I117" i="4"/>
  <c r="F23" i="93" s="1"/>
  <c r="H117" i="4"/>
  <c r="E23" i="93" s="1"/>
  <c r="I116" i="4"/>
  <c r="H116" i="4"/>
  <c r="I115" i="4"/>
  <c r="F22" i="101" s="1"/>
  <c r="H115" i="4"/>
  <c r="E22" i="101" s="1"/>
  <c r="I114" i="4"/>
  <c r="F22" i="100" s="1"/>
  <c r="H114" i="4"/>
  <c r="E22" i="100" s="1"/>
  <c r="I113" i="4"/>
  <c r="F22" i="99" s="1"/>
  <c r="H113" i="4"/>
  <c r="E22" i="99" s="1"/>
  <c r="I112" i="4"/>
  <c r="F22" i="98" s="1"/>
  <c r="H112" i="4"/>
  <c r="E22" i="98" s="1"/>
  <c r="I111" i="4"/>
  <c r="F22" i="97" s="1"/>
  <c r="H111" i="4"/>
  <c r="E22" i="97" s="1"/>
  <c r="I110" i="4"/>
  <c r="F22" i="96" s="1"/>
  <c r="H110" i="4"/>
  <c r="E22" i="96" s="1"/>
  <c r="I109" i="4"/>
  <c r="F22" i="95" s="1"/>
  <c r="H109" i="4"/>
  <c r="E22" i="95" s="1"/>
  <c r="I108" i="4"/>
  <c r="F22" i="94" s="1"/>
  <c r="H108" i="4"/>
  <c r="E22" i="94" s="1"/>
  <c r="I107" i="4"/>
  <c r="F22" i="93" s="1"/>
  <c r="H107" i="4"/>
  <c r="E22" i="93" s="1"/>
  <c r="I106" i="4"/>
  <c r="H106" i="4"/>
  <c r="I105" i="4"/>
  <c r="F21" i="101" s="1"/>
  <c r="H105" i="4"/>
  <c r="E21" i="101" s="1"/>
  <c r="I104" i="4"/>
  <c r="F21" i="100" s="1"/>
  <c r="H104" i="4"/>
  <c r="E21" i="100" s="1"/>
  <c r="I103" i="4"/>
  <c r="F21" i="99" s="1"/>
  <c r="H103" i="4"/>
  <c r="E21" i="99" s="1"/>
  <c r="I102" i="4"/>
  <c r="F21" i="98" s="1"/>
  <c r="H102" i="4"/>
  <c r="E21" i="98" s="1"/>
  <c r="I101" i="4"/>
  <c r="F21" i="97" s="1"/>
  <c r="H101" i="4"/>
  <c r="E21" i="97" s="1"/>
  <c r="I100" i="4"/>
  <c r="F21" i="96" s="1"/>
  <c r="H100" i="4"/>
  <c r="E21" i="96" s="1"/>
  <c r="I99" i="4"/>
  <c r="F21" i="95" s="1"/>
  <c r="H99" i="4"/>
  <c r="E21" i="95" s="1"/>
  <c r="I98" i="4"/>
  <c r="F21" i="94" s="1"/>
  <c r="H98" i="4"/>
  <c r="E21" i="94" s="1"/>
  <c r="I97" i="4"/>
  <c r="F21" i="93" s="1"/>
  <c r="H97" i="4"/>
  <c r="E21" i="93" s="1"/>
  <c r="I96" i="4"/>
  <c r="H96" i="4"/>
  <c r="I95" i="4"/>
  <c r="F20" i="101" s="1"/>
  <c r="H95" i="4"/>
  <c r="E20" i="101" s="1"/>
  <c r="I94" i="4"/>
  <c r="F20" i="100" s="1"/>
  <c r="H94" i="4"/>
  <c r="E20" i="100" s="1"/>
  <c r="I93" i="4"/>
  <c r="F20" i="99" s="1"/>
  <c r="H93" i="4"/>
  <c r="E20" i="99" s="1"/>
  <c r="I92" i="4"/>
  <c r="F20" i="98" s="1"/>
  <c r="H92" i="4"/>
  <c r="E20" i="98" s="1"/>
  <c r="I91" i="4"/>
  <c r="F20" i="97" s="1"/>
  <c r="H91" i="4"/>
  <c r="E20" i="97" s="1"/>
  <c r="I90" i="4"/>
  <c r="F20" i="96" s="1"/>
  <c r="H90" i="4"/>
  <c r="E20" i="96" s="1"/>
  <c r="I89" i="4"/>
  <c r="F20" i="95" s="1"/>
  <c r="H89" i="4"/>
  <c r="E20" i="95" s="1"/>
  <c r="I88" i="4"/>
  <c r="F20" i="94" s="1"/>
  <c r="H88" i="4"/>
  <c r="E20" i="94" s="1"/>
  <c r="I87" i="4"/>
  <c r="F20" i="93" s="1"/>
  <c r="H87" i="4"/>
  <c r="E20" i="93" s="1"/>
  <c r="I86" i="4"/>
  <c r="H86" i="4"/>
  <c r="I85" i="4"/>
  <c r="F19" i="101" s="1"/>
  <c r="H85" i="4"/>
  <c r="E19" i="101" s="1"/>
  <c r="I84" i="4"/>
  <c r="F19" i="100" s="1"/>
  <c r="H84" i="4"/>
  <c r="E19" i="100" s="1"/>
  <c r="I83" i="4"/>
  <c r="F19" i="99" s="1"/>
  <c r="H83" i="4"/>
  <c r="E19" i="99" s="1"/>
  <c r="I82" i="4"/>
  <c r="F19" i="98" s="1"/>
  <c r="H82" i="4"/>
  <c r="E19" i="98" s="1"/>
  <c r="I81" i="4"/>
  <c r="F19" i="97" s="1"/>
  <c r="H81" i="4"/>
  <c r="E19" i="97" s="1"/>
  <c r="I80" i="4"/>
  <c r="F19" i="96" s="1"/>
  <c r="H80" i="4"/>
  <c r="E19" i="96" s="1"/>
  <c r="I79" i="4"/>
  <c r="F19" i="95" s="1"/>
  <c r="H79" i="4"/>
  <c r="E19" i="95" s="1"/>
  <c r="I78" i="4"/>
  <c r="F19" i="94" s="1"/>
  <c r="H78" i="4"/>
  <c r="E19" i="94" s="1"/>
  <c r="I77" i="4"/>
  <c r="F19" i="93" s="1"/>
  <c r="H77" i="4"/>
  <c r="E19" i="93" s="1"/>
  <c r="F16" i="5"/>
  <c r="E16" i="5"/>
  <c r="F15" i="5"/>
  <c r="E15" i="5"/>
  <c r="F14" i="5"/>
  <c r="E14" i="5"/>
  <c r="F13" i="5"/>
  <c r="E13" i="5"/>
  <c r="F23" i="5" l="1"/>
  <c r="F22" i="5"/>
  <c r="F21" i="5"/>
  <c r="F20" i="5"/>
  <c r="A21" i="5"/>
  <c r="A22" i="5"/>
  <c r="A23" i="5"/>
  <c r="D19" i="5"/>
  <c r="G125" i="4"/>
  <c r="G124" i="4"/>
  <c r="G123" i="4"/>
  <c r="G122" i="4"/>
  <c r="G121" i="4"/>
  <c r="G120" i="4"/>
  <c r="G119" i="4"/>
  <c r="G118" i="4"/>
  <c r="G117" i="4"/>
  <c r="E23" i="5"/>
  <c r="G116" i="4"/>
  <c r="G115" i="4"/>
  <c r="G114" i="4"/>
  <c r="G113" i="4"/>
  <c r="G112" i="4"/>
  <c r="G111" i="4"/>
  <c r="G110" i="4"/>
  <c r="G109" i="4"/>
  <c r="G108" i="4"/>
  <c r="G107" i="4"/>
  <c r="E22" i="5"/>
  <c r="G106" i="4"/>
  <c r="G105" i="4"/>
  <c r="G104" i="4"/>
  <c r="G103" i="4"/>
  <c r="G102" i="4"/>
  <c r="G101" i="4"/>
  <c r="G100" i="4"/>
  <c r="G99" i="4"/>
  <c r="G98" i="4"/>
  <c r="G97" i="4"/>
  <c r="E21" i="5"/>
  <c r="G96" i="4"/>
  <c r="G95" i="4"/>
  <c r="G94" i="4"/>
  <c r="G93" i="4"/>
  <c r="G92" i="4"/>
  <c r="G91" i="4"/>
  <c r="G90" i="4"/>
  <c r="G89" i="4"/>
  <c r="G88" i="4"/>
  <c r="G87" i="4"/>
  <c r="E20" i="5"/>
  <c r="G86" i="4"/>
  <c r="G85" i="4"/>
  <c r="G84" i="4"/>
  <c r="G83" i="4"/>
  <c r="G82" i="4"/>
  <c r="G81" i="4"/>
  <c r="G80" i="4"/>
  <c r="G79" i="4"/>
  <c r="G78" i="4"/>
  <c r="G77" i="4"/>
  <c r="D23" i="5"/>
  <c r="D22" i="5"/>
  <c r="D21" i="5"/>
  <c r="D20" i="5"/>
  <c r="D16" i="5"/>
  <c r="D15" i="5"/>
  <c r="D14" i="5"/>
  <c r="C71" i="82"/>
  <c r="C111" i="82"/>
  <c r="C112" i="82"/>
  <c r="C113" i="82"/>
  <c r="C114" i="82"/>
  <c r="C115" i="82"/>
  <c r="C116" i="82"/>
  <c r="C117" i="82"/>
  <c r="C118" i="82"/>
  <c r="C119" i="82"/>
  <c r="C120" i="82"/>
  <c r="C108" i="82"/>
  <c r="C110" i="82"/>
  <c r="C107" i="82"/>
  <c r="C109" i="82"/>
  <c r="C101" i="82"/>
  <c r="C102" i="82"/>
  <c r="C103" i="82"/>
  <c r="C104" i="82"/>
  <c r="C106" i="82"/>
  <c r="C105" i="82"/>
  <c r="C91" i="82"/>
  <c r="C92" i="82"/>
  <c r="C93" i="82"/>
  <c r="C94" i="82"/>
  <c r="C95" i="82"/>
  <c r="C96" i="82"/>
  <c r="C97" i="82"/>
  <c r="C98" i="82"/>
  <c r="C99" i="82"/>
  <c r="C100" i="82"/>
  <c r="C90" i="82"/>
  <c r="C81" i="82"/>
  <c r="C82" i="82"/>
  <c r="C83" i="82"/>
  <c r="C84" i="82"/>
  <c r="C85" i="82"/>
  <c r="C86" i="82"/>
  <c r="C87" i="82"/>
  <c r="C88" i="82"/>
  <c r="C89" i="82"/>
  <c r="C80" i="82"/>
  <c r="C79" i="82"/>
  <c r="C78" i="82"/>
  <c r="C77" i="82"/>
  <c r="C76" i="82"/>
  <c r="C75" i="82"/>
  <c r="C74" i="82"/>
  <c r="C73" i="82"/>
  <c r="C72" i="82"/>
  <c r="C62" i="82"/>
  <c r="C63" i="82"/>
  <c r="C64" i="82"/>
  <c r="C65" i="82"/>
  <c r="C66" i="82"/>
  <c r="C67" i="82"/>
  <c r="C68" i="82"/>
  <c r="C61" i="82"/>
  <c r="C69" i="82"/>
  <c r="C70" i="82"/>
  <c r="C58" i="82"/>
  <c r="C60" i="82"/>
  <c r="C51" i="82"/>
  <c r="C59" i="82"/>
  <c r="C52" i="82"/>
  <c r="C53" i="82"/>
  <c r="C54" i="82"/>
  <c r="C55" i="82"/>
  <c r="C56" i="82"/>
  <c r="C57" i="82"/>
  <c r="C42" i="82"/>
  <c r="C43" i="82"/>
  <c r="C44" i="82"/>
  <c r="C45" i="82"/>
  <c r="C46" i="82"/>
  <c r="C47" i="82"/>
  <c r="C48" i="82"/>
  <c r="C49" i="82"/>
  <c r="C50" i="82"/>
  <c r="C41" i="82"/>
  <c r="C36" i="82"/>
  <c r="C37" i="82"/>
  <c r="C38" i="82"/>
  <c r="C39" i="82"/>
  <c r="C40" i="82"/>
  <c r="C32" i="82"/>
  <c r="C33" i="82"/>
  <c r="C34" i="82"/>
  <c r="C35" i="82"/>
  <c r="C30" i="82"/>
  <c r="C29" i="82"/>
  <c r="C28" i="82"/>
  <c r="C27" i="82"/>
  <c r="C26" i="82"/>
  <c r="C25" i="82"/>
  <c r="C24" i="82"/>
  <c r="C23" i="82"/>
  <c r="C22" i="82"/>
  <c r="AC75" i="4"/>
  <c r="AB75" i="4"/>
  <c r="AC20" i="4"/>
  <c r="AB20" i="4"/>
  <c r="AA75" i="4"/>
  <c r="Z75" i="4"/>
  <c r="AA20" i="4"/>
  <c r="Z20" i="4"/>
  <c r="Y75" i="4"/>
  <c r="X75" i="4"/>
  <c r="Y20" i="4"/>
  <c r="X20" i="4"/>
  <c r="W75" i="4"/>
  <c r="V75" i="4"/>
  <c r="W20" i="4"/>
  <c r="V20" i="4"/>
  <c r="U75" i="4"/>
  <c r="T75" i="4"/>
  <c r="U20" i="4"/>
  <c r="T20" i="4"/>
  <c r="G14" i="10"/>
  <c r="F14" i="10"/>
  <c r="E14" i="10"/>
  <c r="E15" i="10" s="1"/>
  <c r="E16" i="10" s="1"/>
  <c r="E17" i="10" s="1"/>
  <c r="E18" i="10" s="1"/>
  <c r="E19" i="10" s="1"/>
  <c r="E20" i="10" s="1"/>
  <c r="D14" i="10"/>
  <c r="D15" i="10" s="1"/>
  <c r="D16" i="10" l="1"/>
  <c r="H15" i="10"/>
  <c r="H14" i="10"/>
  <c r="J14" i="10" s="1"/>
  <c r="X9" i="4"/>
  <c r="Y9" i="4"/>
  <c r="T9" i="4"/>
  <c r="AB9" i="4"/>
  <c r="U9" i="4"/>
  <c r="AC9" i="4"/>
  <c r="V9" i="4"/>
  <c r="W9" i="4"/>
  <c r="Z9" i="4"/>
  <c r="AA9" i="4"/>
  <c r="S75" i="4"/>
  <c r="R75" i="4"/>
  <c r="Q75" i="4"/>
  <c r="P75" i="4"/>
  <c r="O75" i="4"/>
  <c r="N75" i="4"/>
  <c r="M75" i="4"/>
  <c r="L75" i="4"/>
  <c r="S20" i="4"/>
  <c r="R20" i="4"/>
  <c r="Q20" i="4"/>
  <c r="P20" i="4"/>
  <c r="O20" i="4"/>
  <c r="N20" i="4"/>
  <c r="M20" i="4"/>
  <c r="L20" i="4"/>
  <c r="F8" i="5"/>
  <c r="E8" i="5"/>
  <c r="C23" i="5"/>
  <c r="C22" i="5"/>
  <c r="C21" i="5"/>
  <c r="B23" i="5"/>
  <c r="B22" i="5"/>
  <c r="B21" i="5"/>
  <c r="B20" i="5"/>
  <c r="J15" i="10" l="1"/>
  <c r="C15" i="10"/>
  <c r="D17" i="10"/>
  <c r="H16" i="10"/>
  <c r="C14" i="10"/>
  <c r="S9" i="4"/>
  <c r="P9" i="4"/>
  <c r="R9" i="4"/>
  <c r="M9" i="4"/>
  <c r="N9" i="4"/>
  <c r="L9" i="4"/>
  <c r="O9" i="4"/>
  <c r="Q9" i="4"/>
  <c r="J16" i="10" l="1"/>
  <c r="D18" i="10"/>
  <c r="H17" i="10"/>
  <c r="C8" i="3"/>
  <c r="J17" i="10" l="1"/>
  <c r="C16" i="10"/>
  <c r="D19" i="10"/>
  <c r="H18" i="10"/>
  <c r="K76" i="4"/>
  <c r="J76" i="4"/>
  <c r="J18" i="10" l="1"/>
  <c r="D20" i="10"/>
  <c r="H19" i="10"/>
  <c r="C17" i="10"/>
  <c r="K21" i="4"/>
  <c r="I21" i="4" s="1"/>
  <c r="J19" i="10" l="1"/>
  <c r="H20" i="10"/>
  <c r="D21" i="10"/>
  <c r="C18" i="10"/>
  <c r="I20" i="4"/>
  <c r="F11" i="99"/>
  <c r="F11" i="100"/>
  <c r="F11" i="97"/>
  <c r="F11" i="94"/>
  <c r="F11" i="95"/>
  <c r="F11" i="98"/>
  <c r="F11" i="101"/>
  <c r="F11" i="93"/>
  <c r="F11" i="96"/>
  <c r="C20" i="5"/>
  <c r="C19" i="5"/>
  <c r="B19" i="5"/>
  <c r="A21" i="4"/>
  <c r="B16" i="5"/>
  <c r="B15" i="5"/>
  <c r="B14" i="5"/>
  <c r="B13" i="5"/>
  <c r="B12" i="5"/>
  <c r="J20" i="10" l="1"/>
  <c r="D22" i="10"/>
  <c r="H21" i="10"/>
  <c r="C19" i="10"/>
  <c r="J75" i="4"/>
  <c r="K75" i="4"/>
  <c r="H22" i="10" l="1"/>
  <c r="J22" i="10" s="1"/>
  <c r="D23" i="10"/>
  <c r="C21" i="10"/>
  <c r="J21" i="10"/>
  <c r="C20" i="10"/>
  <c r="D12" i="5"/>
  <c r="C21" i="82"/>
  <c r="D13" i="5"/>
  <c r="C31" i="82"/>
  <c r="H23" i="10" l="1"/>
  <c r="D24" i="10"/>
  <c r="H76" i="4"/>
  <c r="I76" i="4"/>
  <c r="H24" i="10" l="1"/>
  <c r="D25" i="10"/>
  <c r="C22" i="10"/>
  <c r="J23" i="10"/>
  <c r="C23" i="10"/>
  <c r="I75" i="4"/>
  <c r="F18" i="99"/>
  <c r="F9" i="99" s="1"/>
  <c r="F18" i="94"/>
  <c r="F9" i="94" s="1"/>
  <c r="F18" i="101"/>
  <c r="F9" i="101" s="1"/>
  <c r="F18" i="96"/>
  <c r="F9" i="96" s="1"/>
  <c r="F18" i="93"/>
  <c r="F9" i="93" s="1"/>
  <c r="F18" i="98"/>
  <c r="F9" i="98" s="1"/>
  <c r="F18" i="95"/>
  <c r="F9" i="95" s="1"/>
  <c r="F18" i="100"/>
  <c r="F9" i="100" s="1"/>
  <c r="F18" i="97"/>
  <c r="F9" i="97" s="1"/>
  <c r="H75" i="4"/>
  <c r="E18" i="99"/>
  <c r="E18" i="98"/>
  <c r="E18" i="93"/>
  <c r="E18" i="94"/>
  <c r="E18" i="101"/>
  <c r="E18" i="96"/>
  <c r="E18" i="95"/>
  <c r="E18" i="97"/>
  <c r="E18" i="100"/>
  <c r="G76" i="4"/>
  <c r="F19" i="5"/>
  <c r="F18" i="5" s="1"/>
  <c r="E19" i="5"/>
  <c r="E18" i="5" s="1"/>
  <c r="D26" i="10" l="1"/>
  <c r="H25" i="10"/>
  <c r="C24" i="10"/>
  <c r="J24" i="10"/>
  <c r="G75" i="4"/>
  <c r="N10" i="10"/>
  <c r="J9" i="10"/>
  <c r="J8" i="10"/>
  <c r="A18" i="5"/>
  <c r="A11" i="5"/>
  <c r="C13" i="5"/>
  <c r="J25" i="10" l="1"/>
  <c r="D27" i="10"/>
  <c r="H26" i="10"/>
  <c r="C25" i="10" s="1"/>
  <c r="S12" i="10"/>
  <c r="C14" i="5"/>
  <c r="A16" i="5"/>
  <c r="C12" i="5"/>
  <c r="C15" i="5"/>
  <c r="C16" i="5"/>
  <c r="T12" i="10"/>
  <c r="H27" i="10" l="1"/>
  <c r="D28" i="10"/>
  <c r="J26" i="10"/>
  <c r="C26" i="10"/>
  <c r="A14" i="5"/>
  <c r="D29" i="10" l="1"/>
  <c r="H28" i="10"/>
  <c r="J27" i="10"/>
  <c r="C27" i="10"/>
  <c r="A20" i="5"/>
  <c r="A12" i="5"/>
  <c r="A15" i="5"/>
  <c r="A13" i="5"/>
  <c r="J28" i="10" l="1"/>
  <c r="D30" i="10"/>
  <c r="H29" i="10"/>
  <c r="A19" i="5"/>
  <c r="J29" i="10" l="1"/>
  <c r="D31" i="10"/>
  <c r="H30" i="10"/>
  <c r="C29" i="10" s="1"/>
  <c r="C28" i="10"/>
  <c r="J21" i="4"/>
  <c r="H21" i="4" s="1"/>
  <c r="D32" i="10" l="1"/>
  <c r="H31" i="10"/>
  <c r="J30" i="10"/>
  <c r="C30" i="10"/>
  <c r="E11" i="93"/>
  <c r="E9" i="93" s="1"/>
  <c r="E11" i="98"/>
  <c r="E9" i="98" s="1"/>
  <c r="E11" i="100"/>
  <c r="E9" i="100" s="1"/>
  <c r="E11" i="97"/>
  <c r="E9" i="97" s="1"/>
  <c r="E11" i="101"/>
  <c r="E9" i="101" s="1"/>
  <c r="E11" i="94"/>
  <c r="E9" i="94" s="1"/>
  <c r="E11" i="96"/>
  <c r="E9" i="96" s="1"/>
  <c r="E11" i="99"/>
  <c r="E9" i="99" s="1"/>
  <c r="E11" i="95"/>
  <c r="E9" i="95" s="1"/>
  <c r="G21" i="4"/>
  <c r="H20" i="4"/>
  <c r="G20" i="4" s="1"/>
  <c r="E12" i="5"/>
  <c r="E11" i="5" s="1"/>
  <c r="E9" i="5" s="1"/>
  <c r="J20" i="4"/>
  <c r="C31" i="10" l="1"/>
  <c r="J31" i="10"/>
  <c r="H32" i="10"/>
  <c r="D33" i="10"/>
  <c r="H9" i="4"/>
  <c r="J9" i="4"/>
  <c r="D34" i="10" l="1"/>
  <c r="H33" i="10"/>
  <c r="J32" i="10"/>
  <c r="C32" i="10"/>
  <c r="F12" i="5"/>
  <c r="F11" i="5" s="1"/>
  <c r="F9" i="5" s="1"/>
  <c r="K20" i="4"/>
  <c r="J33" i="10" l="1"/>
  <c r="H34" i="10"/>
  <c r="D35" i="10"/>
  <c r="I9" i="4"/>
  <c r="G9" i="4" s="1"/>
  <c r="K9" i="4"/>
  <c r="J34" i="10" l="1"/>
  <c r="D36" i="10"/>
  <c r="H35" i="10"/>
  <c r="C33" i="10"/>
  <c r="J35" i="10" l="1"/>
  <c r="C35" i="10"/>
  <c r="D37" i="10"/>
  <c r="H36" i="10"/>
  <c r="C34" i="10"/>
  <c r="J36" i="10" l="1"/>
  <c r="H37" i="10"/>
  <c r="D38" i="10"/>
  <c r="D39" i="10" l="1"/>
  <c r="H38" i="10"/>
  <c r="C37" i="10"/>
  <c r="J37" i="10"/>
  <c r="C36" i="10"/>
  <c r="J38" i="10" l="1"/>
  <c r="D40" i="10"/>
  <c r="H39" i="10"/>
  <c r="J39" i="10" l="1"/>
  <c r="C38" i="10"/>
  <c r="H40" i="10"/>
  <c r="D41" i="10"/>
  <c r="J40" i="10" l="1"/>
  <c r="C39" i="10"/>
  <c r="D42" i="10"/>
  <c r="H41" i="10"/>
  <c r="D43" i="10" l="1"/>
  <c r="H42" i="10"/>
  <c r="J41" i="10"/>
  <c r="C41" i="10"/>
  <c r="C40" i="10"/>
  <c r="J42" i="10" l="1"/>
  <c r="D44" i="10"/>
  <c r="H43" i="10"/>
  <c r="C42" i="10" s="1"/>
  <c r="H44" i="10" l="1"/>
  <c r="D45" i="10"/>
  <c r="J43" i="10"/>
  <c r="C43" i="10"/>
  <c r="D46" i="10" l="1"/>
  <c r="H45" i="10"/>
  <c r="J44" i="10"/>
  <c r="C44" i="10"/>
  <c r="J45" i="10" l="1"/>
  <c r="H46" i="10"/>
  <c r="D47" i="10"/>
  <c r="J46" i="10" l="1"/>
  <c r="D48" i="10"/>
  <c r="H47" i="10"/>
  <c r="C46" i="10" s="1"/>
  <c r="C45" i="10"/>
  <c r="J47" i="10" l="1"/>
  <c r="H48" i="10"/>
  <c r="C47" i="10" s="1"/>
  <c r="D49" i="10"/>
  <c r="H49" i="10" l="1"/>
  <c r="C48" i="10" s="1"/>
  <c r="D50" i="10"/>
  <c r="J48" i="10"/>
  <c r="D51" i="10" l="1"/>
  <c r="H50" i="10"/>
  <c r="C49" i="10"/>
  <c r="J49" i="10"/>
  <c r="J50" i="10" l="1"/>
  <c r="H51" i="10"/>
  <c r="D52" i="10"/>
  <c r="D53" i="10" l="1"/>
  <c r="H52" i="10"/>
  <c r="J51" i="10"/>
  <c r="C51" i="10"/>
  <c r="C50" i="10"/>
  <c r="J52" i="10" l="1"/>
  <c r="H53" i="10"/>
  <c r="D54" i="10"/>
  <c r="J53" i="10" l="1"/>
  <c r="C52" i="10"/>
  <c r="D55" i="10"/>
  <c r="H54" i="10"/>
  <c r="D56" i="10" l="1"/>
  <c r="H55" i="10"/>
  <c r="J54" i="10"/>
  <c r="C54" i="10"/>
  <c r="C53" i="10"/>
  <c r="J55" i="10" l="1"/>
  <c r="H56" i="10"/>
  <c r="D57" i="10"/>
  <c r="D58" i="10" l="1"/>
  <c r="H57" i="10"/>
  <c r="J56" i="10"/>
  <c r="C56" i="10"/>
  <c r="C55" i="10"/>
  <c r="J57" i="10" l="1"/>
  <c r="C57" i="10"/>
  <c r="H58" i="10"/>
  <c r="D59" i="10"/>
  <c r="D60" i="10" l="1"/>
  <c r="H59" i="10"/>
  <c r="C58" i="10"/>
  <c r="J58" i="10"/>
  <c r="J59" i="10" l="1"/>
  <c r="D61" i="10"/>
  <c r="H60" i="10"/>
  <c r="C60" i="10" l="1"/>
  <c r="J60" i="10"/>
  <c r="H61" i="10"/>
  <c r="D62" i="10"/>
  <c r="C59" i="10"/>
  <c r="D63" i="10" l="1"/>
  <c r="H62" i="10"/>
  <c r="J61" i="10"/>
  <c r="C61" i="10"/>
  <c r="J62" i="10" l="1"/>
  <c r="H63" i="10"/>
  <c r="D64" i="10"/>
  <c r="J63" i="10" l="1"/>
  <c r="D65" i="10"/>
  <c r="H64" i="10"/>
  <c r="C62" i="10"/>
  <c r="D66" i="10" l="1"/>
  <c r="H65" i="10"/>
  <c r="J64" i="10"/>
  <c r="C64" i="10"/>
  <c r="C63" i="10"/>
  <c r="D67" i="10" l="1"/>
  <c r="H66" i="10"/>
  <c r="J65" i="10"/>
  <c r="C65" i="10"/>
  <c r="J66" i="10" l="1"/>
  <c r="D68" i="10"/>
  <c r="H67" i="10"/>
  <c r="J67" i="10" l="1"/>
  <c r="H68" i="10"/>
  <c r="J68" i="10" s="1"/>
  <c r="D69" i="10"/>
  <c r="C66" i="10"/>
  <c r="D70" i="10" l="1"/>
  <c r="H69" i="10"/>
  <c r="C67" i="10"/>
  <c r="C68" i="10" l="1"/>
  <c r="J69" i="10"/>
  <c r="H70" i="10"/>
  <c r="D71" i="10"/>
  <c r="J70" i="10" l="1"/>
  <c r="C69" i="10"/>
  <c r="D72" i="10"/>
  <c r="H71" i="10"/>
  <c r="D73" i="10" l="1"/>
  <c r="H72" i="10"/>
  <c r="J71" i="10"/>
  <c r="C71" i="10"/>
  <c r="C70" i="10"/>
  <c r="C72" i="10" l="1"/>
  <c r="J72" i="10"/>
  <c r="H73" i="10"/>
  <c r="D74" i="10"/>
  <c r="J73" i="10" l="1"/>
  <c r="D75" i="10"/>
  <c r="H74" i="10"/>
  <c r="J74" i="10" s="1"/>
  <c r="C73" i="10" l="1"/>
  <c r="H75" i="10"/>
  <c r="D76" i="10"/>
  <c r="C74" i="10" l="1"/>
  <c r="J75" i="10"/>
  <c r="D77" i="10"/>
  <c r="H76" i="10"/>
  <c r="J76" i="10" l="1"/>
  <c r="C76" i="10"/>
  <c r="H77" i="10"/>
  <c r="D78" i="10"/>
  <c r="C75" i="10"/>
  <c r="D79" i="10" l="1"/>
  <c r="H78" i="10"/>
  <c r="C77" i="10" s="1"/>
  <c r="J77" i="10"/>
  <c r="J78" i="10" l="1"/>
  <c r="H79" i="10"/>
  <c r="D80" i="10"/>
  <c r="J79" i="10" l="1"/>
  <c r="H80" i="10"/>
  <c r="D81" i="10"/>
  <c r="C78" i="10"/>
  <c r="J80" i="10" l="1"/>
  <c r="C79" i="10"/>
  <c r="D82" i="10"/>
  <c r="H81" i="10"/>
  <c r="J81" i="10" l="1"/>
  <c r="C81" i="10"/>
  <c r="H82" i="10"/>
  <c r="D83" i="10"/>
  <c r="C80" i="10"/>
  <c r="D84" i="10" l="1"/>
  <c r="H83" i="10"/>
  <c r="C82" i="10" s="1"/>
  <c r="J82" i="10"/>
  <c r="J83" i="10" l="1"/>
  <c r="H84" i="10"/>
  <c r="D85" i="10"/>
  <c r="J84" i="10" l="1"/>
  <c r="H85" i="10"/>
  <c r="D86" i="10"/>
  <c r="C83" i="10"/>
  <c r="H86" i="10" l="1"/>
  <c r="J86" i="10" s="1"/>
  <c r="D87" i="10"/>
  <c r="J85" i="10"/>
  <c r="C85" i="10"/>
  <c r="C84" i="10"/>
  <c r="H87" i="10" l="1"/>
  <c r="D88" i="10"/>
  <c r="D89" i="10" l="1"/>
  <c r="H88" i="10"/>
  <c r="C86" i="10"/>
  <c r="J87" i="10"/>
  <c r="C87" i="10"/>
  <c r="J88" i="10" l="1"/>
  <c r="D90" i="10"/>
  <c r="H89" i="10"/>
  <c r="D91" i="10" l="1"/>
  <c r="H90" i="10"/>
  <c r="J90" i="10" s="1"/>
  <c r="J89" i="10"/>
  <c r="C88" i="10"/>
  <c r="C89" i="10" l="1"/>
  <c r="D92" i="10"/>
  <c r="H92" i="10" s="1"/>
  <c r="H91" i="10"/>
  <c r="C90" i="10" l="1"/>
  <c r="J91" i="10"/>
  <c r="C91" i="10"/>
  <c r="C92" i="10"/>
  <c r="J92" i="10"/>
</calcChain>
</file>

<file path=xl/sharedStrings.xml><?xml version="1.0" encoding="utf-8"?>
<sst xmlns="http://schemas.openxmlformats.org/spreadsheetml/2006/main" count="1639" uniqueCount="494">
  <si>
    <t>BLIC-Leistungsverzeichnis-2020</t>
  </si>
  <si>
    <t>BLIC-LV-Vorlage</t>
  </si>
  <si>
    <t>Übersetzung Aktiv</t>
  </si>
  <si>
    <t>Deutsch</t>
  </si>
  <si>
    <t>Englisch</t>
  </si>
  <si>
    <t>Französisch</t>
  </si>
  <si>
    <t>Italienisch</t>
  </si>
  <si>
    <t>Polnisch</t>
  </si>
  <si>
    <t>Frei</t>
  </si>
  <si>
    <t>Auswahl</t>
  </si>
  <si>
    <t>X</t>
  </si>
  <si>
    <t>Name/ Bezeichnung</t>
  </si>
  <si>
    <t>Leistungsverzeichnis</t>
  </si>
  <si>
    <t>Bill of Quantities</t>
  </si>
  <si>
    <t>Devis Quantitatif</t>
  </si>
  <si>
    <t>Capitolato d'oneri</t>
  </si>
  <si>
    <t>Specyfikacja Usług</t>
  </si>
  <si>
    <t>FREI_FEHLT</t>
  </si>
  <si>
    <t>Kunde</t>
  </si>
  <si>
    <t>Customer</t>
  </si>
  <si>
    <t>Client</t>
  </si>
  <si>
    <t>Cliente</t>
  </si>
  <si>
    <t>Odbiorca</t>
  </si>
  <si>
    <t>Vorhaben</t>
  </si>
  <si>
    <t>Project</t>
  </si>
  <si>
    <t>Projet</t>
  </si>
  <si>
    <t>Progetto</t>
  </si>
  <si>
    <t>Projekt</t>
  </si>
  <si>
    <t>Dokument</t>
  </si>
  <si>
    <t>Document</t>
  </si>
  <si>
    <t>Documento</t>
  </si>
  <si>
    <t>Teil</t>
  </si>
  <si>
    <t>Part</t>
  </si>
  <si>
    <t>Partie</t>
  </si>
  <si>
    <t>Parte</t>
  </si>
  <si>
    <t>Część</t>
  </si>
  <si>
    <t>Deckblatt</t>
  </si>
  <si>
    <t>Front Page</t>
  </si>
  <si>
    <t>Page de garde</t>
  </si>
  <si>
    <t>Copertina</t>
  </si>
  <si>
    <t>Okładka</t>
  </si>
  <si>
    <t>Name</t>
  </si>
  <si>
    <t>Nom</t>
  </si>
  <si>
    <t>Nome</t>
  </si>
  <si>
    <t>Nazwisko</t>
  </si>
  <si>
    <t>Bieter</t>
  </si>
  <si>
    <t>Bidder</t>
  </si>
  <si>
    <t>Soumissionnaire</t>
  </si>
  <si>
    <t>Offerente</t>
  </si>
  <si>
    <t>Oferent</t>
  </si>
  <si>
    <t>Firma</t>
  </si>
  <si>
    <t>Company</t>
  </si>
  <si>
    <t>Entreprise</t>
  </si>
  <si>
    <t>Azienda</t>
  </si>
  <si>
    <t>Adresse</t>
  </si>
  <si>
    <t>Address</t>
  </si>
  <si>
    <t>Indirizzo</t>
  </si>
  <si>
    <t>Adres</t>
  </si>
  <si>
    <t>Auftraggeber</t>
  </si>
  <si>
    <t>Contracting Authority</t>
  </si>
  <si>
    <t>Commanditaire</t>
  </si>
  <si>
    <t>Ente Committente</t>
  </si>
  <si>
    <t>Zleceniodawca</t>
  </si>
  <si>
    <t>Netto</t>
  </si>
  <si>
    <t>Net</t>
  </si>
  <si>
    <t>Brutto</t>
  </si>
  <si>
    <t>Gross</t>
  </si>
  <si>
    <t>Brut</t>
  </si>
  <si>
    <t>Całkowity</t>
  </si>
  <si>
    <t>Kosten</t>
  </si>
  <si>
    <t>Expenses</t>
  </si>
  <si>
    <t>Coûts</t>
  </si>
  <si>
    <t>Costi</t>
  </si>
  <si>
    <t>Koszty</t>
  </si>
  <si>
    <t>Investitionskosten</t>
  </si>
  <si>
    <t>Capital Expenses</t>
  </si>
  <si>
    <t>Coûts d' investissement</t>
  </si>
  <si>
    <t>Costi di investimento</t>
  </si>
  <si>
    <t>Koszty Inwestycyjne</t>
  </si>
  <si>
    <t>Betriebskosten</t>
  </si>
  <si>
    <t>Operating Expenses</t>
  </si>
  <si>
    <t>Coûts de fonctionnement</t>
  </si>
  <si>
    <t>Costi di servizio</t>
  </si>
  <si>
    <t>Koszty Operacyjne</t>
  </si>
  <si>
    <t>Gesamtkosten</t>
  </si>
  <si>
    <t>Total Expenses</t>
  </si>
  <si>
    <t>Coûts totaux</t>
  </si>
  <si>
    <t>Costi totali</t>
  </si>
  <si>
    <t>Całkowity Koszt</t>
  </si>
  <si>
    <t>Zusammenfassung</t>
  </si>
  <si>
    <t>Summary</t>
  </si>
  <si>
    <t>Résumé</t>
  </si>
  <si>
    <t>Sommario</t>
  </si>
  <si>
    <t>Streszczenie</t>
  </si>
  <si>
    <t>Summe</t>
  </si>
  <si>
    <t>Total</t>
  </si>
  <si>
    <t>Somma</t>
  </si>
  <si>
    <t>Suma</t>
  </si>
  <si>
    <t>Teilprojekt</t>
  </si>
  <si>
    <t>Sub-project</t>
  </si>
  <si>
    <t>Sous-projet</t>
  </si>
  <si>
    <t>Sottoprogetto</t>
  </si>
  <si>
    <t>Podprojekt</t>
  </si>
  <si>
    <t>Generische Bezeichnung</t>
  </si>
  <si>
    <t>Generic title</t>
  </si>
  <si>
    <t>Désignation générique</t>
  </si>
  <si>
    <t>Nome generico</t>
  </si>
  <si>
    <t>Nazwa Ogólna</t>
  </si>
  <si>
    <t>Spezifische Bezeichnung</t>
  </si>
  <si>
    <t>Specific title</t>
  </si>
  <si>
    <t>Désignation spécifique</t>
  </si>
  <si>
    <t>Nome specifico</t>
  </si>
  <si>
    <t>Nazwa Szczególna</t>
  </si>
  <si>
    <t>Position (Leistungspos.)</t>
  </si>
  <si>
    <t>Position</t>
  </si>
  <si>
    <t>Item</t>
  </si>
  <si>
    <t>Poste de service</t>
  </si>
  <si>
    <t>Posizione</t>
  </si>
  <si>
    <t>Pozycja</t>
  </si>
  <si>
    <t>Festposition</t>
  </si>
  <si>
    <t>Mandatory Item</t>
  </si>
  <si>
    <t>Poste obligatoire</t>
  </si>
  <si>
    <t>Posizione fissa</t>
  </si>
  <si>
    <t>Pozycja obowiązkowa</t>
  </si>
  <si>
    <t>Festpositionen</t>
  </si>
  <si>
    <t>Mandatory Items</t>
  </si>
  <si>
    <t>Postes obligatoires</t>
  </si>
  <si>
    <t>Posizioni fisse</t>
  </si>
  <si>
    <t>Pozycje obowiązkowe</t>
  </si>
  <si>
    <t>Option</t>
  </si>
  <si>
    <t>Optional Item</t>
  </si>
  <si>
    <t>Poste facultatif</t>
  </si>
  <si>
    <t>Opzione</t>
  </si>
  <si>
    <t>Opcja</t>
  </si>
  <si>
    <t>Optionen</t>
  </si>
  <si>
    <t>Optional Items</t>
  </si>
  <si>
    <t>Postes facultatifs</t>
  </si>
  <si>
    <t>Opzioni</t>
  </si>
  <si>
    <t>Opcje</t>
  </si>
  <si>
    <t>IK (Kürzel Investkosten)</t>
  </si>
  <si>
    <t>IK</t>
  </si>
  <si>
    <t>CE</t>
  </si>
  <si>
    <t>CI</t>
  </si>
  <si>
    <t>CDI</t>
  </si>
  <si>
    <t>K.In.</t>
  </si>
  <si>
    <t>BK (Kürzel Betriebskosten)</t>
  </si>
  <si>
    <t>BK</t>
  </si>
  <si>
    <t>OE</t>
  </si>
  <si>
    <t>CF</t>
  </si>
  <si>
    <t>CDS</t>
  </si>
  <si>
    <t>K.Op.</t>
  </si>
  <si>
    <t>AG (Kürzel Auftraggeber)</t>
  </si>
  <si>
    <t>AG</t>
  </si>
  <si>
    <t>CA</t>
  </si>
  <si>
    <t>Com</t>
  </si>
  <si>
    <t>Comm.</t>
  </si>
  <si>
    <t>Zl.</t>
  </si>
  <si>
    <t>Leistung gemäß</t>
  </si>
  <si>
    <t>According to</t>
  </si>
  <si>
    <t>D'après</t>
  </si>
  <si>
    <t>Prestazione secondo</t>
  </si>
  <si>
    <t>Usługa zg. z</t>
  </si>
  <si>
    <t>Lastenheft</t>
  </si>
  <si>
    <t>Specification sheet</t>
  </si>
  <si>
    <t>Cahier des charges</t>
  </si>
  <si>
    <t>Capitolato tecnico</t>
  </si>
  <si>
    <t xml:space="preserve">Specyfikacja </t>
  </si>
  <si>
    <t>Kapitel</t>
  </si>
  <si>
    <t>Chapter/ Section</t>
  </si>
  <si>
    <t>Section</t>
  </si>
  <si>
    <t>Capitolo</t>
  </si>
  <si>
    <t>Rozdział</t>
  </si>
  <si>
    <t>Kriterium</t>
  </si>
  <si>
    <t>Criteria</t>
  </si>
  <si>
    <t>Critères</t>
  </si>
  <si>
    <t>Criterio</t>
  </si>
  <si>
    <t>Kryteria</t>
  </si>
  <si>
    <t>Beschreibung</t>
  </si>
  <si>
    <t>Description</t>
  </si>
  <si>
    <t>Descrizione</t>
  </si>
  <si>
    <t>Opis</t>
  </si>
  <si>
    <t>Vorgabe</t>
  </si>
  <si>
    <t>Stipulation</t>
  </si>
  <si>
    <t>Spécification</t>
  </si>
  <si>
    <t>Predefinito</t>
  </si>
  <si>
    <t>Wytyczna</t>
  </si>
  <si>
    <t>Vergabestelle</t>
  </si>
  <si>
    <t>Awarding Office</t>
  </si>
  <si>
    <t>Pouvoir adjucateur</t>
  </si>
  <si>
    <t>Stazione appaltante</t>
  </si>
  <si>
    <t>Organ przyznający</t>
  </si>
  <si>
    <t>Korrektur</t>
  </si>
  <si>
    <t>Correction</t>
  </si>
  <si>
    <t>Correzione</t>
  </si>
  <si>
    <t>Korekta</t>
  </si>
  <si>
    <t>Einheit</t>
  </si>
  <si>
    <t>Unit</t>
  </si>
  <si>
    <t>Unité</t>
  </si>
  <si>
    <t>Unità</t>
  </si>
  <si>
    <t>Jednostka</t>
  </si>
  <si>
    <t>Menge</t>
  </si>
  <si>
    <t>Amount</t>
  </si>
  <si>
    <t>Montant</t>
  </si>
  <si>
    <t>Quantità</t>
  </si>
  <si>
    <t>Ilość</t>
  </si>
  <si>
    <t>Einzelpreis</t>
  </si>
  <si>
    <t>Price per unit</t>
  </si>
  <si>
    <t>Prix par unité</t>
  </si>
  <si>
    <t>Prezzo singolo</t>
  </si>
  <si>
    <t>Cena jednostkowa</t>
  </si>
  <si>
    <t>Gesamtpreis</t>
  </si>
  <si>
    <t>Total Price</t>
  </si>
  <si>
    <t>Prix Total</t>
  </si>
  <si>
    <t>Prezzo totale</t>
  </si>
  <si>
    <t>Ogólna Cena</t>
  </si>
  <si>
    <t>Bemerkungen</t>
  </si>
  <si>
    <t>Remarks</t>
  </si>
  <si>
    <t>Remarques</t>
  </si>
  <si>
    <t>Nota</t>
  </si>
  <si>
    <t>Adnotacja</t>
  </si>
  <si>
    <t>Zeit</t>
  </si>
  <si>
    <t>Time</t>
  </si>
  <si>
    <t>Durée</t>
  </si>
  <si>
    <t>Tempo</t>
  </si>
  <si>
    <t>Czas</t>
  </si>
  <si>
    <t>Vertragsdauer</t>
  </si>
  <si>
    <t>Contract term</t>
  </si>
  <si>
    <t>Durée du contrat</t>
  </si>
  <si>
    <t>Durata del contratto</t>
  </si>
  <si>
    <t>Czas trwania umowy</t>
  </si>
  <si>
    <t>R1</t>
  </si>
  <si>
    <t>R2</t>
  </si>
  <si>
    <t>R3</t>
  </si>
  <si>
    <t>R4</t>
  </si>
  <si>
    <t>R5</t>
  </si>
  <si>
    <t>R6</t>
  </si>
  <si>
    <t>Übersicht</t>
  </si>
  <si>
    <t>Steuerung</t>
  </si>
  <si>
    <t>Zusammenfassung_Alle</t>
  </si>
  <si>
    <t>Zsm AG 1</t>
  </si>
  <si>
    <t>Zsm AG 2</t>
  </si>
  <si>
    <t>Zsm AG 3</t>
  </si>
  <si>
    <t>Zsm AG 4</t>
  </si>
  <si>
    <t>Zsm AG 5</t>
  </si>
  <si>
    <t>Zsm AG 6</t>
  </si>
  <si>
    <t>Zsm AG 7</t>
  </si>
  <si>
    <t>Zsm AG 8</t>
  </si>
  <si>
    <t>Zsm AG 9</t>
  </si>
  <si>
    <t>Zsm AG 10</t>
  </si>
  <si>
    <t>IK-TP-01-AG1</t>
  </si>
  <si>
    <t>IK-TP-01-AG2</t>
  </si>
  <si>
    <t>IK-TP-01-AG3</t>
  </si>
  <si>
    <t>IK-TP-01-AG4</t>
  </si>
  <si>
    <t>IK-TP-01-AG5</t>
  </si>
  <si>
    <t>IK-TP-01-AG6</t>
  </si>
  <si>
    <t>IK-TP-01-AG7</t>
  </si>
  <si>
    <t>IK-TP-01-AG8</t>
  </si>
  <si>
    <t>IK-TP-01-AG9</t>
  </si>
  <si>
    <t>IK-TP-01-AG10</t>
  </si>
  <si>
    <t>IK-TP-02-AG1</t>
  </si>
  <si>
    <t>IK-TP-02-AG2</t>
  </si>
  <si>
    <t>IK-TP-02-AG3</t>
  </si>
  <si>
    <t>IK-TP-02-AG4</t>
  </si>
  <si>
    <t>IK-TP-02-AG5</t>
  </si>
  <si>
    <t>IK-TP-02-AG6</t>
  </si>
  <si>
    <t>IK-TP-02-AG7</t>
  </si>
  <si>
    <t>IK-TP-02-AG8</t>
  </si>
  <si>
    <t>IK-TP-02-AG9</t>
  </si>
  <si>
    <t>IK-TP-02-AG10</t>
  </si>
  <si>
    <t>IK-TP-03-AG1</t>
  </si>
  <si>
    <t>IK-TP-03-AG2</t>
  </si>
  <si>
    <t>IK-TP-03-AG3</t>
  </si>
  <si>
    <t>IK-TP-03-AG4</t>
  </si>
  <si>
    <t>IK-TP-03-AG5</t>
  </si>
  <si>
    <t>IK-TP-03-AG6</t>
  </si>
  <si>
    <t>IK-TP-03-AG7</t>
  </si>
  <si>
    <t>IK-TP-03-AG8</t>
  </si>
  <si>
    <t>IK-TP-03-AG9</t>
  </si>
  <si>
    <t>IK-TP-03-AG10</t>
  </si>
  <si>
    <t>IK-TP-04-AG1</t>
  </si>
  <si>
    <t>IK-TP-04-AG2</t>
  </si>
  <si>
    <t>IK-TP-04-AG3</t>
  </si>
  <si>
    <t>IK-TP-04-AG4</t>
  </si>
  <si>
    <t>IK-TP-04-AG5</t>
  </si>
  <si>
    <t>IK-TP-04-AG6</t>
  </si>
  <si>
    <t>IK-TP-04-AG7</t>
  </si>
  <si>
    <t>IK-TP-04-AG8</t>
  </si>
  <si>
    <t>IK-TP-04-AG9</t>
  </si>
  <si>
    <t>IK-TP-04-AG10</t>
  </si>
  <si>
    <t>IK-TP-05-AG1</t>
  </si>
  <si>
    <t>IK-TP-05-AG2</t>
  </si>
  <si>
    <t>IK-TP-05-AG3</t>
  </si>
  <si>
    <t>IK-TP-05-AG4</t>
  </si>
  <si>
    <t>IK-TP-05-AG5</t>
  </si>
  <si>
    <t>IK-TP-05-AG6</t>
  </si>
  <si>
    <t>IK-TP-05-AG7</t>
  </si>
  <si>
    <t>IK-TP-05-AG8</t>
  </si>
  <si>
    <t>IK-TP-05-AG9</t>
  </si>
  <si>
    <t>IK-TP-05-AG10</t>
  </si>
  <si>
    <t>BK-TP-01-AG1</t>
  </si>
  <si>
    <t>BK-TP-01-AG2</t>
  </si>
  <si>
    <t>BK-TP-01-AG3</t>
  </si>
  <si>
    <t>BK-TP-01-AG4</t>
  </si>
  <si>
    <t>BK-TP-01-AG5</t>
  </si>
  <si>
    <t>BK-TP-01-AG6</t>
  </si>
  <si>
    <t>BK-TP-01-AG7</t>
  </si>
  <si>
    <t>BK-TP-01-AG8</t>
  </si>
  <si>
    <t>BK-TP-01-AG9</t>
  </si>
  <si>
    <t>BK-TP-01-AG10</t>
  </si>
  <si>
    <t>BK-TP-02-AG1</t>
  </si>
  <si>
    <t>BK-TP-02-AG2</t>
  </si>
  <si>
    <t>BK-TP-02-AG3</t>
  </si>
  <si>
    <t>BK-TP-02-AG4</t>
  </si>
  <si>
    <t>BK-TP-02-AG5</t>
  </si>
  <si>
    <t>BK-TP-02-AG6</t>
  </si>
  <si>
    <t>BK-TP-02-AG7</t>
  </si>
  <si>
    <t>BK-TP-02-AG8</t>
  </si>
  <si>
    <t>BK-TP-02-AG9</t>
  </si>
  <si>
    <t>BK-TP-02-AG10</t>
  </si>
  <si>
    <t>BK-TP-03-AG1</t>
  </si>
  <si>
    <t>BK-TP-03-AG2</t>
  </si>
  <si>
    <t>BK-TP-03-AG3</t>
  </si>
  <si>
    <t>BK-TP-03-AG4</t>
  </si>
  <si>
    <t>BK-TP-03-AG5</t>
  </si>
  <si>
    <t>BK-TP-03-AG6</t>
  </si>
  <si>
    <t>BK-TP-03-AG7</t>
  </si>
  <si>
    <t>BK-TP-03-AG8</t>
  </si>
  <si>
    <t>BK-TP-03-AG9</t>
  </si>
  <si>
    <t>BK-TP-03-AG10</t>
  </si>
  <si>
    <t>BK-TP-04-AG1</t>
  </si>
  <si>
    <t>BK-TP-04-AG2</t>
  </si>
  <si>
    <t>BK-TP-04-AG3</t>
  </si>
  <si>
    <t>BK-TP-04-AG4</t>
  </si>
  <si>
    <t>BK-TP-04-AG5</t>
  </si>
  <si>
    <t>BK-TP-04-AG6</t>
  </si>
  <si>
    <t>BK-TP-04-AG7</t>
  </si>
  <si>
    <t>BK-TP-04-AG8</t>
  </si>
  <si>
    <t>BK-TP-04-AG9</t>
  </si>
  <si>
    <t>BK-TP-04-AG10</t>
  </si>
  <si>
    <t>BK-TP-05-AG1</t>
  </si>
  <si>
    <t>BK-TP-05-AG2</t>
  </si>
  <si>
    <t>BK-TP-05-AG3</t>
  </si>
  <si>
    <t>BK-TP-05-AG4</t>
  </si>
  <si>
    <t>BK-TP-05-AG5</t>
  </si>
  <si>
    <t>BK-TP-05-AG6</t>
  </si>
  <si>
    <t>BK-TP-05-AG7</t>
  </si>
  <si>
    <t>BK-TP-05-AG8</t>
  </si>
  <si>
    <t>BK-TP-05-AG9</t>
  </si>
  <si>
    <t>BK-TP-05-AG10</t>
  </si>
  <si>
    <t>Stadtwerke Remscheid (SR)</t>
  </si>
  <si>
    <r>
      <rPr>
        <sz val="12"/>
        <rFont val="Calibri"/>
        <family val="2"/>
      </rPr>
      <t>©</t>
    </r>
    <r>
      <rPr>
        <sz val="12"/>
        <rFont val="Arial"/>
        <family val="2"/>
      </rPr>
      <t xml:space="preserve"> Copyright 2024 BLIC GmbH</t>
    </r>
  </si>
  <si>
    <t>Diese Dokumentenvorlage ist urheberrechtlich geschützt.
Das Urheberrecht liegt, soweit nicht ausdrücklich anders gekennzeichnet, bei der BLIC GmbH. Die Weitergabe der Vorlage und/ oder des Makro-Programmcodes an Unbefugte/ Dritte wird hiermit ausdrücklich untersagt.
Wer gegen das Urheberrecht verstößt (z.B. Bilder, Texte, Code unerlaubt kopiert), macht sich gem. §§ 106 ff UrhG strafbar, wird zudem kostenpflichtig abgemahnt und muss Schadensersatz leisten (§ 97 UrhG).</t>
  </si>
  <si>
    <t>This document is copyright protected.
The copyright belongs to the BLIC GmbH unless specifially stated otherwise. Unauthorized distribution to third parties is hereby explicity denied.  
Infringement of this copyright (e.g. copying and/or distribution of pictures, media, text or code), is punishable under german copyright law (§§ 106 ff UrhG). 
Offenders will be prosecuted, fined and reprimanded  and forced to compensate damages (§ 97 UrhG).</t>
  </si>
  <si>
    <t>NUR INTERN</t>
  </si>
  <si>
    <t>Kunde:</t>
  </si>
  <si>
    <t>Vorhaben:</t>
  </si>
  <si>
    <t>Dokument:</t>
  </si>
  <si>
    <t>Teil:</t>
  </si>
  <si>
    <t>Eingabe Grunddaten und Anzeige-Steuerung</t>
  </si>
  <si>
    <t>Währung:</t>
  </si>
  <si>
    <t>EUR</t>
  </si>
  <si>
    <t>Rundung:</t>
  </si>
  <si>
    <t>Anzahl Auftraggeber</t>
  </si>
  <si>
    <t>Anzahl Abschnitte/ Teilpojekte IK</t>
  </si>
  <si>
    <t>Anzahl Abschnitte/ Teilpojekte BK</t>
  </si>
  <si>
    <t>x</t>
  </si>
  <si>
    <t>Mit Optionen ("x"= Ein, Leer = Aus)</t>
  </si>
  <si>
    <t>Auftraggeber 1</t>
  </si>
  <si>
    <t>Auftraggeber 2</t>
  </si>
  <si>
    <t>Auftraggeber 3</t>
  </si>
  <si>
    <t>Auftraggeber 4</t>
  </si>
  <si>
    <t>Auftraggeber 5</t>
  </si>
  <si>
    <t>Auftraggeber 6</t>
  </si>
  <si>
    <t>Auftraggeber 7</t>
  </si>
  <si>
    <t>Auftraggeber 8</t>
  </si>
  <si>
    <t>Auftraggeber 9</t>
  </si>
  <si>
    <t>Auftraggeber 10</t>
  </si>
  <si>
    <t>TP-Nr:</t>
  </si>
  <si>
    <t>AG-Nr:</t>
  </si>
  <si>
    <t>-</t>
  </si>
  <si>
    <t>B-Pos.</t>
  </si>
  <si>
    <t>psch</t>
  </si>
  <si>
    <t>Lizenzerweiterungen</t>
  </si>
  <si>
    <t xml:space="preserve">Erweiterung der Software-Lizenzen IK I-1 für je 10 weitere Fahrzeuge </t>
  </si>
  <si>
    <t>Monitore und Terminals</t>
  </si>
  <si>
    <t>Einfahrtsmonitor</t>
  </si>
  <si>
    <t>14</t>
  </si>
  <si>
    <t>Stk</t>
  </si>
  <si>
    <t>Fahrerabfahrtsmonitor</t>
  </si>
  <si>
    <t>Werkstattmonitor</t>
  </si>
  <si>
    <t>Dienstantrittsmodul</t>
  </si>
  <si>
    <t>Testsystem</t>
  </si>
  <si>
    <t>16</t>
  </si>
  <si>
    <t>10</t>
  </si>
  <si>
    <t>Ausrüstung der Liegenschaft</t>
  </si>
  <si>
    <t>Vollständige Ausrüstung der Liegenschaft mit der notwendigen Ortungstechnik inkl. Planung, Funktionstests und Inbetriebnahme</t>
  </si>
  <si>
    <t>10.2.1</t>
  </si>
  <si>
    <t>Ausrüstung der Fahrzeuge</t>
  </si>
  <si>
    <t>Ein Mustereinbau der Ortungskomponenten je Fahrzeugtyp inkl. Planung, Dokumentation, Funktionstest und Inbetriebnahme</t>
  </si>
  <si>
    <t>10.2.2</t>
  </si>
  <si>
    <t>Gesamthafte Ausrüstung der gesamten Fahrzeugflotte (110 Fahrzeuge) mit den Ortungskomponenten durch den AN inkl. Planung, Funktionstests und Inbetriebnahme</t>
  </si>
  <si>
    <t>Schnittstellen</t>
  </si>
  <si>
    <t>13</t>
  </si>
  <si>
    <t>Leistungen im Zusammenhang mit der Systemeinführung</t>
  </si>
  <si>
    <t>Migration</t>
  </si>
  <si>
    <t>15</t>
  </si>
  <si>
    <t>Projektmanagement</t>
  </si>
  <si>
    <t>Pflichtenhefterstellung</t>
  </si>
  <si>
    <t>Dokumentation</t>
  </si>
  <si>
    <t>Datenversorgung und Parametrisierung</t>
  </si>
  <si>
    <t>Personal-stunde</t>
  </si>
  <si>
    <t>Schulungsunterlagen</t>
  </si>
  <si>
    <t>Schulung</t>
  </si>
  <si>
    <t>Schulungen für die jeweiligen Fachbereiche</t>
  </si>
  <si>
    <t>Einzelner Schulungstag</t>
  </si>
  <si>
    <t>Stk.</t>
  </si>
  <si>
    <t>Vom Bieter zusätzlich angebotene Leistungen</t>
  </si>
  <si>
    <r>
      <t xml:space="preserve">Systemservice gem. EVB-IT-Vertrag </t>
    </r>
    <r>
      <rPr>
        <u/>
        <sz val="11"/>
        <color rgb="FF000000"/>
        <rFont val="Arial"/>
        <family val="2"/>
      </rPr>
      <t>während</t>
    </r>
    <r>
      <rPr>
        <sz val="11"/>
        <color indexed="8"/>
        <rFont val="Arial"/>
        <family val="2"/>
      </rPr>
      <t xml:space="preserve"> der Frist zur Sachmängelhaftung</t>
    </r>
  </si>
  <si>
    <t>EVB-IT-Systemvertrag Nr. 5</t>
  </si>
  <si>
    <t>Jahre</t>
  </si>
  <si>
    <t>Zusätzlich für Pos. IK I - 1.2</t>
  </si>
  <si>
    <t>Zusätzlich für Pos. IK I - 6.9</t>
  </si>
  <si>
    <t>Zusätzlich für Pos. IK I - 6.10</t>
  </si>
  <si>
    <r>
      <t xml:space="preserve">Systemservice gem. EVB-IT-Vertrag </t>
    </r>
    <r>
      <rPr>
        <u/>
        <sz val="11"/>
        <color rgb="FF000000"/>
        <rFont val="Arial"/>
        <family val="2"/>
      </rPr>
      <t>nach</t>
    </r>
    <r>
      <rPr>
        <sz val="11"/>
        <color indexed="8"/>
        <rFont val="Arial"/>
        <family val="2"/>
      </rPr>
      <t xml:space="preserve"> der Frist zur Sachmängelhaftung</t>
    </r>
  </si>
  <si>
    <t/>
  </si>
  <si>
    <t>Anbindung der durch den AN gelieferten Dienstantrittsmodule an das beim AG vorhandene Führerscheinkontrollterminal (bidirektional)</t>
  </si>
  <si>
    <t>Zusätzlich für Pos. IK I - 6.11</t>
  </si>
  <si>
    <t>Softwaresystem zur Fahrzeugortung auf dem Betriebshof im geforderten und angebotenen Funktionsumfang inkl. aller Lizenzen</t>
  </si>
  <si>
    <t>Ortungskomponenten (Hardware) für die Ausrüstung der gesamten Liegenschaft</t>
  </si>
  <si>
    <t>Ortungskomponenten (Hardware) für die Ausrüstung der Fahrzeuge</t>
  </si>
  <si>
    <t>Software und Hardware</t>
  </si>
  <si>
    <r>
      <rPr>
        <b/>
        <sz val="11"/>
        <color rgb="FF000000"/>
        <rFont val="Arial"/>
        <family val="2"/>
      </rPr>
      <t>Mobile Anwendung</t>
    </r>
    <r>
      <rPr>
        <sz val="11"/>
        <color indexed="8"/>
        <rFont val="Arial"/>
        <family val="2"/>
      </rPr>
      <t xml:space="preserve">  im geforderten und angebotenen Funktionsumfang inkl. aller Lizenzen</t>
    </r>
  </si>
  <si>
    <t>6-8</t>
  </si>
  <si>
    <t>Systemweite nicht-funktionale Anforderungen</t>
  </si>
  <si>
    <t>Fahrzeugortung</t>
  </si>
  <si>
    <t>Softwaremodule (Funktionale Anforderungen)</t>
  </si>
  <si>
    <t>Allgemein</t>
  </si>
  <si>
    <t>Stammdatenverwaltung</t>
  </si>
  <si>
    <t>9</t>
  </si>
  <si>
    <t>Funktionen der Fahrzeugdisposition</t>
  </si>
  <si>
    <t>Automatische Fahrzeugdisposition</t>
  </si>
  <si>
    <t>Fahrzeugbestellungen</t>
  </si>
  <si>
    <t>Stellplatzzuweisung</t>
  </si>
  <si>
    <t>E-Busse: Vorkonditionierung</t>
  </si>
  <si>
    <t>E-Busse: Erstellen von Ladeanforderungen</t>
  </si>
  <si>
    <t>E-Busse: Reichweitenprognose</t>
  </si>
  <si>
    <t>11.1</t>
  </si>
  <si>
    <t>11.2</t>
  </si>
  <si>
    <t>11.3</t>
  </si>
  <si>
    <t>11.4.1</t>
  </si>
  <si>
    <t>11.4.2</t>
  </si>
  <si>
    <t>11.4.3</t>
  </si>
  <si>
    <t>Betriebshofmanagement-Funktionen</t>
  </si>
  <si>
    <t>Dienstantritt</t>
  </si>
  <si>
    <t>Ausrücken</t>
  </si>
  <si>
    <t>Störungen und Mängel</t>
  </si>
  <si>
    <t>Einrücken</t>
  </si>
  <si>
    <t>Begleitung der Innenreinigung</t>
  </si>
  <si>
    <t>Werkstatt, Versorgung, Betankung</t>
  </si>
  <si>
    <t>Reports und Statistiken</t>
  </si>
  <si>
    <t>Bedienoberfläche</t>
  </si>
  <si>
    <t>Weiteres</t>
  </si>
  <si>
    <t>12.1</t>
  </si>
  <si>
    <t>12.2</t>
  </si>
  <si>
    <t>12.3</t>
  </si>
  <si>
    <t>12.4</t>
  </si>
  <si>
    <t>12.5</t>
  </si>
  <si>
    <t>12.6</t>
  </si>
  <si>
    <t>Zusätzlich für Pos. IK I - 4.3</t>
  </si>
  <si>
    <t>Zusätzlich für Pos. IK I - 4.6</t>
  </si>
  <si>
    <t>17</t>
  </si>
  <si>
    <t>18</t>
  </si>
  <si>
    <t>19</t>
  </si>
  <si>
    <t>16, 18</t>
  </si>
  <si>
    <t>Software für ein System zur Fahrzeugdisposition, -Ortung und Betriebshofmanangement als On-Premises-Dienst (auf den Servern des AG) mit allen geforderten und angebotenen systemweiten nicht-funktionalen Anforderungen gemäß Kapitel 6 bis 8 inkl. aller Lizenzen</t>
  </si>
  <si>
    <t>Los 1: System zur Fahrzeugdisposition, -Ortung und Betriebshofmanagement</t>
  </si>
  <si>
    <r>
      <t xml:space="preserve">Erweiterung der Software-Lizenzen IK I-1 für je 10 weitere </t>
    </r>
    <r>
      <rPr>
        <u/>
        <sz val="11"/>
        <color rgb="FF000000"/>
        <rFont val="Arial"/>
        <family val="2"/>
      </rPr>
      <t>named</t>
    </r>
    <r>
      <rPr>
        <sz val="11"/>
        <color indexed="8"/>
        <rFont val="Arial"/>
        <family val="2"/>
      </rPr>
      <t xml:space="preserve"> Benutzer</t>
    </r>
  </si>
  <si>
    <r>
      <t xml:space="preserve">Erweiterung der Software-Lizenzen IK I-1 für je 10 weitere </t>
    </r>
    <r>
      <rPr>
        <u/>
        <sz val="11"/>
        <color rgb="FF000000"/>
        <rFont val="Arial"/>
        <family val="2"/>
      </rPr>
      <t>no-named</t>
    </r>
    <r>
      <rPr>
        <sz val="11"/>
        <color indexed="8"/>
        <rFont val="Arial"/>
        <family val="2"/>
      </rPr>
      <t xml:space="preserve"> Benutzer</t>
    </r>
  </si>
  <si>
    <t>Testsystem für das System zur Fahrzeugdisposition, -Ortung und Betriebshofmanagement</t>
  </si>
  <si>
    <t xml:space="preserve">Proprietäre Schnittstelle zwischen Ortungssystem und dem System zur Fahrzeugdisposition, -Ortung und Betriebshofmanagement </t>
  </si>
  <si>
    <t xml:space="preserve">VDV463 bidirektional zwischen Lade-/Lastmanagementsystem (LLMS) und System zur Fahrzeugdisposition, -Ortung und Betriebshofmanagement </t>
  </si>
  <si>
    <t xml:space="preserve">VDV452 unidirektional vom Fahr- und Dienstplanungssystem (F&amp;D) zum System zur Fahrzeugdisposition, -Ortung und Betriebshofmanagement </t>
  </si>
  <si>
    <t xml:space="preserve">VDV461 bidirektional zwischen ITCS und System zur Fahrzeugdisposition, -Ortung und Betriebshofmanagement </t>
  </si>
  <si>
    <t xml:space="preserve">VDV455 bidirektional zwischen Personaldispositionssystem INIT Perdis und System zur Fahrzeugdisposition, -Ortung und Betriebshofmanagement </t>
  </si>
  <si>
    <t xml:space="preserve">Unidirektionale Schnittstelle vom Tankdatensystem Autopoll (Hersteller Männl) zum System zur Fahrzeugdisposition, -Ortung und Betriebshofmanagement (Datenübertragung per Rest-API) zur Erfassung der Tankdaten und Kilometerstände im System zur Fahrzeugdisposition, -Ortung und Betriebshofmanagement </t>
  </si>
  <si>
    <t>Unidirektionale Wetterdatenschnittstelle von einem Wet-terdatendienst zum System zur Fahrzeugdisposition, -Ortung und Betriebshofmanagement zur Erfüllung der Anforderungen bezüglich der Vorkonditionierung und der Reichweitenprognose</t>
  </si>
  <si>
    <t xml:space="preserve">Anbindung des durch AN gelieferten Dienstantrittsmodul (sofern entsprechende Option gezogen wird) bidirektional zum System zur Fahrzeugdisposition, -Ortung und Betriebshofmanagement </t>
  </si>
  <si>
    <t>Anbindung des beim AG vorhandenen Dienstantrittsmoduls bidirektional an das System zur Fahrzeugdisposition, -Ortung und Betriebshofmanagement via INIT Perdis als Personal-dispositionsprogramm</t>
  </si>
  <si>
    <t>Industrieterminal (mit abgesetztem System-Client)</t>
  </si>
  <si>
    <t>Unterstützung der Datenerstversorgung des Systems zur Fahrzeugdisposition, -Ortung und Betriebshofmanagement durch den AN (Angabe des Stundenlohns für das notwendige Personal)</t>
  </si>
  <si>
    <t>Systemdokumentation inkl. Schnittstellen</t>
  </si>
  <si>
    <t>Mittels VDV238 Datenkommunikation bidirektional zwischen Fahrzeugen (Bussen) und System zur Fahrzeugdisposition, -Ortung und Betriebshofmanagement, Datenbereitstellung busseitig durch FMS 4.0</t>
  </si>
  <si>
    <t>B</t>
  </si>
  <si>
    <t>Vergabeschutz aktiv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</si>
</sst>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quot;1.&quot;0"/>
    <numFmt numFmtId="166" formatCode="0\ \ "/>
    <numFmt numFmtId="167" formatCode="#,##0.00\ \ "/>
    <numFmt numFmtId="168" formatCode="_-* #,##0.00\ _€_-;\-* #,##0.00\ _€_-;_-* &quot;-&quot;??\ _€_-;_-@_-"/>
  </numFmts>
  <fonts count="40" x14ac:knownFonts="1">
    <font>
      <sz val="11"/>
      <color theme="1"/>
      <name val="Calibri"/>
      <family val="2"/>
      <scheme val="minor"/>
    </font>
    <font>
      <sz val="10"/>
      <name val="Arial"/>
      <family val="2"/>
    </font>
    <font>
      <b/>
      <sz val="14"/>
      <name val="Arial"/>
      <family val="2"/>
    </font>
    <font>
      <b/>
      <sz val="11"/>
      <name val="Arial"/>
      <family val="2"/>
    </font>
    <font>
      <sz val="10"/>
      <name val="Arial"/>
      <family val="2"/>
    </font>
    <font>
      <b/>
      <sz val="12"/>
      <name val="Arial"/>
      <family val="2"/>
    </font>
    <font>
      <sz val="12"/>
      <name val="Arial"/>
      <family val="2"/>
    </font>
    <font>
      <sz val="12"/>
      <color indexed="9"/>
      <name val="Arial"/>
      <family val="2"/>
    </font>
    <font>
      <sz val="10"/>
      <color indexed="9"/>
      <name val="Arial"/>
      <family val="2"/>
    </font>
    <font>
      <b/>
      <sz val="10"/>
      <name val="Arial"/>
      <family val="2"/>
    </font>
    <font>
      <b/>
      <sz val="7"/>
      <name val="Arial Narrow"/>
      <family val="2"/>
    </font>
    <font>
      <b/>
      <i/>
      <sz val="10"/>
      <name val="Arial"/>
      <family val="2"/>
    </font>
    <font>
      <sz val="6"/>
      <name val="Arial"/>
      <family val="2"/>
    </font>
    <font>
      <b/>
      <i/>
      <sz val="11"/>
      <name val="Arial"/>
      <family val="2"/>
    </font>
    <font>
      <sz val="10"/>
      <color rgb="FFFF0000"/>
      <name val="Arial"/>
      <family val="2"/>
    </font>
    <font>
      <sz val="8"/>
      <name val="Arial"/>
      <family val="2"/>
    </font>
    <font>
      <sz val="11"/>
      <name val="Arial"/>
      <family val="2"/>
    </font>
    <font>
      <sz val="11"/>
      <color indexed="8"/>
      <name val="Arial"/>
      <family val="2"/>
    </font>
    <font>
      <b/>
      <i/>
      <sz val="10"/>
      <name val="Arial Narrow"/>
      <family val="2"/>
    </font>
    <font>
      <i/>
      <sz val="10"/>
      <name val="Arial Narrow"/>
      <family val="2"/>
    </font>
    <font>
      <b/>
      <sz val="8"/>
      <name val="Arial"/>
      <family val="2"/>
    </font>
    <font>
      <sz val="14"/>
      <name val="Arial"/>
      <family val="2"/>
    </font>
    <font>
      <sz val="10"/>
      <color theme="0" tint="-0.249977111117893"/>
      <name val="Arial"/>
      <family val="2"/>
    </font>
    <font>
      <sz val="8"/>
      <name val="Calibri"/>
      <family val="2"/>
      <scheme val="minor"/>
    </font>
    <font>
      <b/>
      <sz val="12"/>
      <color theme="0" tint="-4.9989318521683403E-2"/>
      <name val="Arial"/>
      <family val="2"/>
    </font>
    <font>
      <sz val="12"/>
      <color theme="0" tint="-4.9989318521683403E-2"/>
      <name val="Arial"/>
      <family val="2"/>
    </font>
    <font>
      <b/>
      <sz val="12"/>
      <color theme="0"/>
      <name val="Arial"/>
      <family val="2"/>
    </font>
    <font>
      <b/>
      <sz val="10"/>
      <color rgb="FFFF0000"/>
      <name val="Arial"/>
      <family val="2"/>
    </font>
    <font>
      <b/>
      <i/>
      <sz val="12"/>
      <color theme="0"/>
      <name val="Arial"/>
      <family val="2"/>
    </font>
    <font>
      <sz val="12"/>
      <name val="Calibri"/>
      <family val="2"/>
    </font>
    <font>
      <sz val="9"/>
      <name val="Arial"/>
      <family val="2"/>
    </font>
    <font>
      <sz val="12"/>
      <color theme="1"/>
      <name val="Arial"/>
      <family val="2"/>
    </font>
    <font>
      <b/>
      <sz val="12"/>
      <color theme="1"/>
      <name val="Arial"/>
      <family val="2"/>
    </font>
    <font>
      <sz val="10"/>
      <color theme="0" tint="-0.14999847407452621"/>
      <name val="Arial"/>
      <family val="2"/>
    </font>
    <font>
      <sz val="8"/>
      <color rgb="FF000000"/>
      <name val="Arial"/>
      <family val="2"/>
    </font>
    <font>
      <b/>
      <sz val="9"/>
      <name val="Arial"/>
      <family val="2"/>
    </font>
    <font>
      <u/>
      <sz val="11"/>
      <color rgb="FF000000"/>
      <name val="Arial"/>
      <family val="2"/>
    </font>
    <font>
      <sz val="8"/>
      <color rgb="FFFFFFFF"/>
      <name val="Arial"/>
      <family val="2"/>
    </font>
    <font>
      <b/>
      <sz val="11"/>
      <color indexed="8"/>
      <name val="Arial"/>
      <family val="2"/>
    </font>
    <font>
      <b/>
      <sz val="11"/>
      <color rgb="FF000000"/>
      <name val="Arial"/>
      <family val="2"/>
    </font>
  </fonts>
  <fills count="1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005EA8"/>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4" tint="0.39997558519241921"/>
        <bgColor indexed="64"/>
      </patternFill>
    </fill>
  </fills>
  <borders count="71">
    <border>
      <left/>
      <right/>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medium">
        <color indexed="64"/>
      </right>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ashed">
        <color indexed="64"/>
      </right>
      <top/>
      <bottom/>
      <diagonal/>
    </border>
    <border>
      <left style="medium">
        <color indexed="64"/>
      </left>
      <right style="dashed">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6">
    <xf numFmtId="0" fontId="0" fillId="0" borderId="0"/>
    <xf numFmtId="0" fontId="1" fillId="0" borderId="0"/>
    <xf numFmtId="0" fontId="4" fillId="0" borderId="0"/>
    <xf numFmtId="164" fontId="1" fillId="0" borderId="0" applyFont="0" applyFill="0" applyBorder="0" applyAlignment="0" applyProtection="0"/>
    <xf numFmtId="164" fontId="4" fillId="0" borderId="0" applyFont="0" applyFill="0" applyBorder="0" applyAlignment="0" applyProtection="0"/>
    <xf numFmtId="0" fontId="1" fillId="0" borderId="0"/>
  </cellStyleXfs>
  <cellXfs count="393">
    <xf numFmtId="0" fontId="0" fillId="0" borderId="0" xfId="0"/>
    <xf numFmtId="0" fontId="1" fillId="7" borderId="0" xfId="1" applyFill="1" applyAlignment="1">
      <alignment vertical="center"/>
    </xf>
    <xf numFmtId="165" fontId="7" fillId="7" borderId="0" xfId="1" applyNumberFormat="1" applyFont="1" applyFill="1" applyAlignment="1">
      <alignment horizontal="left" vertical="center"/>
    </xf>
    <xf numFmtId="165" fontId="6" fillId="7" borderId="0" xfId="1" applyNumberFormat="1" applyFont="1" applyFill="1" applyAlignment="1">
      <alignment horizontal="left" vertical="center"/>
    </xf>
    <xf numFmtId="0" fontId="2" fillId="5" borderId="47" xfId="1" applyFont="1" applyFill="1" applyBorder="1" applyAlignment="1">
      <alignment vertical="center"/>
    </xf>
    <xf numFmtId="165" fontId="6" fillId="5" borderId="0" xfId="1" applyNumberFormat="1" applyFont="1" applyFill="1" applyAlignment="1">
      <alignment horizontal="left" vertical="center"/>
    </xf>
    <xf numFmtId="0" fontId="1" fillId="0" borderId="0" xfId="1" applyAlignment="1" applyProtection="1">
      <alignment vertical="center"/>
      <protection hidden="1"/>
    </xf>
    <xf numFmtId="0" fontId="1" fillId="0" borderId="0" xfId="1" applyProtection="1">
      <protection hidden="1"/>
    </xf>
    <xf numFmtId="165" fontId="6" fillId="0" borderId="0" xfId="1" applyNumberFormat="1" applyFont="1" applyAlignment="1" applyProtection="1">
      <alignment horizontal="left" vertical="center"/>
      <protection hidden="1"/>
    </xf>
    <xf numFmtId="165" fontId="7" fillId="0" borderId="0" xfId="1" applyNumberFormat="1" applyFont="1" applyAlignment="1" applyProtection="1">
      <alignment horizontal="left" vertical="center"/>
      <protection hidden="1"/>
    </xf>
    <xf numFmtId="0" fontId="8" fillId="0" borderId="0" xfId="1" applyFont="1" applyAlignment="1" applyProtection="1">
      <alignment vertical="center"/>
      <protection hidden="1"/>
    </xf>
    <xf numFmtId="0" fontId="1" fillId="0" borderId="0" xfId="1" applyAlignment="1" applyProtection="1">
      <alignment vertical="center" wrapText="1"/>
      <protection hidden="1"/>
    </xf>
    <xf numFmtId="165" fontId="9" fillId="0" borderId="17" xfId="1" applyNumberFormat="1" applyFont="1" applyBorder="1" applyAlignment="1" applyProtection="1">
      <alignment horizontal="left" vertical="center"/>
      <protection hidden="1"/>
    </xf>
    <xf numFmtId="0" fontId="9" fillId="0" borderId="0" xfId="1" applyFont="1" applyAlignment="1" applyProtection="1">
      <alignment vertical="center" wrapText="1"/>
      <protection hidden="1"/>
    </xf>
    <xf numFmtId="0" fontId="2" fillId="0" borderId="8" xfId="1" applyFont="1" applyBorder="1" applyAlignment="1" applyProtection="1">
      <alignment vertical="center" wrapText="1"/>
      <protection locked="0"/>
    </xf>
    <xf numFmtId="0" fontId="2" fillId="0" borderId="49" xfId="1" applyFont="1" applyBorder="1" applyAlignment="1" applyProtection="1">
      <alignment horizontal="left" vertical="center"/>
      <protection hidden="1"/>
    </xf>
    <xf numFmtId="0" fontId="1" fillId="0" borderId="49" xfId="1" applyBorder="1" applyAlignment="1" applyProtection="1">
      <alignment vertical="center"/>
      <protection hidden="1"/>
    </xf>
    <xf numFmtId="0" fontId="1" fillId="0" borderId="48" xfId="1" applyBorder="1" applyAlignment="1" applyProtection="1">
      <alignment vertical="center"/>
      <protection hidden="1"/>
    </xf>
    <xf numFmtId="0" fontId="9" fillId="0" borderId="24" xfId="1" applyFont="1" applyBorder="1" applyAlignment="1" applyProtection="1">
      <alignment vertical="center" wrapText="1"/>
      <protection hidden="1"/>
    </xf>
    <xf numFmtId="0" fontId="1" fillId="0" borderId="43" xfId="1" applyBorder="1" applyAlignment="1" applyProtection="1">
      <alignment vertical="center"/>
      <protection hidden="1"/>
    </xf>
    <xf numFmtId="1" fontId="6" fillId="4" borderId="38" xfId="1" applyNumberFormat="1" applyFont="1" applyFill="1" applyBorder="1" applyAlignment="1" applyProtection="1">
      <alignment horizontal="center" vertical="center"/>
      <protection locked="0"/>
    </xf>
    <xf numFmtId="165" fontId="6" fillId="5" borderId="41" xfId="1" applyNumberFormat="1" applyFont="1" applyFill="1" applyBorder="1" applyAlignment="1">
      <alignment horizontal="left" vertical="center"/>
    </xf>
    <xf numFmtId="1" fontId="6" fillId="4" borderId="13" xfId="1" applyNumberFormat="1" applyFont="1" applyFill="1" applyBorder="1" applyAlignment="1" applyProtection="1">
      <alignment horizontal="center" vertical="center"/>
      <protection locked="0"/>
    </xf>
    <xf numFmtId="165" fontId="6" fillId="5" borderId="8" xfId="1" applyNumberFormat="1" applyFont="1" applyFill="1" applyBorder="1" applyAlignment="1">
      <alignment horizontal="left" vertical="center"/>
    </xf>
    <xf numFmtId="165" fontId="6" fillId="5" borderId="43" xfId="1" applyNumberFormat="1" applyFont="1" applyFill="1" applyBorder="1" applyAlignment="1">
      <alignment horizontal="left" vertical="center"/>
    </xf>
    <xf numFmtId="0" fontId="1" fillId="5" borderId="8" xfId="1" applyFill="1" applyBorder="1" applyAlignment="1" applyProtection="1">
      <alignment vertical="center"/>
      <protection hidden="1"/>
    </xf>
    <xf numFmtId="0" fontId="2" fillId="5" borderId="49" xfId="1" applyFont="1" applyFill="1" applyBorder="1" applyAlignment="1" applyProtection="1">
      <alignment vertical="center"/>
      <protection hidden="1"/>
    </xf>
    <xf numFmtId="0" fontId="2" fillId="0" borderId="48" xfId="1" applyFont="1" applyBorder="1" applyAlignment="1" applyProtection="1">
      <alignment vertical="center"/>
      <protection hidden="1"/>
    </xf>
    <xf numFmtId="1" fontId="9" fillId="0" borderId="0" xfId="1" applyNumberFormat="1" applyFont="1" applyAlignment="1" applyProtection="1">
      <alignment horizontal="left" vertical="center" wrapText="1"/>
      <protection hidden="1"/>
    </xf>
    <xf numFmtId="1" fontId="10" fillId="0" borderId="0" xfId="1" applyNumberFormat="1" applyFont="1" applyAlignment="1" applyProtection="1">
      <alignment horizontal="left" vertical="center"/>
      <protection hidden="1"/>
    </xf>
    <xf numFmtId="165" fontId="9" fillId="0" borderId="17" xfId="1" applyNumberFormat="1" applyFont="1" applyBorder="1" applyAlignment="1" applyProtection="1">
      <alignment horizontal="left" vertical="center" wrapText="1"/>
      <protection hidden="1"/>
    </xf>
    <xf numFmtId="1" fontId="12" fillId="0" borderId="0" xfId="1" applyNumberFormat="1" applyFont="1" applyAlignment="1" applyProtection="1">
      <alignment horizontal="center" vertical="center" wrapText="1"/>
      <protection hidden="1"/>
    </xf>
    <xf numFmtId="1" fontId="8" fillId="0" borderId="0" xfId="1" applyNumberFormat="1" applyFont="1" applyAlignment="1" applyProtection="1">
      <alignment horizontal="right" vertical="center"/>
      <protection hidden="1"/>
    </xf>
    <xf numFmtId="167" fontId="1" fillId="0" borderId="0" xfId="1" applyNumberFormat="1" applyAlignment="1" applyProtection="1">
      <alignment horizontal="right" vertical="center" wrapText="1"/>
      <protection hidden="1"/>
    </xf>
    <xf numFmtId="1" fontId="6" fillId="0" borderId="42" xfId="1" applyNumberFormat="1" applyFont="1" applyBorder="1" applyAlignment="1" applyProtection="1">
      <alignment horizontal="center" vertical="center"/>
      <protection locked="0"/>
    </xf>
    <xf numFmtId="0" fontId="1" fillId="4" borderId="41" xfId="1" applyFill="1" applyBorder="1" applyAlignment="1" applyProtection="1">
      <alignment horizontal="left" vertical="center"/>
      <protection locked="0"/>
    </xf>
    <xf numFmtId="166" fontId="1" fillId="4" borderId="43" xfId="1" applyNumberFormat="1" applyFill="1" applyBorder="1" applyAlignment="1" applyProtection="1">
      <alignment horizontal="left" vertical="center"/>
      <protection locked="0"/>
    </xf>
    <xf numFmtId="0" fontId="16" fillId="4" borderId="28" xfId="0" applyFont="1" applyFill="1" applyBorder="1" applyAlignment="1" applyProtection="1">
      <alignment horizontal="center" vertical="top"/>
      <protection locked="0"/>
    </xf>
    <xf numFmtId="165" fontId="26" fillId="6" borderId="26" xfId="1" applyNumberFormat="1" applyFont="1" applyFill="1" applyBorder="1" applyAlignment="1" applyProtection="1">
      <alignment horizontal="left" vertical="center"/>
      <protection hidden="1"/>
    </xf>
    <xf numFmtId="0" fontId="26" fillId="6" borderId="27" xfId="1" applyFont="1" applyFill="1" applyBorder="1" applyAlignment="1" applyProtection="1">
      <alignment vertical="center" wrapText="1"/>
      <protection hidden="1"/>
    </xf>
    <xf numFmtId="1" fontId="26" fillId="6" borderId="27" xfId="1" applyNumberFormat="1" applyFont="1" applyFill="1" applyBorder="1" applyAlignment="1" applyProtection="1">
      <alignment horizontal="right" vertical="center"/>
      <protection hidden="1"/>
    </xf>
    <xf numFmtId="1" fontId="28" fillId="6" borderId="27" xfId="1" applyNumberFormat="1" applyFont="1" applyFill="1" applyBorder="1" applyAlignment="1" applyProtection="1">
      <alignment horizontal="right" vertical="center"/>
      <protection hidden="1"/>
    </xf>
    <xf numFmtId="0" fontId="1" fillId="5" borderId="38" xfId="1" applyFill="1" applyBorder="1" applyAlignment="1">
      <alignment vertical="center"/>
    </xf>
    <xf numFmtId="0" fontId="2" fillId="5" borderId="53" xfId="1" applyFont="1" applyFill="1" applyBorder="1" applyAlignment="1">
      <alignment vertical="center"/>
    </xf>
    <xf numFmtId="0" fontId="3" fillId="5" borderId="2" xfId="1" applyFont="1" applyFill="1" applyBorder="1" applyAlignment="1">
      <alignment horizontal="left" vertical="center"/>
    </xf>
    <xf numFmtId="0" fontId="1" fillId="5" borderId="13" xfId="1" applyFill="1" applyBorder="1" applyAlignment="1">
      <alignment vertical="center"/>
    </xf>
    <xf numFmtId="0" fontId="2" fillId="5" borderId="11" xfId="1" applyFont="1" applyFill="1" applyBorder="1" applyAlignment="1">
      <alignment horizontal="left" vertical="center"/>
    </xf>
    <xf numFmtId="0" fontId="5" fillId="5" borderId="11" xfId="1" applyFont="1" applyFill="1" applyBorder="1" applyAlignment="1">
      <alignment horizontal="left" vertical="center"/>
    </xf>
    <xf numFmtId="165" fontId="6" fillId="5" borderId="17" xfId="1" applyNumberFormat="1" applyFont="1" applyFill="1" applyBorder="1" applyAlignment="1">
      <alignment horizontal="left" vertical="center"/>
    </xf>
    <xf numFmtId="165" fontId="6" fillId="5" borderId="5" xfId="1" applyNumberFormat="1" applyFont="1" applyFill="1" applyBorder="1" applyAlignment="1">
      <alignment horizontal="left" vertical="center"/>
    </xf>
    <xf numFmtId="0" fontId="9" fillId="5" borderId="38" xfId="1" applyFont="1" applyFill="1" applyBorder="1" applyAlignment="1">
      <alignment vertical="center"/>
    </xf>
    <xf numFmtId="0" fontId="9" fillId="5" borderId="42" xfId="1" applyFont="1" applyFill="1" applyBorder="1" applyAlignment="1">
      <alignment vertical="center"/>
    </xf>
    <xf numFmtId="165" fontId="3" fillId="11" borderId="26" xfId="1" applyNumberFormat="1" applyFont="1" applyFill="1" applyBorder="1" applyAlignment="1" applyProtection="1">
      <alignment horizontal="left" vertical="center"/>
      <protection hidden="1"/>
    </xf>
    <xf numFmtId="0" fontId="3" fillId="11" borderId="27" xfId="1" applyFont="1" applyFill="1" applyBorder="1" applyAlignment="1" applyProtection="1">
      <alignment vertical="center"/>
      <protection hidden="1"/>
    </xf>
    <xf numFmtId="1" fontId="3" fillId="11" borderId="27" xfId="1" applyNumberFormat="1" applyFont="1" applyFill="1" applyBorder="1" applyAlignment="1" applyProtection="1">
      <alignment horizontal="left" vertical="center"/>
      <protection hidden="1"/>
    </xf>
    <xf numFmtId="1" fontId="13" fillId="11" borderId="27" xfId="1" applyNumberFormat="1" applyFont="1" applyFill="1" applyBorder="1" applyAlignment="1" applyProtection="1">
      <alignment vertical="center" wrapText="1"/>
      <protection hidden="1"/>
    </xf>
    <xf numFmtId="0" fontId="1" fillId="0" borderId="10" xfId="1" applyBorder="1" applyAlignment="1" applyProtection="1">
      <alignment vertical="center"/>
      <protection hidden="1"/>
    </xf>
    <xf numFmtId="0" fontId="1" fillId="0" borderId="12" xfId="1" applyBorder="1" applyAlignment="1" applyProtection="1">
      <alignment vertical="center"/>
      <protection hidden="1"/>
    </xf>
    <xf numFmtId="0" fontId="1" fillId="0" borderId="33" xfId="1" applyBorder="1" applyAlignment="1" applyProtection="1">
      <alignment vertical="center"/>
      <protection hidden="1"/>
    </xf>
    <xf numFmtId="0" fontId="11" fillId="0" borderId="40" xfId="1" applyFont="1" applyBorder="1" applyAlignment="1" applyProtection="1">
      <alignment horizontal="center" vertical="center" wrapText="1"/>
      <protection hidden="1"/>
    </xf>
    <xf numFmtId="167" fontId="26" fillId="6" borderId="54" xfId="1" applyNumberFormat="1" applyFont="1" applyFill="1" applyBorder="1" applyAlignment="1" applyProtection="1">
      <alignment horizontal="right" vertical="center"/>
      <protection hidden="1"/>
    </xf>
    <xf numFmtId="167" fontId="3" fillId="11" borderId="54" xfId="1" applyNumberFormat="1" applyFont="1" applyFill="1" applyBorder="1" applyAlignment="1" applyProtection="1">
      <alignment horizontal="right" vertical="center" wrapText="1"/>
      <protection hidden="1"/>
    </xf>
    <xf numFmtId="167" fontId="1" fillId="0" borderId="30" xfId="1" applyNumberFormat="1" applyBorder="1" applyAlignment="1" applyProtection="1">
      <alignment horizontal="right" vertical="center" wrapText="1"/>
      <protection hidden="1"/>
    </xf>
    <xf numFmtId="167" fontId="1" fillId="0" borderId="12" xfId="1" applyNumberFormat="1" applyBorder="1" applyAlignment="1" applyProtection="1">
      <alignment horizontal="right" vertical="center" wrapText="1"/>
      <protection hidden="1"/>
    </xf>
    <xf numFmtId="0" fontId="9" fillId="0" borderId="40" xfId="1" applyFont="1" applyBorder="1" applyAlignment="1" applyProtection="1">
      <alignment horizontal="center" vertical="center" wrapText="1"/>
      <protection hidden="1"/>
    </xf>
    <xf numFmtId="167" fontId="1" fillId="0" borderId="27" xfId="1" applyNumberFormat="1" applyBorder="1" applyAlignment="1" applyProtection="1">
      <alignment horizontal="right" vertical="center" wrapText="1"/>
      <protection hidden="1"/>
    </xf>
    <xf numFmtId="0" fontId="16" fillId="4" borderId="55" xfId="0" applyFont="1" applyFill="1" applyBorder="1" applyAlignment="1" applyProtection="1">
      <alignment horizontal="center" vertical="top"/>
      <protection locked="0"/>
    </xf>
    <xf numFmtId="0" fontId="1" fillId="0" borderId="0" xfId="1" applyAlignment="1">
      <alignment vertical="center"/>
    </xf>
    <xf numFmtId="0" fontId="1" fillId="5" borderId="8" xfId="1" applyFill="1" applyBorder="1" applyAlignment="1">
      <alignment vertical="center"/>
    </xf>
    <xf numFmtId="0" fontId="1" fillId="0" borderId="49" xfId="1" applyBorder="1" applyAlignment="1">
      <alignment horizontal="center" vertical="center"/>
    </xf>
    <xf numFmtId="0" fontId="1" fillId="0" borderId="49" xfId="1" applyBorder="1" applyAlignment="1">
      <alignment vertical="center"/>
    </xf>
    <xf numFmtId="0" fontId="1" fillId="0" borderId="0" xfId="1"/>
    <xf numFmtId="0" fontId="1" fillId="0" borderId="43" xfId="1" applyBorder="1" applyAlignment="1">
      <alignment vertical="center"/>
    </xf>
    <xf numFmtId="0" fontId="2" fillId="0" borderId="48" xfId="1" applyFont="1" applyBorder="1" applyAlignment="1">
      <alignment horizontal="left" vertical="center"/>
    </xf>
    <xf numFmtId="0" fontId="1" fillId="0" borderId="48" xfId="1" applyBorder="1" applyAlignment="1">
      <alignment horizontal="center" vertical="center"/>
    </xf>
    <xf numFmtId="0" fontId="1" fillId="0" borderId="48" xfId="1" applyBorder="1" applyAlignment="1">
      <alignment vertical="center"/>
    </xf>
    <xf numFmtId="165" fontId="26" fillId="6" borderId="26" xfId="1" applyNumberFormat="1" applyFont="1" applyFill="1" applyBorder="1" applyAlignment="1">
      <alignment horizontal="left" vertical="center"/>
    </xf>
    <xf numFmtId="0" fontId="26" fillId="6" borderId="27" xfId="1" applyFont="1" applyFill="1" applyBorder="1" applyAlignment="1">
      <alignment vertical="center"/>
    </xf>
    <xf numFmtId="0" fontId="1" fillId="0" borderId="0" xfId="1" applyAlignment="1">
      <alignment horizontal="center" vertical="center"/>
    </xf>
    <xf numFmtId="0" fontId="2" fillId="5" borderId="49" xfId="1" applyFont="1" applyFill="1" applyBorder="1" applyAlignment="1">
      <alignment vertical="center"/>
    </xf>
    <xf numFmtId="49" fontId="1" fillId="0" borderId="49" xfId="1" applyNumberFormat="1" applyBorder="1" applyAlignment="1">
      <alignment horizontal="center" vertical="center"/>
    </xf>
    <xf numFmtId="0" fontId="9" fillId="0" borderId="49" xfId="1" applyFont="1" applyBorder="1" applyAlignment="1">
      <alignment horizontal="center" vertical="center"/>
    </xf>
    <xf numFmtId="49" fontId="1" fillId="0" borderId="49" xfId="1" applyNumberFormat="1" applyBorder="1" applyAlignment="1">
      <alignment vertical="center"/>
    </xf>
    <xf numFmtId="0" fontId="1" fillId="0" borderId="11" xfId="1" applyBorder="1" applyAlignment="1">
      <alignment vertical="center"/>
    </xf>
    <xf numFmtId="0" fontId="16" fillId="0" borderId="0" xfId="0" applyFont="1" applyAlignment="1">
      <alignment horizontal="center" vertical="top"/>
    </xf>
    <xf numFmtId="0" fontId="15" fillId="0" borderId="0" xfId="0" applyFont="1" applyAlignment="1">
      <alignment horizontal="center" vertical="center"/>
    </xf>
    <xf numFmtId="0" fontId="15" fillId="0" borderId="0" xfId="0" applyFont="1" applyAlignment="1">
      <alignment horizontal="left" vertical="center"/>
    </xf>
    <xf numFmtId="49" fontId="9" fillId="0" borderId="4" xfId="1" applyNumberFormat="1" applyFont="1" applyBorder="1" applyAlignment="1">
      <alignment horizontal="left" vertical="center"/>
    </xf>
    <xf numFmtId="0" fontId="9" fillId="0" borderId="1" xfId="1" applyFont="1" applyBorder="1" applyAlignment="1">
      <alignment horizontal="center" vertical="center"/>
    </xf>
    <xf numFmtId="168" fontId="1" fillId="0" borderId="1" xfId="1" applyNumberFormat="1" applyBorder="1" applyAlignment="1">
      <alignment vertical="center"/>
    </xf>
    <xf numFmtId="0" fontId="1" fillId="0" borderId="2" xfId="1" applyBorder="1" applyAlignment="1">
      <alignment vertical="center"/>
    </xf>
    <xf numFmtId="49" fontId="9" fillId="0" borderId="20" xfId="1" applyNumberFormat="1" applyFont="1" applyBorder="1" applyAlignment="1">
      <alignment horizontal="left" vertical="center"/>
    </xf>
    <xf numFmtId="0" fontId="9" fillId="0" borderId="24" xfId="1" applyFont="1" applyBorder="1" applyAlignment="1">
      <alignment horizontal="center" vertical="center"/>
    </xf>
    <xf numFmtId="168" fontId="1" fillId="0" borderId="24" xfId="1" applyNumberFormat="1" applyBorder="1" applyAlignment="1">
      <alignment vertical="center"/>
    </xf>
    <xf numFmtId="0" fontId="1" fillId="0" borderId="21" xfId="1" applyBorder="1" applyAlignment="1">
      <alignment vertical="center"/>
    </xf>
    <xf numFmtId="0" fontId="9" fillId="0" borderId="4" xfId="1" applyFont="1" applyBorder="1" applyAlignment="1">
      <alignment vertical="center" wrapText="1"/>
    </xf>
    <xf numFmtId="0" fontId="20" fillId="0" borderId="15" xfId="1" applyFont="1" applyBorder="1" applyAlignment="1">
      <alignment horizontal="center" vertical="center" wrapText="1"/>
    </xf>
    <xf numFmtId="168" fontId="1" fillId="0" borderId="3" xfId="1" applyNumberFormat="1" applyBorder="1" applyAlignment="1">
      <alignment vertical="center" wrapText="1"/>
    </xf>
    <xf numFmtId="168" fontId="9" fillId="0" borderId="4" xfId="1" applyNumberFormat="1" applyFont="1" applyBorder="1" applyAlignment="1">
      <alignment horizontal="center" vertical="center" wrapText="1"/>
    </xf>
    <xf numFmtId="168" fontId="11" fillId="0" borderId="3" xfId="1" applyNumberFormat="1" applyFont="1" applyBorder="1" applyAlignment="1">
      <alignment horizontal="center" vertical="center" wrapText="1"/>
    </xf>
    <xf numFmtId="0" fontId="9" fillId="3" borderId="3" xfId="1" applyFont="1" applyFill="1" applyBorder="1" applyAlignment="1">
      <alignment horizontal="center" vertical="center" wrapText="1"/>
    </xf>
    <xf numFmtId="0" fontId="30" fillId="0" borderId="0" xfId="1" applyFont="1" applyAlignment="1">
      <alignment vertical="top" textRotation="90"/>
    </xf>
    <xf numFmtId="49" fontId="9" fillId="0" borderId="17" xfId="1" applyNumberFormat="1" applyFont="1" applyBorder="1" applyAlignment="1">
      <alignment horizontal="left" vertical="center"/>
    </xf>
    <xf numFmtId="0" fontId="9" fillId="0" borderId="17" xfId="1" applyFont="1" applyBorder="1" applyAlignment="1">
      <alignment vertical="center" wrapText="1"/>
    </xf>
    <xf numFmtId="0" fontId="15" fillId="0" borderId="19" xfId="1" applyFont="1" applyBorder="1" applyAlignment="1">
      <alignment horizontal="center" vertical="center" wrapText="1"/>
    </xf>
    <xf numFmtId="0" fontId="20" fillId="0" borderId="18" xfId="1" applyFont="1" applyBorder="1" applyAlignment="1">
      <alignment horizontal="center" vertical="center" wrapText="1"/>
    </xf>
    <xf numFmtId="168" fontId="9" fillId="0" borderId="40" xfId="1" applyNumberFormat="1" applyFont="1" applyBorder="1" applyAlignment="1">
      <alignment horizontal="center" vertical="center" wrapText="1"/>
    </xf>
    <xf numFmtId="168" fontId="9" fillId="0" borderId="35" xfId="1" applyNumberFormat="1" applyFont="1" applyBorder="1" applyAlignment="1">
      <alignment horizontal="center" vertical="center" wrapText="1"/>
    </xf>
    <xf numFmtId="168" fontId="11" fillId="0" borderId="40" xfId="1" applyNumberFormat="1" applyFont="1" applyBorder="1" applyAlignment="1">
      <alignment horizontal="center" vertical="center" wrapText="1"/>
    </xf>
    <xf numFmtId="0" fontId="1" fillId="0" borderId="6" xfId="1" applyBorder="1" applyAlignment="1">
      <alignment horizontal="center" vertical="center" wrapText="1"/>
    </xf>
    <xf numFmtId="49" fontId="9" fillId="0" borderId="20" xfId="1" applyNumberFormat="1" applyFont="1" applyBorder="1" applyAlignment="1">
      <alignment horizontal="left" vertical="center" wrapText="1"/>
    </xf>
    <xf numFmtId="0" fontId="9" fillId="0" borderId="20" xfId="1" applyFont="1" applyBorder="1" applyAlignment="1">
      <alignment vertical="center" wrapText="1"/>
    </xf>
    <xf numFmtId="0" fontId="15" fillId="0" borderId="46" xfId="1" applyFont="1" applyBorder="1" applyAlignment="1">
      <alignment horizontal="center" vertical="center" wrapText="1"/>
    </xf>
    <xf numFmtId="0" fontId="15" fillId="0" borderId="23" xfId="1" applyFont="1" applyBorder="1" applyAlignment="1">
      <alignment horizontal="center" vertical="center" wrapText="1"/>
    </xf>
    <xf numFmtId="0" fontId="20" fillId="0" borderId="22" xfId="1" applyFont="1" applyBorder="1" applyAlignment="1">
      <alignment horizontal="center" vertical="center" wrapText="1"/>
    </xf>
    <xf numFmtId="168" fontId="9" fillId="0" borderId="25" xfId="1" applyNumberFormat="1" applyFont="1" applyBorder="1" applyAlignment="1">
      <alignment horizontal="center" vertical="center" wrapText="1"/>
    </xf>
    <xf numFmtId="168" fontId="9" fillId="0" borderId="20" xfId="1" applyNumberFormat="1" applyFont="1" applyBorder="1" applyAlignment="1">
      <alignment horizontal="center" vertical="center" wrapText="1"/>
    </xf>
    <xf numFmtId="0" fontId="9" fillId="3" borderId="25" xfId="1" applyFont="1" applyFill="1" applyBorder="1" applyAlignment="1">
      <alignment horizontal="center" vertical="center" wrapText="1"/>
    </xf>
    <xf numFmtId="0" fontId="15" fillId="0" borderId="0" xfId="1" applyFont="1" applyAlignment="1">
      <alignment vertical="top" textRotation="90"/>
    </xf>
    <xf numFmtId="4" fontId="24" fillId="6" borderId="1" xfId="1" applyNumberFormat="1" applyFont="1" applyFill="1" applyBorder="1" applyAlignment="1">
      <alignment horizontal="left" vertical="center" wrapText="1"/>
    </xf>
    <xf numFmtId="4" fontId="24" fillId="6" borderId="1" xfId="1" applyNumberFormat="1" applyFont="1" applyFill="1" applyBorder="1" applyAlignment="1">
      <alignment horizontal="center" vertical="center" wrapText="1"/>
    </xf>
    <xf numFmtId="49" fontId="24" fillId="6" borderId="1" xfId="1" applyNumberFormat="1" applyFont="1" applyFill="1" applyBorder="1" applyAlignment="1">
      <alignment horizontal="center" vertical="center" wrapText="1"/>
    </xf>
    <xf numFmtId="0" fontId="25" fillId="6" borderId="1" xfId="1" applyFont="1" applyFill="1" applyBorder="1" applyAlignment="1">
      <alignment horizontal="right" vertical="center"/>
    </xf>
    <xf numFmtId="4" fontId="26" fillId="6" borderId="9" xfId="3" applyNumberFormat="1" applyFont="1" applyFill="1" applyBorder="1" applyAlignment="1" applyProtection="1">
      <alignment horizontal="right" vertical="center" indent="1"/>
    </xf>
    <xf numFmtId="4" fontId="25" fillId="6" borderId="2" xfId="1" applyNumberFormat="1" applyFont="1" applyFill="1" applyBorder="1" applyAlignment="1">
      <alignment vertical="center" wrapText="1"/>
    </xf>
    <xf numFmtId="0" fontId="16" fillId="0" borderId="56" xfId="0" applyFont="1" applyBorder="1" applyAlignment="1">
      <alignment horizontal="center" vertical="top"/>
    </xf>
    <xf numFmtId="0" fontId="15" fillId="0" borderId="28" xfId="0" applyFont="1" applyBorder="1" applyAlignment="1">
      <alignment horizontal="center" vertical="center"/>
    </xf>
    <xf numFmtId="0" fontId="15" fillId="0" borderId="28" xfId="0" applyFont="1" applyBorder="1" applyAlignment="1">
      <alignment horizontal="left" vertical="center"/>
    </xf>
    <xf numFmtId="0" fontId="21" fillId="0" borderId="0" xfId="2" applyFont="1" applyAlignment="1">
      <alignment vertical="top" wrapText="1"/>
    </xf>
    <xf numFmtId="2" fontId="16" fillId="0" borderId="13" xfId="2" applyNumberFormat="1" applyFont="1" applyBorder="1" applyAlignment="1">
      <alignment horizontal="left" vertical="top" wrapText="1"/>
    </xf>
    <xf numFmtId="0" fontId="14" fillId="0" borderId="0" xfId="1" applyFont="1" applyAlignment="1">
      <alignment vertical="center"/>
    </xf>
    <xf numFmtId="49" fontId="6" fillId="0" borderId="0" xfId="1" applyNumberFormat="1" applyFont="1" applyAlignment="1">
      <alignment horizontal="left" vertical="center"/>
    </xf>
    <xf numFmtId="0" fontId="4" fillId="0" borderId="0" xfId="1" applyFont="1" applyAlignment="1">
      <alignment vertical="center"/>
    </xf>
    <xf numFmtId="49" fontId="1" fillId="0" borderId="0" xfId="1" applyNumberFormat="1" applyAlignment="1">
      <alignment vertical="center" wrapText="1"/>
    </xf>
    <xf numFmtId="168" fontId="1" fillId="0" borderId="0" xfId="1" applyNumberFormat="1" applyAlignment="1">
      <alignment vertical="center" wrapText="1"/>
    </xf>
    <xf numFmtId="168" fontId="1" fillId="0" borderId="0" xfId="1" applyNumberFormat="1" applyAlignment="1">
      <alignment vertical="center"/>
    </xf>
    <xf numFmtId="0" fontId="9" fillId="0" borderId="49" xfId="1" applyFont="1" applyBorder="1" applyAlignment="1">
      <alignment vertical="center"/>
    </xf>
    <xf numFmtId="0" fontId="9" fillId="0" borderId="1" xfId="1" applyFont="1" applyBorder="1" applyAlignment="1">
      <alignment horizontal="right" vertical="center"/>
    </xf>
    <xf numFmtId="0" fontId="9" fillId="0" borderId="24" xfId="1" applyFont="1" applyBorder="1" applyAlignment="1">
      <alignment horizontal="right" vertical="center"/>
    </xf>
    <xf numFmtId="49" fontId="1" fillId="0" borderId="0" xfId="1" applyNumberFormat="1" applyAlignment="1">
      <alignment horizontal="center" vertical="center"/>
    </xf>
    <xf numFmtId="0" fontId="4" fillId="0" borderId="0" xfId="1" applyFont="1" applyAlignment="1">
      <alignment horizontal="right" vertical="center"/>
    </xf>
    <xf numFmtId="0" fontId="9" fillId="0" borderId="48" xfId="1" applyFont="1" applyBorder="1" applyAlignment="1">
      <alignment vertical="center"/>
    </xf>
    <xf numFmtId="0" fontId="1" fillId="0" borderId="37" xfId="1" applyBorder="1" applyAlignment="1">
      <alignment vertical="center"/>
    </xf>
    <xf numFmtId="0" fontId="20" fillId="0" borderId="1" xfId="5" applyFont="1" applyBorder="1" applyAlignment="1">
      <alignment horizontal="center" vertical="center" wrapText="1"/>
    </xf>
    <xf numFmtId="0" fontId="20" fillId="0" borderId="2" xfId="5" applyFont="1" applyBorder="1" applyAlignment="1">
      <alignment horizontal="center" vertical="center" wrapText="1"/>
    </xf>
    <xf numFmtId="0" fontId="20" fillId="0" borderId="5" xfId="5" applyFont="1" applyBorder="1" applyAlignment="1">
      <alignment horizontal="center" vertical="center" wrapText="1"/>
    </xf>
    <xf numFmtId="0" fontId="20" fillId="0" borderId="21" xfId="1" applyFont="1" applyBorder="1" applyAlignment="1">
      <alignment horizontal="center" vertical="center" wrapText="1"/>
    </xf>
    <xf numFmtId="4" fontId="26" fillId="6" borderId="9" xfId="1" applyNumberFormat="1" applyFont="1" applyFill="1" applyBorder="1" applyAlignment="1">
      <alignment horizontal="right" vertical="center"/>
    </xf>
    <xf numFmtId="4" fontId="27" fillId="0" borderId="0" xfId="1" applyNumberFormat="1" applyFont="1" applyAlignment="1">
      <alignment horizontal="right" vertical="center"/>
    </xf>
    <xf numFmtId="4" fontId="9" fillId="0" borderId="0" xfId="1" applyNumberFormat="1" applyFont="1" applyAlignment="1">
      <alignment horizontal="right" vertical="center"/>
    </xf>
    <xf numFmtId="0" fontId="1" fillId="0" borderId="0" xfId="1" applyAlignment="1">
      <alignment horizontal="right" vertical="center"/>
    </xf>
    <xf numFmtId="0" fontId="24" fillId="6" borderId="4" xfId="1" applyFont="1" applyFill="1" applyBorder="1" applyAlignment="1">
      <alignment horizontal="left" vertical="center"/>
    </xf>
    <xf numFmtId="0" fontId="18" fillId="0" borderId="3" xfId="1" applyFont="1" applyBorder="1" applyAlignment="1">
      <alignment horizontal="center" vertical="center" wrapText="1"/>
    </xf>
    <xf numFmtId="49" fontId="19" fillId="0" borderId="25" xfId="1" applyNumberFormat="1" applyFont="1" applyBorder="1" applyAlignment="1">
      <alignment horizontal="center" vertical="center" wrapText="1"/>
    </xf>
    <xf numFmtId="0" fontId="1" fillId="5" borderId="62" xfId="1" applyFill="1" applyBorder="1" applyAlignment="1">
      <alignment vertical="center"/>
    </xf>
    <xf numFmtId="0" fontId="2" fillId="0" borderId="36" xfId="1" applyFont="1" applyBorder="1" applyAlignment="1">
      <alignment horizontal="center" vertical="center"/>
    </xf>
    <xf numFmtId="0" fontId="1" fillId="0" borderId="36" xfId="1" applyBorder="1" applyAlignment="1">
      <alignment vertical="center"/>
    </xf>
    <xf numFmtId="0" fontId="9" fillId="0" borderId="36" xfId="1" applyFont="1" applyBorder="1" applyAlignment="1">
      <alignment vertical="center"/>
    </xf>
    <xf numFmtId="0" fontId="1" fillId="0" borderId="34" xfId="1" applyBorder="1" applyAlignment="1">
      <alignment vertical="center"/>
    </xf>
    <xf numFmtId="0" fontId="1" fillId="0" borderId="36" xfId="1" applyBorder="1" applyAlignment="1">
      <alignment horizontal="center" vertical="center"/>
    </xf>
    <xf numFmtId="0" fontId="9" fillId="0" borderId="36" xfId="1" applyFont="1" applyBorder="1" applyAlignment="1">
      <alignment horizontal="center" vertical="center"/>
    </xf>
    <xf numFmtId="0" fontId="9" fillId="0" borderId="48" xfId="1" applyFont="1" applyBorder="1" applyAlignment="1">
      <alignment horizontal="center" vertical="center"/>
    </xf>
    <xf numFmtId="0" fontId="15" fillId="0" borderId="45" xfId="1" applyFont="1" applyBorder="1" applyAlignment="1">
      <alignment horizontal="center" vertical="center"/>
    </xf>
    <xf numFmtId="1" fontId="33" fillId="0" borderId="38" xfId="1" applyNumberFormat="1" applyFont="1" applyBorder="1" applyAlignment="1" applyProtection="1">
      <alignment vertical="center"/>
      <protection hidden="1"/>
    </xf>
    <xf numFmtId="1" fontId="33" fillId="0" borderId="39" xfId="1" applyNumberFormat="1" applyFont="1" applyBorder="1" applyAlignment="1" applyProtection="1">
      <alignment vertical="center"/>
      <protection hidden="1"/>
    </xf>
    <xf numFmtId="1" fontId="33" fillId="0" borderId="13" xfId="1" applyNumberFormat="1" applyFont="1" applyBorder="1" applyAlignment="1" applyProtection="1">
      <alignment vertical="center"/>
      <protection hidden="1"/>
    </xf>
    <xf numFmtId="1" fontId="33" fillId="0" borderId="32" xfId="1" applyNumberFormat="1" applyFont="1" applyBorder="1" applyAlignment="1" applyProtection="1">
      <alignment vertical="center"/>
      <protection hidden="1"/>
    </xf>
    <xf numFmtId="0" fontId="31" fillId="0" borderId="64" xfId="0" applyFont="1" applyBorder="1" applyAlignment="1" applyProtection="1">
      <alignment horizontal="center" vertical="center"/>
      <protection locked="0"/>
    </xf>
    <xf numFmtId="0" fontId="31" fillId="0" borderId="65" xfId="0" applyFont="1" applyBorder="1" applyAlignment="1" applyProtection="1">
      <alignment horizontal="center" vertical="center"/>
      <protection locked="0"/>
    </xf>
    <xf numFmtId="0" fontId="31" fillId="0" borderId="66" xfId="0" applyFont="1" applyBorder="1" applyAlignment="1" applyProtection="1">
      <alignment horizontal="center" vertical="center"/>
      <protection locked="0"/>
    </xf>
    <xf numFmtId="0" fontId="31" fillId="4" borderId="32" xfId="0" applyFont="1" applyFill="1" applyBorder="1" applyProtection="1">
      <protection locked="0"/>
    </xf>
    <xf numFmtId="0" fontId="31" fillId="0" borderId="58" xfId="0" applyFont="1" applyBorder="1" applyProtection="1">
      <protection locked="0"/>
    </xf>
    <xf numFmtId="0" fontId="32" fillId="0" borderId="3" xfId="0" applyFont="1" applyBorder="1" applyProtection="1">
      <protection locked="0"/>
    </xf>
    <xf numFmtId="0" fontId="31" fillId="0" borderId="59" xfId="0" applyFont="1" applyBorder="1" applyProtection="1">
      <protection locked="0"/>
    </xf>
    <xf numFmtId="0" fontId="31" fillId="0" borderId="60" xfId="0" applyFont="1" applyBorder="1" applyProtection="1">
      <protection locked="0"/>
    </xf>
    <xf numFmtId="0" fontId="31" fillId="0" borderId="0" xfId="0" applyFont="1" applyProtection="1">
      <protection locked="0"/>
    </xf>
    <xf numFmtId="0" fontId="31" fillId="0" borderId="26" xfId="0" applyFont="1" applyBorder="1" applyProtection="1">
      <protection locked="0"/>
    </xf>
    <xf numFmtId="0" fontId="32" fillId="0" borderId="54" xfId="0" applyFont="1" applyBorder="1" applyProtection="1">
      <protection locked="0"/>
    </xf>
    <xf numFmtId="0" fontId="31" fillId="0" borderId="29" xfId="0" applyFont="1" applyBorder="1" applyProtection="1">
      <protection locked="0"/>
    </xf>
    <xf numFmtId="0" fontId="32" fillId="0" borderId="30" xfId="0" applyFont="1" applyBorder="1" applyProtection="1">
      <protection locked="0"/>
    </xf>
    <xf numFmtId="0" fontId="31" fillId="0" borderId="52" xfId="0" applyFont="1" applyBorder="1" applyProtection="1">
      <protection locked="0"/>
    </xf>
    <xf numFmtId="0" fontId="31" fillId="0" borderId="62" xfId="0" applyFont="1" applyBorder="1" applyProtection="1">
      <protection locked="0"/>
    </xf>
    <xf numFmtId="0" fontId="31" fillId="0" borderId="63" xfId="0" applyFont="1" applyBorder="1" applyProtection="1">
      <protection locked="0"/>
    </xf>
    <xf numFmtId="0" fontId="31" fillId="0" borderId="31" xfId="0" applyFont="1" applyBorder="1" applyProtection="1">
      <protection locked="0"/>
    </xf>
    <xf numFmtId="0" fontId="32" fillId="0" borderId="12" xfId="0" applyFont="1" applyBorder="1" applyProtection="1">
      <protection locked="0"/>
    </xf>
    <xf numFmtId="0" fontId="31" fillId="0" borderId="57" xfId="0" applyFont="1" applyBorder="1" applyProtection="1">
      <protection locked="0"/>
    </xf>
    <xf numFmtId="0" fontId="31" fillId="0" borderId="8" xfId="0" applyFont="1" applyBorder="1" applyProtection="1">
      <protection locked="0"/>
    </xf>
    <xf numFmtId="0" fontId="31" fillId="0" borderId="32" xfId="0" applyFont="1" applyBorder="1" applyProtection="1">
      <protection locked="0"/>
    </xf>
    <xf numFmtId="0" fontId="31" fillId="0" borderId="35" xfId="0" applyFont="1" applyBorder="1" applyProtection="1">
      <protection locked="0"/>
    </xf>
    <xf numFmtId="0" fontId="32" fillId="0" borderId="40" xfId="0" applyFont="1" applyBorder="1" applyProtection="1">
      <protection locked="0"/>
    </xf>
    <xf numFmtId="0" fontId="31" fillId="0" borderId="61" xfId="0" applyFont="1" applyBorder="1" applyProtection="1">
      <protection locked="0"/>
    </xf>
    <xf numFmtId="0" fontId="2" fillId="0" borderId="48" xfId="1" applyFont="1" applyBorder="1" applyAlignment="1">
      <alignment vertical="center"/>
    </xf>
    <xf numFmtId="2" fontId="17" fillId="0" borderId="31" xfId="3" applyNumberFormat="1" applyFont="1" applyFill="1" applyBorder="1" applyAlignment="1" applyProtection="1">
      <alignment horizontal="left" vertical="top" wrapText="1"/>
      <protection locked="0"/>
    </xf>
    <xf numFmtId="4" fontId="16" fillId="0" borderId="13" xfId="2" applyNumberFormat="1" applyFont="1" applyBorder="1" applyAlignment="1" applyProtection="1">
      <alignment horizontal="right" vertical="top" wrapText="1"/>
      <protection locked="0"/>
    </xf>
    <xf numFmtId="4" fontId="16" fillId="0" borderId="8" xfId="2" applyNumberFormat="1" applyFont="1" applyBorder="1" applyAlignment="1" applyProtection="1">
      <alignment horizontal="right" vertical="top" wrapText="1"/>
      <protection locked="0"/>
    </xf>
    <xf numFmtId="4" fontId="16" fillId="0" borderId="32" xfId="2" applyNumberFormat="1" applyFont="1" applyBorder="1" applyAlignment="1" applyProtection="1">
      <alignment horizontal="right" vertical="top" wrapText="1"/>
      <protection locked="0"/>
    </xf>
    <xf numFmtId="4" fontId="16" fillId="0" borderId="12" xfId="2" applyNumberFormat="1" applyFont="1" applyBorder="1" applyAlignment="1" applyProtection="1">
      <alignment horizontal="right" vertical="top" wrapText="1"/>
      <protection locked="0"/>
    </xf>
    <xf numFmtId="4" fontId="16" fillId="0" borderId="31" xfId="3" applyNumberFormat="1" applyFont="1" applyFill="1" applyBorder="1" applyAlignment="1" applyProtection="1">
      <alignment horizontal="right" vertical="top" wrapText="1"/>
    </xf>
    <xf numFmtId="4" fontId="16" fillId="0" borderId="12" xfId="3" applyNumberFormat="1" applyFont="1" applyFill="1" applyBorder="1" applyAlignment="1" applyProtection="1">
      <alignment horizontal="right" vertical="top" wrapText="1"/>
    </xf>
    <xf numFmtId="2" fontId="17" fillId="0" borderId="12" xfId="3" applyNumberFormat="1" applyFont="1" applyFill="1" applyBorder="1" applyAlignment="1" applyProtection="1">
      <alignment horizontal="left" vertical="top" wrapText="1"/>
      <protection locked="0"/>
    </xf>
    <xf numFmtId="4" fontId="16" fillId="0" borderId="12" xfId="5" applyNumberFormat="1" applyFont="1" applyBorder="1" applyAlignment="1" applyProtection="1">
      <alignment horizontal="right" vertical="top"/>
      <protection locked="0"/>
    </xf>
    <xf numFmtId="4" fontId="16" fillId="0" borderId="31" xfId="3" applyNumberFormat="1" applyFont="1" applyFill="1" applyBorder="1" applyAlignment="1" applyProtection="1">
      <alignment horizontal="right" vertical="top"/>
      <protection locked="0"/>
    </xf>
    <xf numFmtId="4" fontId="16" fillId="0" borderId="12" xfId="3" applyNumberFormat="1" applyFont="1" applyBorder="1" applyAlignment="1" applyProtection="1">
      <alignment horizontal="right" vertical="top"/>
      <protection locked="0"/>
    </xf>
    <xf numFmtId="4" fontId="16" fillId="0" borderId="31" xfId="3" applyNumberFormat="1" applyFont="1" applyFill="1" applyBorder="1" applyAlignment="1" applyProtection="1">
      <alignment horizontal="right" vertical="top"/>
    </xf>
    <xf numFmtId="4" fontId="16" fillId="0" borderId="12" xfId="3" applyNumberFormat="1" applyFont="1" applyFill="1" applyBorder="1" applyAlignment="1" applyProtection="1">
      <alignment horizontal="right" vertical="top"/>
    </xf>
    <xf numFmtId="1" fontId="2" fillId="5" borderId="36" xfId="1" applyNumberFormat="1" applyFont="1" applyFill="1" applyBorder="1" applyAlignment="1">
      <alignment vertical="center"/>
    </xf>
    <xf numFmtId="1" fontId="2" fillId="5" borderId="49" xfId="1" applyNumberFormat="1" applyFont="1" applyFill="1" applyBorder="1" applyAlignment="1">
      <alignment vertical="center"/>
    </xf>
    <xf numFmtId="0" fontId="34" fillId="0" borderId="45" xfId="1" applyFont="1" applyBorder="1" applyAlignment="1">
      <alignment horizontal="center" vertical="center" wrapText="1"/>
    </xf>
    <xf numFmtId="0" fontId="34" fillId="0" borderId="46" xfId="1" applyFont="1" applyBorder="1" applyAlignment="1">
      <alignment horizontal="center" vertical="center" wrapText="1"/>
    </xf>
    <xf numFmtId="0" fontId="18" fillId="0" borderId="6" xfId="1" applyFont="1" applyBorder="1" applyAlignment="1">
      <alignment horizontal="center" vertical="center" wrapText="1"/>
    </xf>
    <xf numFmtId="2" fontId="17" fillId="0" borderId="12" xfId="3" applyNumberFormat="1" applyFont="1" applyFill="1" applyBorder="1" applyAlignment="1" applyProtection="1">
      <alignment horizontal="center" vertical="top" wrapText="1"/>
      <protection locked="0"/>
    </xf>
    <xf numFmtId="0" fontId="18" fillId="0" borderId="4" xfId="1" applyFont="1" applyBorder="1" applyAlignment="1">
      <alignment horizontal="center" vertical="center" wrapText="1"/>
    </xf>
    <xf numFmtId="0" fontId="18" fillId="0" borderId="17" xfId="1" applyFont="1" applyBorder="1" applyAlignment="1">
      <alignment horizontal="center" vertical="center" wrapText="1"/>
    </xf>
    <xf numFmtId="49" fontId="19" fillId="0" borderId="20" xfId="1" applyNumberFormat="1" applyFont="1" applyBorder="1" applyAlignment="1">
      <alignment horizontal="center" vertical="center" wrapText="1"/>
    </xf>
    <xf numFmtId="2" fontId="17" fillId="0" borderId="31" xfId="3" applyNumberFormat="1" applyFont="1" applyFill="1" applyBorder="1" applyAlignment="1" applyProtection="1">
      <alignment horizontal="center" vertical="top" wrapText="1"/>
      <protection locked="0"/>
    </xf>
    <xf numFmtId="0" fontId="15" fillId="0" borderId="14" xfId="1" applyFont="1" applyBorder="1" applyAlignment="1">
      <alignment horizontal="center" vertical="center" wrapText="1"/>
    </xf>
    <xf numFmtId="0" fontId="15" fillId="0" borderId="68" xfId="1" applyFont="1" applyBorder="1" applyAlignment="1">
      <alignment horizontal="center" vertical="center" wrapText="1"/>
    </xf>
    <xf numFmtId="49" fontId="17" fillId="0" borderId="13" xfId="3" applyNumberFormat="1" applyFont="1" applyFill="1" applyBorder="1" applyAlignment="1" applyProtection="1">
      <alignment horizontal="center" vertical="center" wrapText="1"/>
      <protection locked="0"/>
    </xf>
    <xf numFmtId="49" fontId="1" fillId="0" borderId="0" xfId="1" applyNumberFormat="1" applyAlignment="1">
      <alignment horizontal="center" vertical="center" wrapText="1"/>
    </xf>
    <xf numFmtId="49" fontId="16" fillId="0" borderId="47" xfId="2" applyNumberFormat="1" applyFont="1" applyBorder="1" applyAlignment="1" applyProtection="1">
      <alignment horizontal="center" vertical="center" wrapText="1"/>
      <protection locked="0"/>
    </xf>
    <xf numFmtId="0" fontId="24" fillId="6" borderId="67" xfId="1" applyFont="1" applyFill="1" applyBorder="1" applyAlignment="1">
      <alignment horizontal="left" vertical="center"/>
    </xf>
    <xf numFmtId="4" fontId="24" fillId="6" borderId="9" xfId="1" applyNumberFormat="1" applyFont="1" applyFill="1" applyBorder="1" applyAlignment="1">
      <alignment horizontal="left" vertical="center" wrapText="1"/>
    </xf>
    <xf numFmtId="4" fontId="24" fillId="6" borderId="9" xfId="1" applyNumberFormat="1" applyFont="1" applyFill="1" applyBorder="1" applyAlignment="1">
      <alignment horizontal="center" vertical="center" wrapText="1"/>
    </xf>
    <xf numFmtId="49" fontId="24" fillId="6" borderId="9" xfId="1" applyNumberFormat="1" applyFont="1" applyFill="1" applyBorder="1" applyAlignment="1">
      <alignment horizontal="center" vertical="center" wrapText="1"/>
    </xf>
    <xf numFmtId="0" fontId="25" fillId="6" borderId="9" xfId="1" applyFont="1" applyFill="1" applyBorder="1" applyAlignment="1">
      <alignment horizontal="right" vertical="center"/>
    </xf>
    <xf numFmtId="4" fontId="25" fillId="6" borderId="69" xfId="1" applyNumberFormat="1" applyFont="1" applyFill="1" applyBorder="1" applyAlignment="1">
      <alignment vertical="center" wrapText="1"/>
    </xf>
    <xf numFmtId="49" fontId="17" fillId="0" borderId="31" xfId="3" applyNumberFormat="1" applyFont="1" applyFill="1" applyBorder="1" applyAlignment="1" applyProtection="1">
      <alignment horizontal="left" vertical="top" wrapText="1"/>
      <protection locked="0"/>
    </xf>
    <xf numFmtId="4" fontId="3" fillId="11" borderId="8" xfId="2" applyNumberFormat="1" applyFont="1" applyFill="1" applyBorder="1" applyAlignment="1" applyProtection="1">
      <alignment horizontal="right" vertical="top" wrapText="1"/>
      <protection locked="0"/>
    </xf>
    <xf numFmtId="4" fontId="3" fillId="11" borderId="12" xfId="2" applyNumberFormat="1" applyFont="1" applyFill="1" applyBorder="1" applyAlignment="1" applyProtection="1">
      <alignment horizontal="right" vertical="top" wrapText="1"/>
      <protection locked="0"/>
    </xf>
    <xf numFmtId="4" fontId="3" fillId="11" borderId="31" xfId="3" applyNumberFormat="1" applyFont="1" applyFill="1" applyBorder="1" applyAlignment="1" applyProtection="1">
      <alignment horizontal="right" vertical="top" wrapText="1"/>
    </xf>
    <xf numFmtId="4" fontId="3" fillId="11" borderId="12" xfId="3" applyNumberFormat="1" applyFont="1" applyFill="1" applyBorder="1" applyAlignment="1" applyProtection="1">
      <alignment horizontal="right" vertical="top" wrapText="1"/>
    </xf>
    <xf numFmtId="2" fontId="38" fillId="11" borderId="12" xfId="3" applyNumberFormat="1" applyFont="1" applyFill="1" applyBorder="1" applyAlignment="1" applyProtection="1">
      <alignment horizontal="left" vertical="top" wrapText="1"/>
      <protection locked="0"/>
    </xf>
    <xf numFmtId="0" fontId="1" fillId="5" borderId="39" xfId="1" applyFill="1" applyBorder="1" applyAlignment="1">
      <alignment vertical="center"/>
    </xf>
    <xf numFmtId="0" fontId="1" fillId="5" borderId="44" xfId="1" applyFill="1" applyBorder="1" applyAlignment="1">
      <alignment vertical="center"/>
    </xf>
    <xf numFmtId="49" fontId="1" fillId="0" borderId="49" xfId="1" applyNumberFormat="1" applyBorder="1" applyAlignment="1" applyProtection="1">
      <alignment vertical="center"/>
      <protection hidden="1"/>
    </xf>
    <xf numFmtId="165" fontId="1" fillId="0" borderId="17" xfId="1" applyNumberFormat="1" applyBorder="1" applyAlignment="1" applyProtection="1">
      <alignment vertical="center"/>
      <protection hidden="1"/>
    </xf>
    <xf numFmtId="165" fontId="1" fillId="0" borderId="29" xfId="1" applyNumberFormat="1" applyBorder="1" applyAlignment="1" applyProtection="1">
      <alignment vertical="center"/>
      <protection hidden="1"/>
    </xf>
    <xf numFmtId="0" fontId="1" fillId="0" borderId="36" xfId="1" applyBorder="1" applyAlignment="1" applyProtection="1">
      <alignment vertical="center" wrapText="1"/>
      <protection hidden="1"/>
    </xf>
    <xf numFmtId="165" fontId="1" fillId="0" borderId="31" xfId="1" applyNumberFormat="1" applyBorder="1" applyAlignment="1" applyProtection="1">
      <alignment vertical="center"/>
      <protection hidden="1"/>
    </xf>
    <xf numFmtId="0" fontId="1" fillId="0" borderId="49" xfId="1" applyBorder="1" applyAlignment="1" applyProtection="1">
      <alignment vertical="center" wrapText="1"/>
      <protection hidden="1"/>
    </xf>
    <xf numFmtId="0" fontId="1" fillId="0" borderId="31" xfId="1" applyBorder="1" applyAlignment="1" applyProtection="1">
      <alignment vertical="center" wrapText="1"/>
      <protection hidden="1"/>
    </xf>
    <xf numFmtId="165" fontId="1" fillId="0" borderId="0" xfId="1" applyNumberFormat="1" applyAlignment="1" applyProtection="1">
      <alignment vertical="center"/>
      <protection hidden="1"/>
    </xf>
    <xf numFmtId="1" fontId="1" fillId="0" borderId="13" xfId="1" applyNumberFormat="1" applyBorder="1" applyAlignment="1" applyProtection="1">
      <alignment vertical="center"/>
      <protection hidden="1"/>
    </xf>
    <xf numFmtId="0" fontId="1" fillId="0" borderId="1" xfId="1" applyBorder="1" applyAlignment="1">
      <alignment horizontal="left" vertical="center"/>
    </xf>
    <xf numFmtId="49" fontId="1" fillId="0" borderId="1" xfId="1" applyNumberFormat="1" applyBorder="1" applyAlignment="1">
      <alignment horizontal="center" vertical="center"/>
    </xf>
    <xf numFmtId="0" fontId="1" fillId="0" borderId="24" xfId="1" applyBorder="1" applyAlignment="1">
      <alignment horizontal="left" vertical="center"/>
    </xf>
    <xf numFmtId="49" fontId="1" fillId="0" borderId="24" xfId="1" applyNumberFormat="1" applyBorder="1" applyAlignment="1">
      <alignment horizontal="center" vertical="center"/>
    </xf>
    <xf numFmtId="0" fontId="1" fillId="0" borderId="8" xfId="1" applyBorder="1" applyAlignment="1">
      <alignment vertical="center"/>
    </xf>
    <xf numFmtId="0" fontId="5" fillId="0" borderId="8" xfId="1" applyFont="1" applyBorder="1" applyAlignment="1">
      <alignment vertical="center"/>
    </xf>
    <xf numFmtId="49" fontId="1" fillId="2" borderId="0" xfId="1" applyNumberFormat="1" applyFill="1" applyAlignment="1">
      <alignment vertical="center"/>
    </xf>
    <xf numFmtId="0" fontId="1" fillId="2" borderId="0" xfId="1" applyFill="1" applyAlignment="1">
      <alignment vertical="center"/>
    </xf>
    <xf numFmtId="0" fontId="2" fillId="0" borderId="8" xfId="1" applyFont="1" applyBorder="1" applyAlignment="1">
      <alignment vertical="center"/>
    </xf>
    <xf numFmtId="0" fontId="1" fillId="0" borderId="8" xfId="1" applyBorder="1" applyAlignment="1">
      <alignment vertical="center" wrapText="1"/>
    </xf>
    <xf numFmtId="165" fontId="6" fillId="2" borderId="0" xfId="1" applyNumberFormat="1" applyFont="1" applyFill="1" applyAlignment="1">
      <alignment horizontal="left" vertical="center"/>
    </xf>
    <xf numFmtId="0" fontId="1" fillId="2" borderId="0" xfId="1" applyFill="1" applyAlignment="1">
      <alignment vertical="center" wrapText="1"/>
    </xf>
    <xf numFmtId="165" fontId="6" fillId="0" borderId="0" xfId="1" applyNumberFormat="1" applyFont="1" applyAlignment="1">
      <alignment horizontal="left" vertical="center"/>
    </xf>
    <xf numFmtId="165" fontId="7" fillId="2" borderId="0" xfId="1" applyNumberFormat="1" applyFont="1" applyFill="1" applyAlignment="1">
      <alignment horizontal="left" vertical="center"/>
    </xf>
    <xf numFmtId="0" fontId="8" fillId="2" borderId="0" xfId="1" applyFont="1" applyFill="1" applyAlignment="1">
      <alignment vertical="center"/>
    </xf>
    <xf numFmtId="165" fontId="7" fillId="0" borderId="0" xfId="1" applyNumberFormat="1" applyFont="1" applyAlignment="1">
      <alignment horizontal="left" vertical="center"/>
    </xf>
    <xf numFmtId="0" fontId="8" fillId="0" borderId="0" xfId="1" applyFont="1" applyAlignment="1">
      <alignment vertical="center"/>
    </xf>
    <xf numFmtId="0" fontId="1" fillId="0" borderId="0" xfId="1" applyAlignment="1">
      <alignment vertical="center" wrapText="1"/>
    </xf>
    <xf numFmtId="0" fontId="3" fillId="0" borderId="49" xfId="1" applyFont="1" applyBorder="1" applyAlignment="1">
      <alignment horizontal="left" vertical="center"/>
    </xf>
    <xf numFmtId="0" fontId="1" fillId="0" borderId="17" xfId="1" applyBorder="1"/>
    <xf numFmtId="165" fontId="7" fillId="0" borderId="49" xfId="1" applyNumberFormat="1" applyFont="1" applyBorder="1" applyAlignment="1">
      <alignment horizontal="center" vertical="center"/>
    </xf>
    <xf numFmtId="165" fontId="7" fillId="0" borderId="48" xfId="1" applyNumberFormat="1" applyFont="1" applyBorder="1" applyAlignment="1">
      <alignment horizontal="center" vertical="center"/>
    </xf>
    <xf numFmtId="165" fontId="9" fillId="0" borderId="4" xfId="1" applyNumberFormat="1" applyFont="1" applyBorder="1" applyAlignment="1">
      <alignment horizontal="left" vertical="center"/>
    </xf>
    <xf numFmtId="165" fontId="9" fillId="0" borderId="1" xfId="1" applyNumberFormat="1" applyFont="1" applyBorder="1" applyAlignment="1">
      <alignment horizontal="left" vertical="center"/>
    </xf>
    <xf numFmtId="0" fontId="9" fillId="0" borderId="1" xfId="1" applyFont="1" applyBorder="1" applyAlignment="1">
      <alignment horizontal="center" vertical="center" textRotation="90" wrapText="1"/>
    </xf>
    <xf numFmtId="0" fontId="9" fillId="0" borderId="1" xfId="1" applyFont="1" applyBorder="1" applyAlignment="1">
      <alignment vertical="center" wrapText="1"/>
    </xf>
    <xf numFmtId="0" fontId="9" fillId="0" borderId="1" xfId="1" applyFont="1" applyBorder="1" applyAlignment="1">
      <alignment horizontal="center" vertical="center" wrapText="1"/>
    </xf>
    <xf numFmtId="165" fontId="9" fillId="0" borderId="17" xfId="1" applyNumberFormat="1" applyFont="1" applyBorder="1" applyAlignment="1">
      <alignment horizontal="left" vertical="center"/>
    </xf>
    <xf numFmtId="165" fontId="9" fillId="0" borderId="0" xfId="1" applyNumberFormat="1" applyFont="1" applyAlignment="1">
      <alignment horizontal="left" vertical="center" wrapText="1"/>
    </xf>
    <xf numFmtId="49" fontId="10" fillId="0" borderId="0" xfId="1" applyNumberFormat="1" applyFont="1" applyAlignment="1">
      <alignment horizontal="left" vertical="center"/>
    </xf>
    <xf numFmtId="0" fontId="9" fillId="0" borderId="0" xfId="1" applyFont="1" applyAlignment="1">
      <alignment vertical="center" wrapText="1"/>
    </xf>
    <xf numFmtId="0" fontId="9" fillId="0" borderId="0" xfId="1" applyFont="1" applyAlignment="1">
      <alignment horizontal="center" vertical="center" wrapText="1"/>
    </xf>
    <xf numFmtId="0" fontId="9" fillId="8" borderId="10" xfId="1" applyFont="1" applyFill="1" applyBorder="1" applyAlignment="1">
      <alignment horizontal="center" vertical="center" wrapText="1"/>
    </xf>
    <xf numFmtId="0" fontId="11" fillId="8" borderId="10" xfId="1" applyFont="1" applyFill="1" applyBorder="1" applyAlignment="1">
      <alignment horizontal="center" vertical="center" wrapText="1"/>
    </xf>
    <xf numFmtId="0" fontId="9" fillId="0" borderId="16" xfId="1" applyFont="1" applyBorder="1" applyAlignment="1">
      <alignment horizontal="center" vertical="center" wrapText="1"/>
    </xf>
    <xf numFmtId="0" fontId="11" fillId="0" borderId="2" xfId="1" applyFont="1" applyBorder="1" applyAlignment="1">
      <alignment horizontal="center" vertical="center" wrapText="1"/>
    </xf>
    <xf numFmtId="0" fontId="9" fillId="0" borderId="14" xfId="1" applyFont="1" applyBorder="1" applyAlignment="1">
      <alignment horizontal="center" vertical="center" wrapText="1"/>
    </xf>
    <xf numFmtId="165" fontId="9" fillId="0" borderId="20" xfId="1" applyNumberFormat="1" applyFont="1" applyBorder="1" applyAlignment="1">
      <alignment horizontal="left" vertical="center"/>
    </xf>
    <xf numFmtId="165" fontId="9" fillId="0" borderId="24" xfId="1" applyNumberFormat="1" applyFont="1" applyBorder="1" applyAlignment="1">
      <alignment horizontal="left" vertical="center" wrapText="1"/>
    </xf>
    <xf numFmtId="49" fontId="10" fillId="0" borderId="24" xfId="1" applyNumberFormat="1" applyFont="1" applyBorder="1" applyAlignment="1">
      <alignment horizontal="left" vertical="center"/>
    </xf>
    <xf numFmtId="0" fontId="9" fillId="0" borderId="24" xfId="1" applyFont="1" applyBorder="1" applyAlignment="1">
      <alignment vertical="center" wrapText="1"/>
    </xf>
    <xf numFmtId="0" fontId="9" fillId="0" borderId="24" xfId="1" applyFont="1" applyBorder="1" applyAlignment="1">
      <alignment horizontal="center" vertical="center" wrapText="1"/>
    </xf>
    <xf numFmtId="0" fontId="9" fillId="8" borderId="33" xfId="1" applyFont="1" applyFill="1" applyBorder="1" applyAlignment="1">
      <alignment horizontal="center" vertical="center" wrapText="1"/>
    </xf>
    <xf numFmtId="0" fontId="11" fillId="8" borderId="33" xfId="1" applyFont="1" applyFill="1" applyBorder="1" applyAlignment="1">
      <alignment horizontal="center" vertical="center" wrapText="1"/>
    </xf>
    <xf numFmtId="0" fontId="9" fillId="0" borderId="70" xfId="1" applyFont="1" applyBorder="1" applyAlignment="1">
      <alignment horizontal="center" vertical="center" wrapText="1"/>
    </xf>
    <xf numFmtId="0" fontId="11" fillId="0" borderId="37" xfId="1" applyFont="1" applyBorder="1" applyAlignment="1">
      <alignment horizontal="center" vertical="center" wrapText="1"/>
    </xf>
    <xf numFmtId="0" fontId="9" fillId="0" borderId="42" xfId="1" applyFont="1" applyBorder="1" applyAlignment="1">
      <alignment horizontal="center" vertical="center" wrapText="1"/>
    </xf>
    <xf numFmtId="0" fontId="11" fillId="0" borderId="48" xfId="1" applyFont="1" applyBorder="1" applyAlignment="1">
      <alignment horizontal="center" vertical="center" wrapText="1"/>
    </xf>
    <xf numFmtId="165" fontId="26" fillId="6" borderId="27" xfId="1" applyNumberFormat="1" applyFont="1" applyFill="1" applyBorder="1" applyAlignment="1">
      <alignment horizontal="left" vertical="center"/>
    </xf>
    <xf numFmtId="4" fontId="28" fillId="6" borderId="27" xfId="1" applyNumberFormat="1" applyFont="1" applyFill="1" applyBorder="1" applyAlignment="1">
      <alignment vertical="center" wrapText="1"/>
    </xf>
    <xf numFmtId="0" fontId="26" fillId="6" borderId="27" xfId="1" applyFont="1" applyFill="1" applyBorder="1" applyAlignment="1">
      <alignment horizontal="center" vertical="center" wrapText="1"/>
    </xf>
    <xf numFmtId="0" fontId="26" fillId="6" borderId="27" xfId="1" applyFont="1" applyFill="1" applyBorder="1" applyAlignment="1">
      <alignment vertical="center" wrapText="1"/>
    </xf>
    <xf numFmtId="4" fontId="26" fillId="6" borderId="54" xfId="1" applyNumberFormat="1" applyFont="1" applyFill="1" applyBorder="1" applyAlignment="1">
      <alignment horizontal="right" vertical="center" indent="1"/>
    </xf>
    <xf numFmtId="167" fontId="26" fillId="6" borderId="27" xfId="1" applyNumberFormat="1" applyFont="1" applyFill="1" applyBorder="1" applyAlignment="1">
      <alignment horizontal="right" vertical="center" wrapText="1"/>
    </xf>
    <xf numFmtId="165" fontId="1" fillId="5" borderId="0" xfId="1" applyNumberFormat="1" applyFill="1" applyAlignment="1">
      <alignment vertical="center"/>
    </xf>
    <xf numFmtId="166" fontId="8" fillId="5" borderId="0" xfId="1" applyNumberFormat="1" applyFont="1" applyFill="1" applyAlignment="1">
      <alignment horizontal="left" vertical="center"/>
    </xf>
    <xf numFmtId="166" fontId="8" fillId="5" borderId="0" xfId="1" applyNumberFormat="1" applyFont="1" applyFill="1" applyAlignment="1">
      <alignment horizontal="right" vertical="center"/>
    </xf>
    <xf numFmtId="0" fontId="1" fillId="5" borderId="0" xfId="1" applyFill="1" applyAlignment="1">
      <alignment vertical="center" wrapText="1"/>
    </xf>
    <xf numFmtId="0" fontId="1" fillId="5" borderId="0" xfId="1" applyFill="1" applyAlignment="1">
      <alignment horizontal="center" vertical="center" wrapText="1"/>
    </xf>
    <xf numFmtId="4" fontId="1" fillId="5" borderId="6" xfId="1" applyNumberFormat="1" applyFill="1" applyBorder="1" applyAlignment="1">
      <alignment horizontal="right" vertical="center" indent="1"/>
    </xf>
    <xf numFmtId="167" fontId="1" fillId="5" borderId="0" xfId="1" applyNumberFormat="1" applyFill="1" applyAlignment="1">
      <alignment horizontal="right" vertical="center" wrapText="1"/>
    </xf>
    <xf numFmtId="0" fontId="1" fillId="5" borderId="17" xfId="1" applyFill="1" applyBorder="1"/>
    <xf numFmtId="0" fontId="1" fillId="5" borderId="0" xfId="1" applyFill="1"/>
    <xf numFmtId="0" fontId="1" fillId="5" borderId="0" xfId="1" applyFill="1" applyAlignment="1">
      <alignment vertical="center"/>
    </xf>
    <xf numFmtId="165" fontId="35" fillId="11" borderId="26" xfId="1" applyNumberFormat="1" applyFont="1" applyFill="1" applyBorder="1" applyAlignment="1">
      <alignment horizontal="left" vertical="center" wrapText="1"/>
    </xf>
    <xf numFmtId="165" fontId="9" fillId="11" borderId="27" xfId="1" applyNumberFormat="1" applyFont="1" applyFill="1" applyBorder="1" applyAlignment="1">
      <alignment horizontal="center" vertical="center"/>
    </xf>
    <xf numFmtId="4" fontId="11" fillId="11" borderId="27" xfId="1" applyNumberFormat="1" applyFont="1" applyFill="1" applyBorder="1" applyAlignment="1">
      <alignment vertical="center" wrapText="1"/>
    </xf>
    <xf numFmtId="0" fontId="9" fillId="11" borderId="27" xfId="1" applyFont="1" applyFill="1" applyBorder="1" applyAlignment="1">
      <alignment vertical="center"/>
    </xf>
    <xf numFmtId="0" fontId="9" fillId="11" borderId="27" xfId="1" applyFont="1" applyFill="1" applyBorder="1" applyAlignment="1">
      <alignment horizontal="left" vertical="center" wrapText="1"/>
    </xf>
    <xf numFmtId="0" fontId="9" fillId="11" borderId="27" xfId="1" applyFont="1" applyFill="1" applyBorder="1" applyAlignment="1">
      <alignment vertical="center" wrapText="1"/>
    </xf>
    <xf numFmtId="4" fontId="9" fillId="11" borderId="54" xfId="1" applyNumberFormat="1" applyFont="1" applyFill="1" applyBorder="1" applyAlignment="1">
      <alignment horizontal="right" vertical="center" indent="1"/>
    </xf>
    <xf numFmtId="167" fontId="9" fillId="11" borderId="27" xfId="1" applyNumberFormat="1" applyFont="1" applyFill="1" applyBorder="1" applyAlignment="1">
      <alignment horizontal="right" vertical="center" wrapText="1"/>
    </xf>
    <xf numFmtId="165" fontId="1" fillId="0" borderId="29" xfId="0" applyNumberFormat="1" applyFont="1" applyBorder="1" applyAlignment="1">
      <alignment vertical="center"/>
    </xf>
    <xf numFmtId="166" fontId="22" fillId="0" borderId="36" xfId="0" applyNumberFormat="1" applyFont="1" applyBorder="1" applyAlignment="1">
      <alignment horizontal="center" vertical="center"/>
    </xf>
    <xf numFmtId="166" fontId="22" fillId="0" borderId="34" xfId="0" applyNumberFormat="1" applyFont="1" applyBorder="1" applyAlignment="1">
      <alignment horizontal="right" vertical="center"/>
    </xf>
    <xf numFmtId="0" fontId="1" fillId="10" borderId="30" xfId="1" applyFill="1" applyBorder="1" applyAlignment="1">
      <alignment vertical="center" wrapText="1"/>
    </xf>
    <xf numFmtId="0" fontId="1" fillId="10" borderId="29" xfId="1" applyFill="1" applyBorder="1" applyAlignment="1">
      <alignment vertical="center" wrapText="1"/>
    </xf>
    <xf numFmtId="4" fontId="1" fillId="8" borderId="10" xfId="1" applyNumberFormat="1" applyFill="1" applyBorder="1" applyAlignment="1">
      <alignment horizontal="right" vertical="center" indent="1"/>
    </xf>
    <xf numFmtId="167" fontId="1" fillId="10" borderId="34" xfId="1" applyNumberFormat="1" applyFill="1" applyBorder="1" applyAlignment="1">
      <alignment horizontal="right" vertical="center" wrapText="1"/>
    </xf>
    <xf numFmtId="167" fontId="1" fillId="10" borderId="30" xfId="1" applyNumberFormat="1" applyFill="1" applyBorder="1" applyAlignment="1">
      <alignment horizontal="right" vertical="center" wrapText="1"/>
    </xf>
    <xf numFmtId="167" fontId="1" fillId="10" borderId="29" xfId="1" applyNumberFormat="1" applyFill="1" applyBorder="1" applyAlignment="1">
      <alignment horizontal="right" vertical="center" wrapText="1"/>
    </xf>
    <xf numFmtId="165" fontId="1" fillId="0" borderId="31" xfId="0" applyNumberFormat="1" applyFont="1" applyBorder="1" applyAlignment="1">
      <alignment vertical="center"/>
    </xf>
    <xf numFmtId="166" fontId="22" fillId="0" borderId="49" xfId="0" applyNumberFormat="1" applyFont="1" applyBorder="1" applyAlignment="1">
      <alignment horizontal="center" vertical="center"/>
    </xf>
    <xf numFmtId="166" fontId="22" fillId="0" borderId="11" xfId="0" applyNumberFormat="1" applyFont="1" applyBorder="1" applyAlignment="1">
      <alignment horizontal="right" vertical="center"/>
    </xf>
    <xf numFmtId="0" fontId="1" fillId="10" borderId="12" xfId="1" applyFill="1" applyBorder="1" applyAlignment="1">
      <alignment vertical="center" wrapText="1"/>
    </xf>
    <xf numFmtId="0" fontId="1" fillId="10" borderId="31" xfId="1" applyFill="1" applyBorder="1" applyAlignment="1">
      <alignment vertical="center" wrapText="1"/>
    </xf>
    <xf numFmtId="4" fontId="1" fillId="8" borderId="12" xfId="1" applyNumberFormat="1" applyFill="1" applyBorder="1" applyAlignment="1">
      <alignment horizontal="right" vertical="center" indent="1"/>
    </xf>
    <xf numFmtId="167" fontId="1" fillId="10" borderId="11" xfId="1" applyNumberFormat="1" applyFill="1" applyBorder="1" applyAlignment="1">
      <alignment horizontal="right" vertical="center" wrapText="1"/>
    </xf>
    <xf numFmtId="167" fontId="1" fillId="10" borderId="12" xfId="1" applyNumberFormat="1" applyFill="1" applyBorder="1" applyAlignment="1">
      <alignment horizontal="right" vertical="center" wrapText="1"/>
    </xf>
    <xf numFmtId="167" fontId="1" fillId="10" borderId="31" xfId="1" applyNumberFormat="1" applyFill="1" applyBorder="1" applyAlignment="1">
      <alignment horizontal="right" vertical="center" wrapText="1"/>
    </xf>
    <xf numFmtId="165" fontId="1" fillId="0" borderId="35" xfId="0" applyNumberFormat="1" applyFont="1" applyBorder="1" applyAlignment="1">
      <alignment vertical="center"/>
    </xf>
    <xf numFmtId="166" fontId="22" fillId="0" borderId="50" xfId="0" applyNumberFormat="1" applyFont="1" applyBorder="1" applyAlignment="1">
      <alignment horizontal="center" vertical="center"/>
    </xf>
    <xf numFmtId="166" fontId="22" fillId="0" borderId="7" xfId="0" applyNumberFormat="1" applyFont="1" applyBorder="1" applyAlignment="1">
      <alignment horizontal="right" vertical="center"/>
    </xf>
    <xf numFmtId="0" fontId="1" fillId="10" borderId="40" xfId="1" applyFill="1" applyBorder="1" applyAlignment="1">
      <alignment vertical="center" wrapText="1"/>
    </xf>
    <xf numFmtId="4" fontId="1" fillId="8" borderId="40" xfId="1" applyNumberFormat="1" applyFill="1" applyBorder="1" applyAlignment="1">
      <alignment horizontal="right" vertical="center" indent="1"/>
    </xf>
    <xf numFmtId="167" fontId="1" fillId="10" borderId="7" xfId="1" applyNumberFormat="1" applyFill="1" applyBorder="1" applyAlignment="1">
      <alignment horizontal="right" vertical="center" wrapText="1"/>
    </xf>
    <xf numFmtId="167" fontId="1" fillId="10" borderId="40" xfId="1" applyNumberFormat="1" applyFill="1" applyBorder="1" applyAlignment="1">
      <alignment horizontal="right" vertical="center" wrapText="1"/>
    </xf>
    <xf numFmtId="167" fontId="1" fillId="10" borderId="35" xfId="1" applyNumberFormat="1" applyFill="1" applyBorder="1" applyAlignment="1">
      <alignment horizontal="right" vertical="center" wrapText="1"/>
    </xf>
    <xf numFmtId="165" fontId="1" fillId="5" borderId="50" xfId="1" applyNumberFormat="1" applyFill="1" applyBorder="1" applyAlignment="1">
      <alignment vertical="center"/>
    </xf>
    <xf numFmtId="166" fontId="8" fillId="5" borderId="50" xfId="1" applyNumberFormat="1" applyFont="1" applyFill="1" applyBorder="1" applyAlignment="1">
      <alignment horizontal="left" vertical="center"/>
    </xf>
    <xf numFmtId="166" fontId="8" fillId="5" borderId="50" xfId="1" applyNumberFormat="1" applyFont="1" applyFill="1" applyBorder="1" applyAlignment="1">
      <alignment horizontal="right" vertical="center"/>
    </xf>
    <xf numFmtId="0" fontId="1" fillId="5" borderId="50" xfId="1" applyFill="1" applyBorder="1" applyAlignment="1">
      <alignment vertical="center" wrapText="1"/>
    </xf>
    <xf numFmtId="0" fontId="1" fillId="5" borderId="50" xfId="1" applyFill="1" applyBorder="1" applyAlignment="1">
      <alignment horizontal="center" vertical="center" wrapText="1"/>
    </xf>
    <xf numFmtId="4" fontId="1" fillId="5" borderId="50" xfId="1" applyNumberFormat="1" applyFill="1" applyBorder="1" applyAlignment="1">
      <alignment horizontal="right" vertical="center" indent="1"/>
    </xf>
    <xf numFmtId="167" fontId="1" fillId="5" borderId="50" xfId="1" applyNumberFormat="1" applyFill="1" applyBorder="1" applyAlignment="1">
      <alignment horizontal="right" vertical="center" wrapText="1"/>
    </xf>
    <xf numFmtId="4" fontId="1" fillId="5" borderId="0" xfId="1" applyNumberFormat="1" applyFill="1" applyAlignment="1">
      <alignment horizontal="right" vertical="center" indent="1"/>
    </xf>
    <xf numFmtId="4" fontId="1" fillId="5" borderId="24" xfId="1" applyNumberFormat="1" applyFill="1" applyBorder="1" applyAlignment="1">
      <alignment horizontal="right" vertical="center" indent="1"/>
    </xf>
    <xf numFmtId="167" fontId="9" fillId="11" borderId="51" xfId="1" applyNumberFormat="1" applyFont="1" applyFill="1" applyBorder="1" applyAlignment="1">
      <alignment horizontal="right" vertical="center" wrapText="1"/>
    </xf>
    <xf numFmtId="0" fontId="8" fillId="0" borderId="0" xfId="1" applyFont="1" applyAlignment="1">
      <alignment horizontal="center" vertical="center"/>
    </xf>
    <xf numFmtId="0" fontId="1" fillId="0" borderId="50" xfId="1" applyBorder="1" applyAlignment="1">
      <alignment vertical="center" wrapText="1"/>
    </xf>
    <xf numFmtId="165" fontId="7" fillId="0" borderId="0" xfId="1" applyNumberFormat="1" applyFont="1" applyAlignment="1">
      <alignment horizontal="center" vertical="center"/>
    </xf>
    <xf numFmtId="0" fontId="37" fillId="0" borderId="45" xfId="1" applyFont="1" applyBorder="1" applyAlignment="1">
      <alignment horizontal="center" vertical="center" wrapText="1"/>
    </xf>
    <xf numFmtId="0" fontId="37" fillId="0" borderId="46" xfId="1" applyFont="1" applyBorder="1" applyAlignment="1">
      <alignment horizontal="center" vertical="center" wrapText="1"/>
    </xf>
    <xf numFmtId="0" fontId="16" fillId="4" borderId="28" xfId="0" applyFont="1" applyFill="1" applyBorder="1" applyAlignment="1">
      <alignment horizontal="center" vertical="top"/>
    </xf>
    <xf numFmtId="0" fontId="16" fillId="4" borderId="55" xfId="0" applyFont="1" applyFill="1" applyBorder="1" applyAlignment="1">
      <alignment horizontal="center" vertical="top"/>
    </xf>
    <xf numFmtId="2" fontId="17" fillId="0" borderId="31" xfId="3" applyNumberFormat="1" applyFont="1" applyFill="1" applyBorder="1" applyAlignment="1" applyProtection="1">
      <alignment horizontal="left" vertical="top" wrapText="1"/>
    </xf>
    <xf numFmtId="2" fontId="17" fillId="0" borderId="12" xfId="3" applyNumberFormat="1" applyFont="1" applyFill="1" applyBorder="1" applyAlignment="1" applyProtection="1">
      <alignment horizontal="center" vertical="top" wrapText="1"/>
    </xf>
    <xf numFmtId="49" fontId="17" fillId="0" borderId="13" xfId="3" applyNumberFormat="1" applyFont="1" applyFill="1" applyBorder="1" applyAlignment="1" applyProtection="1">
      <alignment horizontal="center" vertical="center" wrapText="1"/>
    </xf>
    <xf numFmtId="49" fontId="16" fillId="0" borderId="47" xfId="2" applyNumberFormat="1" applyFont="1" applyBorder="1" applyAlignment="1">
      <alignment horizontal="center" vertical="center" wrapText="1"/>
    </xf>
    <xf numFmtId="4" fontId="16" fillId="0" borderId="13" xfId="2" applyNumberFormat="1" applyFont="1" applyBorder="1" applyAlignment="1">
      <alignment horizontal="right" vertical="top" wrapText="1"/>
    </xf>
    <xf numFmtId="4" fontId="16" fillId="0" borderId="32" xfId="2" applyNumberFormat="1" applyFont="1" applyBorder="1" applyAlignment="1">
      <alignment horizontal="right" vertical="top" wrapText="1"/>
    </xf>
    <xf numFmtId="2" fontId="17" fillId="0" borderId="12" xfId="3" applyNumberFormat="1" applyFont="1" applyFill="1" applyBorder="1" applyAlignment="1" applyProtection="1">
      <alignment horizontal="center" vertical="center" wrapText="1"/>
    </xf>
    <xf numFmtId="2" fontId="3" fillId="11" borderId="13" xfId="2" applyNumberFormat="1" applyFont="1" applyFill="1" applyBorder="1" applyAlignment="1">
      <alignment horizontal="left" vertical="top" wrapText="1"/>
    </xf>
    <xf numFmtId="2" fontId="38" fillId="11" borderId="31" xfId="3" applyNumberFormat="1" applyFont="1" applyFill="1" applyBorder="1" applyAlignment="1" applyProtection="1">
      <alignment horizontal="left" vertical="top" wrapText="1"/>
    </xf>
    <xf numFmtId="2" fontId="38" fillId="11" borderId="12" xfId="3" applyNumberFormat="1" applyFont="1" applyFill="1" applyBorder="1" applyAlignment="1" applyProtection="1">
      <alignment horizontal="center" vertical="top" wrapText="1"/>
    </xf>
    <xf numFmtId="49" fontId="38" fillId="11" borderId="13" xfId="3" applyNumberFormat="1" applyFont="1" applyFill="1" applyBorder="1" applyAlignment="1" applyProtection="1">
      <alignment horizontal="center" vertical="center" wrapText="1"/>
    </xf>
    <xf numFmtId="49" fontId="3" fillId="11" borderId="47" xfId="2" applyNumberFormat="1" applyFont="1" applyFill="1" applyBorder="1" applyAlignment="1">
      <alignment horizontal="center" vertical="center" wrapText="1"/>
    </xf>
    <xf numFmtId="4" fontId="3" fillId="11" borderId="13" xfId="2" applyNumberFormat="1" applyFont="1" applyFill="1" applyBorder="1" applyAlignment="1">
      <alignment horizontal="right" vertical="top" wrapText="1"/>
    </xf>
    <xf numFmtId="4" fontId="3" fillId="11" borderId="32" xfId="2" applyNumberFormat="1" applyFont="1" applyFill="1" applyBorder="1" applyAlignment="1">
      <alignment horizontal="right" vertical="top" wrapText="1"/>
    </xf>
    <xf numFmtId="0" fontId="4" fillId="0" borderId="0" xfId="1" applyFont="1" applyAlignment="1">
      <alignment horizontal="center" vertical="center"/>
    </xf>
    <xf numFmtId="2" fontId="17" fillId="0" borderId="31" xfId="3" applyNumberFormat="1" applyFont="1" applyFill="1" applyBorder="1" applyAlignment="1" applyProtection="1">
      <alignment horizontal="center" vertical="top" wrapText="1"/>
    </xf>
    <xf numFmtId="4" fontId="16" fillId="0" borderId="12" xfId="5" applyNumberFormat="1" applyFont="1" applyBorder="1" applyAlignment="1">
      <alignment horizontal="right" vertical="top"/>
    </xf>
    <xf numFmtId="49" fontId="17" fillId="0" borderId="31" xfId="3" applyNumberFormat="1" applyFont="1" applyFill="1" applyBorder="1" applyAlignment="1" applyProtection="1">
      <alignment horizontal="left" vertical="top" wrapText="1"/>
    </xf>
    <xf numFmtId="165" fontId="6" fillId="0" borderId="0" xfId="1" applyNumberFormat="1" applyFont="1" applyAlignment="1">
      <alignment horizontal="left" vertical="center"/>
    </xf>
    <xf numFmtId="165" fontId="6" fillId="0" borderId="0" xfId="1" applyNumberFormat="1" applyFont="1" applyAlignment="1">
      <alignment horizontal="left" vertical="center" wrapText="1"/>
    </xf>
    <xf numFmtId="1" fontId="6" fillId="8" borderId="15" xfId="1" applyNumberFormat="1" applyFont="1" applyFill="1" applyBorder="1" applyAlignment="1" applyProtection="1">
      <alignment horizontal="center" vertical="center"/>
      <protection locked="0"/>
    </xf>
    <xf numFmtId="1" fontId="6" fillId="8" borderId="18" xfId="1" applyNumberFormat="1" applyFont="1" applyFill="1" applyBorder="1" applyAlignment="1" applyProtection="1">
      <alignment horizontal="center" vertical="center"/>
      <protection locked="0"/>
    </xf>
    <xf numFmtId="1" fontId="6" fillId="8" borderId="22" xfId="1" applyNumberFormat="1" applyFont="1" applyFill="1" applyBorder="1" applyAlignment="1" applyProtection="1">
      <alignment horizontal="center" vertical="center"/>
      <protection locked="0"/>
    </xf>
    <xf numFmtId="165" fontId="26" fillId="9" borderId="26" xfId="1" applyNumberFormat="1" applyFont="1" applyFill="1" applyBorder="1" applyAlignment="1">
      <alignment horizontal="center" vertical="center"/>
    </xf>
    <xf numFmtId="165" fontId="26" fillId="9" borderId="27" xfId="1" applyNumberFormat="1" applyFont="1" applyFill="1" applyBorder="1" applyAlignment="1">
      <alignment horizontal="center" vertical="center"/>
    </xf>
    <xf numFmtId="165" fontId="26" fillId="9" borderId="51" xfId="1" applyNumberFormat="1" applyFont="1" applyFill="1" applyBorder="1" applyAlignment="1">
      <alignment horizontal="center" vertical="center"/>
    </xf>
    <xf numFmtId="0" fontId="5" fillId="0" borderId="26" xfId="1" applyFont="1" applyBorder="1" applyAlignment="1">
      <alignment horizontal="left" vertical="center"/>
    </xf>
    <xf numFmtId="0" fontId="5" fillId="0" borderId="51" xfId="1" applyFont="1" applyBorder="1" applyAlignment="1">
      <alignment horizontal="left" vertical="center"/>
    </xf>
    <xf numFmtId="0" fontId="5" fillId="0" borderId="27" xfId="1" applyFont="1" applyBorder="1" applyAlignment="1">
      <alignment horizontal="left" vertical="center"/>
    </xf>
    <xf numFmtId="0" fontId="5" fillId="8" borderId="3" xfId="1" applyFont="1" applyFill="1" applyBorder="1" applyAlignment="1">
      <alignment horizontal="center" vertical="center"/>
    </xf>
    <xf numFmtId="0" fontId="1" fillId="0" borderId="12" xfId="1" applyBorder="1" applyAlignment="1">
      <alignment horizontal="center" vertical="center" wrapText="1"/>
    </xf>
    <xf numFmtId="0" fontId="1" fillId="0" borderId="30" xfId="1" applyBorder="1" applyAlignment="1">
      <alignment horizontal="center" vertical="center" wrapText="1"/>
    </xf>
    <xf numFmtId="0" fontId="1" fillId="0" borderId="40" xfId="1" applyBorder="1" applyAlignment="1">
      <alignment horizontal="center" vertical="center" wrapText="1"/>
    </xf>
    <xf numFmtId="0" fontId="20" fillId="0" borderId="4" xfId="1" applyFont="1" applyBorder="1" applyAlignment="1">
      <alignment horizontal="center" vertical="center" wrapText="1"/>
    </xf>
    <xf numFmtId="0" fontId="20" fillId="0" borderId="16" xfId="1" applyFont="1" applyBorder="1" applyAlignment="1">
      <alignment horizontal="center" vertical="center" wrapText="1"/>
    </xf>
  </cellXfs>
  <cellStyles count="6">
    <cellStyle name="Standard" xfId="0" builtinId="0"/>
    <cellStyle name="Standard 2" xfId="1" xr:uid="{5C0075DF-8D9B-4715-AADB-55CD18FA8CC9}"/>
    <cellStyle name="Standard 2 2" xfId="2" xr:uid="{CAC5124A-CFBB-431C-A369-6E0EA5B4AFBF}"/>
    <cellStyle name="Standard 2 2 2" xfId="5" xr:uid="{6492128A-8F47-4F1C-AC77-BA74CAEABA75}"/>
    <cellStyle name="Währung 2" xfId="3" xr:uid="{8DA86D55-5178-4E82-8CE2-5A30FE779673}"/>
    <cellStyle name="Währung 3" xfId="4" xr:uid="{DE804D34-2F6D-4C6A-A801-4DDE46E97EEB}"/>
  </cellStyles>
  <dxfs count="1664">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indexed="13"/>
        </patternFill>
      </fill>
    </dxf>
    <dxf>
      <fill>
        <patternFill>
          <bgColor rgb="FFFFFF00"/>
        </patternFill>
      </fill>
    </dxf>
    <dxf>
      <fill>
        <patternFill>
          <bgColor rgb="FFFFFF00"/>
        </patternFill>
      </fill>
    </dxf>
  </dxfs>
  <tableStyles count="0" defaultTableStyle="TableStyleMedium2" defaultPivotStyle="PivotStyleLight16"/>
  <colors>
    <mruColors>
      <color rgb="FF69D7FA"/>
      <color rgb="FF0091BC"/>
      <color rgb="FF005EA8"/>
      <color rgb="FFFFFF00"/>
      <color rgb="FF8C8E8E"/>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3099</xdr:colOff>
      <xdr:row>0</xdr:row>
      <xdr:rowOff>8106</xdr:rowOff>
    </xdr:from>
    <xdr:to>
      <xdr:col>3</xdr:col>
      <xdr:colOff>1635717</xdr:colOff>
      <xdr:row>3</xdr:row>
      <xdr:rowOff>240518</xdr:rowOff>
    </xdr:to>
    <xdr:pic>
      <xdr:nvPicPr>
        <xdr:cNvPr id="2" name="Grafik 1">
          <a:extLst>
            <a:ext uri="{FF2B5EF4-FFF2-40B4-BE49-F238E27FC236}">
              <a16:creationId xmlns:a16="http://schemas.microsoft.com/office/drawing/2014/main" id="{AAE8C680-CEAC-49DE-892B-691066CDC9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1588" y="8106"/>
          <a:ext cx="1985246" cy="9741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1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1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1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1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1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1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1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1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1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1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1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1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1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1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2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2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2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2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2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2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2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2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2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2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2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2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2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2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2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3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3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3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3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3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3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3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3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3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3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3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3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3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3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3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0</xdr:colOff>
      <xdr:row>0</xdr:row>
      <xdr:rowOff>0</xdr:rowOff>
    </xdr:from>
    <xdr:to>
      <xdr:col>19</xdr:col>
      <xdr:colOff>0</xdr:colOff>
      <xdr:row>0</xdr:row>
      <xdr:rowOff>0</xdr:rowOff>
    </xdr:to>
    <xdr:sp macro="" textlink="">
      <xdr:nvSpPr>
        <xdr:cNvPr id="2" name="Text Box 1">
          <a:extLst>
            <a:ext uri="{FF2B5EF4-FFF2-40B4-BE49-F238E27FC236}">
              <a16:creationId xmlns:a16="http://schemas.microsoft.com/office/drawing/2014/main" id="{00000000-0008-0000-1400-000002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3" name="Text Box 2">
          <a:extLst>
            <a:ext uri="{FF2B5EF4-FFF2-40B4-BE49-F238E27FC236}">
              <a16:creationId xmlns:a16="http://schemas.microsoft.com/office/drawing/2014/main" id="{00000000-0008-0000-1400-000003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5" name="Text Box 4">
          <a:extLst>
            <a:ext uri="{FF2B5EF4-FFF2-40B4-BE49-F238E27FC236}">
              <a16:creationId xmlns:a16="http://schemas.microsoft.com/office/drawing/2014/main" id="{00000000-0008-0000-1400-000005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6" name="Text Box 5">
          <a:extLst>
            <a:ext uri="{FF2B5EF4-FFF2-40B4-BE49-F238E27FC236}">
              <a16:creationId xmlns:a16="http://schemas.microsoft.com/office/drawing/2014/main" id="{00000000-0008-0000-1400-000006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19</xdr:col>
      <xdr:colOff>0</xdr:colOff>
      <xdr:row>0</xdr:row>
      <xdr:rowOff>0</xdr:rowOff>
    </xdr:from>
    <xdr:to>
      <xdr:col>19</xdr:col>
      <xdr:colOff>0</xdr:colOff>
      <xdr:row>0</xdr:row>
      <xdr:rowOff>0</xdr:rowOff>
    </xdr:to>
    <xdr:sp macro="" textlink="">
      <xdr:nvSpPr>
        <xdr:cNvPr id="7" name="Text Box 6">
          <a:extLst>
            <a:ext uri="{FF2B5EF4-FFF2-40B4-BE49-F238E27FC236}">
              <a16:creationId xmlns:a16="http://schemas.microsoft.com/office/drawing/2014/main" id="{00000000-0008-0000-1400-000007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8" name="Text Box 7">
          <a:extLst>
            <a:ext uri="{FF2B5EF4-FFF2-40B4-BE49-F238E27FC236}">
              <a16:creationId xmlns:a16="http://schemas.microsoft.com/office/drawing/2014/main" id="{00000000-0008-0000-1400-000008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9" name="Text Box 8">
          <a:extLst>
            <a:ext uri="{FF2B5EF4-FFF2-40B4-BE49-F238E27FC236}">
              <a16:creationId xmlns:a16="http://schemas.microsoft.com/office/drawing/2014/main" id="{00000000-0008-0000-1400-000009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0" name="Text Box 9">
          <a:extLst>
            <a:ext uri="{FF2B5EF4-FFF2-40B4-BE49-F238E27FC236}">
              <a16:creationId xmlns:a16="http://schemas.microsoft.com/office/drawing/2014/main" id="{00000000-0008-0000-1400-00000A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1" name="Text Box 10">
          <a:extLst>
            <a:ext uri="{FF2B5EF4-FFF2-40B4-BE49-F238E27FC236}">
              <a16:creationId xmlns:a16="http://schemas.microsoft.com/office/drawing/2014/main" id="{00000000-0008-0000-1400-00000B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2" name="Text Box 11">
          <a:extLst>
            <a:ext uri="{FF2B5EF4-FFF2-40B4-BE49-F238E27FC236}">
              <a16:creationId xmlns:a16="http://schemas.microsoft.com/office/drawing/2014/main" id="{00000000-0008-0000-1400-00000C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3" name="Text Box 12">
          <a:extLst>
            <a:ext uri="{FF2B5EF4-FFF2-40B4-BE49-F238E27FC236}">
              <a16:creationId xmlns:a16="http://schemas.microsoft.com/office/drawing/2014/main" id="{00000000-0008-0000-1400-00000D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4" name="Text Box 13">
          <a:extLst>
            <a:ext uri="{FF2B5EF4-FFF2-40B4-BE49-F238E27FC236}">
              <a16:creationId xmlns:a16="http://schemas.microsoft.com/office/drawing/2014/main" id="{00000000-0008-0000-1400-00000E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15" name="Text Box 14">
          <a:extLst>
            <a:ext uri="{FF2B5EF4-FFF2-40B4-BE49-F238E27FC236}">
              <a16:creationId xmlns:a16="http://schemas.microsoft.com/office/drawing/2014/main" id="{00000000-0008-0000-1400-00000F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6" name="Text Box 15">
          <a:extLst>
            <a:ext uri="{FF2B5EF4-FFF2-40B4-BE49-F238E27FC236}">
              <a16:creationId xmlns:a16="http://schemas.microsoft.com/office/drawing/2014/main" id="{00000000-0008-0000-1400-000010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7" name="Text Box 16">
          <a:extLst>
            <a:ext uri="{FF2B5EF4-FFF2-40B4-BE49-F238E27FC236}">
              <a16:creationId xmlns:a16="http://schemas.microsoft.com/office/drawing/2014/main" id="{00000000-0008-0000-1400-000011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2" name="Text Box 1">
          <a:extLst>
            <a:ext uri="{FF2B5EF4-FFF2-40B4-BE49-F238E27FC236}">
              <a16:creationId xmlns:a16="http://schemas.microsoft.com/office/drawing/2014/main" id="{00000000-0008-0000-0900-000002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8</xdr:col>
      <xdr:colOff>0</xdr:colOff>
      <xdr:row>0</xdr:row>
      <xdr:rowOff>0</xdr:rowOff>
    </xdr:from>
    <xdr:to>
      <xdr:col>8</xdr:col>
      <xdr:colOff>0</xdr:colOff>
      <xdr:row>0</xdr:row>
      <xdr:rowOff>0</xdr:rowOff>
    </xdr:to>
    <xdr:sp macro="" textlink="">
      <xdr:nvSpPr>
        <xdr:cNvPr id="3" name="Text Box 2">
          <a:extLst>
            <a:ext uri="{FF2B5EF4-FFF2-40B4-BE49-F238E27FC236}">
              <a16:creationId xmlns:a16="http://schemas.microsoft.com/office/drawing/2014/main" id="{00000000-0008-0000-0900-000003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8</xdr:col>
      <xdr:colOff>0</xdr:colOff>
      <xdr:row>0</xdr:row>
      <xdr:rowOff>0</xdr:rowOff>
    </xdr:from>
    <xdr:to>
      <xdr:col>8</xdr:col>
      <xdr:colOff>0</xdr:colOff>
      <xdr:row>0</xdr:row>
      <xdr:rowOff>0</xdr:rowOff>
    </xdr:to>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8</xdr:col>
      <xdr:colOff>0</xdr:colOff>
      <xdr:row>0</xdr:row>
      <xdr:rowOff>0</xdr:rowOff>
    </xdr:from>
    <xdr:to>
      <xdr:col>8</xdr:col>
      <xdr:colOff>0</xdr:colOff>
      <xdr:row>0</xdr:row>
      <xdr:rowOff>0</xdr:rowOff>
    </xdr:to>
    <xdr:sp macro="" textlink="">
      <xdr:nvSpPr>
        <xdr:cNvPr id="5" name="Text Box 4">
          <a:extLst>
            <a:ext uri="{FF2B5EF4-FFF2-40B4-BE49-F238E27FC236}">
              <a16:creationId xmlns:a16="http://schemas.microsoft.com/office/drawing/2014/main" id="{00000000-0008-0000-0900-000005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8</xdr:col>
      <xdr:colOff>0</xdr:colOff>
      <xdr:row>0</xdr:row>
      <xdr:rowOff>0</xdr:rowOff>
    </xdr:from>
    <xdr:to>
      <xdr:col>8</xdr:col>
      <xdr:colOff>0</xdr:colOff>
      <xdr:row>0</xdr:row>
      <xdr:rowOff>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8</xdr:col>
      <xdr:colOff>0</xdr:colOff>
      <xdr:row>0</xdr:row>
      <xdr:rowOff>0</xdr:rowOff>
    </xdr:from>
    <xdr:to>
      <xdr:col>8</xdr:col>
      <xdr:colOff>0</xdr:colOff>
      <xdr:row>0</xdr:row>
      <xdr:rowOff>0</xdr:rowOff>
    </xdr:to>
    <xdr:sp macro="" textlink="">
      <xdr:nvSpPr>
        <xdr:cNvPr id="7" name="Text Box 6">
          <a:extLst>
            <a:ext uri="{FF2B5EF4-FFF2-40B4-BE49-F238E27FC236}">
              <a16:creationId xmlns:a16="http://schemas.microsoft.com/office/drawing/2014/main" id="{00000000-0008-0000-0900-000007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8</xdr:col>
      <xdr:colOff>0</xdr:colOff>
      <xdr:row>0</xdr:row>
      <xdr:rowOff>0</xdr:rowOff>
    </xdr:from>
    <xdr:to>
      <xdr:col>8</xdr:col>
      <xdr:colOff>0</xdr:colOff>
      <xdr:row>0</xdr:row>
      <xdr:rowOff>0</xdr:rowOff>
    </xdr:to>
    <xdr:sp macro="" textlink="">
      <xdr:nvSpPr>
        <xdr:cNvPr id="8" name="Text Box 7">
          <a:extLst>
            <a:ext uri="{FF2B5EF4-FFF2-40B4-BE49-F238E27FC236}">
              <a16:creationId xmlns:a16="http://schemas.microsoft.com/office/drawing/2014/main" id="{00000000-0008-0000-0900-000008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8</xdr:col>
      <xdr:colOff>0</xdr:colOff>
      <xdr:row>0</xdr:row>
      <xdr:rowOff>0</xdr:rowOff>
    </xdr:from>
    <xdr:to>
      <xdr:col>8</xdr:col>
      <xdr:colOff>0</xdr:colOff>
      <xdr:row>0</xdr:row>
      <xdr:rowOff>0</xdr:rowOff>
    </xdr:to>
    <xdr:sp macro="" textlink="">
      <xdr:nvSpPr>
        <xdr:cNvPr id="9" name="Text Box 8">
          <a:extLst>
            <a:ext uri="{FF2B5EF4-FFF2-40B4-BE49-F238E27FC236}">
              <a16:creationId xmlns:a16="http://schemas.microsoft.com/office/drawing/2014/main" id="{00000000-0008-0000-0900-000009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0" name="Text Box 9">
          <a:extLst>
            <a:ext uri="{FF2B5EF4-FFF2-40B4-BE49-F238E27FC236}">
              <a16:creationId xmlns:a16="http://schemas.microsoft.com/office/drawing/2014/main" id="{00000000-0008-0000-0900-00000A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1" name="Text Box 10">
          <a:extLst>
            <a:ext uri="{FF2B5EF4-FFF2-40B4-BE49-F238E27FC236}">
              <a16:creationId xmlns:a16="http://schemas.microsoft.com/office/drawing/2014/main" id="{00000000-0008-0000-0900-00000B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2" name="Text Box 11">
          <a:extLst>
            <a:ext uri="{FF2B5EF4-FFF2-40B4-BE49-F238E27FC236}">
              <a16:creationId xmlns:a16="http://schemas.microsoft.com/office/drawing/2014/main" id="{00000000-0008-0000-0900-00000C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3" name="Text Box 12">
          <a:extLst>
            <a:ext uri="{FF2B5EF4-FFF2-40B4-BE49-F238E27FC236}">
              <a16:creationId xmlns:a16="http://schemas.microsoft.com/office/drawing/2014/main" id="{00000000-0008-0000-0900-00000D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4" name="Text Box 13">
          <a:extLst>
            <a:ext uri="{FF2B5EF4-FFF2-40B4-BE49-F238E27FC236}">
              <a16:creationId xmlns:a16="http://schemas.microsoft.com/office/drawing/2014/main" id="{00000000-0008-0000-0900-00000E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9</xdr:col>
      <xdr:colOff>0</xdr:colOff>
      <xdr:row>0</xdr:row>
      <xdr:rowOff>0</xdr:rowOff>
    </xdr:from>
    <xdr:to>
      <xdr:col>9</xdr:col>
      <xdr:colOff>0</xdr:colOff>
      <xdr:row>0</xdr:row>
      <xdr:rowOff>0</xdr:rowOff>
    </xdr:to>
    <xdr:sp macro="" textlink="">
      <xdr:nvSpPr>
        <xdr:cNvPr id="15" name="Text Box 14">
          <a:extLst>
            <a:ext uri="{FF2B5EF4-FFF2-40B4-BE49-F238E27FC236}">
              <a16:creationId xmlns:a16="http://schemas.microsoft.com/office/drawing/2014/main" id="{00000000-0008-0000-0900-00000F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6" name="Text Box 15">
          <a:extLst>
            <a:ext uri="{FF2B5EF4-FFF2-40B4-BE49-F238E27FC236}">
              <a16:creationId xmlns:a16="http://schemas.microsoft.com/office/drawing/2014/main" id="{00000000-0008-0000-0900-000010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7" name="Text Box 16">
          <a:extLst>
            <a:ext uri="{FF2B5EF4-FFF2-40B4-BE49-F238E27FC236}">
              <a16:creationId xmlns:a16="http://schemas.microsoft.com/office/drawing/2014/main" id="{00000000-0008-0000-0900-000011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A00-000002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A00-000003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A00-000005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A00-000007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A00-000008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A00-000009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A00-00000A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A00-00000B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A00-00000C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A00-00000D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A00-00000E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A00-00000F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A00-000010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A00-000011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B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B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B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B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B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B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B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B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B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B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B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B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C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C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C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C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C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C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C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C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C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C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C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D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D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D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D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D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D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D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D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D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D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D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D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D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D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21</xdr:col>
      <xdr:colOff>0</xdr:colOff>
      <xdr:row>0</xdr:row>
      <xdr:rowOff>0</xdr:rowOff>
    </xdr:from>
    <xdr:to>
      <xdr:col>21</xdr:col>
      <xdr:colOff>0</xdr:colOff>
      <xdr:row>0</xdr:row>
      <xdr:rowOff>0</xdr:rowOff>
    </xdr:to>
    <xdr:sp macro="" textlink="">
      <xdr:nvSpPr>
        <xdr:cNvPr id="2" name="Text Box 1">
          <a:extLst>
            <a:ext uri="{FF2B5EF4-FFF2-40B4-BE49-F238E27FC236}">
              <a16:creationId xmlns:a16="http://schemas.microsoft.com/office/drawing/2014/main" id="{00000000-0008-0000-4600-000002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3" name="Text Box 2">
          <a:extLst>
            <a:ext uri="{FF2B5EF4-FFF2-40B4-BE49-F238E27FC236}">
              <a16:creationId xmlns:a16="http://schemas.microsoft.com/office/drawing/2014/main" id="{00000000-0008-0000-4600-000003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4" name="Text Box 3">
          <a:extLst>
            <a:ext uri="{FF2B5EF4-FFF2-40B4-BE49-F238E27FC236}">
              <a16:creationId xmlns:a16="http://schemas.microsoft.com/office/drawing/2014/main" id="{00000000-0008-0000-4600-000004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5" name="Text Box 4">
          <a:extLst>
            <a:ext uri="{FF2B5EF4-FFF2-40B4-BE49-F238E27FC236}">
              <a16:creationId xmlns:a16="http://schemas.microsoft.com/office/drawing/2014/main" id="{00000000-0008-0000-4600-000005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6" name="Text Box 5">
          <a:extLst>
            <a:ext uri="{FF2B5EF4-FFF2-40B4-BE49-F238E27FC236}">
              <a16:creationId xmlns:a16="http://schemas.microsoft.com/office/drawing/2014/main" id="{00000000-0008-0000-4600-000006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7" name="Text Box 6">
          <a:extLst>
            <a:ext uri="{FF2B5EF4-FFF2-40B4-BE49-F238E27FC236}">
              <a16:creationId xmlns:a16="http://schemas.microsoft.com/office/drawing/2014/main" id="{00000000-0008-0000-4600-000007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8" name="Text Box 7">
          <a:extLst>
            <a:ext uri="{FF2B5EF4-FFF2-40B4-BE49-F238E27FC236}">
              <a16:creationId xmlns:a16="http://schemas.microsoft.com/office/drawing/2014/main" id="{00000000-0008-0000-4600-000008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9" name="Text Box 8">
          <a:extLst>
            <a:ext uri="{FF2B5EF4-FFF2-40B4-BE49-F238E27FC236}">
              <a16:creationId xmlns:a16="http://schemas.microsoft.com/office/drawing/2014/main" id="{00000000-0008-0000-4600-000009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0" name="Text Box 9">
          <a:extLst>
            <a:ext uri="{FF2B5EF4-FFF2-40B4-BE49-F238E27FC236}">
              <a16:creationId xmlns:a16="http://schemas.microsoft.com/office/drawing/2014/main" id="{00000000-0008-0000-4600-00000A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1" name="Text Box 10">
          <a:extLst>
            <a:ext uri="{FF2B5EF4-FFF2-40B4-BE49-F238E27FC236}">
              <a16:creationId xmlns:a16="http://schemas.microsoft.com/office/drawing/2014/main" id="{00000000-0008-0000-4600-00000B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2" name="Text Box 11">
          <a:extLst>
            <a:ext uri="{FF2B5EF4-FFF2-40B4-BE49-F238E27FC236}">
              <a16:creationId xmlns:a16="http://schemas.microsoft.com/office/drawing/2014/main" id="{00000000-0008-0000-4600-00000C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3" name="Text Box 12">
          <a:extLst>
            <a:ext uri="{FF2B5EF4-FFF2-40B4-BE49-F238E27FC236}">
              <a16:creationId xmlns:a16="http://schemas.microsoft.com/office/drawing/2014/main" id="{00000000-0008-0000-4600-00000D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4" name="Text Box 13">
          <a:extLst>
            <a:ext uri="{FF2B5EF4-FFF2-40B4-BE49-F238E27FC236}">
              <a16:creationId xmlns:a16="http://schemas.microsoft.com/office/drawing/2014/main" id="{00000000-0008-0000-4600-00000E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15" name="Text Box 14">
          <a:extLst>
            <a:ext uri="{FF2B5EF4-FFF2-40B4-BE49-F238E27FC236}">
              <a16:creationId xmlns:a16="http://schemas.microsoft.com/office/drawing/2014/main" id="{00000000-0008-0000-4600-00000F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6" name="Text Box 15">
          <a:extLst>
            <a:ext uri="{FF2B5EF4-FFF2-40B4-BE49-F238E27FC236}">
              <a16:creationId xmlns:a16="http://schemas.microsoft.com/office/drawing/2014/main" id="{00000000-0008-0000-4600-000010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7" name="Text Box 16">
          <a:extLst>
            <a:ext uri="{FF2B5EF4-FFF2-40B4-BE49-F238E27FC236}">
              <a16:creationId xmlns:a16="http://schemas.microsoft.com/office/drawing/2014/main" id="{00000000-0008-0000-4600-000011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E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E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E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E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E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E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E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E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E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E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E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E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F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F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F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F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F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F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F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F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F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F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F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F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F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F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0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0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0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0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0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0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0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0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0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0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0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0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0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0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6E89E-576E-4B2F-9762-907C588CEA6B}">
  <sheetPr codeName="Tabelle001"/>
  <dimension ref="A1:A2"/>
  <sheetViews>
    <sheetView workbookViewId="0">
      <selection activeCell="E6" sqref="E6"/>
    </sheetView>
  </sheetViews>
  <sheetFormatPr baseColWidth="10" defaultColWidth="11.42578125" defaultRowHeight="15" x14ac:dyDescent="0.25"/>
  <cols>
    <col min="1" max="1" width="30.7109375" customWidth="1"/>
  </cols>
  <sheetData>
    <row r="1" spans="1:1" x14ac:dyDescent="0.25">
      <c r="A1" t="s">
        <v>0</v>
      </c>
    </row>
    <row r="2" spans="1:1" x14ac:dyDescent="0.25">
      <c r="A2" t="s">
        <v>1</v>
      </c>
    </row>
  </sheetData>
  <sheetProtection selectLockedCells="1" selectUnlockedCells="1"/>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D186-2740-418B-B95D-D087CEA01169}">
  <sheetPr codeName="Tabelle010"/>
  <dimension ref="A1:AG166"/>
  <sheetViews>
    <sheetView zoomScale="85" zoomScaleNormal="85" workbookViewId="0">
      <selection activeCell="J1" sqref="J1"/>
    </sheetView>
  </sheetViews>
  <sheetFormatPr baseColWidth="10" defaultColWidth="11.42578125" defaultRowHeight="15" outlineLevelCol="1" x14ac:dyDescent="0.2"/>
  <cols>
    <col min="1" max="1" width="22.7109375" style="255" customWidth="1"/>
    <col min="2" max="2" width="5.28515625" style="353" hidden="1" customWidth="1" outlineLevel="1"/>
    <col min="3" max="3" width="5.28515625" style="259" hidden="1" customWidth="1" outlineLevel="1"/>
    <col min="4" max="4" width="34.7109375" style="67" customWidth="1" collapsed="1"/>
    <col min="5" max="5" width="34.7109375" style="78" hidden="1" customWidth="1"/>
    <col min="6" max="6" width="34.7109375" style="67" hidden="1" customWidth="1"/>
    <col min="7" max="7" width="22.7109375" style="67" customWidth="1"/>
    <col min="8" max="8" width="22.7109375" style="260" hidden="1" customWidth="1"/>
    <col min="9" max="9" width="22.7109375" style="67" hidden="1" customWidth="1"/>
    <col min="10" max="29" width="20.7109375" style="260" hidden="1" customWidth="1"/>
    <col min="30" max="30" width="11.42578125" style="71" hidden="1" customWidth="1"/>
    <col min="31" max="33" width="11.42578125" style="71"/>
    <col min="34" max="16384" width="11.42578125" style="67"/>
  </cols>
  <sheetData>
    <row r="1" spans="1:33" ht="20.100000000000001" customHeight="1" x14ac:dyDescent="0.2">
      <c r="A1" s="68" t="str">
        <f>Deckblatt!$A$1</f>
        <v>Kunde:</v>
      </c>
      <c r="B1" s="261"/>
      <c r="C1" s="82"/>
      <c r="D1" s="4" t="str">
        <f>Deckblatt!$B$1</f>
        <v>Stadtwerke Remscheid (SR)</v>
      </c>
      <c r="E1" s="69"/>
      <c r="F1" s="70"/>
      <c r="G1" s="70"/>
      <c r="H1" s="70"/>
      <c r="I1" s="70"/>
      <c r="J1" s="70"/>
      <c r="K1" s="70"/>
      <c r="L1" s="70"/>
      <c r="M1" s="70"/>
      <c r="N1" s="70"/>
      <c r="O1" s="70"/>
      <c r="P1" s="70"/>
      <c r="Q1" s="70"/>
      <c r="R1" s="70"/>
      <c r="S1" s="70"/>
      <c r="T1" s="70"/>
      <c r="U1" s="70"/>
      <c r="V1" s="70"/>
      <c r="W1" s="70"/>
      <c r="X1" s="70"/>
      <c r="Y1" s="70"/>
      <c r="Z1" s="70"/>
      <c r="AA1" s="70"/>
      <c r="AB1" s="70"/>
      <c r="AC1" s="70"/>
      <c r="AD1" s="262"/>
    </row>
    <row r="2" spans="1:33" ht="20.100000000000001" customHeight="1" x14ac:dyDescent="0.2">
      <c r="A2" s="68" t="str">
        <f>Deckblatt!$A$2</f>
        <v>Vorhaben:</v>
      </c>
      <c r="B2" s="263"/>
      <c r="C2" s="70"/>
      <c r="D2" s="4" t="str">
        <f>Deckblatt!$B$2</f>
        <v>Los 1: System zur Fahrzeugdisposition, -Ortung und Betriebshofmanagement</v>
      </c>
      <c r="E2" s="69"/>
      <c r="F2" s="70"/>
      <c r="G2" s="70"/>
      <c r="H2" s="70"/>
      <c r="I2" s="70"/>
      <c r="J2" s="70"/>
      <c r="K2" s="70"/>
      <c r="L2" s="70"/>
      <c r="M2" s="70"/>
      <c r="N2" s="70"/>
      <c r="O2" s="70"/>
      <c r="P2" s="70"/>
      <c r="Q2" s="70"/>
      <c r="R2" s="70"/>
      <c r="S2" s="70"/>
      <c r="T2" s="70"/>
      <c r="U2" s="70"/>
      <c r="V2" s="70"/>
      <c r="W2" s="70"/>
      <c r="X2" s="70"/>
      <c r="Y2" s="70"/>
      <c r="Z2" s="70"/>
      <c r="AA2" s="70"/>
      <c r="AB2" s="70"/>
      <c r="AC2" s="70"/>
      <c r="AD2" s="262"/>
    </row>
    <row r="3" spans="1:33" ht="20.100000000000001" customHeight="1" x14ac:dyDescent="0.2">
      <c r="A3" s="68" t="str">
        <f>Deckblatt!$A$3</f>
        <v>Dokument:</v>
      </c>
      <c r="B3" s="263"/>
      <c r="C3" s="70"/>
      <c r="D3" s="4" t="str">
        <f>Deckblatt!$B$3</f>
        <v>Leistungsverzeichnis</v>
      </c>
      <c r="E3" s="69"/>
      <c r="F3" s="70"/>
      <c r="G3" s="70"/>
      <c r="H3" s="70"/>
      <c r="I3" s="70"/>
      <c r="J3" s="70"/>
      <c r="K3" s="70"/>
      <c r="L3" s="70"/>
      <c r="M3" s="70"/>
      <c r="N3" s="70"/>
      <c r="O3" s="70"/>
      <c r="P3" s="70"/>
      <c r="Q3" s="70"/>
      <c r="R3" s="70"/>
      <c r="S3" s="70"/>
      <c r="T3" s="70"/>
      <c r="U3" s="70"/>
      <c r="V3" s="70"/>
      <c r="W3" s="70"/>
      <c r="X3" s="70"/>
      <c r="Y3" s="70"/>
      <c r="Z3" s="70"/>
      <c r="AA3" s="70"/>
      <c r="AB3" s="70"/>
      <c r="AC3" s="70"/>
      <c r="AD3" s="262"/>
    </row>
    <row r="4" spans="1:33" ht="20.100000000000001" customHeight="1" x14ac:dyDescent="0.2">
      <c r="A4" s="68" t="str">
        <f>Deckblatt!$A$4</f>
        <v>Teil:</v>
      </c>
      <c r="B4" s="263"/>
      <c r="C4" s="70"/>
      <c r="D4" s="4" t="str">
        <f>Sprache!$B$23</f>
        <v>Zusammenfassung</v>
      </c>
      <c r="E4" s="69"/>
      <c r="F4" s="70"/>
      <c r="G4" s="70"/>
      <c r="H4" s="70"/>
      <c r="I4" s="70"/>
      <c r="J4" s="70"/>
      <c r="K4" s="70"/>
      <c r="L4" s="70"/>
      <c r="M4" s="70"/>
      <c r="N4" s="70"/>
      <c r="O4" s="70"/>
      <c r="P4" s="70"/>
      <c r="Q4" s="70"/>
      <c r="R4" s="70"/>
      <c r="S4" s="70"/>
      <c r="T4" s="70"/>
      <c r="U4" s="70"/>
      <c r="V4" s="70"/>
      <c r="W4" s="70"/>
      <c r="X4" s="70"/>
      <c r="Y4" s="70"/>
      <c r="Z4" s="70"/>
      <c r="AA4" s="70"/>
      <c r="AB4" s="70"/>
      <c r="AC4" s="70"/>
      <c r="AD4" s="262"/>
    </row>
    <row r="5" spans="1:33" ht="20.100000000000001" customHeight="1" thickBot="1" x14ac:dyDescent="0.25">
      <c r="A5" s="72" t="str">
        <f>Sprache!B13</f>
        <v>Bieter</v>
      </c>
      <c r="B5" s="264"/>
      <c r="C5" s="75"/>
      <c r="D5" s="73" t="str">
        <f>IF(Deckblatt!$B$5&lt;&gt;"",Deckblatt!$B$5,"EINGABE FEHLT")</f>
        <v>EINGABE FEHLT</v>
      </c>
      <c r="E5" s="74"/>
      <c r="F5" s="75"/>
      <c r="G5" s="75"/>
      <c r="H5" s="75"/>
      <c r="I5" s="75"/>
      <c r="J5" s="75"/>
      <c r="K5" s="75"/>
      <c r="L5" s="75"/>
      <c r="M5" s="75"/>
      <c r="N5" s="75"/>
      <c r="O5" s="75"/>
      <c r="P5" s="75"/>
      <c r="Q5" s="75"/>
      <c r="R5" s="75"/>
      <c r="S5" s="75"/>
      <c r="T5" s="75"/>
      <c r="U5" s="75"/>
      <c r="V5" s="75"/>
      <c r="W5" s="75"/>
      <c r="X5" s="75"/>
      <c r="Y5" s="75"/>
      <c r="Z5" s="75"/>
      <c r="AA5" s="75"/>
      <c r="AB5" s="75"/>
      <c r="AC5" s="75"/>
      <c r="AD5" s="262"/>
    </row>
    <row r="6" spans="1:33" ht="26.1" customHeight="1" thickBot="1" x14ac:dyDescent="0.25">
      <c r="A6" s="265"/>
      <c r="B6" s="266"/>
      <c r="C6" s="267"/>
      <c r="D6" s="268"/>
      <c r="E6" s="269"/>
      <c r="F6" s="268"/>
      <c r="G6" s="387"/>
      <c r="H6" s="387"/>
      <c r="I6" s="387"/>
      <c r="J6" s="384" t="s">
        <v>367</v>
      </c>
      <c r="K6" s="385"/>
      <c r="L6" s="384" t="s">
        <v>368</v>
      </c>
      <c r="M6" s="385"/>
      <c r="N6" s="384" t="s">
        <v>369</v>
      </c>
      <c r="O6" s="385"/>
      <c r="P6" s="384" t="s">
        <v>370</v>
      </c>
      <c r="Q6" s="385"/>
      <c r="R6" s="384" t="s">
        <v>371</v>
      </c>
      <c r="S6" s="385"/>
      <c r="T6" s="384" t="s">
        <v>372</v>
      </c>
      <c r="U6" s="385"/>
      <c r="V6" s="384" t="s">
        <v>373</v>
      </c>
      <c r="W6" s="385"/>
      <c r="X6" s="384" t="s">
        <v>374</v>
      </c>
      <c r="Y6" s="385"/>
      <c r="Z6" s="384" t="s">
        <v>375</v>
      </c>
      <c r="AA6" s="385"/>
      <c r="AB6" s="384" t="s">
        <v>376</v>
      </c>
      <c r="AC6" s="386"/>
      <c r="AD6" s="262"/>
    </row>
    <row r="7" spans="1:33" ht="26.1" customHeight="1" x14ac:dyDescent="0.2">
      <c r="A7" s="270"/>
      <c r="B7" s="271"/>
      <c r="C7" s="272"/>
      <c r="D7" s="273"/>
      <c r="E7" s="274"/>
      <c r="F7" s="273"/>
      <c r="G7" s="275" t="str">
        <f>CONCATENATE(Sprache!$B$30," + ",Sprache!$B$32)</f>
        <v>Festpositionen + Optionen</v>
      </c>
      <c r="H7" s="275" t="str">
        <f>Sprache!$B$30</f>
        <v>Festpositionen</v>
      </c>
      <c r="I7" s="276" t="str">
        <f>Sprache!$B$32</f>
        <v>Optionen</v>
      </c>
      <c r="J7" s="277" t="str">
        <f>$H$7</f>
        <v>Festpositionen</v>
      </c>
      <c r="K7" s="278" t="str">
        <f>$I$7</f>
        <v>Optionen</v>
      </c>
      <c r="L7" s="279" t="str">
        <f>$H$7</f>
        <v>Festpositionen</v>
      </c>
      <c r="M7" s="278" t="str">
        <f>$I$7</f>
        <v>Optionen</v>
      </c>
      <c r="N7" s="279" t="str">
        <f>$H$7</f>
        <v>Festpositionen</v>
      </c>
      <c r="O7" s="278" t="str">
        <f>$I$7</f>
        <v>Optionen</v>
      </c>
      <c r="P7" s="279" t="str">
        <f>$H$7</f>
        <v>Festpositionen</v>
      </c>
      <c r="Q7" s="278" t="str">
        <f>$I$7</f>
        <v>Optionen</v>
      </c>
      <c r="R7" s="279" t="str">
        <f>$H$7</f>
        <v>Festpositionen</v>
      </c>
      <c r="S7" s="278" t="str">
        <f>$I$7</f>
        <v>Optionen</v>
      </c>
      <c r="T7" s="279" t="str">
        <f>$H$7</f>
        <v>Festpositionen</v>
      </c>
      <c r="U7" s="278" t="str">
        <f>$I$7</f>
        <v>Optionen</v>
      </c>
      <c r="V7" s="279" t="str">
        <f>$H$7</f>
        <v>Festpositionen</v>
      </c>
      <c r="W7" s="278" t="str">
        <f>$I$7</f>
        <v>Optionen</v>
      </c>
      <c r="X7" s="279" t="str">
        <f>$H$7</f>
        <v>Festpositionen</v>
      </c>
      <c r="Y7" s="278" t="str">
        <f>$I$7</f>
        <v>Optionen</v>
      </c>
      <c r="Z7" s="279" t="str">
        <f>$H$7</f>
        <v>Festpositionen</v>
      </c>
      <c r="AA7" s="278" t="str">
        <f>$I$7</f>
        <v>Optionen</v>
      </c>
      <c r="AB7" s="279" t="str">
        <f>$H$7</f>
        <v>Festpositionen</v>
      </c>
      <c r="AC7" s="278" t="str">
        <f>$I$7</f>
        <v>Optionen</v>
      </c>
      <c r="AD7" s="262"/>
    </row>
    <row r="8" spans="1:33" ht="26.1" customHeight="1" thickBot="1" x14ac:dyDescent="0.25">
      <c r="A8" s="280"/>
      <c r="B8" s="281"/>
      <c r="C8" s="282"/>
      <c r="D8" s="283"/>
      <c r="E8" s="284"/>
      <c r="F8" s="283"/>
      <c r="G8" s="285" t="str">
        <f>CONCATENATE(Sprache!$B$22," (",Sprache!$B$17,")")</f>
        <v>Gesamtkosten (Netto)</v>
      </c>
      <c r="H8" s="285" t="str">
        <f t="shared" ref="H8:I8" si="0">$G$8</f>
        <v>Gesamtkosten (Netto)</v>
      </c>
      <c r="I8" s="286" t="str">
        <f t="shared" si="0"/>
        <v>Gesamtkosten (Netto)</v>
      </c>
      <c r="J8" s="287" t="str">
        <f>$G$8</f>
        <v>Gesamtkosten (Netto)</v>
      </c>
      <c r="K8" s="288" t="str">
        <f t="shared" ref="K8:AC8" si="1">$G$8</f>
        <v>Gesamtkosten (Netto)</v>
      </c>
      <c r="L8" s="289" t="str">
        <f t="shared" si="1"/>
        <v>Gesamtkosten (Netto)</v>
      </c>
      <c r="M8" s="288" t="str">
        <f t="shared" si="1"/>
        <v>Gesamtkosten (Netto)</v>
      </c>
      <c r="N8" s="289" t="str">
        <f t="shared" si="1"/>
        <v>Gesamtkosten (Netto)</v>
      </c>
      <c r="O8" s="288" t="str">
        <f t="shared" si="1"/>
        <v>Gesamtkosten (Netto)</v>
      </c>
      <c r="P8" s="289" t="str">
        <f t="shared" si="1"/>
        <v>Gesamtkosten (Netto)</v>
      </c>
      <c r="Q8" s="288" t="str">
        <f t="shared" si="1"/>
        <v>Gesamtkosten (Netto)</v>
      </c>
      <c r="R8" s="289" t="str">
        <f t="shared" si="1"/>
        <v>Gesamtkosten (Netto)</v>
      </c>
      <c r="S8" s="288" t="str">
        <f t="shared" si="1"/>
        <v>Gesamtkosten (Netto)</v>
      </c>
      <c r="T8" s="289" t="str">
        <f t="shared" si="1"/>
        <v>Gesamtkosten (Netto)</v>
      </c>
      <c r="U8" s="288" t="str">
        <f t="shared" si="1"/>
        <v>Gesamtkosten (Netto)</v>
      </c>
      <c r="V8" s="289" t="str">
        <f t="shared" si="1"/>
        <v>Gesamtkosten (Netto)</v>
      </c>
      <c r="W8" s="288" t="str">
        <f t="shared" si="1"/>
        <v>Gesamtkosten (Netto)</v>
      </c>
      <c r="X8" s="289" t="str">
        <f t="shared" si="1"/>
        <v>Gesamtkosten (Netto)</v>
      </c>
      <c r="Y8" s="288" t="str">
        <f t="shared" si="1"/>
        <v>Gesamtkosten (Netto)</v>
      </c>
      <c r="Z8" s="289" t="str">
        <f t="shared" si="1"/>
        <v>Gesamtkosten (Netto)</v>
      </c>
      <c r="AA8" s="288" t="str">
        <f t="shared" si="1"/>
        <v>Gesamtkosten (Netto)</v>
      </c>
      <c r="AB8" s="289" t="str">
        <f t="shared" si="1"/>
        <v>Gesamtkosten (Netto)</v>
      </c>
      <c r="AC8" s="290" t="str">
        <f t="shared" si="1"/>
        <v>Gesamtkosten (Netto)</v>
      </c>
      <c r="AD8" s="262"/>
    </row>
    <row r="9" spans="1:33" ht="33.950000000000003" customHeight="1" thickBot="1" x14ac:dyDescent="0.25">
      <c r="A9" s="76" t="str">
        <f>Sprache!$B$24</f>
        <v>Summe</v>
      </c>
      <c r="B9" s="291"/>
      <c r="C9" s="292"/>
      <c r="D9" s="77" t="str">
        <f>Sprache!$B$22</f>
        <v>Gesamtkosten</v>
      </c>
      <c r="E9" s="293"/>
      <c r="F9" s="294"/>
      <c r="G9" s="295">
        <f>H9+I9</f>
        <v>0</v>
      </c>
      <c r="H9" s="295">
        <f t="shared" ref="H9:AC9" si="2">SUM(IF(H20&lt;&gt;"",H20,0),IF(H75&lt;&gt;"",H75,0))</f>
        <v>0</v>
      </c>
      <c r="I9" s="295">
        <f t="shared" si="2"/>
        <v>0</v>
      </c>
      <c r="J9" s="296">
        <f t="shared" si="2"/>
        <v>0</v>
      </c>
      <c r="K9" s="296">
        <f t="shared" si="2"/>
        <v>0</v>
      </c>
      <c r="L9" s="296">
        <f t="shared" si="2"/>
        <v>0</v>
      </c>
      <c r="M9" s="296">
        <f t="shared" si="2"/>
        <v>0</v>
      </c>
      <c r="N9" s="296">
        <f t="shared" si="2"/>
        <v>0</v>
      </c>
      <c r="O9" s="296">
        <f t="shared" si="2"/>
        <v>0</v>
      </c>
      <c r="P9" s="296">
        <f t="shared" si="2"/>
        <v>0</v>
      </c>
      <c r="Q9" s="296">
        <f t="shared" si="2"/>
        <v>0</v>
      </c>
      <c r="R9" s="296">
        <f t="shared" si="2"/>
        <v>0</v>
      </c>
      <c r="S9" s="296">
        <f t="shared" si="2"/>
        <v>0</v>
      </c>
      <c r="T9" s="296">
        <f t="shared" si="2"/>
        <v>0</v>
      </c>
      <c r="U9" s="296">
        <f t="shared" si="2"/>
        <v>0</v>
      </c>
      <c r="V9" s="296">
        <f t="shared" si="2"/>
        <v>0</v>
      </c>
      <c r="W9" s="296">
        <f t="shared" si="2"/>
        <v>0</v>
      </c>
      <c r="X9" s="296">
        <f t="shared" si="2"/>
        <v>0</v>
      </c>
      <c r="Y9" s="296">
        <f t="shared" si="2"/>
        <v>0</v>
      </c>
      <c r="Z9" s="296">
        <f t="shared" si="2"/>
        <v>0</v>
      </c>
      <c r="AA9" s="296">
        <f t="shared" si="2"/>
        <v>0</v>
      </c>
      <c r="AB9" s="296">
        <f t="shared" si="2"/>
        <v>0</v>
      </c>
      <c r="AC9" s="296">
        <f t="shared" si="2"/>
        <v>0</v>
      </c>
      <c r="AD9" s="262"/>
    </row>
    <row r="10" spans="1:33" s="306" customFormat="1" ht="9.9499999999999993" hidden="1" customHeight="1" x14ac:dyDescent="0.2">
      <c r="A10" s="297"/>
      <c r="B10" s="298"/>
      <c r="C10" s="299"/>
      <c r="D10" s="300"/>
      <c r="E10" s="301"/>
      <c r="F10" s="300"/>
      <c r="G10" s="302"/>
      <c r="H10" s="302"/>
      <c r="I10" s="302"/>
      <c r="J10" s="303"/>
      <c r="K10" s="303"/>
      <c r="L10" s="303"/>
      <c r="M10" s="303"/>
      <c r="N10" s="303"/>
      <c r="O10" s="303"/>
      <c r="P10" s="303"/>
      <c r="Q10" s="303"/>
      <c r="R10" s="303"/>
      <c r="S10" s="303"/>
      <c r="T10" s="303"/>
      <c r="U10" s="303"/>
      <c r="V10" s="303"/>
      <c r="W10" s="303"/>
      <c r="X10" s="303"/>
      <c r="Y10" s="303"/>
      <c r="Z10" s="303"/>
      <c r="AA10" s="303"/>
      <c r="AB10" s="303"/>
      <c r="AC10" s="303"/>
      <c r="AD10" s="304"/>
      <c r="AE10" s="305"/>
      <c r="AF10" s="305"/>
      <c r="AG10" s="305"/>
    </row>
    <row r="11" spans="1:33" s="306" customFormat="1" ht="9.9499999999999993" hidden="1" customHeight="1" x14ac:dyDescent="0.2">
      <c r="A11" s="297"/>
      <c r="B11" s="298"/>
      <c r="C11" s="299"/>
      <c r="D11" s="300"/>
      <c r="E11" s="301"/>
      <c r="F11" s="300"/>
      <c r="G11" s="302"/>
      <c r="H11" s="302"/>
      <c r="I11" s="302"/>
      <c r="J11" s="303"/>
      <c r="K11" s="303"/>
      <c r="L11" s="303"/>
      <c r="M11" s="303"/>
      <c r="N11" s="303"/>
      <c r="O11" s="303"/>
      <c r="P11" s="303"/>
      <c r="Q11" s="303"/>
      <c r="R11" s="303"/>
      <c r="S11" s="303"/>
      <c r="T11" s="303"/>
      <c r="U11" s="303"/>
      <c r="V11" s="303"/>
      <c r="W11" s="303"/>
      <c r="X11" s="303"/>
      <c r="Y11" s="303"/>
      <c r="Z11" s="303"/>
      <c r="AA11" s="303"/>
      <c r="AB11" s="303"/>
      <c r="AC11" s="303"/>
      <c r="AD11" s="304"/>
      <c r="AE11" s="305"/>
      <c r="AF11" s="305"/>
      <c r="AG11" s="305"/>
    </row>
    <row r="12" spans="1:33" s="306" customFormat="1" ht="9.9499999999999993" hidden="1" customHeight="1" x14ac:dyDescent="0.2">
      <c r="A12" s="297"/>
      <c r="B12" s="298"/>
      <c r="C12" s="299"/>
      <c r="D12" s="300"/>
      <c r="E12" s="301"/>
      <c r="F12" s="300"/>
      <c r="G12" s="302"/>
      <c r="H12" s="302"/>
      <c r="I12" s="302"/>
      <c r="J12" s="303"/>
      <c r="K12" s="303"/>
      <c r="L12" s="303"/>
      <c r="M12" s="303"/>
      <c r="N12" s="303"/>
      <c r="O12" s="303"/>
      <c r="P12" s="303"/>
      <c r="Q12" s="303"/>
      <c r="R12" s="303"/>
      <c r="S12" s="303"/>
      <c r="T12" s="303"/>
      <c r="U12" s="303"/>
      <c r="V12" s="303"/>
      <c r="W12" s="303"/>
      <c r="X12" s="303"/>
      <c r="Y12" s="303"/>
      <c r="Z12" s="303"/>
      <c r="AA12" s="303"/>
      <c r="AB12" s="303"/>
      <c r="AC12" s="303"/>
      <c r="AD12" s="304"/>
      <c r="AE12" s="305"/>
      <c r="AF12" s="305"/>
      <c r="AG12" s="305"/>
    </row>
    <row r="13" spans="1:33" s="306" customFormat="1" ht="9.9499999999999993" hidden="1" customHeight="1" x14ac:dyDescent="0.2">
      <c r="A13" s="297"/>
      <c r="B13" s="298"/>
      <c r="C13" s="299"/>
      <c r="D13" s="300"/>
      <c r="E13" s="301"/>
      <c r="F13" s="300"/>
      <c r="G13" s="302"/>
      <c r="H13" s="302"/>
      <c r="I13" s="302"/>
      <c r="J13" s="303"/>
      <c r="K13" s="303"/>
      <c r="L13" s="303"/>
      <c r="M13" s="303"/>
      <c r="N13" s="303"/>
      <c r="O13" s="303"/>
      <c r="P13" s="303"/>
      <c r="Q13" s="303"/>
      <c r="R13" s="303"/>
      <c r="S13" s="303"/>
      <c r="T13" s="303"/>
      <c r="U13" s="303"/>
      <c r="V13" s="303"/>
      <c r="W13" s="303"/>
      <c r="X13" s="303"/>
      <c r="Y13" s="303"/>
      <c r="Z13" s="303"/>
      <c r="AA13" s="303"/>
      <c r="AB13" s="303"/>
      <c r="AC13" s="303"/>
      <c r="AD13" s="304"/>
      <c r="AE13" s="305"/>
      <c r="AF13" s="305"/>
      <c r="AG13" s="305"/>
    </row>
    <row r="14" spans="1:33" s="306" customFormat="1" ht="9.9499999999999993" hidden="1" customHeight="1" x14ac:dyDescent="0.2">
      <c r="A14" s="297"/>
      <c r="B14" s="298"/>
      <c r="C14" s="299"/>
      <c r="D14" s="300"/>
      <c r="E14" s="301"/>
      <c r="F14" s="300"/>
      <c r="G14" s="302"/>
      <c r="H14" s="302"/>
      <c r="I14" s="302"/>
      <c r="J14" s="303"/>
      <c r="K14" s="303"/>
      <c r="L14" s="303"/>
      <c r="M14" s="303"/>
      <c r="N14" s="303"/>
      <c r="O14" s="303"/>
      <c r="P14" s="303"/>
      <c r="Q14" s="303"/>
      <c r="R14" s="303"/>
      <c r="S14" s="303"/>
      <c r="T14" s="303"/>
      <c r="U14" s="303"/>
      <c r="V14" s="303"/>
      <c r="W14" s="303"/>
      <c r="X14" s="303"/>
      <c r="Y14" s="303"/>
      <c r="Z14" s="303"/>
      <c r="AA14" s="303"/>
      <c r="AB14" s="303"/>
      <c r="AC14" s="303"/>
      <c r="AD14" s="304"/>
      <c r="AE14" s="305"/>
      <c r="AF14" s="305"/>
      <c r="AG14" s="305"/>
    </row>
    <row r="15" spans="1:33" s="306" customFormat="1" ht="9.9499999999999993" hidden="1" customHeight="1" x14ac:dyDescent="0.2">
      <c r="A15" s="297"/>
      <c r="B15" s="298"/>
      <c r="C15" s="299"/>
      <c r="D15" s="300"/>
      <c r="E15" s="301"/>
      <c r="F15" s="300"/>
      <c r="G15" s="302"/>
      <c r="H15" s="302"/>
      <c r="I15" s="302"/>
      <c r="J15" s="303"/>
      <c r="K15" s="303"/>
      <c r="L15" s="303"/>
      <c r="M15" s="303"/>
      <c r="N15" s="303"/>
      <c r="O15" s="303"/>
      <c r="P15" s="303"/>
      <c r="Q15" s="303"/>
      <c r="R15" s="303"/>
      <c r="S15" s="303"/>
      <c r="T15" s="303"/>
      <c r="U15" s="303"/>
      <c r="V15" s="303"/>
      <c r="W15" s="303"/>
      <c r="X15" s="303"/>
      <c r="Y15" s="303"/>
      <c r="Z15" s="303"/>
      <c r="AA15" s="303"/>
      <c r="AB15" s="303"/>
      <c r="AC15" s="303"/>
      <c r="AD15" s="304"/>
      <c r="AE15" s="305"/>
      <c r="AF15" s="305"/>
      <c r="AG15" s="305"/>
    </row>
    <row r="16" spans="1:33" s="306" customFormat="1" ht="9.9499999999999993" hidden="1" customHeight="1" x14ac:dyDescent="0.2">
      <c r="A16" s="297"/>
      <c r="B16" s="298"/>
      <c r="C16" s="299"/>
      <c r="D16" s="300"/>
      <c r="E16" s="301"/>
      <c r="F16" s="300"/>
      <c r="G16" s="302"/>
      <c r="H16" s="302"/>
      <c r="I16" s="302"/>
      <c r="J16" s="303"/>
      <c r="K16" s="303"/>
      <c r="L16" s="303"/>
      <c r="M16" s="303"/>
      <c r="N16" s="303"/>
      <c r="O16" s="303"/>
      <c r="P16" s="303"/>
      <c r="Q16" s="303"/>
      <c r="R16" s="303"/>
      <c r="S16" s="303"/>
      <c r="T16" s="303"/>
      <c r="U16" s="303"/>
      <c r="V16" s="303"/>
      <c r="W16" s="303"/>
      <c r="X16" s="303"/>
      <c r="Y16" s="303"/>
      <c r="Z16" s="303"/>
      <c r="AA16" s="303"/>
      <c r="AB16" s="303"/>
      <c r="AC16" s="303"/>
      <c r="AD16" s="304"/>
      <c r="AE16" s="305"/>
      <c r="AF16" s="305"/>
      <c r="AG16" s="305"/>
    </row>
    <row r="17" spans="1:33" s="306" customFormat="1" ht="9.9499999999999993" hidden="1" customHeight="1" x14ac:dyDescent="0.2">
      <c r="A17" s="297"/>
      <c r="B17" s="298"/>
      <c r="C17" s="299"/>
      <c r="D17" s="300"/>
      <c r="E17" s="301"/>
      <c r="F17" s="300"/>
      <c r="G17" s="302"/>
      <c r="H17" s="302"/>
      <c r="I17" s="302"/>
      <c r="J17" s="303"/>
      <c r="K17" s="303"/>
      <c r="L17" s="303"/>
      <c r="M17" s="303"/>
      <c r="N17" s="303"/>
      <c r="O17" s="303"/>
      <c r="P17" s="303"/>
      <c r="Q17" s="303"/>
      <c r="R17" s="303"/>
      <c r="S17" s="303"/>
      <c r="T17" s="303"/>
      <c r="U17" s="303"/>
      <c r="V17" s="303"/>
      <c r="W17" s="303"/>
      <c r="X17" s="303"/>
      <c r="Y17" s="303"/>
      <c r="Z17" s="303"/>
      <c r="AA17" s="303"/>
      <c r="AB17" s="303"/>
      <c r="AC17" s="303"/>
      <c r="AD17" s="304"/>
      <c r="AE17" s="305"/>
      <c r="AF17" s="305"/>
      <c r="AG17" s="305"/>
    </row>
    <row r="18" spans="1:33" s="306" customFormat="1" ht="9.9499999999999993" hidden="1" customHeight="1" x14ac:dyDescent="0.2">
      <c r="A18" s="297"/>
      <c r="B18" s="298"/>
      <c r="C18" s="299"/>
      <c r="D18" s="300"/>
      <c r="E18" s="301"/>
      <c r="F18" s="300"/>
      <c r="G18" s="302"/>
      <c r="H18" s="302"/>
      <c r="I18" s="302"/>
      <c r="J18" s="303"/>
      <c r="K18" s="303"/>
      <c r="L18" s="303"/>
      <c r="M18" s="303"/>
      <c r="N18" s="303"/>
      <c r="O18" s="303"/>
      <c r="P18" s="303"/>
      <c r="Q18" s="303"/>
      <c r="R18" s="303"/>
      <c r="S18" s="303"/>
      <c r="T18" s="303"/>
      <c r="U18" s="303"/>
      <c r="V18" s="303"/>
      <c r="W18" s="303"/>
      <c r="X18" s="303"/>
      <c r="Y18" s="303"/>
      <c r="Z18" s="303"/>
      <c r="AA18" s="303"/>
      <c r="AB18" s="303"/>
      <c r="AC18" s="303"/>
      <c r="AD18" s="304"/>
      <c r="AE18" s="305"/>
      <c r="AF18" s="305"/>
      <c r="AG18" s="305"/>
    </row>
    <row r="19" spans="1:33" s="306" customFormat="1" ht="9.9499999999999993" hidden="1" customHeight="1" thickBot="1" x14ac:dyDescent="0.25">
      <c r="A19" s="297"/>
      <c r="B19" s="298"/>
      <c r="C19" s="299"/>
      <c r="D19" s="300"/>
      <c r="E19" s="301"/>
      <c r="F19" s="300"/>
      <c r="G19" s="302"/>
      <c r="H19" s="302"/>
      <c r="I19" s="302"/>
      <c r="J19" s="303"/>
      <c r="K19" s="303"/>
      <c r="L19" s="303"/>
      <c r="M19" s="303"/>
      <c r="N19" s="303"/>
      <c r="O19" s="303"/>
      <c r="P19" s="303"/>
      <c r="Q19" s="303"/>
      <c r="R19" s="303"/>
      <c r="S19" s="303"/>
      <c r="T19" s="303"/>
      <c r="U19" s="303"/>
      <c r="V19" s="303"/>
      <c r="W19" s="303"/>
      <c r="X19" s="303"/>
      <c r="Y19" s="303"/>
      <c r="Z19" s="303"/>
      <c r="AA19" s="303"/>
      <c r="AB19" s="303"/>
      <c r="AC19" s="303"/>
      <c r="AD19" s="304"/>
      <c r="AE19" s="305"/>
      <c r="AF19" s="305"/>
      <c r="AG19" s="305"/>
    </row>
    <row r="20" spans="1:33" ht="33.950000000000003" customHeight="1" thickBot="1" x14ac:dyDescent="0.25">
      <c r="A20" s="307" t="str">
        <f>Sprache!$B$20</f>
        <v>Investitionskosten</v>
      </c>
      <c r="B20" s="308"/>
      <c r="C20" s="309"/>
      <c r="D20" s="310"/>
      <c r="E20" s="311" t="str">
        <f>CONCATENATE(Sprache!$B$25,"-",Sprache!$B$12)</f>
        <v>Teilprojekt-Name</v>
      </c>
      <c r="F20" s="312"/>
      <c r="G20" s="313">
        <f>IK_Fest+IK_Optionen</f>
        <v>0</v>
      </c>
      <c r="H20" s="313">
        <f>SUM(H21:H70)</f>
        <v>0</v>
      </c>
      <c r="I20" s="313">
        <f>SUM(I21:I70)</f>
        <v>0</v>
      </c>
      <c r="J20" s="314">
        <f t="shared" ref="J20:AC20" si="3">SUM(J21:J65)</f>
        <v>0</v>
      </c>
      <c r="K20" s="314">
        <f t="shared" si="3"/>
        <v>0</v>
      </c>
      <c r="L20" s="314">
        <f t="shared" si="3"/>
        <v>0</v>
      </c>
      <c r="M20" s="314">
        <f t="shared" si="3"/>
        <v>0</v>
      </c>
      <c r="N20" s="314">
        <f t="shared" si="3"/>
        <v>0</v>
      </c>
      <c r="O20" s="314">
        <f t="shared" si="3"/>
        <v>0</v>
      </c>
      <c r="P20" s="314">
        <f t="shared" si="3"/>
        <v>0</v>
      </c>
      <c r="Q20" s="314">
        <f t="shared" si="3"/>
        <v>0</v>
      </c>
      <c r="R20" s="314">
        <f t="shared" si="3"/>
        <v>0</v>
      </c>
      <c r="S20" s="314">
        <f t="shared" si="3"/>
        <v>0</v>
      </c>
      <c r="T20" s="314">
        <f t="shared" si="3"/>
        <v>0</v>
      </c>
      <c r="U20" s="314">
        <f t="shared" si="3"/>
        <v>0</v>
      </c>
      <c r="V20" s="314">
        <f t="shared" si="3"/>
        <v>0</v>
      </c>
      <c r="W20" s="314">
        <f t="shared" si="3"/>
        <v>0</v>
      </c>
      <c r="X20" s="314">
        <f t="shared" si="3"/>
        <v>0</v>
      </c>
      <c r="Y20" s="314">
        <f t="shared" si="3"/>
        <v>0</v>
      </c>
      <c r="Z20" s="314">
        <f t="shared" si="3"/>
        <v>0</v>
      </c>
      <c r="AA20" s="314">
        <f t="shared" si="3"/>
        <v>0</v>
      </c>
      <c r="AB20" s="314">
        <f t="shared" si="3"/>
        <v>0</v>
      </c>
      <c r="AC20" s="314">
        <f t="shared" si="3"/>
        <v>0</v>
      </c>
      <c r="AD20" s="262"/>
    </row>
    <row r="21" spans="1:33" s="71" customFormat="1" ht="20.100000000000001" hidden="1" customHeight="1" x14ac:dyDescent="0.2">
      <c r="A21" s="315" t="str">
        <f>IF(B21&lt;&gt;"",ROMAN(B21) &amp;IF(C21&lt;&gt;""," -" &amp;C21,""),"")</f>
        <v>I -1</v>
      </c>
      <c r="B21" s="316">
        <v>1</v>
      </c>
      <c r="C21" s="317">
        <v>1</v>
      </c>
      <c r="D21" s="318" t="str">
        <f>IF(Anzahl_AG=1,CONCATENATE(Sprache!$B$33,"-",Sprache!$B$25," ",ROMAN(B21)),
CONCATENATE(Sprache!$B$33,"-",Sprache!$B$25," ",ROMAN(B21)," - ",Sprache!$B$35," ",C21))</f>
        <v>IK-Teilprojekt I</v>
      </c>
      <c r="E21" s="389"/>
      <c r="F21" s="319" t="str">
        <f>IF(E$21&lt;&gt;"",IF(Anzahl_AG=1,E$21,CONCATENATE(E$21," - ",J$6)),"")</f>
        <v/>
      </c>
      <c r="G21" s="320">
        <f>H21+I21</f>
        <v>0</v>
      </c>
      <c r="H21" s="320">
        <f>J21+L21+N21+P21+R21+T21+V21+X21+Z21+AB21</f>
        <v>0</v>
      </c>
      <c r="I21" s="320">
        <f>K21+M21+O21+Q21+S21+U21+W21+Y21+AA21+AC21</f>
        <v>0</v>
      </c>
      <c r="J21" s="321">
        <f>IF(IK_1!$S$13&lt;&gt;"",IK_1!$S$13,"")</f>
        <v>0</v>
      </c>
      <c r="K21" s="322">
        <f>IF(IK_1!$T$13&lt;&gt;"",IK_1!$T$13,"")</f>
        <v>0</v>
      </c>
      <c r="L21" s="322"/>
      <c r="M21" s="322"/>
      <c r="N21" s="322"/>
      <c r="O21" s="322"/>
      <c r="P21" s="322"/>
      <c r="Q21" s="322"/>
      <c r="R21" s="322"/>
      <c r="S21" s="322"/>
      <c r="T21" s="322"/>
      <c r="U21" s="322"/>
      <c r="V21" s="322"/>
      <c r="W21" s="322"/>
      <c r="X21" s="322"/>
      <c r="Y21" s="322"/>
      <c r="Z21" s="322"/>
      <c r="AA21" s="322"/>
      <c r="AB21" s="322"/>
      <c r="AC21" s="323"/>
      <c r="AD21" s="262"/>
    </row>
    <row r="22" spans="1:33" s="71" customFormat="1" ht="20.100000000000001" hidden="1" customHeight="1" x14ac:dyDescent="0.2">
      <c r="A22" s="324" t="str">
        <f t="shared" ref="A22:A70" si="4">IF(B22&lt;&gt;"",ROMAN(B22) &amp;IF(C22&lt;&gt;""," -" &amp;C22,""),"")</f>
        <v>I -2</v>
      </c>
      <c r="B22" s="325">
        <v>1</v>
      </c>
      <c r="C22" s="326">
        <v>2</v>
      </c>
      <c r="D22" s="327" t="str">
        <f>CONCATENATE(Sprache!$B$33,"-",Sprache!$B$25," ",ROMAN(B22)," - ",Sprache!$B$35," ",C22)</f>
        <v>IK-Teilprojekt I - AG 2</v>
      </c>
      <c r="E22" s="388"/>
      <c r="F22" s="328" t="str">
        <f>IF(E$21&lt;&gt;"",IF(Anzahl_AG=1,E$21,CONCATENATE(E$21," - ",L$6)),"")</f>
        <v/>
      </c>
      <c r="G22" s="329">
        <f t="shared" ref="G22:G70" si="5">H22+I22</f>
        <v>0</v>
      </c>
      <c r="H22" s="329">
        <f t="shared" ref="H22:H70" si="6">J22+L22+N22+P22+R22+T22+V22+X22+Z22+AB22</f>
        <v>0</v>
      </c>
      <c r="I22" s="329">
        <f t="shared" ref="I22:I70" si="7">K22+M22+O22+Q22+S22+U22+W22+Y22+AA22+AC22</f>
        <v>0</v>
      </c>
      <c r="J22" s="330"/>
      <c r="K22" s="331"/>
      <c r="L22" s="331">
        <f>IF(IK_1_AG_2!$S$13&lt;&gt;"",IK_1_AG_2!$S$13,"")</f>
        <v>0</v>
      </c>
      <c r="M22" s="331">
        <f>IF(IK_1_AG_2!$T$13&lt;&gt;"",IK_1_AG_2!$T$13,"")</f>
        <v>0</v>
      </c>
      <c r="N22" s="331"/>
      <c r="O22" s="331"/>
      <c r="P22" s="331"/>
      <c r="Q22" s="331"/>
      <c r="R22" s="331"/>
      <c r="S22" s="331"/>
      <c r="T22" s="331"/>
      <c r="U22" s="331"/>
      <c r="V22" s="331"/>
      <c r="W22" s="331"/>
      <c r="X22" s="331"/>
      <c r="Y22" s="331"/>
      <c r="Z22" s="331"/>
      <c r="AA22" s="331"/>
      <c r="AB22" s="331"/>
      <c r="AC22" s="332"/>
      <c r="AD22" s="262"/>
    </row>
    <row r="23" spans="1:33" s="71" customFormat="1" ht="20.100000000000001" hidden="1" customHeight="1" x14ac:dyDescent="0.2">
      <c r="A23" s="324" t="str">
        <f t="shared" si="4"/>
        <v>I -3</v>
      </c>
      <c r="B23" s="325">
        <v>1</v>
      </c>
      <c r="C23" s="326">
        <v>3</v>
      </c>
      <c r="D23" s="327" t="str">
        <f>CONCATENATE(Sprache!$B$33,"-",Sprache!$B$25," ",ROMAN(B23)," - ",Sprache!$B$35," ",C23)</f>
        <v>IK-Teilprojekt I - AG 3</v>
      </c>
      <c r="E23" s="388"/>
      <c r="F23" s="328" t="str">
        <f>IF(E$21&lt;&gt;"",IF(Anzahl_AG=1,E$21,CONCATENATE(E$21," - ",N$6)),"")</f>
        <v/>
      </c>
      <c r="G23" s="329">
        <f t="shared" si="5"/>
        <v>0</v>
      </c>
      <c r="H23" s="329">
        <f t="shared" si="6"/>
        <v>0</v>
      </c>
      <c r="I23" s="329">
        <f t="shared" si="7"/>
        <v>0</v>
      </c>
      <c r="J23" s="330"/>
      <c r="K23" s="331"/>
      <c r="L23" s="331"/>
      <c r="M23" s="331"/>
      <c r="N23" s="331">
        <f>IF(IK_1_AG_3!$S$13&lt;&gt;"",IK_1_AG_3!$S$13,"")</f>
        <v>0</v>
      </c>
      <c r="O23" s="331">
        <f>IF(IK_1_AG_3!$T$13&lt;&gt;"",IK_1_AG_3!$T$13,"")</f>
        <v>0</v>
      </c>
      <c r="P23" s="331"/>
      <c r="Q23" s="331"/>
      <c r="R23" s="331"/>
      <c r="S23" s="331"/>
      <c r="T23" s="331"/>
      <c r="U23" s="331"/>
      <c r="V23" s="331"/>
      <c r="W23" s="331"/>
      <c r="X23" s="331"/>
      <c r="Y23" s="331"/>
      <c r="Z23" s="331"/>
      <c r="AA23" s="331"/>
      <c r="AB23" s="331"/>
      <c r="AC23" s="332"/>
      <c r="AD23" s="262"/>
    </row>
    <row r="24" spans="1:33" s="71" customFormat="1" ht="20.100000000000001" hidden="1" customHeight="1" x14ac:dyDescent="0.2">
      <c r="A24" s="324" t="str">
        <f t="shared" si="4"/>
        <v>I -4</v>
      </c>
      <c r="B24" s="325">
        <v>1</v>
      </c>
      <c r="C24" s="326">
        <v>4</v>
      </c>
      <c r="D24" s="327" t="str">
        <f>CONCATENATE(Sprache!$B$33,"-",Sprache!$B$25," ",ROMAN(B24)," - ",Sprache!$B$35," ",C24)</f>
        <v>IK-Teilprojekt I - AG 4</v>
      </c>
      <c r="E24" s="388"/>
      <c r="F24" s="328" t="str">
        <f>IF(E$21&lt;&gt;"",IF(Anzahl_AG=1,E$21,CONCATENATE(E$21," - ",P$6)),"")</f>
        <v/>
      </c>
      <c r="G24" s="329">
        <f t="shared" si="5"/>
        <v>0</v>
      </c>
      <c r="H24" s="329">
        <f t="shared" si="6"/>
        <v>0</v>
      </c>
      <c r="I24" s="329">
        <f t="shared" si="7"/>
        <v>0</v>
      </c>
      <c r="J24" s="330"/>
      <c r="K24" s="331"/>
      <c r="L24" s="331"/>
      <c r="M24" s="331"/>
      <c r="N24" s="331"/>
      <c r="O24" s="331"/>
      <c r="P24" s="331">
        <f>IF(IK_1_AG_4!$S$13&lt;&gt;"",IK_1_AG_4!$S$13,"")</f>
        <v>0</v>
      </c>
      <c r="Q24" s="331">
        <f>IF(IK_1_AG_4!$T$13&lt;&gt;"",IK_1_AG_4!$T$13,"")</f>
        <v>0</v>
      </c>
      <c r="R24" s="331"/>
      <c r="S24" s="331"/>
      <c r="T24" s="331"/>
      <c r="U24" s="331"/>
      <c r="V24" s="331"/>
      <c r="W24" s="331"/>
      <c r="X24" s="331"/>
      <c r="Y24" s="331"/>
      <c r="Z24" s="331"/>
      <c r="AA24" s="331"/>
      <c r="AB24" s="331"/>
      <c r="AC24" s="332"/>
      <c r="AD24" s="262"/>
    </row>
    <row r="25" spans="1:33" s="71" customFormat="1" ht="20.100000000000001" hidden="1" customHeight="1" x14ac:dyDescent="0.2">
      <c r="A25" s="324" t="str">
        <f t="shared" si="4"/>
        <v>I -5</v>
      </c>
      <c r="B25" s="325">
        <v>1</v>
      </c>
      <c r="C25" s="326">
        <v>5</v>
      </c>
      <c r="D25" s="327" t="str">
        <f>CONCATENATE(Sprache!$B$33,"-",Sprache!$B$25," ",ROMAN(B25)," - ",Sprache!$B$35," ",C25)</f>
        <v>IK-Teilprojekt I - AG 5</v>
      </c>
      <c r="E25" s="388"/>
      <c r="F25" s="328" t="str">
        <f>IF(E$21&lt;&gt;"",IF(Anzahl_AG=1,E$21,CONCATENATE(E$21," - ",R$6)),"")</f>
        <v/>
      </c>
      <c r="G25" s="329">
        <f t="shared" si="5"/>
        <v>0</v>
      </c>
      <c r="H25" s="329">
        <f t="shared" si="6"/>
        <v>0</v>
      </c>
      <c r="I25" s="329">
        <f t="shared" si="7"/>
        <v>0</v>
      </c>
      <c r="J25" s="330"/>
      <c r="K25" s="331"/>
      <c r="L25" s="331"/>
      <c r="M25" s="331"/>
      <c r="N25" s="331"/>
      <c r="O25" s="331"/>
      <c r="P25" s="331"/>
      <c r="Q25" s="331"/>
      <c r="R25" s="331">
        <f>IF(IK_1_AG_5!$S$13&lt;&gt;"",IK_1_AG_5!$S$13,"")</f>
        <v>0</v>
      </c>
      <c r="S25" s="331">
        <f>IF(IK_1_AG_5!$T$13&lt;&gt;"",IK_1_AG_5!$T$13,"")</f>
        <v>0</v>
      </c>
      <c r="T25" s="331"/>
      <c r="U25" s="331"/>
      <c r="V25" s="331"/>
      <c r="W25" s="331"/>
      <c r="X25" s="331"/>
      <c r="Y25" s="331"/>
      <c r="Z25" s="331"/>
      <c r="AA25" s="331"/>
      <c r="AB25" s="331"/>
      <c r="AC25" s="332"/>
      <c r="AD25" s="262"/>
    </row>
    <row r="26" spans="1:33" s="71" customFormat="1" ht="20.100000000000001" hidden="1" customHeight="1" x14ac:dyDescent="0.2">
      <c r="A26" s="324" t="str">
        <f t="shared" si="4"/>
        <v>I -6</v>
      </c>
      <c r="B26" s="325">
        <v>1</v>
      </c>
      <c r="C26" s="326">
        <v>6</v>
      </c>
      <c r="D26" s="327" t="str">
        <f>CONCATENATE(Sprache!$B$33,"-",Sprache!$B$25," ",ROMAN(B26)," - ",Sprache!$B$35," ",C26)</f>
        <v>IK-Teilprojekt I - AG 6</v>
      </c>
      <c r="E26" s="388"/>
      <c r="F26" s="328" t="str">
        <f>IF(E$21&lt;&gt;"",IF(Anzahl_AG=1,E$21,CONCATENATE(E$21," - ",T$6)),"")</f>
        <v/>
      </c>
      <c r="G26" s="329">
        <f t="shared" si="5"/>
        <v>0</v>
      </c>
      <c r="H26" s="329">
        <f t="shared" si="6"/>
        <v>0</v>
      </c>
      <c r="I26" s="329">
        <f t="shared" si="7"/>
        <v>0</v>
      </c>
      <c r="J26" s="330"/>
      <c r="K26" s="331"/>
      <c r="L26" s="331"/>
      <c r="M26" s="331"/>
      <c r="N26" s="331"/>
      <c r="O26" s="331"/>
      <c r="P26" s="331"/>
      <c r="Q26" s="331"/>
      <c r="R26" s="331"/>
      <c r="S26" s="331"/>
      <c r="T26" s="331">
        <f>IF(IK_1_AG_6!$S$13&lt;&gt;"",IK_1_AG_6!$S$13,"")</f>
        <v>0</v>
      </c>
      <c r="U26" s="331">
        <f>IF(IK_1_AG_6!$T$13&lt;&gt;"",IK_1_AG_6!$T$13,"")</f>
        <v>0</v>
      </c>
      <c r="V26" s="331"/>
      <c r="W26" s="331"/>
      <c r="X26" s="331"/>
      <c r="Y26" s="331"/>
      <c r="Z26" s="331"/>
      <c r="AA26" s="331"/>
      <c r="AB26" s="331"/>
      <c r="AC26" s="332"/>
      <c r="AD26" s="262"/>
    </row>
    <row r="27" spans="1:33" s="71" customFormat="1" ht="20.100000000000001" hidden="1" customHeight="1" x14ac:dyDescent="0.2">
      <c r="A27" s="324" t="str">
        <f t="shared" si="4"/>
        <v>I -7</v>
      </c>
      <c r="B27" s="325">
        <v>1</v>
      </c>
      <c r="C27" s="326">
        <v>7</v>
      </c>
      <c r="D27" s="327" t="str">
        <f>CONCATENATE(Sprache!$B$33,"-",Sprache!$B$25," ",ROMAN(B27)," - ",Sprache!$B$35," ",C27)</f>
        <v>IK-Teilprojekt I - AG 7</v>
      </c>
      <c r="E27" s="388"/>
      <c r="F27" s="328" t="str">
        <f>IF(E$21&lt;&gt;"",IF(Anzahl_AG=1,E$21,CONCATENATE(E$21," - ",V$6)),"")</f>
        <v/>
      </c>
      <c r="G27" s="329">
        <f t="shared" si="5"/>
        <v>0</v>
      </c>
      <c r="H27" s="329">
        <f t="shared" si="6"/>
        <v>0</v>
      </c>
      <c r="I27" s="329">
        <f t="shared" si="7"/>
        <v>0</v>
      </c>
      <c r="J27" s="330"/>
      <c r="K27" s="331"/>
      <c r="L27" s="331"/>
      <c r="M27" s="331"/>
      <c r="N27" s="331"/>
      <c r="O27" s="331"/>
      <c r="P27" s="331"/>
      <c r="Q27" s="331"/>
      <c r="R27" s="331"/>
      <c r="S27" s="331"/>
      <c r="T27" s="331"/>
      <c r="U27" s="331"/>
      <c r="V27" s="331">
        <f>IF(IK_1_AG_7!$S$13&lt;&gt;"",IK_1_AG_7!$S$13,"")</f>
        <v>0</v>
      </c>
      <c r="W27" s="331">
        <f>IF(IK_1_AG_7!$T$13&lt;&gt;"",IK_1_AG_7!$T$13,"")</f>
        <v>0</v>
      </c>
      <c r="X27" s="331"/>
      <c r="Y27" s="331"/>
      <c r="Z27" s="331"/>
      <c r="AA27" s="331"/>
      <c r="AB27" s="331"/>
      <c r="AC27" s="332"/>
      <c r="AD27" s="262"/>
    </row>
    <row r="28" spans="1:33" s="71" customFormat="1" ht="20.100000000000001" hidden="1" customHeight="1" x14ac:dyDescent="0.2">
      <c r="A28" s="324" t="str">
        <f t="shared" si="4"/>
        <v>I -8</v>
      </c>
      <c r="B28" s="325">
        <v>1</v>
      </c>
      <c r="C28" s="326">
        <v>8</v>
      </c>
      <c r="D28" s="327" t="str">
        <f>CONCATENATE(Sprache!$B$33,"-",Sprache!$B$25," ",ROMAN(B28)," - ",Sprache!$B$35," ",C28)</f>
        <v>IK-Teilprojekt I - AG 8</v>
      </c>
      <c r="E28" s="388"/>
      <c r="F28" s="328" t="str">
        <f>IF(E$21&lt;&gt;"",IF(Anzahl_AG=1,E$21,CONCATENATE(E$21," - ",X$6)),"")</f>
        <v/>
      </c>
      <c r="G28" s="329">
        <f t="shared" si="5"/>
        <v>0</v>
      </c>
      <c r="H28" s="329">
        <f t="shared" si="6"/>
        <v>0</v>
      </c>
      <c r="I28" s="329">
        <f t="shared" si="7"/>
        <v>0</v>
      </c>
      <c r="J28" s="330"/>
      <c r="K28" s="331"/>
      <c r="L28" s="331"/>
      <c r="M28" s="331"/>
      <c r="N28" s="331"/>
      <c r="O28" s="331"/>
      <c r="P28" s="331"/>
      <c r="Q28" s="331"/>
      <c r="R28" s="331"/>
      <c r="S28" s="331"/>
      <c r="T28" s="331"/>
      <c r="U28" s="331"/>
      <c r="V28" s="331"/>
      <c r="W28" s="331"/>
      <c r="X28" s="331">
        <f>IF(IK_1_AG_8!$S$13&lt;&gt;"",IK_1_AG_8!$S$13,"")</f>
        <v>0</v>
      </c>
      <c r="Y28" s="331">
        <f>IF(IK_1_AG_8!$T$13&lt;&gt;"",IK_1_AG_8!$T$13,"")</f>
        <v>0</v>
      </c>
      <c r="Z28" s="331"/>
      <c r="AA28" s="331"/>
      <c r="AB28" s="331"/>
      <c r="AC28" s="332"/>
      <c r="AD28" s="262"/>
    </row>
    <row r="29" spans="1:33" s="71" customFormat="1" ht="20.100000000000001" hidden="1" customHeight="1" x14ac:dyDescent="0.2">
      <c r="A29" s="324" t="str">
        <f t="shared" si="4"/>
        <v>I -9</v>
      </c>
      <c r="B29" s="325">
        <v>1</v>
      </c>
      <c r="C29" s="326">
        <v>9</v>
      </c>
      <c r="D29" s="327" t="str">
        <f>CONCATENATE(Sprache!$B$33,"-",Sprache!$B$25," ",ROMAN(B29)," - ",Sprache!$B$35," ",C29)</f>
        <v>IK-Teilprojekt I - AG 9</v>
      </c>
      <c r="E29" s="388"/>
      <c r="F29" s="328" t="str">
        <f>IF(E$21&lt;&gt;"",IF(Anzahl_AG=1,E$21,CONCATENATE(E$21," - ",Z$6)),"")</f>
        <v/>
      </c>
      <c r="G29" s="329">
        <f t="shared" si="5"/>
        <v>0</v>
      </c>
      <c r="H29" s="329">
        <f t="shared" si="6"/>
        <v>0</v>
      </c>
      <c r="I29" s="329">
        <f t="shared" si="7"/>
        <v>0</v>
      </c>
      <c r="J29" s="330"/>
      <c r="K29" s="331"/>
      <c r="L29" s="331"/>
      <c r="M29" s="331"/>
      <c r="N29" s="331"/>
      <c r="O29" s="331"/>
      <c r="P29" s="331"/>
      <c r="Q29" s="331"/>
      <c r="R29" s="331"/>
      <c r="S29" s="331"/>
      <c r="T29" s="331"/>
      <c r="U29" s="331"/>
      <c r="V29" s="331"/>
      <c r="W29" s="331"/>
      <c r="X29" s="331"/>
      <c r="Y29" s="331"/>
      <c r="Z29" s="331">
        <f>IF(IK_1_AG_9!$S$13&lt;&gt;"",IK_1_AG_9!$S$13,"")</f>
        <v>0</v>
      </c>
      <c r="AA29" s="331">
        <f>IF(IK_1_AG_9!$T$13&lt;&gt;"",IK_1_AG_9!$T$13,"")</f>
        <v>0</v>
      </c>
      <c r="AB29" s="331"/>
      <c r="AC29" s="332"/>
      <c r="AD29" s="262"/>
    </row>
    <row r="30" spans="1:33" s="71" customFormat="1" ht="20.100000000000001" hidden="1" customHeight="1" x14ac:dyDescent="0.2">
      <c r="A30" s="324" t="str">
        <f t="shared" si="4"/>
        <v>I -10</v>
      </c>
      <c r="B30" s="325">
        <v>1</v>
      </c>
      <c r="C30" s="326">
        <v>10</v>
      </c>
      <c r="D30" s="327" t="str">
        <f>CONCATENATE(Sprache!$B$33,"-",Sprache!$B$25," ",ROMAN(B30)," - ",Sprache!$B$35," ",C30)</f>
        <v>IK-Teilprojekt I - AG 10</v>
      </c>
      <c r="E30" s="388"/>
      <c r="F30" s="328" t="str">
        <f>IF(E$21&lt;&gt;"",IF(Anzahl_AG=1,E$21,CONCATENATE(E$21," - ",AB$6)),"")</f>
        <v/>
      </c>
      <c r="G30" s="329">
        <f t="shared" si="5"/>
        <v>0</v>
      </c>
      <c r="H30" s="329">
        <f t="shared" si="6"/>
        <v>0</v>
      </c>
      <c r="I30" s="329">
        <f t="shared" si="7"/>
        <v>0</v>
      </c>
      <c r="J30" s="330"/>
      <c r="K30" s="331"/>
      <c r="L30" s="331"/>
      <c r="M30" s="331"/>
      <c r="N30" s="331"/>
      <c r="O30" s="331"/>
      <c r="P30" s="331"/>
      <c r="Q30" s="331"/>
      <c r="R30" s="331"/>
      <c r="S30" s="331"/>
      <c r="T30" s="331"/>
      <c r="U30" s="331"/>
      <c r="V30" s="331"/>
      <c r="W30" s="331"/>
      <c r="X30" s="331"/>
      <c r="Y30" s="331"/>
      <c r="Z30" s="331"/>
      <c r="AA30" s="331"/>
      <c r="AB30" s="331">
        <f>IF(IK_1_AG_10!$S$13&lt;&gt;"",IK_1_AG_10!$S$13,"")</f>
        <v>0</v>
      </c>
      <c r="AC30" s="332">
        <f>IF(IK_1_AG_10!$T$13&lt;&gt;"",IK_1_AG_10!$T$13,"")</f>
        <v>0</v>
      </c>
      <c r="AD30" s="262"/>
    </row>
    <row r="31" spans="1:33" s="71" customFormat="1" ht="20.100000000000001" hidden="1" customHeight="1" x14ac:dyDescent="0.2">
      <c r="A31" s="324" t="str">
        <f>IF(B31&lt;&gt;"",ROMAN(B31) &amp;IF(C31&lt;&gt;""," -" &amp;C31,""),"")</f>
        <v>II -1</v>
      </c>
      <c r="B31" s="325">
        <v>2</v>
      </c>
      <c r="C31" s="326">
        <v>1</v>
      </c>
      <c r="D31" s="327" t="str">
        <f>CONCATENATE(Sprache!$B$33,"-",Sprache!$B$25," ",ROMAN(B31)," - ",Sprache!$B$35," ",C31)</f>
        <v>IK-Teilprojekt II - AG 1</v>
      </c>
      <c r="E31" s="388"/>
      <c r="F31" s="319" t="str">
        <f>IF(E$31&lt;&gt;"",IF(Anzahl_AG=1,E$31,CONCATENATE(E$31," - ",J$6)),"")</f>
        <v/>
      </c>
      <c r="G31" s="329">
        <f t="shared" si="5"/>
        <v>0</v>
      </c>
      <c r="H31" s="329">
        <f t="shared" si="6"/>
        <v>0</v>
      </c>
      <c r="I31" s="329">
        <f t="shared" si="7"/>
        <v>0</v>
      </c>
      <c r="J31" s="330">
        <f>IF(IK_2!$S$13&lt;&gt;"",IK_2!$S$13,"")</f>
        <v>0</v>
      </c>
      <c r="K31" s="331">
        <f>IF(IK_2!$T$13&lt;&gt;"",IK_2!$T$13,"")</f>
        <v>0</v>
      </c>
      <c r="L31" s="331"/>
      <c r="M31" s="331"/>
      <c r="N31" s="331"/>
      <c r="O31" s="331"/>
      <c r="P31" s="331"/>
      <c r="Q31" s="331"/>
      <c r="R31" s="331"/>
      <c r="S31" s="331"/>
      <c r="T31" s="331"/>
      <c r="U31" s="331"/>
      <c r="V31" s="331"/>
      <c r="W31" s="331"/>
      <c r="X31" s="331"/>
      <c r="Y31" s="331"/>
      <c r="Z31" s="331"/>
      <c r="AA31" s="331"/>
      <c r="AB31" s="331"/>
      <c r="AC31" s="332"/>
      <c r="AD31" s="262"/>
    </row>
    <row r="32" spans="1:33" s="71" customFormat="1" ht="20.100000000000001" hidden="1" customHeight="1" x14ac:dyDescent="0.2">
      <c r="A32" s="324" t="str">
        <f t="shared" si="4"/>
        <v>II -2</v>
      </c>
      <c r="B32" s="325">
        <v>2</v>
      </c>
      <c r="C32" s="326">
        <v>2</v>
      </c>
      <c r="D32" s="327" t="str">
        <f>CONCATENATE(Sprache!$B$33,"-",Sprache!$B$25," ",ROMAN(B32)," - ",Sprache!$B$35," ",C32)</f>
        <v>IK-Teilprojekt II - AG 2</v>
      </c>
      <c r="E32" s="388"/>
      <c r="F32" s="328" t="str">
        <f>IF(E$31&lt;&gt;"",IF(Anzahl_AG=1,E$31,CONCATENATE(E$31," - ",L$6)),"")</f>
        <v/>
      </c>
      <c r="G32" s="329">
        <f t="shared" si="5"/>
        <v>0</v>
      </c>
      <c r="H32" s="329">
        <f t="shared" si="6"/>
        <v>0</v>
      </c>
      <c r="I32" s="329">
        <f t="shared" si="7"/>
        <v>0</v>
      </c>
      <c r="J32" s="330"/>
      <c r="K32" s="331"/>
      <c r="L32" s="331">
        <f>IF(IK_2_AG_2!$S$13&lt;&gt;"",IK_2_AG_2!$S$13,"")</f>
        <v>0</v>
      </c>
      <c r="M32" s="331">
        <f>IF(IK_2_AG_2!$T$13&lt;&gt;"",IK_2_AG_2!$T$13,"")</f>
        <v>0</v>
      </c>
      <c r="N32" s="331"/>
      <c r="O32" s="331"/>
      <c r="P32" s="331"/>
      <c r="Q32" s="331"/>
      <c r="R32" s="331"/>
      <c r="S32" s="331"/>
      <c r="T32" s="331"/>
      <c r="U32" s="331"/>
      <c r="V32" s="331"/>
      <c r="W32" s="331"/>
      <c r="X32" s="331"/>
      <c r="Y32" s="331"/>
      <c r="Z32" s="331"/>
      <c r="AA32" s="331"/>
      <c r="AB32" s="331"/>
      <c r="AC32" s="332"/>
      <c r="AD32" s="262"/>
    </row>
    <row r="33" spans="1:30" s="71" customFormat="1" ht="20.100000000000001" hidden="1" customHeight="1" x14ac:dyDescent="0.2">
      <c r="A33" s="324" t="str">
        <f t="shared" si="4"/>
        <v>II -3</v>
      </c>
      <c r="B33" s="325">
        <v>2</v>
      </c>
      <c r="C33" s="326">
        <v>3</v>
      </c>
      <c r="D33" s="327" t="str">
        <f>CONCATENATE(Sprache!$B$33,"-",Sprache!$B$25," ",ROMAN(B33)," - ",Sprache!$B$35," ",C33)</f>
        <v>IK-Teilprojekt II - AG 3</v>
      </c>
      <c r="E33" s="388"/>
      <c r="F33" s="328" t="str">
        <f>IF(E$31&lt;&gt;"",IF(Anzahl_AG=1,E$31,CONCATENATE(E$31," - ",N$6)),"")</f>
        <v/>
      </c>
      <c r="G33" s="329">
        <f t="shared" si="5"/>
        <v>0</v>
      </c>
      <c r="H33" s="329">
        <f t="shared" si="6"/>
        <v>0</v>
      </c>
      <c r="I33" s="329">
        <f t="shared" si="7"/>
        <v>0</v>
      </c>
      <c r="J33" s="330"/>
      <c r="K33" s="331"/>
      <c r="L33" s="331"/>
      <c r="M33" s="331"/>
      <c r="N33" s="331">
        <f>IF(IK_2_AG_3!$S$13&lt;&gt;"",IK_2_AG_3!$S$13,"")</f>
        <v>0</v>
      </c>
      <c r="O33" s="331">
        <f>IF(IK_2_AG_3!$T$13&lt;&gt;"",IK_2_AG_3!$T$13,"")</f>
        <v>0</v>
      </c>
      <c r="P33" s="331"/>
      <c r="Q33" s="331"/>
      <c r="R33" s="331"/>
      <c r="S33" s="331"/>
      <c r="T33" s="331"/>
      <c r="U33" s="331"/>
      <c r="V33" s="331"/>
      <c r="W33" s="331"/>
      <c r="X33" s="331"/>
      <c r="Y33" s="331"/>
      <c r="Z33" s="331"/>
      <c r="AA33" s="331"/>
      <c r="AB33" s="331"/>
      <c r="AC33" s="332"/>
      <c r="AD33" s="262"/>
    </row>
    <row r="34" spans="1:30" s="71" customFormat="1" ht="20.100000000000001" hidden="1" customHeight="1" x14ac:dyDescent="0.2">
      <c r="A34" s="324" t="str">
        <f t="shared" si="4"/>
        <v>II -4</v>
      </c>
      <c r="B34" s="325">
        <v>2</v>
      </c>
      <c r="C34" s="326">
        <v>4</v>
      </c>
      <c r="D34" s="327" t="str">
        <f>CONCATENATE(Sprache!$B$33,"-",Sprache!$B$25," ",ROMAN(B34)," - ",Sprache!$B$35," ",C34)</f>
        <v>IK-Teilprojekt II - AG 4</v>
      </c>
      <c r="E34" s="388"/>
      <c r="F34" s="328" t="str">
        <f>IF(E$31&lt;&gt;"",IF(Anzahl_AG=1,E$31,CONCATENATE(E$31," - ",P$6)),"")</f>
        <v/>
      </c>
      <c r="G34" s="329">
        <f t="shared" si="5"/>
        <v>0</v>
      </c>
      <c r="H34" s="329">
        <f t="shared" si="6"/>
        <v>0</v>
      </c>
      <c r="I34" s="329">
        <f t="shared" si="7"/>
        <v>0</v>
      </c>
      <c r="J34" s="330"/>
      <c r="K34" s="331"/>
      <c r="L34" s="331"/>
      <c r="M34" s="331"/>
      <c r="N34" s="331"/>
      <c r="O34" s="331"/>
      <c r="P34" s="331">
        <f>IF(IK_2_AG_4!$S$13&lt;&gt;"",IK_2_AG_4!$S$13,"")</f>
        <v>0</v>
      </c>
      <c r="Q34" s="331">
        <f>IF(IK_2_AG_4!$T$13&lt;&gt;"",IK_2_AG_4!$T$13,"")</f>
        <v>0</v>
      </c>
      <c r="R34" s="331"/>
      <c r="S34" s="331"/>
      <c r="T34" s="331"/>
      <c r="U34" s="331"/>
      <c r="V34" s="331"/>
      <c r="W34" s="331"/>
      <c r="X34" s="331"/>
      <c r="Y34" s="331"/>
      <c r="Z34" s="331"/>
      <c r="AA34" s="331"/>
      <c r="AB34" s="331"/>
      <c r="AC34" s="332"/>
      <c r="AD34" s="262"/>
    </row>
    <row r="35" spans="1:30" s="71" customFormat="1" ht="20.100000000000001" hidden="1" customHeight="1" x14ac:dyDescent="0.2">
      <c r="A35" s="324" t="str">
        <f t="shared" si="4"/>
        <v>II -5</v>
      </c>
      <c r="B35" s="325">
        <v>2</v>
      </c>
      <c r="C35" s="326">
        <v>5</v>
      </c>
      <c r="D35" s="327" t="str">
        <f>CONCATENATE(Sprache!$B$33,"-",Sprache!$B$25," ",ROMAN(B35)," - ",Sprache!$B$35," ",C35)</f>
        <v>IK-Teilprojekt II - AG 5</v>
      </c>
      <c r="E35" s="388"/>
      <c r="F35" s="328" t="str">
        <f>IF(E$31&lt;&gt;"",IF(Anzahl_AG=1,E$31,CONCATENATE(E$31," - ",R$6)),"")</f>
        <v/>
      </c>
      <c r="G35" s="329">
        <f t="shared" si="5"/>
        <v>0</v>
      </c>
      <c r="H35" s="329">
        <f t="shared" si="6"/>
        <v>0</v>
      </c>
      <c r="I35" s="329">
        <f t="shared" si="7"/>
        <v>0</v>
      </c>
      <c r="J35" s="330"/>
      <c r="K35" s="331"/>
      <c r="L35" s="331"/>
      <c r="M35" s="331"/>
      <c r="N35" s="331"/>
      <c r="O35" s="331"/>
      <c r="P35" s="331"/>
      <c r="Q35" s="331"/>
      <c r="R35" s="331">
        <f>IF(IK_2_AG_5!$S$13&lt;&gt;"",IK_2_AG_5!$S$13,"")</f>
        <v>0</v>
      </c>
      <c r="S35" s="331">
        <f>IF(IK_2_AG_5!$T$13&lt;&gt;"",IK_2_AG_5!$T$13,"")</f>
        <v>0</v>
      </c>
      <c r="T35" s="331"/>
      <c r="U35" s="331"/>
      <c r="V35" s="331"/>
      <c r="W35" s="331"/>
      <c r="X35" s="331"/>
      <c r="Y35" s="331"/>
      <c r="Z35" s="331"/>
      <c r="AA35" s="331"/>
      <c r="AB35" s="331"/>
      <c r="AC35" s="332"/>
      <c r="AD35" s="262"/>
    </row>
    <row r="36" spans="1:30" s="71" customFormat="1" ht="20.100000000000001" hidden="1" customHeight="1" x14ac:dyDescent="0.2">
      <c r="A36" s="324" t="str">
        <f t="shared" si="4"/>
        <v>II -6</v>
      </c>
      <c r="B36" s="325">
        <v>2</v>
      </c>
      <c r="C36" s="326">
        <v>6</v>
      </c>
      <c r="D36" s="327" t="str">
        <f>CONCATENATE(Sprache!$B$33,"-",Sprache!$B$25," ",ROMAN(B36)," - ",Sprache!$B$35," ",C36)</f>
        <v>IK-Teilprojekt II - AG 6</v>
      </c>
      <c r="E36" s="388"/>
      <c r="F36" s="328" t="str">
        <f>IF(E$31&lt;&gt;"",IF(Anzahl_AG=1,E$31,CONCATENATE(E$31," - ",T$6)),"")</f>
        <v/>
      </c>
      <c r="G36" s="329">
        <f t="shared" si="5"/>
        <v>0</v>
      </c>
      <c r="H36" s="329">
        <f t="shared" si="6"/>
        <v>0</v>
      </c>
      <c r="I36" s="329">
        <f t="shared" si="7"/>
        <v>0</v>
      </c>
      <c r="J36" s="330"/>
      <c r="K36" s="331"/>
      <c r="L36" s="331"/>
      <c r="M36" s="331"/>
      <c r="N36" s="331"/>
      <c r="O36" s="331"/>
      <c r="P36" s="331"/>
      <c r="Q36" s="331"/>
      <c r="R36" s="331"/>
      <c r="S36" s="331"/>
      <c r="T36" s="331">
        <f>IF(IK_2_AG_6!$S$13&lt;&gt;"",IK_2_AG_6!$S$13,"")</f>
        <v>0</v>
      </c>
      <c r="U36" s="331">
        <f>IF(IK_2_AG_6!$T$13&lt;&gt;"",IK_2_AG_6!$T$13,"")</f>
        <v>0</v>
      </c>
      <c r="V36" s="331"/>
      <c r="W36" s="331"/>
      <c r="X36" s="331"/>
      <c r="Y36" s="331"/>
      <c r="Z36" s="331"/>
      <c r="AA36" s="331"/>
      <c r="AB36" s="331"/>
      <c r="AC36" s="332"/>
      <c r="AD36" s="262"/>
    </row>
    <row r="37" spans="1:30" s="71" customFormat="1" ht="20.100000000000001" hidden="1" customHeight="1" x14ac:dyDescent="0.2">
      <c r="A37" s="324" t="str">
        <f t="shared" si="4"/>
        <v>II -7</v>
      </c>
      <c r="B37" s="325">
        <v>2</v>
      </c>
      <c r="C37" s="326">
        <v>7</v>
      </c>
      <c r="D37" s="327" t="str">
        <f>CONCATENATE(Sprache!$B$33,"-",Sprache!$B$25," ",ROMAN(B37)," - ",Sprache!$B$35," ",C37)</f>
        <v>IK-Teilprojekt II - AG 7</v>
      </c>
      <c r="E37" s="388"/>
      <c r="F37" s="328" t="str">
        <f>IF(E$31&lt;&gt;"",IF(Anzahl_AG=1,E$31,CONCATENATE(E$31," - ",V$6)),"")</f>
        <v/>
      </c>
      <c r="G37" s="329">
        <f t="shared" si="5"/>
        <v>0</v>
      </c>
      <c r="H37" s="329">
        <f t="shared" si="6"/>
        <v>0</v>
      </c>
      <c r="I37" s="329">
        <f t="shared" si="7"/>
        <v>0</v>
      </c>
      <c r="J37" s="330"/>
      <c r="K37" s="331"/>
      <c r="L37" s="331"/>
      <c r="M37" s="331"/>
      <c r="N37" s="331"/>
      <c r="O37" s="331"/>
      <c r="P37" s="331"/>
      <c r="Q37" s="331"/>
      <c r="R37" s="331"/>
      <c r="S37" s="331"/>
      <c r="T37" s="331"/>
      <c r="U37" s="331"/>
      <c r="V37" s="331">
        <f>IF(IK_2_AG_7!$S$13&lt;&gt;"",IK_2_AG_7!$S$13,"")</f>
        <v>0</v>
      </c>
      <c r="W37" s="331">
        <f>IF(IK_2_AG_7!$T$13&lt;&gt;"",IK_2_AG_7!$T$13,"")</f>
        <v>0</v>
      </c>
      <c r="X37" s="331"/>
      <c r="Y37" s="331"/>
      <c r="Z37" s="331"/>
      <c r="AA37" s="331"/>
      <c r="AB37" s="331"/>
      <c r="AC37" s="332"/>
      <c r="AD37" s="262"/>
    </row>
    <row r="38" spans="1:30" s="71" customFormat="1" ht="20.100000000000001" hidden="1" customHeight="1" x14ac:dyDescent="0.2">
      <c r="A38" s="324" t="str">
        <f t="shared" si="4"/>
        <v>II -8</v>
      </c>
      <c r="B38" s="325">
        <v>2</v>
      </c>
      <c r="C38" s="326">
        <v>8</v>
      </c>
      <c r="D38" s="327" t="str">
        <f>CONCATENATE(Sprache!$B$33,"-",Sprache!$B$25," ",ROMAN(B38)," - ",Sprache!$B$35," ",C38)</f>
        <v>IK-Teilprojekt II - AG 8</v>
      </c>
      <c r="E38" s="388"/>
      <c r="F38" s="328" t="str">
        <f>IF(E$31&lt;&gt;"",IF(Anzahl_AG=1,E$31,CONCATENATE(E$31," - ",X$6)),"")</f>
        <v/>
      </c>
      <c r="G38" s="329">
        <f t="shared" si="5"/>
        <v>0</v>
      </c>
      <c r="H38" s="329">
        <f t="shared" si="6"/>
        <v>0</v>
      </c>
      <c r="I38" s="329">
        <f t="shared" si="7"/>
        <v>0</v>
      </c>
      <c r="J38" s="330"/>
      <c r="K38" s="331"/>
      <c r="L38" s="331"/>
      <c r="M38" s="331"/>
      <c r="N38" s="331"/>
      <c r="O38" s="331"/>
      <c r="P38" s="331"/>
      <c r="Q38" s="331"/>
      <c r="R38" s="331"/>
      <c r="S38" s="331"/>
      <c r="T38" s="331"/>
      <c r="U38" s="331"/>
      <c r="V38" s="331"/>
      <c r="W38" s="331"/>
      <c r="X38" s="331">
        <f>IF(IK_2_AG_8!$S$13&lt;&gt;"",IK_2_AG_8!$S$13,"")</f>
        <v>0</v>
      </c>
      <c r="Y38" s="331">
        <f>IF(IK_2_AG_8!$T$13&lt;&gt;"",IK_2_AG_8!$T$13,"")</f>
        <v>0</v>
      </c>
      <c r="Z38" s="331"/>
      <c r="AA38" s="331"/>
      <c r="AB38" s="331"/>
      <c r="AC38" s="332"/>
      <c r="AD38" s="262"/>
    </row>
    <row r="39" spans="1:30" s="71" customFormat="1" ht="20.100000000000001" hidden="1" customHeight="1" x14ac:dyDescent="0.2">
      <c r="A39" s="324" t="str">
        <f t="shared" si="4"/>
        <v>II -9</v>
      </c>
      <c r="B39" s="325">
        <v>2</v>
      </c>
      <c r="C39" s="326">
        <v>9</v>
      </c>
      <c r="D39" s="327" t="str">
        <f>CONCATENATE(Sprache!$B$33,"-",Sprache!$B$25," ",ROMAN(B39)," - ",Sprache!$B$35," ",C39)</f>
        <v>IK-Teilprojekt II - AG 9</v>
      </c>
      <c r="E39" s="388"/>
      <c r="F39" s="328" t="str">
        <f>IF(E$31&lt;&gt;"",IF(Anzahl_AG=1,E$31,CONCATENATE(E$31," - ",Z$6)),"")</f>
        <v/>
      </c>
      <c r="G39" s="329">
        <f t="shared" si="5"/>
        <v>0</v>
      </c>
      <c r="H39" s="329">
        <f t="shared" si="6"/>
        <v>0</v>
      </c>
      <c r="I39" s="329">
        <f t="shared" si="7"/>
        <v>0</v>
      </c>
      <c r="J39" s="330"/>
      <c r="K39" s="331"/>
      <c r="L39" s="331"/>
      <c r="M39" s="331"/>
      <c r="N39" s="331"/>
      <c r="O39" s="331"/>
      <c r="P39" s="331"/>
      <c r="Q39" s="331"/>
      <c r="R39" s="331"/>
      <c r="S39" s="331"/>
      <c r="T39" s="331"/>
      <c r="U39" s="331"/>
      <c r="V39" s="331"/>
      <c r="W39" s="331"/>
      <c r="X39" s="331"/>
      <c r="Y39" s="331"/>
      <c r="Z39" s="331">
        <f>IF(IK_2_AG_9!$S$13&lt;&gt;"",IK_2_AG_9!$S$13,"")</f>
        <v>0</v>
      </c>
      <c r="AA39" s="331">
        <f>IF(IK_2_AG_9!$T$13&lt;&gt;"",IK_2_AG_9!$T$13,"")</f>
        <v>0</v>
      </c>
      <c r="AB39" s="331"/>
      <c r="AC39" s="332"/>
      <c r="AD39" s="262"/>
    </row>
    <row r="40" spans="1:30" s="71" customFormat="1" ht="20.100000000000001" hidden="1" customHeight="1" x14ac:dyDescent="0.2">
      <c r="A40" s="324" t="str">
        <f t="shared" si="4"/>
        <v>II -10</v>
      </c>
      <c r="B40" s="325">
        <v>2</v>
      </c>
      <c r="C40" s="326">
        <v>10</v>
      </c>
      <c r="D40" s="327" t="str">
        <f>CONCATENATE(Sprache!$B$33,"-",Sprache!$B$25," ",ROMAN(B40)," - ",Sprache!$B$35," ",C40)</f>
        <v>IK-Teilprojekt II - AG 10</v>
      </c>
      <c r="E40" s="388"/>
      <c r="F40" s="328" t="str">
        <f>IF(E$31&lt;&gt;"",IF(Anzahl_AG=1,E$31,CONCATENATE(E$31," - ",AB$6)),"")</f>
        <v/>
      </c>
      <c r="G40" s="329">
        <f t="shared" si="5"/>
        <v>0</v>
      </c>
      <c r="H40" s="329">
        <f t="shared" si="6"/>
        <v>0</v>
      </c>
      <c r="I40" s="329">
        <f t="shared" si="7"/>
        <v>0</v>
      </c>
      <c r="J40" s="330"/>
      <c r="K40" s="331"/>
      <c r="L40" s="331"/>
      <c r="M40" s="331"/>
      <c r="N40" s="331"/>
      <c r="O40" s="331"/>
      <c r="P40" s="331"/>
      <c r="Q40" s="331"/>
      <c r="R40" s="331"/>
      <c r="S40" s="331"/>
      <c r="T40" s="331"/>
      <c r="U40" s="331"/>
      <c r="V40" s="331"/>
      <c r="W40" s="331"/>
      <c r="X40" s="331"/>
      <c r="Y40" s="331"/>
      <c r="Z40" s="331"/>
      <c r="AA40" s="331"/>
      <c r="AB40" s="331">
        <f>IF(IK_2_AG_10!$S$13&lt;&gt;"",IK_2_AG_10!$S$13,"")</f>
        <v>0</v>
      </c>
      <c r="AC40" s="332">
        <f>IF(IK_2_AG_10!$T$13&lt;&gt;"",IK_2_AG_10!$T$13,"")</f>
        <v>0</v>
      </c>
      <c r="AD40" s="262"/>
    </row>
    <row r="41" spans="1:30" s="71" customFormat="1" ht="20.100000000000001" hidden="1" customHeight="1" x14ac:dyDescent="0.2">
      <c r="A41" s="324" t="str">
        <f>IF(B41&lt;&gt;"",ROMAN(B41) &amp;IF(C41&lt;&gt;""," -" &amp;C41,""),"")</f>
        <v>III -1</v>
      </c>
      <c r="B41" s="325">
        <v>3</v>
      </c>
      <c r="C41" s="326">
        <v>1</v>
      </c>
      <c r="D41" s="327" t="str">
        <f>CONCATENATE(Sprache!$B$33,"-",Sprache!$B$25," ",ROMAN(B41)," - ",Sprache!$B$35," ",C41)</f>
        <v>IK-Teilprojekt III - AG 1</v>
      </c>
      <c r="E41" s="388"/>
      <c r="F41" s="319" t="str">
        <f>IF(E$41&lt;&gt;"",IF(Anzahl_AG=1,E$41,CONCATENATE(E$41," - ",J$6)),"")</f>
        <v/>
      </c>
      <c r="G41" s="329">
        <f t="shared" si="5"/>
        <v>0</v>
      </c>
      <c r="H41" s="329">
        <f t="shared" si="6"/>
        <v>0</v>
      </c>
      <c r="I41" s="329">
        <f t="shared" si="7"/>
        <v>0</v>
      </c>
      <c r="J41" s="330">
        <f>IF(IK_3!$S$13&lt;&gt;"",IK_3!$S$13,"")</f>
        <v>0</v>
      </c>
      <c r="K41" s="331">
        <f>IF(IK_3!$T$13&lt;&gt;"",IK_3!$T$13,"")</f>
        <v>0</v>
      </c>
      <c r="L41" s="331"/>
      <c r="M41" s="331"/>
      <c r="N41" s="331"/>
      <c r="O41" s="331"/>
      <c r="P41" s="331"/>
      <c r="Q41" s="331"/>
      <c r="R41" s="331"/>
      <c r="S41" s="331"/>
      <c r="T41" s="331"/>
      <c r="U41" s="331"/>
      <c r="V41" s="331"/>
      <c r="W41" s="331"/>
      <c r="X41" s="331"/>
      <c r="Y41" s="331"/>
      <c r="Z41" s="331"/>
      <c r="AA41" s="331"/>
      <c r="AB41" s="331"/>
      <c r="AC41" s="332"/>
      <c r="AD41" s="262"/>
    </row>
    <row r="42" spans="1:30" s="71" customFormat="1" ht="20.100000000000001" hidden="1" customHeight="1" x14ac:dyDescent="0.2">
      <c r="A42" s="324" t="str">
        <f t="shared" si="4"/>
        <v>III -2</v>
      </c>
      <c r="B42" s="325">
        <v>3</v>
      </c>
      <c r="C42" s="326">
        <v>2</v>
      </c>
      <c r="D42" s="327" t="str">
        <f>CONCATENATE(Sprache!$B$33,"-",Sprache!$B$25," ",ROMAN(B42)," - ",Sprache!$B$35," ",C42)</f>
        <v>IK-Teilprojekt III - AG 2</v>
      </c>
      <c r="E42" s="388"/>
      <c r="F42" s="328" t="str">
        <f>IF(E$41&lt;&gt;"",IF(Anzahl_AG=1,E$41,CONCATENATE(E$41," - ",L$6)),"")</f>
        <v/>
      </c>
      <c r="G42" s="329">
        <f t="shared" si="5"/>
        <v>0</v>
      </c>
      <c r="H42" s="329">
        <f t="shared" si="6"/>
        <v>0</v>
      </c>
      <c r="I42" s="329">
        <f t="shared" si="7"/>
        <v>0</v>
      </c>
      <c r="J42" s="330"/>
      <c r="K42" s="331"/>
      <c r="L42" s="331">
        <f>IF(IK_3_AG_2!$S$13&lt;&gt;"",IK_3_AG_2!$S$13,"")</f>
        <v>0</v>
      </c>
      <c r="M42" s="331">
        <f>IF(IK_3_AG_2!$T$13&lt;&gt;"",IK_3_AG_2!$T$13,"")</f>
        <v>0</v>
      </c>
      <c r="N42" s="331"/>
      <c r="O42" s="331"/>
      <c r="P42" s="331"/>
      <c r="Q42" s="331"/>
      <c r="R42" s="331"/>
      <c r="S42" s="331"/>
      <c r="T42" s="331"/>
      <c r="U42" s="331"/>
      <c r="V42" s="331"/>
      <c r="W42" s="331"/>
      <c r="X42" s="331"/>
      <c r="Y42" s="331"/>
      <c r="Z42" s="331"/>
      <c r="AA42" s="331"/>
      <c r="AB42" s="331"/>
      <c r="AC42" s="332"/>
      <c r="AD42" s="262"/>
    </row>
    <row r="43" spans="1:30" s="71" customFormat="1" ht="20.100000000000001" hidden="1" customHeight="1" x14ac:dyDescent="0.2">
      <c r="A43" s="324" t="str">
        <f t="shared" si="4"/>
        <v>III -3</v>
      </c>
      <c r="B43" s="325">
        <v>3</v>
      </c>
      <c r="C43" s="326">
        <v>3</v>
      </c>
      <c r="D43" s="327" t="str">
        <f>CONCATENATE(Sprache!$B$33,"-",Sprache!$B$25," ",ROMAN(B43)," - ",Sprache!$B$35," ",C43)</f>
        <v>IK-Teilprojekt III - AG 3</v>
      </c>
      <c r="E43" s="388"/>
      <c r="F43" s="328" t="str">
        <f>IF(E$41&lt;&gt;"",IF(Anzahl_AG=1,E$41,CONCATENATE(E$41," - ",N$6)),"")</f>
        <v/>
      </c>
      <c r="G43" s="329">
        <f t="shared" si="5"/>
        <v>0</v>
      </c>
      <c r="H43" s="329">
        <f t="shared" si="6"/>
        <v>0</v>
      </c>
      <c r="I43" s="329">
        <f t="shared" si="7"/>
        <v>0</v>
      </c>
      <c r="J43" s="330"/>
      <c r="K43" s="331"/>
      <c r="L43" s="331"/>
      <c r="M43" s="331"/>
      <c r="N43" s="331">
        <f>IF(IK_3_AG_3!$S$13&lt;&gt;"",IK_3_AG_3!$S$13,"")</f>
        <v>0</v>
      </c>
      <c r="O43" s="331">
        <f>IF(IK_3_AG_3!$T$13&lt;&gt;"",IK_3_AG_3!$T$13,"")</f>
        <v>0</v>
      </c>
      <c r="P43" s="331"/>
      <c r="Q43" s="331"/>
      <c r="R43" s="331"/>
      <c r="S43" s="331"/>
      <c r="T43" s="331"/>
      <c r="U43" s="331"/>
      <c r="V43" s="331"/>
      <c r="W43" s="331"/>
      <c r="X43" s="331"/>
      <c r="Y43" s="331"/>
      <c r="Z43" s="331"/>
      <c r="AA43" s="331"/>
      <c r="AB43" s="331"/>
      <c r="AC43" s="332"/>
      <c r="AD43" s="262"/>
    </row>
    <row r="44" spans="1:30" s="71" customFormat="1" ht="20.100000000000001" hidden="1" customHeight="1" x14ac:dyDescent="0.2">
      <c r="A44" s="324" t="str">
        <f t="shared" si="4"/>
        <v>III -4</v>
      </c>
      <c r="B44" s="325">
        <v>3</v>
      </c>
      <c r="C44" s="326">
        <v>4</v>
      </c>
      <c r="D44" s="327" t="str">
        <f>CONCATENATE(Sprache!$B$33,"-",Sprache!$B$25," ",ROMAN(B44)," - ",Sprache!$B$35," ",C44)</f>
        <v>IK-Teilprojekt III - AG 4</v>
      </c>
      <c r="E44" s="388"/>
      <c r="F44" s="328" t="str">
        <f>IF(E$41&lt;&gt;"",IF(Anzahl_AG=1,E$41,CONCATENATE(E$41," - ",P$6)),"")</f>
        <v/>
      </c>
      <c r="G44" s="329">
        <f t="shared" si="5"/>
        <v>0</v>
      </c>
      <c r="H44" s="329">
        <f t="shared" si="6"/>
        <v>0</v>
      </c>
      <c r="I44" s="329">
        <f t="shared" si="7"/>
        <v>0</v>
      </c>
      <c r="J44" s="330"/>
      <c r="K44" s="331"/>
      <c r="L44" s="331"/>
      <c r="M44" s="331"/>
      <c r="N44" s="331"/>
      <c r="O44" s="331"/>
      <c r="P44" s="331">
        <f>IF(IK_3_AG_4!$S$13&lt;&gt;"",IK_3_AG_4!$S$13,"")</f>
        <v>0</v>
      </c>
      <c r="Q44" s="331">
        <f>IF(IK_3_AG_4!$T$13&lt;&gt;"",IK_3_AG_4!$T$13,"")</f>
        <v>0</v>
      </c>
      <c r="R44" s="331"/>
      <c r="S44" s="331"/>
      <c r="T44" s="331"/>
      <c r="U44" s="331"/>
      <c r="V44" s="331"/>
      <c r="W44" s="331"/>
      <c r="X44" s="331"/>
      <c r="Y44" s="331"/>
      <c r="Z44" s="331"/>
      <c r="AA44" s="331"/>
      <c r="AB44" s="331"/>
      <c r="AC44" s="332"/>
      <c r="AD44" s="262"/>
    </row>
    <row r="45" spans="1:30" s="71" customFormat="1" ht="20.100000000000001" hidden="1" customHeight="1" x14ac:dyDescent="0.2">
      <c r="A45" s="324" t="str">
        <f t="shared" si="4"/>
        <v>III -5</v>
      </c>
      <c r="B45" s="325">
        <v>3</v>
      </c>
      <c r="C45" s="326">
        <v>5</v>
      </c>
      <c r="D45" s="327" t="str">
        <f>CONCATENATE(Sprache!$B$33,"-",Sprache!$B$25," ",ROMAN(B45)," - ",Sprache!$B$35," ",C45)</f>
        <v>IK-Teilprojekt III - AG 5</v>
      </c>
      <c r="E45" s="388"/>
      <c r="F45" s="328" t="str">
        <f>IF(E$41&lt;&gt;"",IF(Anzahl_AG=1,E$41,CONCATENATE(E$41," - ",R$6)),"")</f>
        <v/>
      </c>
      <c r="G45" s="329">
        <f t="shared" si="5"/>
        <v>0</v>
      </c>
      <c r="H45" s="329">
        <f t="shared" si="6"/>
        <v>0</v>
      </c>
      <c r="I45" s="329">
        <f t="shared" si="7"/>
        <v>0</v>
      </c>
      <c r="J45" s="330"/>
      <c r="K45" s="331"/>
      <c r="L45" s="331"/>
      <c r="M45" s="331"/>
      <c r="N45" s="331"/>
      <c r="O45" s="331"/>
      <c r="P45" s="331"/>
      <c r="Q45" s="331"/>
      <c r="R45" s="331">
        <f>IF(IK_3_AG_5!$S$13&lt;&gt;"",IK_3_AG_5!$S$13,"")</f>
        <v>0</v>
      </c>
      <c r="S45" s="331">
        <f>IF(IK_3_AG_5!$T$13&lt;&gt;"",IK_3_AG_5!$T$13,"")</f>
        <v>0</v>
      </c>
      <c r="T45" s="331"/>
      <c r="U45" s="331"/>
      <c r="V45" s="331"/>
      <c r="W45" s="331"/>
      <c r="X45" s="331"/>
      <c r="Y45" s="331"/>
      <c r="Z45" s="331"/>
      <c r="AA45" s="331"/>
      <c r="AB45" s="331"/>
      <c r="AC45" s="332"/>
      <c r="AD45" s="262"/>
    </row>
    <row r="46" spans="1:30" s="71" customFormat="1" ht="20.100000000000001" hidden="1" customHeight="1" x14ac:dyDescent="0.2">
      <c r="A46" s="324" t="str">
        <f t="shared" si="4"/>
        <v>III -6</v>
      </c>
      <c r="B46" s="325">
        <v>3</v>
      </c>
      <c r="C46" s="326">
        <v>6</v>
      </c>
      <c r="D46" s="327" t="str">
        <f>CONCATENATE(Sprache!$B$33,"-",Sprache!$B$25," ",ROMAN(B46)," - ",Sprache!$B$35," ",C46)</f>
        <v>IK-Teilprojekt III - AG 6</v>
      </c>
      <c r="E46" s="388"/>
      <c r="F46" s="328" t="str">
        <f>IF(E$41&lt;&gt;"",IF(Anzahl_AG=1,E$41,CONCATENATE(E$41," - ",T$6)),"")</f>
        <v/>
      </c>
      <c r="G46" s="329">
        <f t="shared" si="5"/>
        <v>0</v>
      </c>
      <c r="H46" s="329">
        <f t="shared" si="6"/>
        <v>0</v>
      </c>
      <c r="I46" s="329">
        <f t="shared" si="7"/>
        <v>0</v>
      </c>
      <c r="J46" s="330"/>
      <c r="K46" s="331"/>
      <c r="L46" s="331"/>
      <c r="M46" s="331"/>
      <c r="N46" s="331"/>
      <c r="O46" s="331"/>
      <c r="P46" s="331"/>
      <c r="Q46" s="331"/>
      <c r="R46" s="331"/>
      <c r="S46" s="331"/>
      <c r="T46" s="331">
        <f>IF(IK_3_AG_6!$S$13&lt;&gt;"",IK_3_AG_6!$S$13,"")</f>
        <v>0</v>
      </c>
      <c r="U46" s="331">
        <f>IF(IK_3_AG_6!$T$13&lt;&gt;"",IK_3_AG_6!$T$13,"")</f>
        <v>0</v>
      </c>
      <c r="V46" s="331"/>
      <c r="W46" s="331"/>
      <c r="X46" s="331"/>
      <c r="Y46" s="331"/>
      <c r="Z46" s="331"/>
      <c r="AA46" s="331"/>
      <c r="AB46" s="331"/>
      <c r="AC46" s="332"/>
      <c r="AD46" s="262"/>
    </row>
    <row r="47" spans="1:30" s="71" customFormat="1" ht="20.100000000000001" hidden="1" customHeight="1" x14ac:dyDescent="0.2">
      <c r="A47" s="324" t="str">
        <f t="shared" si="4"/>
        <v>III -7</v>
      </c>
      <c r="B47" s="325">
        <v>3</v>
      </c>
      <c r="C47" s="326">
        <v>7</v>
      </c>
      <c r="D47" s="327" t="str">
        <f>CONCATENATE(Sprache!$B$33,"-",Sprache!$B$25," ",ROMAN(B47)," - ",Sprache!$B$35," ",C47)</f>
        <v>IK-Teilprojekt III - AG 7</v>
      </c>
      <c r="E47" s="388"/>
      <c r="F47" s="328" t="str">
        <f>IF(E$41&lt;&gt;"",IF(Anzahl_AG=1,E$41,CONCATENATE(E$41," - ",V$6)),"")</f>
        <v/>
      </c>
      <c r="G47" s="329">
        <f t="shared" si="5"/>
        <v>0</v>
      </c>
      <c r="H47" s="329">
        <f t="shared" si="6"/>
        <v>0</v>
      </c>
      <c r="I47" s="329">
        <f t="shared" si="7"/>
        <v>0</v>
      </c>
      <c r="J47" s="330"/>
      <c r="K47" s="331"/>
      <c r="L47" s="331"/>
      <c r="M47" s="331"/>
      <c r="N47" s="331"/>
      <c r="O47" s="331"/>
      <c r="P47" s="331"/>
      <c r="Q47" s="331"/>
      <c r="R47" s="331"/>
      <c r="S47" s="331"/>
      <c r="T47" s="331"/>
      <c r="U47" s="331"/>
      <c r="V47" s="331">
        <f>IF(IK_3_AG_7!$S$13&lt;&gt;"",IK_3_AG_7!$S$13,"")</f>
        <v>0</v>
      </c>
      <c r="W47" s="331">
        <f>IF(IK_3_AG_7!$T$13&lt;&gt;"",IK_3_AG_7!$T$13,"")</f>
        <v>0</v>
      </c>
      <c r="X47" s="331"/>
      <c r="Y47" s="331"/>
      <c r="Z47" s="331"/>
      <c r="AA47" s="331"/>
      <c r="AB47" s="331"/>
      <c r="AC47" s="332"/>
      <c r="AD47" s="262"/>
    </row>
    <row r="48" spans="1:30" s="71" customFormat="1" ht="20.100000000000001" hidden="1" customHeight="1" x14ac:dyDescent="0.2">
      <c r="A48" s="324" t="str">
        <f t="shared" si="4"/>
        <v>III -8</v>
      </c>
      <c r="B48" s="325">
        <v>3</v>
      </c>
      <c r="C48" s="326">
        <v>8</v>
      </c>
      <c r="D48" s="327" t="str">
        <f>CONCATENATE(Sprache!$B$33,"-",Sprache!$B$25," ",ROMAN(B48)," - ",Sprache!$B$35," ",C48)</f>
        <v>IK-Teilprojekt III - AG 8</v>
      </c>
      <c r="E48" s="388"/>
      <c r="F48" s="328" t="str">
        <f>IF(E$41&lt;&gt;"",IF(Anzahl_AG=1,E$41,CONCATENATE(E$41," - ",X$6)),"")</f>
        <v/>
      </c>
      <c r="G48" s="329">
        <f t="shared" si="5"/>
        <v>0</v>
      </c>
      <c r="H48" s="329">
        <f t="shared" si="6"/>
        <v>0</v>
      </c>
      <c r="I48" s="329">
        <f t="shared" si="7"/>
        <v>0</v>
      </c>
      <c r="J48" s="330"/>
      <c r="K48" s="331"/>
      <c r="L48" s="331"/>
      <c r="M48" s="331"/>
      <c r="N48" s="331"/>
      <c r="O48" s="331"/>
      <c r="P48" s="331"/>
      <c r="Q48" s="331"/>
      <c r="R48" s="331"/>
      <c r="S48" s="331"/>
      <c r="T48" s="331"/>
      <c r="U48" s="331"/>
      <c r="V48" s="331"/>
      <c r="W48" s="331"/>
      <c r="X48" s="331">
        <f>IF(IK_3_AG_8!$S$13&lt;&gt;"",IK_3_AG_8!$S$13,"")</f>
        <v>0</v>
      </c>
      <c r="Y48" s="331">
        <f>IF(IK_3_AG_8!$T$13&lt;&gt;"",IK_3_AG_8!$T$13,"")</f>
        <v>0</v>
      </c>
      <c r="Z48" s="331"/>
      <c r="AA48" s="331"/>
      <c r="AB48" s="331"/>
      <c r="AC48" s="332"/>
      <c r="AD48" s="262"/>
    </row>
    <row r="49" spans="1:30" s="71" customFormat="1" ht="20.100000000000001" hidden="1" customHeight="1" x14ac:dyDescent="0.2">
      <c r="A49" s="324" t="str">
        <f t="shared" si="4"/>
        <v>III -9</v>
      </c>
      <c r="B49" s="325">
        <v>3</v>
      </c>
      <c r="C49" s="326">
        <v>9</v>
      </c>
      <c r="D49" s="327" t="str">
        <f>CONCATENATE(Sprache!$B$33,"-",Sprache!$B$25," ",ROMAN(B49)," - ",Sprache!$B$35," ",C49)</f>
        <v>IK-Teilprojekt III - AG 9</v>
      </c>
      <c r="E49" s="388"/>
      <c r="F49" s="328" t="str">
        <f>IF(E$41&lt;&gt;"",IF(Anzahl_AG=1,E$41,CONCATENATE(E$41," - ",Z$6)),"")</f>
        <v/>
      </c>
      <c r="G49" s="329">
        <f t="shared" si="5"/>
        <v>0</v>
      </c>
      <c r="H49" s="329">
        <f t="shared" si="6"/>
        <v>0</v>
      </c>
      <c r="I49" s="329">
        <f t="shared" si="7"/>
        <v>0</v>
      </c>
      <c r="J49" s="330"/>
      <c r="K49" s="331"/>
      <c r="L49" s="331"/>
      <c r="M49" s="331"/>
      <c r="N49" s="331"/>
      <c r="O49" s="331"/>
      <c r="P49" s="331"/>
      <c r="Q49" s="331"/>
      <c r="R49" s="331"/>
      <c r="S49" s="331"/>
      <c r="T49" s="331"/>
      <c r="U49" s="331"/>
      <c r="V49" s="331"/>
      <c r="W49" s="331"/>
      <c r="X49" s="331"/>
      <c r="Y49" s="331"/>
      <c r="Z49" s="331">
        <f>IF(IK_3_AG_9!$S$13&lt;&gt;"",IK_3_AG_9!$S$13,"")</f>
        <v>0</v>
      </c>
      <c r="AA49" s="331">
        <f>IF(IK_3_AG_9!$T$13&lt;&gt;"",IK_3_AG_9!$T$13,"")</f>
        <v>0</v>
      </c>
      <c r="AB49" s="331"/>
      <c r="AC49" s="332"/>
      <c r="AD49" s="262"/>
    </row>
    <row r="50" spans="1:30" s="71" customFormat="1" ht="20.100000000000001" hidden="1" customHeight="1" x14ac:dyDescent="0.2">
      <c r="A50" s="324" t="str">
        <f t="shared" si="4"/>
        <v>III -10</v>
      </c>
      <c r="B50" s="325">
        <v>3</v>
      </c>
      <c r="C50" s="326">
        <v>10</v>
      </c>
      <c r="D50" s="327" t="str">
        <f>CONCATENATE(Sprache!$B$33,"-",Sprache!$B$25," ",ROMAN(B50)," - ",Sprache!$B$35," ",C50)</f>
        <v>IK-Teilprojekt III - AG 10</v>
      </c>
      <c r="E50" s="388"/>
      <c r="F50" s="328" t="str">
        <f>IF(E$41&lt;&gt;"",IF(Anzahl_AG=1,E$41,CONCATENATE(E$41," - ",AB$6)),"")</f>
        <v/>
      </c>
      <c r="G50" s="329">
        <f t="shared" si="5"/>
        <v>0</v>
      </c>
      <c r="H50" s="329">
        <f t="shared" si="6"/>
        <v>0</v>
      </c>
      <c r="I50" s="329">
        <f t="shared" si="7"/>
        <v>0</v>
      </c>
      <c r="J50" s="330"/>
      <c r="K50" s="331"/>
      <c r="L50" s="331"/>
      <c r="M50" s="331"/>
      <c r="N50" s="331"/>
      <c r="O50" s="331"/>
      <c r="P50" s="331"/>
      <c r="Q50" s="331"/>
      <c r="R50" s="331"/>
      <c r="S50" s="331"/>
      <c r="T50" s="331"/>
      <c r="U50" s="331"/>
      <c r="V50" s="331"/>
      <c r="W50" s="331"/>
      <c r="X50" s="331"/>
      <c r="Y50" s="331"/>
      <c r="Z50" s="331"/>
      <c r="AA50" s="331"/>
      <c r="AB50" s="331">
        <f>IF(IK_3_AG_10!$S$13&lt;&gt;"",IK_3_AG_10!$S$13,"")</f>
        <v>0</v>
      </c>
      <c r="AC50" s="332">
        <f>IF(IK_3_AG_10!$T$13&lt;&gt;"",IK_3_AG_10!$T$13,"")</f>
        <v>0</v>
      </c>
      <c r="AD50" s="262"/>
    </row>
    <row r="51" spans="1:30" s="71" customFormat="1" ht="20.100000000000001" hidden="1" customHeight="1" x14ac:dyDescent="0.2">
      <c r="A51" s="324" t="str">
        <f>IF(B51&lt;&gt;"",ROMAN(B51) &amp;IF(C51&lt;&gt;""," -" &amp;C51,""),"")</f>
        <v>IV -1</v>
      </c>
      <c r="B51" s="325">
        <v>4</v>
      </c>
      <c r="C51" s="326">
        <v>1</v>
      </c>
      <c r="D51" s="327" t="str">
        <f>CONCATENATE(Sprache!$B$33,"-",Sprache!$B$25," ",ROMAN(B51)," - ",Sprache!$B$35," ",C51)</f>
        <v>IK-Teilprojekt IV - AG 1</v>
      </c>
      <c r="E51" s="388"/>
      <c r="F51" s="319" t="str">
        <f>IF(E$51&lt;&gt;"",IF(Anzahl_AG=1,E$51,CONCATENATE(E$51," - ",J$6)),"")</f>
        <v/>
      </c>
      <c r="G51" s="329">
        <f t="shared" si="5"/>
        <v>0</v>
      </c>
      <c r="H51" s="329">
        <f t="shared" si="6"/>
        <v>0</v>
      </c>
      <c r="I51" s="329">
        <f t="shared" si="7"/>
        <v>0</v>
      </c>
      <c r="J51" s="330">
        <f>IF(IK_4!$S$13&lt;&gt;"",IK_4!$S$13,"")</f>
        <v>0</v>
      </c>
      <c r="K51" s="331">
        <f>IF(IK_4!$T$13&lt;&gt;"",IK_4!$T$13,"")</f>
        <v>0</v>
      </c>
      <c r="L51" s="331"/>
      <c r="M51" s="331"/>
      <c r="N51" s="331"/>
      <c r="O51" s="331"/>
      <c r="P51" s="331"/>
      <c r="Q51" s="331"/>
      <c r="R51" s="331"/>
      <c r="S51" s="331"/>
      <c r="T51" s="331"/>
      <c r="U51" s="331"/>
      <c r="V51" s="331"/>
      <c r="W51" s="331"/>
      <c r="X51" s="331"/>
      <c r="Y51" s="331"/>
      <c r="Z51" s="331"/>
      <c r="AA51" s="331"/>
      <c r="AB51" s="331"/>
      <c r="AC51" s="332"/>
      <c r="AD51" s="262"/>
    </row>
    <row r="52" spans="1:30" s="71" customFormat="1" ht="20.100000000000001" hidden="1" customHeight="1" x14ac:dyDescent="0.2">
      <c r="A52" s="324" t="str">
        <f t="shared" si="4"/>
        <v>IV -2</v>
      </c>
      <c r="B52" s="325">
        <v>4</v>
      </c>
      <c r="C52" s="326">
        <v>2</v>
      </c>
      <c r="D52" s="327" t="str">
        <f>CONCATENATE(Sprache!$B$33,"-",Sprache!$B$25," ",ROMAN(B52)," - ",Sprache!$B$35," ",C52)</f>
        <v>IK-Teilprojekt IV - AG 2</v>
      </c>
      <c r="E52" s="388"/>
      <c r="F52" s="328" t="str">
        <f>IF(E$51&lt;&gt;"",IF(Anzahl_AG=1,E$51,CONCATENATE(E$51," - ",L$6)),"")</f>
        <v/>
      </c>
      <c r="G52" s="329">
        <f t="shared" si="5"/>
        <v>0</v>
      </c>
      <c r="H52" s="329">
        <f t="shared" si="6"/>
        <v>0</v>
      </c>
      <c r="I52" s="329">
        <f t="shared" si="7"/>
        <v>0</v>
      </c>
      <c r="J52" s="330"/>
      <c r="K52" s="331"/>
      <c r="L52" s="331">
        <f>IF(IK_4_AG_2!$S$13&lt;&gt;"",IK_4_AG_2!$S$13,"")</f>
        <v>0</v>
      </c>
      <c r="M52" s="331">
        <f>IF(IK_4_AG_2!$T$13&lt;&gt;"",IK_4_AG_2!$T$13,"")</f>
        <v>0</v>
      </c>
      <c r="N52" s="331"/>
      <c r="O52" s="331"/>
      <c r="P52" s="331"/>
      <c r="Q52" s="331"/>
      <c r="R52" s="331"/>
      <c r="S52" s="331"/>
      <c r="T52" s="331"/>
      <c r="U52" s="331"/>
      <c r="V52" s="331"/>
      <c r="W52" s="331"/>
      <c r="X52" s="331"/>
      <c r="Y52" s="331"/>
      <c r="Z52" s="331"/>
      <c r="AA52" s="331"/>
      <c r="AB52" s="331"/>
      <c r="AC52" s="332"/>
      <c r="AD52" s="262"/>
    </row>
    <row r="53" spans="1:30" s="71" customFormat="1" ht="20.100000000000001" hidden="1" customHeight="1" x14ac:dyDescent="0.2">
      <c r="A53" s="324" t="str">
        <f t="shared" si="4"/>
        <v>IV -3</v>
      </c>
      <c r="B53" s="325">
        <v>4</v>
      </c>
      <c r="C53" s="326">
        <v>3</v>
      </c>
      <c r="D53" s="327" t="str">
        <f>CONCATENATE(Sprache!$B$33,"-",Sprache!$B$25," ",ROMAN(B53)," - ",Sprache!$B$35," ",C53)</f>
        <v>IK-Teilprojekt IV - AG 3</v>
      </c>
      <c r="E53" s="388"/>
      <c r="F53" s="328" t="str">
        <f>IF(E$51&lt;&gt;"",IF(Anzahl_AG=1,E$51,CONCATENATE(E$51," - ",N$6)),"")</f>
        <v/>
      </c>
      <c r="G53" s="329">
        <f t="shared" si="5"/>
        <v>0</v>
      </c>
      <c r="H53" s="329">
        <f t="shared" si="6"/>
        <v>0</v>
      </c>
      <c r="I53" s="329">
        <f t="shared" si="7"/>
        <v>0</v>
      </c>
      <c r="J53" s="330"/>
      <c r="K53" s="331"/>
      <c r="L53" s="331"/>
      <c r="M53" s="331"/>
      <c r="N53" s="331">
        <f>IF(IK_4_AG_3!$S$13&lt;&gt;"",IK_4_AG_3!$S$13,"")</f>
        <v>0</v>
      </c>
      <c r="O53" s="331">
        <f>IF(IK_4_AG_3!$T$13&lt;&gt;"",IK_4_AG_3!$T$13,"")</f>
        <v>0</v>
      </c>
      <c r="P53" s="331"/>
      <c r="Q53" s="331"/>
      <c r="R53" s="331"/>
      <c r="S53" s="331"/>
      <c r="T53" s="331"/>
      <c r="U53" s="331"/>
      <c r="V53" s="331"/>
      <c r="W53" s="331"/>
      <c r="X53" s="331"/>
      <c r="Y53" s="331"/>
      <c r="Z53" s="331"/>
      <c r="AA53" s="331"/>
      <c r="AB53" s="331"/>
      <c r="AC53" s="332"/>
      <c r="AD53" s="262"/>
    </row>
    <row r="54" spans="1:30" s="71" customFormat="1" ht="20.100000000000001" hidden="1" customHeight="1" x14ac:dyDescent="0.2">
      <c r="A54" s="324" t="str">
        <f t="shared" si="4"/>
        <v>IV -4</v>
      </c>
      <c r="B54" s="325">
        <v>4</v>
      </c>
      <c r="C54" s="326">
        <v>4</v>
      </c>
      <c r="D54" s="327" t="str">
        <f>CONCATENATE(Sprache!$B$33,"-",Sprache!$B$25," ",ROMAN(B54)," - ",Sprache!$B$35," ",C54)</f>
        <v>IK-Teilprojekt IV - AG 4</v>
      </c>
      <c r="E54" s="388"/>
      <c r="F54" s="328" t="str">
        <f>IF(E$51&lt;&gt;"",IF(Anzahl_AG=1,E$51,CONCATENATE(E$51," - ",P$6)),"")</f>
        <v/>
      </c>
      <c r="G54" s="329">
        <f t="shared" si="5"/>
        <v>0</v>
      </c>
      <c r="H54" s="329">
        <f t="shared" si="6"/>
        <v>0</v>
      </c>
      <c r="I54" s="329">
        <f t="shared" si="7"/>
        <v>0</v>
      </c>
      <c r="J54" s="330"/>
      <c r="K54" s="331"/>
      <c r="L54" s="331"/>
      <c r="M54" s="331"/>
      <c r="N54" s="331"/>
      <c r="O54" s="331"/>
      <c r="P54" s="331">
        <f>IF(IK_4_AG_4!$S$13&lt;&gt;"",IK_4_AG_4!$S$13,"")</f>
        <v>0</v>
      </c>
      <c r="Q54" s="331">
        <f>IF(IK_4_AG_4!$T$13&lt;&gt;"",IK_4_AG_4!$T$13,"")</f>
        <v>0</v>
      </c>
      <c r="R54" s="331"/>
      <c r="S54" s="331"/>
      <c r="T54" s="331"/>
      <c r="U54" s="331"/>
      <c r="V54" s="331"/>
      <c r="W54" s="331"/>
      <c r="X54" s="331"/>
      <c r="Y54" s="331"/>
      <c r="Z54" s="331"/>
      <c r="AA54" s="331"/>
      <c r="AB54" s="331"/>
      <c r="AC54" s="332"/>
      <c r="AD54" s="262"/>
    </row>
    <row r="55" spans="1:30" s="71" customFormat="1" ht="19.5" hidden="1" customHeight="1" x14ac:dyDescent="0.2">
      <c r="A55" s="324" t="str">
        <f t="shared" si="4"/>
        <v>IV -5</v>
      </c>
      <c r="B55" s="325">
        <v>4</v>
      </c>
      <c r="C55" s="326">
        <v>5</v>
      </c>
      <c r="D55" s="327" t="str">
        <f>CONCATENATE(Sprache!$B$33,"-",Sprache!$B$25," ",ROMAN(B55)," - ",Sprache!$B$35," ",C55)</f>
        <v>IK-Teilprojekt IV - AG 5</v>
      </c>
      <c r="E55" s="388"/>
      <c r="F55" s="328" t="str">
        <f>IF(E$51&lt;&gt;"",IF(Anzahl_AG=1,E$51,CONCATENATE(E$51," - ",R$6)),"")</f>
        <v/>
      </c>
      <c r="G55" s="329">
        <f t="shared" si="5"/>
        <v>0</v>
      </c>
      <c r="H55" s="329">
        <f t="shared" si="6"/>
        <v>0</v>
      </c>
      <c r="I55" s="329">
        <f t="shared" si="7"/>
        <v>0</v>
      </c>
      <c r="J55" s="330"/>
      <c r="K55" s="331"/>
      <c r="L55" s="331"/>
      <c r="M55" s="331"/>
      <c r="N55" s="331"/>
      <c r="O55" s="331"/>
      <c r="P55" s="331"/>
      <c r="Q55" s="331"/>
      <c r="R55" s="331">
        <f>IF(IK_4_AG_5!$S$13&lt;&gt;"",IK_4_AG_5!$S$13,"")</f>
        <v>0</v>
      </c>
      <c r="S55" s="331">
        <f>IF(IK_4_AG_5!$T$13&lt;&gt;"",IK_4_AG_5!$T$13,"")</f>
        <v>0</v>
      </c>
      <c r="T55" s="331"/>
      <c r="U55" s="331"/>
      <c r="V55" s="331"/>
      <c r="W55" s="331"/>
      <c r="X55" s="331"/>
      <c r="Y55" s="331"/>
      <c r="Z55" s="331"/>
      <c r="AA55" s="331"/>
      <c r="AB55" s="331"/>
      <c r="AC55" s="332"/>
      <c r="AD55" s="262"/>
    </row>
    <row r="56" spans="1:30" s="71" customFormat="1" ht="19.5" hidden="1" customHeight="1" x14ac:dyDescent="0.2">
      <c r="A56" s="324" t="str">
        <f t="shared" si="4"/>
        <v>IV -6</v>
      </c>
      <c r="B56" s="325">
        <v>4</v>
      </c>
      <c r="C56" s="326">
        <v>6</v>
      </c>
      <c r="D56" s="327" t="str">
        <f>CONCATENATE(Sprache!$B$33,"-",Sprache!$B$25," ",ROMAN(B56)," - ",Sprache!$B$35," ",C56)</f>
        <v>IK-Teilprojekt IV - AG 6</v>
      </c>
      <c r="E56" s="388"/>
      <c r="F56" s="328" t="str">
        <f>IF(E$51&lt;&gt;"",IF(Anzahl_AG=1,E$51,CONCATENATE(E$51," - ",T$6)),"")</f>
        <v/>
      </c>
      <c r="G56" s="329">
        <f t="shared" si="5"/>
        <v>0</v>
      </c>
      <c r="H56" s="329">
        <f t="shared" si="6"/>
        <v>0</v>
      </c>
      <c r="I56" s="329">
        <f t="shared" si="7"/>
        <v>0</v>
      </c>
      <c r="J56" s="330"/>
      <c r="K56" s="331"/>
      <c r="L56" s="331"/>
      <c r="M56" s="331"/>
      <c r="N56" s="331"/>
      <c r="O56" s="331"/>
      <c r="P56" s="331"/>
      <c r="Q56" s="331"/>
      <c r="R56" s="331"/>
      <c r="S56" s="331"/>
      <c r="T56" s="331">
        <f>IF(IK_4_AG_6!$S$13&lt;&gt;"",IK_4_AG_6!$S$13,"")</f>
        <v>0</v>
      </c>
      <c r="U56" s="331">
        <f>IF(IK_4_AG_6!$T$13&lt;&gt;"",IK_4_AG_6!$T$13,"")</f>
        <v>0</v>
      </c>
      <c r="V56" s="331"/>
      <c r="W56" s="331"/>
      <c r="X56" s="331"/>
      <c r="Y56" s="331"/>
      <c r="Z56" s="331"/>
      <c r="AA56" s="331"/>
      <c r="AB56" s="331"/>
      <c r="AC56" s="332"/>
      <c r="AD56" s="262"/>
    </row>
    <row r="57" spans="1:30" s="71" customFormat="1" ht="19.5" hidden="1" customHeight="1" x14ac:dyDescent="0.2">
      <c r="A57" s="324" t="str">
        <f t="shared" si="4"/>
        <v>IV -7</v>
      </c>
      <c r="B57" s="325">
        <v>4</v>
      </c>
      <c r="C57" s="326">
        <v>7</v>
      </c>
      <c r="D57" s="327" t="str">
        <f>CONCATENATE(Sprache!$B$33,"-",Sprache!$B$25," ",ROMAN(B57)," - ",Sprache!$B$35," ",C57)</f>
        <v>IK-Teilprojekt IV - AG 7</v>
      </c>
      <c r="E57" s="388"/>
      <c r="F57" s="328" t="str">
        <f>IF(E$51&lt;&gt;"",IF(Anzahl_AG=1,E$51,CONCATENATE(E$51," - ",V$6)),"")</f>
        <v/>
      </c>
      <c r="G57" s="329">
        <f t="shared" si="5"/>
        <v>0</v>
      </c>
      <c r="H57" s="329">
        <f t="shared" si="6"/>
        <v>0</v>
      </c>
      <c r="I57" s="329">
        <f t="shared" si="7"/>
        <v>0</v>
      </c>
      <c r="J57" s="330"/>
      <c r="K57" s="331"/>
      <c r="L57" s="331"/>
      <c r="M57" s="331"/>
      <c r="N57" s="331"/>
      <c r="O57" s="331"/>
      <c r="P57" s="331"/>
      <c r="Q57" s="331"/>
      <c r="R57" s="331"/>
      <c r="S57" s="331"/>
      <c r="T57" s="331"/>
      <c r="U57" s="331"/>
      <c r="V57" s="331">
        <f>IF(IK_4_AG_7!$S$13&lt;&gt;"",IK_4_AG_7!$S$13,"")</f>
        <v>0</v>
      </c>
      <c r="W57" s="331">
        <f>IF(IK_4_AG_7!$T$13&lt;&gt;"",IK_4_AG_7!$T$13,"")</f>
        <v>0</v>
      </c>
      <c r="X57" s="331"/>
      <c r="Y57" s="331"/>
      <c r="Z57" s="331"/>
      <c r="AA57" s="331"/>
      <c r="AB57" s="331"/>
      <c r="AC57" s="332"/>
      <c r="AD57" s="262"/>
    </row>
    <row r="58" spans="1:30" s="71" customFormat="1" ht="19.5" hidden="1" customHeight="1" x14ac:dyDescent="0.2">
      <c r="A58" s="324" t="str">
        <f t="shared" si="4"/>
        <v>IV -8</v>
      </c>
      <c r="B58" s="325">
        <v>4</v>
      </c>
      <c r="C58" s="326">
        <v>8</v>
      </c>
      <c r="D58" s="327" t="str">
        <f>CONCATENATE(Sprache!$B$33,"-",Sprache!$B$25," ",ROMAN(B58)," - ",Sprache!$B$35," ",C58)</f>
        <v>IK-Teilprojekt IV - AG 8</v>
      </c>
      <c r="E58" s="388"/>
      <c r="F58" s="328" t="str">
        <f>IF(E$51&lt;&gt;"",IF(Anzahl_AG=1,E$51,CONCATENATE(E$51," - ",X$6)),"")</f>
        <v/>
      </c>
      <c r="G58" s="329">
        <f t="shared" si="5"/>
        <v>0</v>
      </c>
      <c r="H58" s="329">
        <f t="shared" si="6"/>
        <v>0</v>
      </c>
      <c r="I58" s="329">
        <f t="shared" si="7"/>
        <v>0</v>
      </c>
      <c r="J58" s="330"/>
      <c r="K58" s="331"/>
      <c r="L58" s="331"/>
      <c r="M58" s="331"/>
      <c r="N58" s="331"/>
      <c r="O58" s="331"/>
      <c r="P58" s="331"/>
      <c r="Q58" s="331"/>
      <c r="R58" s="331"/>
      <c r="S58" s="331"/>
      <c r="T58" s="331"/>
      <c r="U58" s="331"/>
      <c r="V58" s="331"/>
      <c r="W58" s="331"/>
      <c r="X58" s="331">
        <f>IF(IK_4_AG_8!$S$13&lt;&gt;"",IK_4_AG_8!$S$13,"")</f>
        <v>0</v>
      </c>
      <c r="Y58" s="331">
        <f>IF(IK_4_AG_8!$T$13&lt;&gt;"",IK_4_AG_8!$T$13,"")</f>
        <v>0</v>
      </c>
      <c r="Z58" s="331"/>
      <c r="AA58" s="331"/>
      <c r="AB58" s="331"/>
      <c r="AC58" s="332"/>
      <c r="AD58" s="262"/>
    </row>
    <row r="59" spans="1:30" s="71" customFormat="1" ht="19.5" hidden="1" customHeight="1" x14ac:dyDescent="0.2">
      <c r="A59" s="324" t="str">
        <f t="shared" si="4"/>
        <v>IV -9</v>
      </c>
      <c r="B59" s="325">
        <v>4</v>
      </c>
      <c r="C59" s="326">
        <v>9</v>
      </c>
      <c r="D59" s="327" t="str">
        <f>CONCATENATE(Sprache!$B$33,"-",Sprache!$B$25," ",ROMAN(B59)," - ",Sprache!$B$35," ",C59)</f>
        <v>IK-Teilprojekt IV - AG 9</v>
      </c>
      <c r="E59" s="388"/>
      <c r="F59" s="328" t="str">
        <f>IF(E$51&lt;&gt;"",IF(Anzahl_AG=1,E$51,CONCATENATE(E$51," - ",Z$6)),"")</f>
        <v/>
      </c>
      <c r="G59" s="329">
        <f t="shared" si="5"/>
        <v>0</v>
      </c>
      <c r="H59" s="329">
        <f t="shared" si="6"/>
        <v>0</v>
      </c>
      <c r="I59" s="329">
        <f t="shared" si="7"/>
        <v>0</v>
      </c>
      <c r="J59" s="330"/>
      <c r="K59" s="331"/>
      <c r="L59" s="331"/>
      <c r="M59" s="331"/>
      <c r="N59" s="331"/>
      <c r="O59" s="331"/>
      <c r="P59" s="331"/>
      <c r="Q59" s="331"/>
      <c r="R59" s="331"/>
      <c r="S59" s="331"/>
      <c r="T59" s="331"/>
      <c r="U59" s="331"/>
      <c r="V59" s="331"/>
      <c r="W59" s="331"/>
      <c r="X59" s="331"/>
      <c r="Y59" s="331"/>
      <c r="Z59" s="331">
        <f>IF(IK_4_AG_9!$S$13&lt;&gt;"",IK_4_AG_9!$S$13,"")</f>
        <v>0</v>
      </c>
      <c r="AA59" s="331">
        <f>IF(IK_4_AG_9!$T$13&lt;&gt;"",IK_4_AG_9!$T$13,"")</f>
        <v>0</v>
      </c>
      <c r="AB59" s="331"/>
      <c r="AC59" s="332"/>
      <c r="AD59" s="262"/>
    </row>
    <row r="60" spans="1:30" s="71" customFormat="1" ht="19.5" hidden="1" customHeight="1" x14ac:dyDescent="0.2">
      <c r="A60" s="324" t="str">
        <f t="shared" si="4"/>
        <v>IV -10</v>
      </c>
      <c r="B60" s="325">
        <v>4</v>
      </c>
      <c r="C60" s="326">
        <v>10</v>
      </c>
      <c r="D60" s="327" t="str">
        <f>CONCATENATE(Sprache!$B$33,"-",Sprache!$B$25," ",ROMAN(B60)," - ",Sprache!$B$35," ",C60)</f>
        <v>IK-Teilprojekt IV - AG 10</v>
      </c>
      <c r="E60" s="388"/>
      <c r="F60" s="328" t="str">
        <f>IF(E$51&lt;&gt;"",IF(Anzahl_AG=1,E$51,CONCATENATE(E$51," - ",AB$6)),"")</f>
        <v/>
      </c>
      <c r="G60" s="329">
        <f t="shared" si="5"/>
        <v>0</v>
      </c>
      <c r="H60" s="329">
        <f t="shared" si="6"/>
        <v>0</v>
      </c>
      <c r="I60" s="329">
        <f t="shared" si="7"/>
        <v>0</v>
      </c>
      <c r="J60" s="330"/>
      <c r="K60" s="331"/>
      <c r="L60" s="331"/>
      <c r="M60" s="331"/>
      <c r="N60" s="331"/>
      <c r="O60" s="331"/>
      <c r="P60" s="331"/>
      <c r="Q60" s="331"/>
      <c r="R60" s="331"/>
      <c r="S60" s="331"/>
      <c r="T60" s="331"/>
      <c r="U60" s="331"/>
      <c r="V60" s="331"/>
      <c r="W60" s="331"/>
      <c r="X60" s="331"/>
      <c r="Y60" s="331"/>
      <c r="Z60" s="331"/>
      <c r="AA60" s="331"/>
      <c r="AB60" s="331">
        <f>IF(IK_4_AG_10!$S$13&lt;&gt;"",IK_4_AG_10!$S$13,"")</f>
        <v>0</v>
      </c>
      <c r="AC60" s="332">
        <f>IF(IK_4_AG_10!$T$13&lt;&gt;"",IK_4_AG_10!$T$13,"")</f>
        <v>0</v>
      </c>
      <c r="AD60" s="262"/>
    </row>
    <row r="61" spans="1:30" s="71" customFormat="1" ht="20.100000000000001" hidden="1" customHeight="1" x14ac:dyDescent="0.2">
      <c r="A61" s="324" t="str">
        <f>IF(B61&lt;&gt;"",ROMAN(B61) &amp;IF(C61&lt;&gt;""," -" &amp;C61,""),"")</f>
        <v>V -1</v>
      </c>
      <c r="B61" s="325">
        <v>5</v>
      </c>
      <c r="C61" s="326">
        <v>1</v>
      </c>
      <c r="D61" s="327" t="str">
        <f>CONCATENATE(Sprache!$B$33,"-",Sprache!$B$25," ",ROMAN(B61)," - ",Sprache!$B$35," ",C61)</f>
        <v>IK-Teilprojekt V - AG 1</v>
      </c>
      <c r="E61" s="388"/>
      <c r="F61" s="319" t="str">
        <f>IF(E$61&lt;&gt;"",IF(Anzahl_AG=1,E$61,CONCATENATE(E$61," - ",J$6)),"")</f>
        <v/>
      </c>
      <c r="G61" s="329">
        <f t="shared" si="5"/>
        <v>0</v>
      </c>
      <c r="H61" s="329">
        <f t="shared" si="6"/>
        <v>0</v>
      </c>
      <c r="I61" s="329">
        <f t="shared" si="7"/>
        <v>0</v>
      </c>
      <c r="J61" s="330">
        <f>IF(IK_5!$S$13&lt;&gt;"",IK_5!$S$13,"")</f>
        <v>0</v>
      </c>
      <c r="K61" s="331">
        <f>IF(IK_5!$T$13&lt;&gt;"",IK_5!$T$13,"")</f>
        <v>0</v>
      </c>
      <c r="L61" s="331"/>
      <c r="M61" s="331"/>
      <c r="N61" s="331"/>
      <c r="O61" s="331"/>
      <c r="P61" s="331"/>
      <c r="Q61" s="331"/>
      <c r="R61" s="331"/>
      <c r="S61" s="331"/>
      <c r="T61" s="331"/>
      <c r="U61" s="331"/>
      <c r="V61" s="331"/>
      <c r="W61" s="331"/>
      <c r="X61" s="331"/>
      <c r="Y61" s="331"/>
      <c r="Z61" s="331"/>
      <c r="AA61" s="331"/>
      <c r="AB61" s="331"/>
      <c r="AC61" s="332"/>
      <c r="AD61" s="262"/>
    </row>
    <row r="62" spans="1:30" s="71" customFormat="1" ht="20.100000000000001" hidden="1" customHeight="1" x14ac:dyDescent="0.2">
      <c r="A62" s="324" t="str">
        <f t="shared" si="4"/>
        <v>V -2</v>
      </c>
      <c r="B62" s="325">
        <v>5</v>
      </c>
      <c r="C62" s="326">
        <v>2</v>
      </c>
      <c r="D62" s="327" t="str">
        <f>CONCATENATE(Sprache!$B$33,"-",Sprache!$B$25," ",ROMAN(B62)," - ",Sprache!$B$35," ",C62)</f>
        <v>IK-Teilprojekt V - AG 2</v>
      </c>
      <c r="E62" s="388"/>
      <c r="F62" s="328" t="str">
        <f>IF(E$61&lt;&gt;"",IF(Anzahl_AG=1,E$61,CONCATENATE(E$61," - ",L$6)),"")</f>
        <v/>
      </c>
      <c r="G62" s="329">
        <f t="shared" si="5"/>
        <v>0</v>
      </c>
      <c r="H62" s="329">
        <f t="shared" si="6"/>
        <v>0</v>
      </c>
      <c r="I62" s="329">
        <f t="shared" si="7"/>
        <v>0</v>
      </c>
      <c r="J62" s="330"/>
      <c r="K62" s="331"/>
      <c r="L62" s="331">
        <f>IF(IK_5_AG_2!$S$13&lt;&gt;"",IK_5_AG_2!$S$13,"")</f>
        <v>0</v>
      </c>
      <c r="M62" s="331">
        <f>IF(IK_5_AG_2!$T$13&lt;&gt;"",IK_5_AG_2!$T$13,"")</f>
        <v>0</v>
      </c>
      <c r="N62" s="331"/>
      <c r="O62" s="331"/>
      <c r="P62" s="331"/>
      <c r="Q62" s="331"/>
      <c r="R62" s="331"/>
      <c r="S62" s="331"/>
      <c r="T62" s="331"/>
      <c r="U62" s="331"/>
      <c r="V62" s="331"/>
      <c r="W62" s="331"/>
      <c r="X62" s="331"/>
      <c r="Y62" s="331"/>
      <c r="Z62" s="331"/>
      <c r="AA62" s="331"/>
      <c r="AB62" s="331"/>
      <c r="AC62" s="332"/>
      <c r="AD62" s="262"/>
    </row>
    <row r="63" spans="1:30" s="71" customFormat="1" ht="20.100000000000001" hidden="1" customHeight="1" x14ac:dyDescent="0.2">
      <c r="A63" s="324" t="str">
        <f t="shared" si="4"/>
        <v>V -3</v>
      </c>
      <c r="B63" s="325">
        <v>5</v>
      </c>
      <c r="C63" s="326">
        <v>3</v>
      </c>
      <c r="D63" s="327" t="str">
        <f>CONCATENATE(Sprache!$B$33,"-",Sprache!$B$25," ",ROMAN(B63)," - ",Sprache!$B$35," ",C63)</f>
        <v>IK-Teilprojekt V - AG 3</v>
      </c>
      <c r="E63" s="388"/>
      <c r="F63" s="328" t="str">
        <f>IF(E$61&lt;&gt;"",IF(Anzahl_AG=1,E$61,CONCATENATE(E$61," - ",N$6)),"")</f>
        <v/>
      </c>
      <c r="G63" s="329">
        <f t="shared" si="5"/>
        <v>0</v>
      </c>
      <c r="H63" s="329">
        <f t="shared" si="6"/>
        <v>0</v>
      </c>
      <c r="I63" s="329">
        <f t="shared" si="7"/>
        <v>0</v>
      </c>
      <c r="J63" s="330"/>
      <c r="K63" s="331"/>
      <c r="L63" s="331"/>
      <c r="M63" s="331"/>
      <c r="N63" s="331">
        <f>IF(IK_5_AG_3!$S$13&lt;&gt;"",IK_5_AG_3!$S$13,"")</f>
        <v>0</v>
      </c>
      <c r="O63" s="331">
        <f>IF(IK_5_AG_3!$T$13&lt;&gt;"",IK_5_AG_3!$T$13,"")</f>
        <v>0</v>
      </c>
      <c r="P63" s="331"/>
      <c r="Q63" s="331"/>
      <c r="R63" s="331"/>
      <c r="S63" s="331"/>
      <c r="T63" s="331"/>
      <c r="U63" s="331"/>
      <c r="V63" s="331"/>
      <c r="W63" s="331"/>
      <c r="X63" s="331"/>
      <c r="Y63" s="331"/>
      <c r="Z63" s="331"/>
      <c r="AA63" s="331"/>
      <c r="AB63" s="331"/>
      <c r="AC63" s="332"/>
      <c r="AD63" s="262"/>
    </row>
    <row r="64" spans="1:30" s="71" customFormat="1" ht="20.100000000000001" hidden="1" customHeight="1" x14ac:dyDescent="0.2">
      <c r="A64" s="324" t="str">
        <f t="shared" si="4"/>
        <v>V -4</v>
      </c>
      <c r="B64" s="325">
        <v>5</v>
      </c>
      <c r="C64" s="326">
        <v>4</v>
      </c>
      <c r="D64" s="327" t="str">
        <f>CONCATENATE(Sprache!$B$33,"-",Sprache!$B$25," ",ROMAN(B64)," - ",Sprache!$B$35," ",C64)</f>
        <v>IK-Teilprojekt V - AG 4</v>
      </c>
      <c r="E64" s="388"/>
      <c r="F64" s="328" t="str">
        <f>IF(E$61&lt;&gt;"",IF(Anzahl_AG=1,E$61,CONCATENATE(E$61," - ",P$6)),"")</f>
        <v/>
      </c>
      <c r="G64" s="329">
        <f t="shared" si="5"/>
        <v>0</v>
      </c>
      <c r="H64" s="329">
        <f t="shared" si="6"/>
        <v>0</v>
      </c>
      <c r="I64" s="329">
        <f t="shared" si="7"/>
        <v>0</v>
      </c>
      <c r="J64" s="330"/>
      <c r="K64" s="331"/>
      <c r="L64" s="331"/>
      <c r="M64" s="331"/>
      <c r="N64" s="331"/>
      <c r="O64" s="331"/>
      <c r="P64" s="331">
        <f>IF(IK_5_AG_4!$S$13&lt;&gt;"",IK_5_AG_4!$S$13,"")</f>
        <v>0</v>
      </c>
      <c r="Q64" s="331">
        <f>IF(IK_5_AG_4!$T$13&lt;&gt;"",IK_5_AG_4!$T$13,"")</f>
        <v>0</v>
      </c>
      <c r="R64" s="331"/>
      <c r="S64" s="331"/>
      <c r="T64" s="331"/>
      <c r="U64" s="331"/>
      <c r="V64" s="331"/>
      <c r="W64" s="331"/>
      <c r="X64" s="331"/>
      <c r="Y64" s="331"/>
      <c r="Z64" s="331"/>
      <c r="AA64" s="331"/>
      <c r="AB64" s="331"/>
      <c r="AC64" s="332"/>
      <c r="AD64" s="262"/>
    </row>
    <row r="65" spans="1:33" s="71" customFormat="1" ht="20.100000000000001" hidden="1" customHeight="1" x14ac:dyDescent="0.2">
      <c r="A65" s="324" t="str">
        <f t="shared" si="4"/>
        <v>V -5</v>
      </c>
      <c r="B65" s="325">
        <v>5</v>
      </c>
      <c r="C65" s="326">
        <v>5</v>
      </c>
      <c r="D65" s="327" t="str">
        <f>CONCATENATE(Sprache!$B$33,"-",Sprache!$B$25," ",ROMAN(B65)," - ",Sprache!$B$35," ",C65)</f>
        <v>IK-Teilprojekt V - AG 5</v>
      </c>
      <c r="E65" s="388"/>
      <c r="F65" s="328" t="str">
        <f>IF(E$61&lt;&gt;"",IF(Anzahl_AG=1,E$61,CONCATENATE(E$61," - ",R$6)),"")</f>
        <v/>
      </c>
      <c r="G65" s="329">
        <f t="shared" si="5"/>
        <v>0</v>
      </c>
      <c r="H65" s="329">
        <f t="shared" si="6"/>
        <v>0</v>
      </c>
      <c r="I65" s="329">
        <f t="shared" si="7"/>
        <v>0</v>
      </c>
      <c r="J65" s="330"/>
      <c r="K65" s="331"/>
      <c r="L65" s="331"/>
      <c r="M65" s="331"/>
      <c r="N65" s="331"/>
      <c r="O65" s="331"/>
      <c r="P65" s="331"/>
      <c r="Q65" s="331"/>
      <c r="R65" s="331">
        <f>IF(IK_5_AG_5!$S$13&lt;&gt;"",IK_5_AG_5!$S$13,"")</f>
        <v>0</v>
      </c>
      <c r="S65" s="331">
        <f>IF(IK_5_AG_5!$T$13&lt;&gt;"",IK_5_AG_5!$T$13,"")</f>
        <v>0</v>
      </c>
      <c r="T65" s="331"/>
      <c r="U65" s="331"/>
      <c r="V65" s="331"/>
      <c r="W65" s="331"/>
      <c r="X65" s="331"/>
      <c r="Y65" s="331"/>
      <c r="Z65" s="331"/>
      <c r="AA65" s="331"/>
      <c r="AB65" s="331"/>
      <c r="AC65" s="332"/>
      <c r="AD65" s="262"/>
    </row>
    <row r="66" spans="1:33" s="71" customFormat="1" ht="20.100000000000001" hidden="1" customHeight="1" x14ac:dyDescent="0.2">
      <c r="A66" s="324" t="str">
        <f t="shared" si="4"/>
        <v>V -6</v>
      </c>
      <c r="B66" s="325">
        <v>5</v>
      </c>
      <c r="C66" s="326">
        <v>6</v>
      </c>
      <c r="D66" s="327" t="str">
        <f>CONCATENATE(Sprache!$B$33,"-",Sprache!$B$25," ",ROMAN(B66)," - ",Sprache!$B$35," ",C66)</f>
        <v>IK-Teilprojekt V - AG 6</v>
      </c>
      <c r="E66" s="388"/>
      <c r="F66" s="328" t="str">
        <f>IF(E$61&lt;&gt;"",IF(Anzahl_AG=1,E$61,CONCATENATE(E$61," - ",T$6)),"")</f>
        <v/>
      </c>
      <c r="G66" s="329">
        <f t="shared" si="5"/>
        <v>0</v>
      </c>
      <c r="H66" s="329">
        <f t="shared" si="6"/>
        <v>0</v>
      </c>
      <c r="I66" s="329">
        <f t="shared" si="7"/>
        <v>0</v>
      </c>
      <c r="J66" s="330"/>
      <c r="K66" s="331"/>
      <c r="L66" s="331"/>
      <c r="M66" s="331"/>
      <c r="N66" s="331"/>
      <c r="O66" s="331"/>
      <c r="P66" s="331"/>
      <c r="Q66" s="331"/>
      <c r="R66" s="331"/>
      <c r="S66" s="331"/>
      <c r="T66" s="331">
        <f>IF(IK_5_AG_6!$S$13&lt;&gt;"",IK_5_AG_6!$S$13,"")</f>
        <v>0</v>
      </c>
      <c r="U66" s="331">
        <f>IF(IK_5_AG_6!$T$13&lt;&gt;"",IK_5_AG_6!$T$13,"")</f>
        <v>0</v>
      </c>
      <c r="V66" s="331"/>
      <c r="W66" s="331"/>
      <c r="X66" s="331"/>
      <c r="Y66" s="331"/>
      <c r="Z66" s="331"/>
      <c r="AA66" s="331"/>
      <c r="AB66" s="331"/>
      <c r="AC66" s="332"/>
      <c r="AD66" s="262"/>
    </row>
    <row r="67" spans="1:33" s="71" customFormat="1" ht="20.100000000000001" hidden="1" customHeight="1" x14ac:dyDescent="0.2">
      <c r="A67" s="324" t="str">
        <f t="shared" si="4"/>
        <v>V -7</v>
      </c>
      <c r="B67" s="325">
        <v>5</v>
      </c>
      <c r="C67" s="326">
        <v>7</v>
      </c>
      <c r="D67" s="327" t="str">
        <f>CONCATENATE(Sprache!$B$33,"-",Sprache!$B$25," ",ROMAN(B67)," - ",Sprache!$B$35," ",C67)</f>
        <v>IK-Teilprojekt V - AG 7</v>
      </c>
      <c r="E67" s="388"/>
      <c r="F67" s="328" t="str">
        <f>IF(E$61&lt;&gt;"",IF(Anzahl_AG=1,E$61,CONCATENATE(E$61," - ",V$6)),"")</f>
        <v/>
      </c>
      <c r="G67" s="329">
        <f t="shared" si="5"/>
        <v>0</v>
      </c>
      <c r="H67" s="329">
        <f t="shared" si="6"/>
        <v>0</v>
      </c>
      <c r="I67" s="329">
        <f t="shared" si="7"/>
        <v>0</v>
      </c>
      <c r="J67" s="330"/>
      <c r="K67" s="331"/>
      <c r="L67" s="331"/>
      <c r="M67" s="331"/>
      <c r="N67" s="331"/>
      <c r="O67" s="331"/>
      <c r="P67" s="331"/>
      <c r="Q67" s="331"/>
      <c r="R67" s="331"/>
      <c r="S67" s="331"/>
      <c r="T67" s="331"/>
      <c r="U67" s="331"/>
      <c r="V67" s="331">
        <f>IF(IK_5_AG_7!$S$13&lt;&gt;"",IK_5_AG_7!$S$13,"")</f>
        <v>0</v>
      </c>
      <c r="W67" s="331">
        <f>IF(IK_5_AG_7!$T$13&lt;&gt;"",IK_5_AG_7!$T$13,"")</f>
        <v>0</v>
      </c>
      <c r="X67" s="331"/>
      <c r="Y67" s="331"/>
      <c r="Z67" s="331"/>
      <c r="AA67" s="331"/>
      <c r="AB67" s="331"/>
      <c r="AC67" s="332"/>
      <c r="AD67" s="262"/>
    </row>
    <row r="68" spans="1:33" s="71" customFormat="1" ht="20.100000000000001" hidden="1" customHeight="1" x14ac:dyDescent="0.2">
      <c r="A68" s="324" t="str">
        <f t="shared" si="4"/>
        <v>V -8</v>
      </c>
      <c r="B68" s="325">
        <v>5</v>
      </c>
      <c r="C68" s="326">
        <v>8</v>
      </c>
      <c r="D68" s="327" t="str">
        <f>CONCATENATE(Sprache!$B$33,"-",Sprache!$B$25," ",ROMAN(B68)," - ",Sprache!$B$35," ",C68)</f>
        <v>IK-Teilprojekt V - AG 8</v>
      </c>
      <c r="E68" s="388"/>
      <c r="F68" s="328" t="str">
        <f>IF(E$61&lt;&gt;"",IF(Anzahl_AG=1,E$61,CONCATENATE(E$61," - ",X$6)),"")</f>
        <v/>
      </c>
      <c r="G68" s="329">
        <f t="shared" si="5"/>
        <v>0</v>
      </c>
      <c r="H68" s="329">
        <f t="shared" si="6"/>
        <v>0</v>
      </c>
      <c r="I68" s="329">
        <f t="shared" si="7"/>
        <v>0</v>
      </c>
      <c r="J68" s="330"/>
      <c r="K68" s="331"/>
      <c r="L68" s="331"/>
      <c r="M68" s="331"/>
      <c r="N68" s="331"/>
      <c r="O68" s="331"/>
      <c r="P68" s="331"/>
      <c r="Q68" s="331"/>
      <c r="R68" s="331"/>
      <c r="S68" s="331"/>
      <c r="T68" s="331"/>
      <c r="U68" s="331"/>
      <c r="V68" s="331"/>
      <c r="W68" s="331"/>
      <c r="X68" s="331">
        <f>IF(IK_5_AG_8!$S$13&lt;&gt;"",IK_5_AG_8!$S$13,"")</f>
        <v>0</v>
      </c>
      <c r="Y68" s="331">
        <f>IF(IK_5_AG_8!$T$13&lt;&gt;"",IK_5_AG_8!$T$13,"")</f>
        <v>0</v>
      </c>
      <c r="Z68" s="331"/>
      <c r="AA68" s="331"/>
      <c r="AB68" s="331"/>
      <c r="AC68" s="332"/>
      <c r="AD68" s="262"/>
    </row>
    <row r="69" spans="1:33" s="71" customFormat="1" ht="20.100000000000001" hidden="1" customHeight="1" x14ac:dyDescent="0.2">
      <c r="A69" s="324" t="str">
        <f t="shared" si="4"/>
        <v>V -9</v>
      </c>
      <c r="B69" s="325">
        <v>5</v>
      </c>
      <c r="C69" s="326">
        <v>9</v>
      </c>
      <c r="D69" s="327" t="str">
        <f>CONCATENATE(Sprache!$B$33,"-",Sprache!$B$25," ",ROMAN(B69)," - ",Sprache!$B$35," ",C69)</f>
        <v>IK-Teilprojekt V - AG 9</v>
      </c>
      <c r="E69" s="388"/>
      <c r="F69" s="328" t="str">
        <f>IF(E$61&lt;&gt;"",IF(Anzahl_AG=1,E$61,CONCATENATE(E$61," - ",Z$6)),"")</f>
        <v/>
      </c>
      <c r="G69" s="329">
        <f t="shared" si="5"/>
        <v>0</v>
      </c>
      <c r="H69" s="329">
        <f t="shared" si="6"/>
        <v>0</v>
      </c>
      <c r="I69" s="329">
        <f t="shared" si="7"/>
        <v>0</v>
      </c>
      <c r="J69" s="330"/>
      <c r="K69" s="331"/>
      <c r="L69" s="331"/>
      <c r="M69" s="331"/>
      <c r="N69" s="331"/>
      <c r="O69" s="331"/>
      <c r="P69" s="331"/>
      <c r="Q69" s="331"/>
      <c r="R69" s="331"/>
      <c r="S69" s="331"/>
      <c r="T69" s="331"/>
      <c r="U69" s="331"/>
      <c r="V69" s="331"/>
      <c r="W69" s="331"/>
      <c r="X69" s="331"/>
      <c r="Y69" s="331"/>
      <c r="Z69" s="331">
        <f>IF(IK_5_AG_9!$S$13&lt;&gt;"",IK_5_AG_9!$S$13,"")</f>
        <v>0</v>
      </c>
      <c r="AA69" s="331">
        <f>IF(IK_5_AG_9!$T$13&lt;&gt;"",IK_5_AG_9!$T$13,"")</f>
        <v>0</v>
      </c>
      <c r="AB69" s="331"/>
      <c r="AC69" s="332"/>
      <c r="AD69" s="262"/>
    </row>
    <row r="70" spans="1:33" s="71" customFormat="1" ht="20.100000000000001" hidden="1" customHeight="1" x14ac:dyDescent="0.2">
      <c r="A70" s="333" t="str">
        <f t="shared" si="4"/>
        <v>V -10</v>
      </c>
      <c r="B70" s="334">
        <v>5</v>
      </c>
      <c r="C70" s="335">
        <v>10</v>
      </c>
      <c r="D70" s="336" t="str">
        <f>CONCATENATE(Sprache!$B$33,"-",Sprache!$B$25," ",ROMAN(B70)," - ",Sprache!$B$35," ",C70)</f>
        <v>IK-Teilprojekt V - AG 10</v>
      </c>
      <c r="E70" s="390"/>
      <c r="F70" s="328" t="str">
        <f>IF(E$61&lt;&gt;"",IF(Anzahl_AG=1,E$61,CONCATENATE(E$61," - ",AB$6)),"")</f>
        <v/>
      </c>
      <c r="G70" s="337">
        <f t="shared" si="5"/>
        <v>0</v>
      </c>
      <c r="H70" s="337">
        <f t="shared" si="6"/>
        <v>0</v>
      </c>
      <c r="I70" s="337">
        <f t="shared" si="7"/>
        <v>0</v>
      </c>
      <c r="J70" s="338"/>
      <c r="K70" s="339"/>
      <c r="L70" s="339"/>
      <c r="M70" s="339"/>
      <c r="N70" s="339"/>
      <c r="O70" s="339"/>
      <c r="P70" s="339"/>
      <c r="Q70" s="339"/>
      <c r="R70" s="339"/>
      <c r="S70" s="339"/>
      <c r="T70" s="339"/>
      <c r="U70" s="339"/>
      <c r="V70" s="339"/>
      <c r="W70" s="339"/>
      <c r="X70" s="339"/>
      <c r="Y70" s="339"/>
      <c r="Z70" s="339"/>
      <c r="AA70" s="339"/>
      <c r="AB70" s="339">
        <f>IF(IK_5_AG_10!$S$13&lt;&gt;"",IK_5_AG_10!$S$13,"")</f>
        <v>0</v>
      </c>
      <c r="AC70" s="340">
        <f>IF(IK_5_AG_10!$T$13&lt;&gt;"",IK_5_AG_10!$T$13,"")</f>
        <v>0</v>
      </c>
      <c r="AD70" s="262"/>
    </row>
    <row r="71" spans="1:33" s="306" customFormat="1" ht="9.9499999999999993" hidden="1" customHeight="1" x14ac:dyDescent="0.2">
      <c r="A71" s="341"/>
      <c r="B71" s="342"/>
      <c r="C71" s="343"/>
      <c r="D71" s="344"/>
      <c r="E71" s="345"/>
      <c r="F71" s="344"/>
      <c r="G71" s="346"/>
      <c r="H71" s="346"/>
      <c r="I71" s="346"/>
      <c r="J71" s="347"/>
      <c r="K71" s="347"/>
      <c r="L71" s="347"/>
      <c r="M71" s="347"/>
      <c r="N71" s="347"/>
      <c r="O71" s="347"/>
      <c r="P71" s="347"/>
      <c r="Q71" s="347"/>
      <c r="R71" s="347"/>
      <c r="S71" s="347"/>
      <c r="T71" s="347"/>
      <c r="U71" s="347"/>
      <c r="V71" s="347"/>
      <c r="W71" s="347"/>
      <c r="X71" s="347"/>
      <c r="Y71" s="347"/>
      <c r="Z71" s="347"/>
      <c r="AA71" s="347"/>
      <c r="AB71" s="347"/>
      <c r="AC71" s="347"/>
      <c r="AD71" s="305"/>
      <c r="AE71" s="305"/>
      <c r="AF71" s="305"/>
      <c r="AG71" s="305"/>
    </row>
    <row r="72" spans="1:33" s="306" customFormat="1" ht="9.9499999999999993" hidden="1" customHeight="1" x14ac:dyDescent="0.2">
      <c r="A72" s="297"/>
      <c r="B72" s="298"/>
      <c r="C72" s="299"/>
      <c r="D72" s="300"/>
      <c r="E72" s="301"/>
      <c r="F72" s="300"/>
      <c r="G72" s="348"/>
      <c r="H72" s="348"/>
      <c r="I72" s="348"/>
      <c r="J72" s="303"/>
      <c r="K72" s="303"/>
      <c r="L72" s="303"/>
      <c r="M72" s="303"/>
      <c r="N72" s="303"/>
      <c r="O72" s="303"/>
      <c r="P72" s="303"/>
      <c r="Q72" s="303"/>
      <c r="R72" s="303"/>
      <c r="S72" s="303"/>
      <c r="T72" s="303"/>
      <c r="U72" s="303"/>
      <c r="V72" s="303"/>
      <c r="W72" s="303"/>
      <c r="X72" s="303"/>
      <c r="Y72" s="303"/>
      <c r="Z72" s="303"/>
      <c r="AA72" s="303"/>
      <c r="AB72" s="303"/>
      <c r="AC72" s="303"/>
      <c r="AD72" s="305"/>
      <c r="AE72" s="305"/>
      <c r="AF72" s="305"/>
      <c r="AG72" s="305"/>
    </row>
    <row r="73" spans="1:33" s="306" customFormat="1" ht="9.9499999999999993" hidden="1" customHeight="1" x14ac:dyDescent="0.2">
      <c r="A73" s="297"/>
      <c r="B73" s="298"/>
      <c r="C73" s="299"/>
      <c r="D73" s="300"/>
      <c r="E73" s="301"/>
      <c r="F73" s="300"/>
      <c r="G73" s="348"/>
      <c r="H73" s="348"/>
      <c r="I73" s="348"/>
      <c r="J73" s="303"/>
      <c r="K73" s="303"/>
      <c r="L73" s="303"/>
      <c r="M73" s="303"/>
      <c r="N73" s="303"/>
      <c r="O73" s="303"/>
      <c r="P73" s="303"/>
      <c r="Q73" s="303"/>
      <c r="R73" s="303"/>
      <c r="S73" s="303"/>
      <c r="T73" s="303"/>
      <c r="U73" s="303"/>
      <c r="V73" s="303"/>
      <c r="W73" s="303"/>
      <c r="X73" s="303"/>
      <c r="Y73" s="303"/>
      <c r="Z73" s="303"/>
      <c r="AA73" s="303"/>
      <c r="AB73" s="303"/>
      <c r="AC73" s="303"/>
      <c r="AD73" s="305"/>
      <c r="AE73" s="305"/>
      <c r="AF73" s="305"/>
      <c r="AG73" s="305"/>
    </row>
    <row r="74" spans="1:33" s="306" customFormat="1" ht="9.9499999999999993" hidden="1" customHeight="1" thickBot="1" x14ac:dyDescent="0.25">
      <c r="A74" s="297"/>
      <c r="B74" s="298"/>
      <c r="C74" s="299"/>
      <c r="D74" s="300"/>
      <c r="E74" s="301"/>
      <c r="F74" s="300"/>
      <c r="G74" s="349"/>
      <c r="H74" s="349"/>
      <c r="I74" s="349"/>
      <c r="J74" s="303"/>
      <c r="K74" s="303"/>
      <c r="L74" s="303"/>
      <c r="M74" s="303"/>
      <c r="N74" s="303"/>
      <c r="O74" s="303"/>
      <c r="P74" s="303"/>
      <c r="Q74" s="303"/>
      <c r="R74" s="303"/>
      <c r="S74" s="303"/>
      <c r="T74" s="303"/>
      <c r="U74" s="303"/>
      <c r="V74" s="303"/>
      <c r="W74" s="303"/>
      <c r="X74" s="303"/>
      <c r="Y74" s="303"/>
      <c r="Z74" s="303"/>
      <c r="AA74" s="303"/>
      <c r="AB74" s="303"/>
      <c r="AC74" s="303"/>
      <c r="AD74" s="305"/>
      <c r="AE74" s="305"/>
      <c r="AF74" s="305"/>
      <c r="AG74" s="305"/>
    </row>
    <row r="75" spans="1:33" s="71" customFormat="1" ht="33.950000000000003" customHeight="1" thickBot="1" x14ac:dyDescent="0.25">
      <c r="A75" s="307" t="str">
        <f>Sprache!$B$21</f>
        <v>Betriebskosten</v>
      </c>
      <c r="B75" s="308"/>
      <c r="C75" s="309"/>
      <c r="D75" s="310"/>
      <c r="E75" s="311" t="str">
        <f>CONCATENATE(Sprache!$B$25,"-",Sprache!$B$12)</f>
        <v>Teilprojekt-Name</v>
      </c>
      <c r="F75" s="312"/>
      <c r="G75" s="313">
        <f>BK_Fest+BK_Optionen</f>
        <v>0</v>
      </c>
      <c r="H75" s="313">
        <f>SUM(H76:H125)</f>
        <v>0</v>
      </c>
      <c r="I75" s="313">
        <f>SUM(I76:I125)</f>
        <v>0</v>
      </c>
      <c r="J75" s="314">
        <f t="shared" ref="J75:S75" si="8">SUM(J76:J120)</f>
        <v>0</v>
      </c>
      <c r="K75" s="314">
        <f t="shared" si="8"/>
        <v>0</v>
      </c>
      <c r="L75" s="314">
        <f t="shared" si="8"/>
        <v>0</v>
      </c>
      <c r="M75" s="314">
        <f t="shared" si="8"/>
        <v>0</v>
      </c>
      <c r="N75" s="314">
        <f t="shared" si="8"/>
        <v>0</v>
      </c>
      <c r="O75" s="314">
        <f t="shared" si="8"/>
        <v>0</v>
      </c>
      <c r="P75" s="314">
        <f t="shared" si="8"/>
        <v>0</v>
      </c>
      <c r="Q75" s="314">
        <f t="shared" si="8"/>
        <v>0</v>
      </c>
      <c r="R75" s="314">
        <f t="shared" si="8"/>
        <v>0</v>
      </c>
      <c r="S75" s="314">
        <f t="shared" si="8"/>
        <v>0</v>
      </c>
      <c r="T75" s="314">
        <f>SUM(T76:T120)</f>
        <v>0</v>
      </c>
      <c r="U75" s="314">
        <f>SUM(U76:U120)</f>
        <v>0</v>
      </c>
      <c r="V75" s="314">
        <f t="shared" ref="V75:AC75" si="9">SUM(V76:V120)</f>
        <v>0</v>
      </c>
      <c r="W75" s="314">
        <f t="shared" si="9"/>
        <v>0</v>
      </c>
      <c r="X75" s="314">
        <f t="shared" si="9"/>
        <v>0</v>
      </c>
      <c r="Y75" s="314">
        <f t="shared" si="9"/>
        <v>0</v>
      </c>
      <c r="Z75" s="314">
        <f t="shared" si="9"/>
        <v>0</v>
      </c>
      <c r="AA75" s="314">
        <f t="shared" si="9"/>
        <v>0</v>
      </c>
      <c r="AB75" s="314">
        <f t="shared" si="9"/>
        <v>0</v>
      </c>
      <c r="AC75" s="350">
        <f t="shared" si="9"/>
        <v>0</v>
      </c>
    </row>
    <row r="76" spans="1:33" s="71" customFormat="1" ht="20.100000000000001" hidden="1" customHeight="1" x14ac:dyDescent="0.2">
      <c r="A76" s="315" t="str">
        <f>IF(B76&lt;&gt;"",ROMAN(B76) &amp;IF(C76&lt;&gt;""," -" &amp;C76,""),"")</f>
        <v>I -1</v>
      </c>
      <c r="B76" s="316">
        <v>1</v>
      </c>
      <c r="C76" s="317">
        <v>1</v>
      </c>
      <c r="D76" s="318" t="str">
        <f>CONCATENATE(Sprache!$B$34,"-",Sprache!$B$25," ",ROMAN(B76)," - ",Sprache!$B$35," ",C76)</f>
        <v>BK-Teilprojekt I - AG 1</v>
      </c>
      <c r="E76" s="389"/>
      <c r="F76" s="319" t="str">
        <f>IF(E$76&lt;&gt;"",IF(Anzahl_AG=1,E$76,CONCATENATE(E$76," - ",J$6)),"")</f>
        <v/>
      </c>
      <c r="G76" s="320">
        <f t="shared" ref="G76:G125" si="10">H76+I76</f>
        <v>0</v>
      </c>
      <c r="H76" s="320">
        <f>J76+L76+N76+P76+R76</f>
        <v>0</v>
      </c>
      <c r="I76" s="320">
        <f>K76+M76+O76+Q76+S76</f>
        <v>0</v>
      </c>
      <c r="J76" s="321">
        <f>IF(BK_1!$U$13&lt;&gt;"",BK_1!$U$13,"")</f>
        <v>0</v>
      </c>
      <c r="K76" s="322">
        <f>IF(BK_1!$V$13&lt;&gt;"",BK_1!$V$13,"")</f>
        <v>0</v>
      </c>
      <c r="L76" s="322"/>
      <c r="M76" s="322"/>
      <c r="N76" s="322"/>
      <c r="O76" s="322"/>
      <c r="P76" s="322"/>
      <c r="Q76" s="322"/>
      <c r="R76" s="322"/>
      <c r="S76" s="322"/>
      <c r="T76" s="322"/>
      <c r="U76" s="322"/>
      <c r="V76" s="322"/>
      <c r="W76" s="322"/>
      <c r="X76" s="322"/>
      <c r="Y76" s="322"/>
      <c r="Z76" s="322"/>
      <c r="AA76" s="322"/>
      <c r="AB76" s="322"/>
      <c r="AC76" s="322"/>
    </row>
    <row r="77" spans="1:33" s="71" customFormat="1" ht="20.100000000000001" hidden="1" customHeight="1" x14ac:dyDescent="0.2">
      <c r="A77" s="324" t="str">
        <f t="shared" ref="A77:A85" si="11">IF(B77&lt;&gt;"",ROMAN(B77) &amp;IF(C77&lt;&gt;""," -" &amp;C77,""),"")</f>
        <v>I -2</v>
      </c>
      <c r="B77" s="325">
        <v>1</v>
      </c>
      <c r="C77" s="326">
        <v>2</v>
      </c>
      <c r="D77" s="327" t="str">
        <f>CONCATENATE(Sprache!$B$34,"-",Sprache!$B$25," ",ROMAN(B77)," - ",Sprache!$B$35," ",C77)</f>
        <v>BK-Teilprojekt I - AG 2</v>
      </c>
      <c r="E77" s="388"/>
      <c r="F77" s="328" t="str">
        <f>IF(E$76&lt;&gt;"",IF(Anzahl_AG=1,E$76,CONCATENATE(E$76," - ",L$6)),"")</f>
        <v/>
      </c>
      <c r="G77" s="329">
        <f t="shared" si="10"/>
        <v>0</v>
      </c>
      <c r="H77" s="329">
        <f t="shared" ref="H77:H125" si="12">J77+L77+N77+P77+R77</f>
        <v>0</v>
      </c>
      <c r="I77" s="329">
        <f t="shared" ref="I77:I125" si="13">K77+M77+O77+Q77+S77</f>
        <v>0</v>
      </c>
      <c r="J77" s="330"/>
      <c r="K77" s="331"/>
      <c r="L77" s="331">
        <f>IF(BK_1_AG_2!$U$13&lt;&gt;"",BK_1_AG_2!$U$13,"")</f>
        <v>0</v>
      </c>
      <c r="M77" s="331">
        <f>IF(BK_1_AG_2!$V$13&lt;&gt;"",BK_1_AG_2!$V$13,"")</f>
        <v>0</v>
      </c>
      <c r="N77" s="331"/>
      <c r="O77" s="331"/>
      <c r="P77" s="331"/>
      <c r="Q77" s="331"/>
      <c r="R77" s="331"/>
      <c r="S77" s="331"/>
      <c r="T77" s="331"/>
      <c r="U77" s="331"/>
      <c r="V77" s="331"/>
      <c r="W77" s="331"/>
      <c r="X77" s="331"/>
      <c r="Y77" s="331"/>
      <c r="Z77" s="331"/>
      <c r="AA77" s="331"/>
      <c r="AB77" s="331"/>
      <c r="AC77" s="331"/>
    </row>
    <row r="78" spans="1:33" s="71" customFormat="1" ht="20.100000000000001" hidden="1" customHeight="1" x14ac:dyDescent="0.2">
      <c r="A78" s="324" t="str">
        <f t="shared" si="11"/>
        <v>I -3</v>
      </c>
      <c r="B78" s="325">
        <v>1</v>
      </c>
      <c r="C78" s="326">
        <v>3</v>
      </c>
      <c r="D78" s="327" t="str">
        <f>CONCATENATE(Sprache!$B$34,"-",Sprache!$B$25," ",ROMAN(B78)," - ",Sprache!$B$35," ",C78)</f>
        <v>BK-Teilprojekt I - AG 3</v>
      </c>
      <c r="E78" s="388"/>
      <c r="F78" s="328" t="str">
        <f>IF(E$76&lt;&gt;"",IF(Anzahl_AG=1,E$76,CONCATENATE(E$76," - ",N$6)),"")</f>
        <v/>
      </c>
      <c r="G78" s="329">
        <f t="shared" si="10"/>
        <v>0</v>
      </c>
      <c r="H78" s="329">
        <f t="shared" si="12"/>
        <v>0</v>
      </c>
      <c r="I78" s="329">
        <f t="shared" si="13"/>
        <v>0</v>
      </c>
      <c r="J78" s="330"/>
      <c r="K78" s="331"/>
      <c r="L78" s="331"/>
      <c r="M78" s="331"/>
      <c r="N78" s="331">
        <f>IF(BK_1_AG_3!$U$13&lt;&gt;"",BK_1_AG_3!$U$13,"")</f>
        <v>0</v>
      </c>
      <c r="O78" s="331">
        <f>IF(BK_1_AG_3!$V$13&lt;&gt;"",BK_1_AG_3!$V$13,"")</f>
        <v>0</v>
      </c>
      <c r="P78" s="331"/>
      <c r="Q78" s="331"/>
      <c r="R78" s="331"/>
      <c r="S78" s="331"/>
      <c r="T78" s="331"/>
      <c r="U78" s="331"/>
      <c r="V78" s="331"/>
      <c r="W78" s="331"/>
      <c r="X78" s="331"/>
      <c r="Y78" s="331"/>
      <c r="Z78" s="331"/>
      <c r="AA78" s="331"/>
      <c r="AB78" s="331"/>
      <c r="AC78" s="331"/>
    </row>
    <row r="79" spans="1:33" s="71" customFormat="1" ht="20.100000000000001" hidden="1" customHeight="1" x14ac:dyDescent="0.2">
      <c r="A79" s="324" t="str">
        <f t="shared" si="11"/>
        <v>I -4</v>
      </c>
      <c r="B79" s="325">
        <v>1</v>
      </c>
      <c r="C79" s="326">
        <v>4</v>
      </c>
      <c r="D79" s="327" t="str">
        <f>CONCATENATE(Sprache!$B$34,"-",Sprache!$B$25," ",ROMAN(B79)," - ",Sprache!$B$35," ",C79)</f>
        <v>BK-Teilprojekt I - AG 4</v>
      </c>
      <c r="E79" s="388"/>
      <c r="F79" s="328" t="str">
        <f>IF(E$76&lt;&gt;"",IF(Anzahl_AG=1,E$76,CONCATENATE(E$76," - ",P$6)),"")</f>
        <v/>
      </c>
      <c r="G79" s="329">
        <f t="shared" si="10"/>
        <v>0</v>
      </c>
      <c r="H79" s="329">
        <f t="shared" si="12"/>
        <v>0</v>
      </c>
      <c r="I79" s="329">
        <f t="shared" si="13"/>
        <v>0</v>
      </c>
      <c r="J79" s="330"/>
      <c r="K79" s="331"/>
      <c r="L79" s="331"/>
      <c r="M79" s="331"/>
      <c r="N79" s="331"/>
      <c r="O79" s="331"/>
      <c r="P79" s="331">
        <f>IF(BK_1_AG_4!$U$13&lt;&gt;"",BK_1_AG_4!$U$13,"")</f>
        <v>0</v>
      </c>
      <c r="Q79" s="331">
        <f>IF(BK_1_AG_4!$V$13&lt;&gt;"",BK_1_AG_4!$V$13,"")</f>
        <v>0</v>
      </c>
      <c r="R79" s="331"/>
      <c r="S79" s="331"/>
      <c r="T79" s="331"/>
      <c r="U79" s="331"/>
      <c r="V79" s="331"/>
      <c r="W79" s="331"/>
      <c r="X79" s="331"/>
      <c r="Y79" s="331"/>
      <c r="Z79" s="331"/>
      <c r="AA79" s="331"/>
      <c r="AB79" s="331"/>
      <c r="AC79" s="331"/>
    </row>
    <row r="80" spans="1:33" s="71" customFormat="1" ht="20.100000000000001" hidden="1" customHeight="1" x14ac:dyDescent="0.2">
      <c r="A80" s="324" t="str">
        <f t="shared" si="11"/>
        <v>I -5</v>
      </c>
      <c r="B80" s="325">
        <v>1</v>
      </c>
      <c r="C80" s="326">
        <v>5</v>
      </c>
      <c r="D80" s="327" t="str">
        <f>CONCATENATE(Sprache!$B$34,"-",Sprache!$B$25," ",ROMAN(B80)," - ",Sprache!$B$35," ",C80)</f>
        <v>BK-Teilprojekt I - AG 5</v>
      </c>
      <c r="E80" s="388"/>
      <c r="F80" s="328" t="str">
        <f>IF(E$76&lt;&gt;"",IF(Anzahl_AG=1,E$76,CONCATENATE(E$76," - ",R$6)),"")</f>
        <v/>
      </c>
      <c r="G80" s="329">
        <f t="shared" si="10"/>
        <v>0</v>
      </c>
      <c r="H80" s="329">
        <f t="shared" si="12"/>
        <v>0</v>
      </c>
      <c r="I80" s="329">
        <f t="shared" si="13"/>
        <v>0</v>
      </c>
      <c r="J80" s="330"/>
      <c r="K80" s="331"/>
      <c r="L80" s="331"/>
      <c r="M80" s="331"/>
      <c r="N80" s="331"/>
      <c r="O80" s="331"/>
      <c r="P80" s="331"/>
      <c r="Q80" s="331"/>
      <c r="R80" s="331">
        <f>IF(BK_1_AG_5!$U$13&lt;&gt;"",BK_1_AG_5!$U$13,"")</f>
        <v>0</v>
      </c>
      <c r="S80" s="331">
        <f>IF(BK_1_AG_5!$V$13&lt;&gt;"",BK_1_AG_5!$V$13,"")</f>
        <v>0</v>
      </c>
      <c r="T80" s="331"/>
      <c r="U80" s="331"/>
      <c r="V80" s="331"/>
      <c r="W80" s="331"/>
      <c r="X80" s="331"/>
      <c r="Y80" s="331"/>
      <c r="Z80" s="331"/>
      <c r="AA80" s="331"/>
      <c r="AB80" s="331"/>
      <c r="AC80" s="331"/>
    </row>
    <row r="81" spans="1:29" s="71" customFormat="1" ht="20.100000000000001" hidden="1" customHeight="1" x14ac:dyDescent="0.2">
      <c r="A81" s="324" t="str">
        <f t="shared" si="11"/>
        <v>I -6</v>
      </c>
      <c r="B81" s="325">
        <v>1</v>
      </c>
      <c r="C81" s="326">
        <v>6</v>
      </c>
      <c r="D81" s="327" t="str">
        <f>CONCATENATE(Sprache!$B$34,"-",Sprache!$B$25," ",ROMAN(B81)," - ",Sprache!$B$35," ",C81)</f>
        <v>BK-Teilprojekt I - AG 6</v>
      </c>
      <c r="E81" s="388"/>
      <c r="F81" s="328" t="str">
        <f>IF(E$76&lt;&gt;"",IF(Anzahl_AG=1,E$76,CONCATENATE(E$76," - ",T$6)),"")</f>
        <v/>
      </c>
      <c r="G81" s="329">
        <f t="shared" si="10"/>
        <v>0</v>
      </c>
      <c r="H81" s="329">
        <f t="shared" si="12"/>
        <v>0</v>
      </c>
      <c r="I81" s="329">
        <f t="shared" si="13"/>
        <v>0</v>
      </c>
      <c r="J81" s="330"/>
      <c r="K81" s="331"/>
      <c r="L81" s="331"/>
      <c r="M81" s="331"/>
      <c r="N81" s="331"/>
      <c r="O81" s="331"/>
      <c r="P81" s="331"/>
      <c r="Q81" s="331"/>
      <c r="R81" s="331"/>
      <c r="S81" s="331"/>
      <c r="T81" s="331">
        <f>IF(BK_1_AG_6!$U$13&lt;&gt;"",BK_1_AG_6!$U$13,"")</f>
        <v>0</v>
      </c>
      <c r="U81" s="331">
        <f>IF(BK_1_AG_6!$V$13&lt;&gt;"",BK_1_AG_6!$V$13,"")</f>
        <v>0</v>
      </c>
      <c r="V81" s="331"/>
      <c r="W81" s="331"/>
      <c r="X81" s="331"/>
      <c r="Y81" s="331"/>
      <c r="Z81" s="331"/>
      <c r="AA81" s="331"/>
      <c r="AB81" s="331"/>
      <c r="AC81" s="331"/>
    </row>
    <row r="82" spans="1:29" s="71" customFormat="1" ht="20.100000000000001" hidden="1" customHeight="1" x14ac:dyDescent="0.2">
      <c r="A82" s="324" t="str">
        <f t="shared" si="11"/>
        <v>I -7</v>
      </c>
      <c r="B82" s="325">
        <v>1</v>
      </c>
      <c r="C82" s="326">
        <v>7</v>
      </c>
      <c r="D82" s="327" t="str">
        <f>CONCATENATE(Sprache!$B$34,"-",Sprache!$B$25," ",ROMAN(B82)," - ",Sprache!$B$35," ",C82)</f>
        <v>BK-Teilprojekt I - AG 7</v>
      </c>
      <c r="E82" s="388"/>
      <c r="F82" s="328" t="str">
        <f>IF(E$76&lt;&gt;"",IF(Anzahl_AG=1,E$76,CONCATENATE(E$76," - ",V$6)),"")</f>
        <v/>
      </c>
      <c r="G82" s="329">
        <f t="shared" si="10"/>
        <v>0</v>
      </c>
      <c r="H82" s="329">
        <f t="shared" si="12"/>
        <v>0</v>
      </c>
      <c r="I82" s="329">
        <f t="shared" si="13"/>
        <v>0</v>
      </c>
      <c r="J82" s="330"/>
      <c r="K82" s="331"/>
      <c r="L82" s="331"/>
      <c r="M82" s="331"/>
      <c r="N82" s="331"/>
      <c r="O82" s="331"/>
      <c r="P82" s="331"/>
      <c r="Q82" s="331"/>
      <c r="R82" s="331"/>
      <c r="S82" s="331"/>
      <c r="T82" s="331"/>
      <c r="U82" s="331"/>
      <c r="V82" s="331">
        <f>IF(BK_1_AG_7!$U$13&lt;&gt;"",BK_1_AG_7!$U$13,"")</f>
        <v>0</v>
      </c>
      <c r="W82" s="331">
        <f>IF(BK_1_AG_7!$V$13&lt;&gt;"",BK_1_AG_7!$V$13,"")</f>
        <v>0</v>
      </c>
      <c r="X82" s="331"/>
      <c r="Y82" s="331"/>
      <c r="Z82" s="331"/>
      <c r="AA82" s="331"/>
      <c r="AB82" s="331"/>
      <c r="AC82" s="331"/>
    </row>
    <row r="83" spans="1:29" s="71" customFormat="1" ht="20.100000000000001" hidden="1" customHeight="1" x14ac:dyDescent="0.2">
      <c r="A83" s="324" t="str">
        <f t="shared" si="11"/>
        <v>I -8</v>
      </c>
      <c r="B83" s="325">
        <v>1</v>
      </c>
      <c r="C83" s="326">
        <v>8</v>
      </c>
      <c r="D83" s="327" t="str">
        <f>CONCATENATE(Sprache!$B$34,"-",Sprache!$B$25," ",ROMAN(B83)," - ",Sprache!$B$35," ",C83)</f>
        <v>BK-Teilprojekt I - AG 8</v>
      </c>
      <c r="E83" s="388"/>
      <c r="F83" s="328" t="str">
        <f>IF(E$76&lt;&gt;"",IF(Anzahl_AG=1,E$76,CONCATENATE(E$76," - ",X$6)),"")</f>
        <v/>
      </c>
      <c r="G83" s="329">
        <f t="shared" si="10"/>
        <v>0</v>
      </c>
      <c r="H83" s="329">
        <f t="shared" si="12"/>
        <v>0</v>
      </c>
      <c r="I83" s="329">
        <f t="shared" si="13"/>
        <v>0</v>
      </c>
      <c r="J83" s="330"/>
      <c r="K83" s="331"/>
      <c r="L83" s="331"/>
      <c r="M83" s="331"/>
      <c r="N83" s="331"/>
      <c r="O83" s="331"/>
      <c r="P83" s="331"/>
      <c r="Q83" s="331"/>
      <c r="R83" s="331"/>
      <c r="S83" s="331"/>
      <c r="T83" s="331"/>
      <c r="U83" s="331"/>
      <c r="V83" s="331"/>
      <c r="W83" s="331"/>
      <c r="X83" s="331">
        <f>IF(BK_1_AG_8!$U$13&lt;&gt;"",BK_1_AG_8!$U$13,"")</f>
        <v>0</v>
      </c>
      <c r="Y83" s="331">
        <f>IF(BK_1_AG_8!$V$13&lt;&gt;"",BK_1_AG_8!$V$13,"")</f>
        <v>0</v>
      </c>
      <c r="Z83" s="331"/>
      <c r="AA83" s="331"/>
      <c r="AB83" s="331"/>
      <c r="AC83" s="331"/>
    </row>
    <row r="84" spans="1:29" s="71" customFormat="1" ht="20.100000000000001" hidden="1" customHeight="1" x14ac:dyDescent="0.2">
      <c r="A84" s="324" t="str">
        <f t="shared" si="11"/>
        <v>I -9</v>
      </c>
      <c r="B84" s="325">
        <v>1</v>
      </c>
      <c r="C84" s="326">
        <v>9</v>
      </c>
      <c r="D84" s="327" t="str">
        <f>CONCATENATE(Sprache!$B$34,"-",Sprache!$B$25," ",ROMAN(B84)," - ",Sprache!$B$35," ",C84)</f>
        <v>BK-Teilprojekt I - AG 9</v>
      </c>
      <c r="E84" s="388"/>
      <c r="F84" s="328" t="str">
        <f>IF(E$76&lt;&gt;"",IF(Anzahl_AG=1,E$76,CONCATENATE(E$76," - ",Z$6)),"")</f>
        <v/>
      </c>
      <c r="G84" s="329">
        <f t="shared" si="10"/>
        <v>0</v>
      </c>
      <c r="H84" s="329">
        <f t="shared" si="12"/>
        <v>0</v>
      </c>
      <c r="I84" s="329">
        <f t="shared" si="13"/>
        <v>0</v>
      </c>
      <c r="J84" s="330"/>
      <c r="K84" s="331"/>
      <c r="L84" s="331"/>
      <c r="M84" s="331"/>
      <c r="N84" s="331"/>
      <c r="O84" s="331"/>
      <c r="P84" s="331"/>
      <c r="Q84" s="331"/>
      <c r="R84" s="331"/>
      <c r="S84" s="331"/>
      <c r="T84" s="331"/>
      <c r="U84" s="331"/>
      <c r="V84" s="331"/>
      <c r="W84" s="331"/>
      <c r="X84" s="331"/>
      <c r="Y84" s="331"/>
      <c r="Z84" s="331">
        <f>IF(BK_1_AG_9!$U$13&lt;&gt;"",BK_1_AG_9!$U$13,"")</f>
        <v>0</v>
      </c>
      <c r="AA84" s="331">
        <f>IF(BK_1_AG_9!$V$13&lt;&gt;"",BK_1_AG_9!$V$13,"")</f>
        <v>0</v>
      </c>
      <c r="AB84" s="331"/>
      <c r="AC84" s="331"/>
    </row>
    <row r="85" spans="1:29" s="71" customFormat="1" ht="20.100000000000001" hidden="1" customHeight="1" x14ac:dyDescent="0.2">
      <c r="A85" s="324" t="str">
        <f t="shared" si="11"/>
        <v>I -10</v>
      </c>
      <c r="B85" s="325">
        <v>1</v>
      </c>
      <c r="C85" s="326">
        <v>10</v>
      </c>
      <c r="D85" s="327" t="str">
        <f>CONCATENATE(Sprache!$B$34,"-",Sprache!$B$25," ",ROMAN(B85)," - ",Sprache!$B$35," ",C85)</f>
        <v>BK-Teilprojekt I - AG 10</v>
      </c>
      <c r="E85" s="388"/>
      <c r="F85" s="328" t="str">
        <f>IF(E$76&lt;&gt;"",IF(Anzahl_AG=1,E$76,CONCATENATE(E$76," - ",AB$6)),"")</f>
        <v/>
      </c>
      <c r="G85" s="329">
        <f t="shared" si="10"/>
        <v>0</v>
      </c>
      <c r="H85" s="329">
        <f t="shared" si="12"/>
        <v>0</v>
      </c>
      <c r="I85" s="329">
        <f t="shared" si="13"/>
        <v>0</v>
      </c>
      <c r="J85" s="330"/>
      <c r="K85" s="331"/>
      <c r="L85" s="331"/>
      <c r="M85" s="331"/>
      <c r="N85" s="331"/>
      <c r="O85" s="331"/>
      <c r="P85" s="331"/>
      <c r="Q85" s="331"/>
      <c r="R85" s="331"/>
      <c r="S85" s="331"/>
      <c r="T85" s="331"/>
      <c r="U85" s="331"/>
      <c r="V85" s="331"/>
      <c r="W85" s="331"/>
      <c r="X85" s="331"/>
      <c r="Y85" s="331"/>
      <c r="Z85" s="331"/>
      <c r="AA85" s="331"/>
      <c r="AB85" s="331">
        <f>IF(BK_1_AG_10!$U$13&lt;&gt;"",BK_1_AG_10!$U$13,"")</f>
        <v>0</v>
      </c>
      <c r="AC85" s="331">
        <f>IF(BK_1_AG_10!$V$13&lt;&gt;"",BK_1_AG_10!$V$13,"")</f>
        <v>0</v>
      </c>
    </row>
    <row r="86" spans="1:29" s="71" customFormat="1" ht="20.100000000000001" hidden="1" customHeight="1" x14ac:dyDescent="0.2">
      <c r="A86" s="324" t="str">
        <f>IF(B86&lt;&gt;"",ROMAN(B86) &amp;IF(C86&lt;&gt;""," -" &amp;C86,""),"")</f>
        <v>II -1</v>
      </c>
      <c r="B86" s="325">
        <v>2</v>
      </c>
      <c r="C86" s="326">
        <v>1</v>
      </c>
      <c r="D86" s="327" t="str">
        <f>CONCATENATE(Sprache!$B$34,"-",Sprache!$B$25," ",ROMAN(B86)," - ",Sprache!$B$35," ",C86)</f>
        <v>BK-Teilprojekt II - AG 1</v>
      </c>
      <c r="E86" s="388"/>
      <c r="F86" s="319" t="str">
        <f>IF(E$86&lt;&gt;"",IF(Anzahl_AG=1,E$86,CONCATENATE(E$86," - ",J$6)),"")</f>
        <v/>
      </c>
      <c r="G86" s="329">
        <f t="shared" si="10"/>
        <v>0</v>
      </c>
      <c r="H86" s="329">
        <f t="shared" si="12"/>
        <v>0</v>
      </c>
      <c r="I86" s="329">
        <f t="shared" si="13"/>
        <v>0</v>
      </c>
      <c r="J86" s="330">
        <f>IF(BK_2!$U$13&lt;&gt;"",BK_2!$U$13,"")</f>
        <v>0</v>
      </c>
      <c r="K86" s="331">
        <f>IF(BK_2!$V$13&lt;&gt;"",BK_2!$V$13,"")</f>
        <v>0</v>
      </c>
      <c r="L86" s="331"/>
      <c r="M86" s="331"/>
      <c r="N86" s="331"/>
      <c r="O86" s="331"/>
      <c r="P86" s="331"/>
      <c r="Q86" s="331"/>
      <c r="R86" s="331"/>
      <c r="S86" s="331"/>
      <c r="T86" s="331"/>
      <c r="U86" s="331"/>
      <c r="V86" s="331"/>
      <c r="W86" s="331"/>
      <c r="X86" s="331"/>
      <c r="Y86" s="331"/>
      <c r="Z86" s="331"/>
      <c r="AA86" s="331"/>
      <c r="AB86" s="331"/>
      <c r="AC86" s="331"/>
    </row>
    <row r="87" spans="1:29" s="71" customFormat="1" ht="20.100000000000001" hidden="1" customHeight="1" x14ac:dyDescent="0.2">
      <c r="A87" s="324" t="str">
        <f t="shared" ref="A87:A95" si="14">IF(B87&lt;&gt;"",ROMAN(B87) &amp;IF(C87&lt;&gt;""," -" &amp;C87,""),"")</f>
        <v>II -2</v>
      </c>
      <c r="B87" s="325">
        <v>2</v>
      </c>
      <c r="C87" s="326">
        <v>2</v>
      </c>
      <c r="D87" s="327" t="str">
        <f>CONCATENATE(Sprache!$B$34,"-",Sprache!$B$25," ",ROMAN(B87)," - ",Sprache!$B$35," ",C87)</f>
        <v>BK-Teilprojekt II - AG 2</v>
      </c>
      <c r="E87" s="388"/>
      <c r="F87" s="328" t="str">
        <f>IF(E$86&lt;&gt;"",IF(Anzahl_AG=1,E$86,CONCATENATE(E$86," - ",L$6)),"")</f>
        <v/>
      </c>
      <c r="G87" s="329">
        <f t="shared" si="10"/>
        <v>0</v>
      </c>
      <c r="H87" s="329">
        <f t="shared" si="12"/>
        <v>0</v>
      </c>
      <c r="I87" s="329">
        <f t="shared" si="13"/>
        <v>0</v>
      </c>
      <c r="J87" s="330"/>
      <c r="K87" s="331"/>
      <c r="L87" s="331">
        <f>IF(BK_2_AG_2!$U$13&lt;&gt;"",BK_2_AG_2!$U$13,"")</f>
        <v>0</v>
      </c>
      <c r="M87" s="331">
        <f>IF(BK_2_AG_2!$V$13&lt;&gt;"",BK_2_AG_2!$V$13,"")</f>
        <v>0</v>
      </c>
      <c r="N87" s="331"/>
      <c r="O87" s="331"/>
      <c r="P87" s="331"/>
      <c r="Q87" s="331"/>
      <c r="R87" s="331"/>
      <c r="S87" s="331"/>
      <c r="T87" s="331"/>
      <c r="U87" s="331"/>
      <c r="V87" s="331"/>
      <c r="W87" s="331"/>
      <c r="X87" s="331"/>
      <c r="Y87" s="331"/>
      <c r="Z87" s="331"/>
      <c r="AA87" s="331"/>
      <c r="AB87" s="331"/>
      <c r="AC87" s="331"/>
    </row>
    <row r="88" spans="1:29" s="71" customFormat="1" ht="20.100000000000001" hidden="1" customHeight="1" x14ac:dyDescent="0.2">
      <c r="A88" s="324" t="str">
        <f t="shared" si="14"/>
        <v>II -3</v>
      </c>
      <c r="B88" s="325">
        <v>2</v>
      </c>
      <c r="C88" s="326">
        <v>3</v>
      </c>
      <c r="D88" s="327" t="str">
        <f>CONCATENATE(Sprache!$B$34,"-",Sprache!$B$25," ",ROMAN(B88)," - ",Sprache!$B$35," ",C88)</f>
        <v>BK-Teilprojekt II - AG 3</v>
      </c>
      <c r="E88" s="388"/>
      <c r="F88" s="328" t="str">
        <f>IF(E$86&lt;&gt;"",IF(Anzahl_AG=1,E$86,CONCATENATE(E$86," - ",N$6)),"")</f>
        <v/>
      </c>
      <c r="G88" s="329">
        <f t="shared" si="10"/>
        <v>0</v>
      </c>
      <c r="H88" s="329">
        <f t="shared" si="12"/>
        <v>0</v>
      </c>
      <c r="I88" s="329">
        <f t="shared" si="13"/>
        <v>0</v>
      </c>
      <c r="J88" s="330"/>
      <c r="K88" s="331"/>
      <c r="L88" s="331"/>
      <c r="M88" s="331"/>
      <c r="N88" s="331">
        <f>IF(BK_2_AG_3!$U$13&lt;&gt;"",BK_2_AG_3!$U$13,"")</f>
        <v>0</v>
      </c>
      <c r="O88" s="331">
        <f>IF(BK_2_AG_3!$V$13&lt;&gt;"",BK_2_AG_3!$V$13,"")</f>
        <v>0</v>
      </c>
      <c r="P88" s="331"/>
      <c r="Q88" s="331"/>
      <c r="R88" s="331"/>
      <c r="S88" s="331"/>
      <c r="T88" s="331"/>
      <c r="U88" s="331"/>
      <c r="V88" s="331"/>
      <c r="W88" s="331"/>
      <c r="X88" s="331"/>
      <c r="Y88" s="331"/>
      <c r="Z88" s="331"/>
      <c r="AA88" s="331"/>
      <c r="AB88" s="331"/>
      <c r="AC88" s="331"/>
    </row>
    <row r="89" spans="1:29" s="71" customFormat="1" ht="20.100000000000001" hidden="1" customHeight="1" x14ac:dyDescent="0.2">
      <c r="A89" s="324" t="str">
        <f t="shared" si="14"/>
        <v>II -4</v>
      </c>
      <c r="B89" s="325">
        <v>2</v>
      </c>
      <c r="C89" s="326">
        <v>4</v>
      </c>
      <c r="D89" s="327" t="str">
        <f>CONCATENATE(Sprache!$B$34,"-",Sprache!$B$25," ",ROMAN(B89)," - ",Sprache!$B$35," ",C89)</f>
        <v>BK-Teilprojekt II - AG 4</v>
      </c>
      <c r="E89" s="388"/>
      <c r="F89" s="328" t="str">
        <f>IF(E$86&lt;&gt;"",IF(Anzahl_AG=1,E$86,CONCATENATE(E$86," - ",P$6)),"")</f>
        <v/>
      </c>
      <c r="G89" s="329">
        <f t="shared" si="10"/>
        <v>0</v>
      </c>
      <c r="H89" s="329">
        <f t="shared" si="12"/>
        <v>0</v>
      </c>
      <c r="I89" s="329">
        <f t="shared" si="13"/>
        <v>0</v>
      </c>
      <c r="J89" s="330"/>
      <c r="K89" s="331"/>
      <c r="L89" s="331"/>
      <c r="M89" s="331"/>
      <c r="N89" s="331"/>
      <c r="O89" s="331"/>
      <c r="P89" s="331">
        <f>IF(BK_2_AG_4!$U$13&lt;&gt;"",BK_2_AG_4!$U$13,"")</f>
        <v>0</v>
      </c>
      <c r="Q89" s="331">
        <f>IF(BK_2_AG_4!$V$13&lt;&gt;"",BK_2_AG_4!$V$13,"")</f>
        <v>0</v>
      </c>
      <c r="R89" s="331"/>
      <c r="S89" s="331"/>
      <c r="T89" s="331"/>
      <c r="U89" s="331"/>
      <c r="V89" s="331"/>
      <c r="W89" s="331"/>
      <c r="X89" s="331"/>
      <c r="Y89" s="331"/>
      <c r="Z89" s="331"/>
      <c r="AA89" s="331"/>
      <c r="AB89" s="331"/>
      <c r="AC89" s="331"/>
    </row>
    <row r="90" spans="1:29" s="71" customFormat="1" ht="20.100000000000001" hidden="1" customHeight="1" x14ac:dyDescent="0.2">
      <c r="A90" s="324" t="str">
        <f t="shared" si="14"/>
        <v>II -5</v>
      </c>
      <c r="B90" s="325">
        <v>2</v>
      </c>
      <c r="C90" s="326">
        <v>5</v>
      </c>
      <c r="D90" s="327" t="str">
        <f>CONCATENATE(Sprache!$B$34,"-",Sprache!$B$25," ",ROMAN(B90)," - ",Sprache!$B$35," ",C90)</f>
        <v>BK-Teilprojekt II - AG 5</v>
      </c>
      <c r="E90" s="388"/>
      <c r="F90" s="328" t="str">
        <f>IF(E$86&lt;&gt;"",IF(Anzahl_AG=1,E$86,CONCATENATE(E$86," - ",R$6)),"")</f>
        <v/>
      </c>
      <c r="G90" s="329">
        <f t="shared" si="10"/>
        <v>0</v>
      </c>
      <c r="H90" s="329">
        <f t="shared" si="12"/>
        <v>0</v>
      </c>
      <c r="I90" s="329">
        <f t="shared" si="13"/>
        <v>0</v>
      </c>
      <c r="J90" s="330"/>
      <c r="K90" s="331"/>
      <c r="L90" s="331"/>
      <c r="M90" s="331"/>
      <c r="N90" s="331"/>
      <c r="O90" s="331"/>
      <c r="P90" s="331"/>
      <c r="Q90" s="331"/>
      <c r="R90" s="331">
        <f>IF(BK_2_AG_5!$U$13&lt;&gt;"",BK_2_AG_5!$U$13,"")</f>
        <v>0</v>
      </c>
      <c r="S90" s="331">
        <f>IF(BK_2_AG_5!$V$13&lt;&gt;"",BK_2_AG_5!$V$13,"")</f>
        <v>0</v>
      </c>
      <c r="T90" s="331"/>
      <c r="U90" s="331"/>
      <c r="V90" s="331"/>
      <c r="W90" s="331"/>
      <c r="X90" s="331"/>
      <c r="Y90" s="331"/>
      <c r="Z90" s="331"/>
      <c r="AA90" s="331"/>
      <c r="AB90" s="331"/>
      <c r="AC90" s="331"/>
    </row>
    <row r="91" spans="1:29" s="71" customFormat="1" ht="20.100000000000001" hidden="1" customHeight="1" x14ac:dyDescent="0.2">
      <c r="A91" s="324" t="str">
        <f t="shared" si="14"/>
        <v>II -6</v>
      </c>
      <c r="B91" s="325">
        <v>2</v>
      </c>
      <c r="C91" s="326">
        <v>6</v>
      </c>
      <c r="D91" s="327" t="str">
        <f>CONCATENATE(Sprache!$B$34,"-",Sprache!$B$25," ",ROMAN(B91)," - ",Sprache!$B$35," ",C91)</f>
        <v>BK-Teilprojekt II - AG 6</v>
      </c>
      <c r="E91" s="388"/>
      <c r="F91" s="328" t="str">
        <f>IF(E$86&lt;&gt;"",IF(Anzahl_AG=1,E$86,CONCATENATE(E$86," - ",T$6)),"")</f>
        <v/>
      </c>
      <c r="G91" s="329">
        <f t="shared" si="10"/>
        <v>0</v>
      </c>
      <c r="H91" s="329">
        <f t="shared" si="12"/>
        <v>0</v>
      </c>
      <c r="I91" s="329">
        <f t="shared" si="13"/>
        <v>0</v>
      </c>
      <c r="J91" s="330"/>
      <c r="K91" s="331"/>
      <c r="L91" s="331"/>
      <c r="M91" s="331"/>
      <c r="N91" s="331"/>
      <c r="O91" s="331"/>
      <c r="P91" s="331"/>
      <c r="Q91" s="331"/>
      <c r="R91" s="331"/>
      <c r="S91" s="331"/>
      <c r="T91" s="331">
        <f>IF(BK_2_AG_6!$U$13&lt;&gt;"",BK_2_AG_6!$U$13,"")</f>
        <v>0</v>
      </c>
      <c r="U91" s="331">
        <f>IF(BK_2_AG_6!$V$13&lt;&gt;"",BK_2_AG_6!$V$13,"")</f>
        <v>0</v>
      </c>
      <c r="V91" s="331"/>
      <c r="W91" s="331"/>
      <c r="X91" s="331"/>
      <c r="Y91" s="331"/>
      <c r="Z91" s="331"/>
      <c r="AA91" s="331"/>
      <c r="AB91" s="331"/>
      <c r="AC91" s="331"/>
    </row>
    <row r="92" spans="1:29" s="71" customFormat="1" ht="20.100000000000001" hidden="1" customHeight="1" x14ac:dyDescent="0.2">
      <c r="A92" s="324" t="str">
        <f t="shared" si="14"/>
        <v>II -7</v>
      </c>
      <c r="B92" s="325">
        <v>2</v>
      </c>
      <c r="C92" s="326">
        <v>7</v>
      </c>
      <c r="D92" s="327" t="str">
        <f>CONCATENATE(Sprache!$B$34,"-",Sprache!$B$25," ",ROMAN(B92)," - ",Sprache!$B$35," ",C92)</f>
        <v>BK-Teilprojekt II - AG 7</v>
      </c>
      <c r="E92" s="388"/>
      <c r="F92" s="328" t="str">
        <f>IF(E$86&lt;&gt;"",IF(Anzahl_AG=1,E$86,CONCATENATE(E$86," - ",V$6)),"")</f>
        <v/>
      </c>
      <c r="G92" s="329">
        <f t="shared" si="10"/>
        <v>0</v>
      </c>
      <c r="H92" s="329">
        <f t="shared" si="12"/>
        <v>0</v>
      </c>
      <c r="I92" s="329">
        <f t="shared" si="13"/>
        <v>0</v>
      </c>
      <c r="J92" s="330"/>
      <c r="K92" s="331"/>
      <c r="L92" s="331"/>
      <c r="M92" s="331"/>
      <c r="N92" s="331"/>
      <c r="O92" s="331"/>
      <c r="P92" s="331"/>
      <c r="Q92" s="331"/>
      <c r="R92" s="331"/>
      <c r="S92" s="331"/>
      <c r="T92" s="331"/>
      <c r="U92" s="331"/>
      <c r="V92" s="331">
        <f>IF(BK_2_AG_7!$U$13&lt;&gt;"",BK_2_AG_7!$U$13,"")</f>
        <v>0</v>
      </c>
      <c r="W92" s="331">
        <f>IF(BK_2_AG_7!$V$13&lt;&gt;"",BK_2_AG_7!$V$13,"")</f>
        <v>0</v>
      </c>
      <c r="X92" s="331"/>
      <c r="Y92" s="331"/>
      <c r="Z92" s="331"/>
      <c r="AA92" s="331"/>
      <c r="AB92" s="331"/>
      <c r="AC92" s="331"/>
    </row>
    <row r="93" spans="1:29" s="71" customFormat="1" ht="20.100000000000001" hidden="1" customHeight="1" x14ac:dyDescent="0.2">
      <c r="A93" s="324" t="str">
        <f t="shared" si="14"/>
        <v>II -8</v>
      </c>
      <c r="B93" s="325">
        <v>2</v>
      </c>
      <c r="C93" s="326">
        <v>8</v>
      </c>
      <c r="D93" s="327" t="str">
        <f>CONCATENATE(Sprache!$B$34,"-",Sprache!$B$25," ",ROMAN(B93)," - ",Sprache!$B$35," ",C93)</f>
        <v>BK-Teilprojekt II - AG 8</v>
      </c>
      <c r="E93" s="388"/>
      <c r="F93" s="328" t="str">
        <f>IF(E$86&lt;&gt;"",IF(Anzahl_AG=1,E$86,CONCATENATE(E$86," - ",X$6)),"")</f>
        <v/>
      </c>
      <c r="G93" s="329">
        <f t="shared" si="10"/>
        <v>0</v>
      </c>
      <c r="H93" s="329">
        <f t="shared" si="12"/>
        <v>0</v>
      </c>
      <c r="I93" s="329">
        <f t="shared" si="13"/>
        <v>0</v>
      </c>
      <c r="J93" s="330"/>
      <c r="K93" s="331"/>
      <c r="L93" s="331"/>
      <c r="M93" s="331"/>
      <c r="N93" s="331"/>
      <c r="O93" s="331"/>
      <c r="P93" s="331"/>
      <c r="Q93" s="331"/>
      <c r="R93" s="331"/>
      <c r="S93" s="331"/>
      <c r="T93" s="331"/>
      <c r="U93" s="331"/>
      <c r="V93" s="331"/>
      <c r="W93" s="331"/>
      <c r="X93" s="331">
        <f>IF(BK_2_AG_8!$U$13&lt;&gt;"",BK_2_AG_8!$U$13,"")</f>
        <v>0</v>
      </c>
      <c r="Y93" s="331">
        <f>IF(BK_2_AG_8!$V$13&lt;&gt;"",BK_2_AG_8!$V$13,"")</f>
        <v>0</v>
      </c>
      <c r="Z93" s="331"/>
      <c r="AA93" s="331"/>
      <c r="AB93" s="331"/>
      <c r="AC93" s="331"/>
    </row>
    <row r="94" spans="1:29" s="71" customFormat="1" ht="20.100000000000001" hidden="1" customHeight="1" x14ac:dyDescent="0.2">
      <c r="A94" s="324" t="str">
        <f t="shared" si="14"/>
        <v>II -9</v>
      </c>
      <c r="B94" s="325">
        <v>2</v>
      </c>
      <c r="C94" s="326">
        <v>9</v>
      </c>
      <c r="D94" s="327" t="str">
        <f>CONCATENATE(Sprache!$B$34,"-",Sprache!$B$25," ",ROMAN(B94)," - ",Sprache!$B$35," ",C94)</f>
        <v>BK-Teilprojekt II - AG 9</v>
      </c>
      <c r="E94" s="388"/>
      <c r="F94" s="328" t="str">
        <f>IF(E$86&lt;&gt;"",IF(Anzahl_AG=1,E$86,CONCATENATE(E$86," - ",Z$6)),"")</f>
        <v/>
      </c>
      <c r="G94" s="329">
        <f t="shared" si="10"/>
        <v>0</v>
      </c>
      <c r="H94" s="329">
        <f t="shared" si="12"/>
        <v>0</v>
      </c>
      <c r="I94" s="329">
        <f t="shared" si="13"/>
        <v>0</v>
      </c>
      <c r="J94" s="330"/>
      <c r="K94" s="331"/>
      <c r="L94" s="331"/>
      <c r="M94" s="331"/>
      <c r="N94" s="331"/>
      <c r="O94" s="331"/>
      <c r="P94" s="331"/>
      <c r="Q94" s="331"/>
      <c r="R94" s="331"/>
      <c r="S94" s="331"/>
      <c r="T94" s="331"/>
      <c r="U94" s="331"/>
      <c r="V94" s="331"/>
      <c r="W94" s="331"/>
      <c r="X94" s="331"/>
      <c r="Y94" s="331"/>
      <c r="Z94" s="331">
        <f>IF(BK_2_AG_9!$U$13&lt;&gt;"",BK_2_AG_9!$U$13,"")</f>
        <v>0</v>
      </c>
      <c r="AA94" s="331">
        <f>IF(BK_2_AG_9!$V$13&lt;&gt;"",BK_2_AG_9!$V$13,"")</f>
        <v>0</v>
      </c>
      <c r="AB94" s="331"/>
      <c r="AC94" s="331"/>
    </row>
    <row r="95" spans="1:29" s="71" customFormat="1" ht="20.100000000000001" hidden="1" customHeight="1" x14ac:dyDescent="0.2">
      <c r="A95" s="324" t="str">
        <f t="shared" si="14"/>
        <v>II -10</v>
      </c>
      <c r="B95" s="325">
        <v>2</v>
      </c>
      <c r="C95" s="326">
        <v>10</v>
      </c>
      <c r="D95" s="327" t="str">
        <f>CONCATENATE(Sprache!$B$34,"-",Sprache!$B$25," ",ROMAN(B95)," - ",Sprache!$B$35," ",C95)</f>
        <v>BK-Teilprojekt II - AG 10</v>
      </c>
      <c r="E95" s="388"/>
      <c r="F95" s="328" t="str">
        <f>IF(E$86&lt;&gt;"",IF(Anzahl_AG=1,E$86,CONCATENATE(E$86," - ",AB$6)),"")</f>
        <v/>
      </c>
      <c r="G95" s="329">
        <f t="shared" si="10"/>
        <v>0</v>
      </c>
      <c r="H95" s="329">
        <f t="shared" si="12"/>
        <v>0</v>
      </c>
      <c r="I95" s="329">
        <f t="shared" si="13"/>
        <v>0</v>
      </c>
      <c r="J95" s="330"/>
      <c r="K95" s="331"/>
      <c r="L95" s="331"/>
      <c r="M95" s="331"/>
      <c r="N95" s="331"/>
      <c r="O95" s="331"/>
      <c r="P95" s="331"/>
      <c r="Q95" s="331"/>
      <c r="R95" s="331"/>
      <c r="S95" s="331"/>
      <c r="T95" s="331"/>
      <c r="U95" s="331"/>
      <c r="V95" s="331"/>
      <c r="W95" s="331"/>
      <c r="X95" s="331"/>
      <c r="Y95" s="331"/>
      <c r="Z95" s="331"/>
      <c r="AA95" s="331"/>
      <c r="AB95" s="331">
        <f>IF(BK_2_AG_10!$U$13&lt;&gt;"",BK_2_AG_10!$U$13,"")</f>
        <v>0</v>
      </c>
      <c r="AC95" s="331">
        <f>IF(BK_2_AG_10!$V$13&lt;&gt;"",BK_2_AG_10!$V$13,"")</f>
        <v>0</v>
      </c>
    </row>
    <row r="96" spans="1:29" s="71" customFormat="1" ht="20.100000000000001" hidden="1" customHeight="1" x14ac:dyDescent="0.2">
      <c r="A96" s="324" t="str">
        <f>IF(B96&lt;&gt;"",ROMAN(B96) &amp;IF(C96&lt;&gt;""," -" &amp;C96,""),"")</f>
        <v>III -1</v>
      </c>
      <c r="B96" s="325">
        <v>3</v>
      </c>
      <c r="C96" s="326">
        <v>1</v>
      </c>
      <c r="D96" s="327" t="str">
        <f>CONCATENATE(Sprache!$B$34,"-",Sprache!$B$25," ",ROMAN(B96)," - ",Sprache!$B$35," ",C96)</f>
        <v>BK-Teilprojekt III - AG 1</v>
      </c>
      <c r="E96" s="388"/>
      <c r="F96" s="319" t="str">
        <f>IF(E$96&lt;&gt;"",IF(Anzahl_AG=1,E$96,CONCATENATE(E$96," - ",J$6)),"")</f>
        <v/>
      </c>
      <c r="G96" s="329">
        <f t="shared" si="10"/>
        <v>0</v>
      </c>
      <c r="H96" s="329">
        <f t="shared" si="12"/>
        <v>0</v>
      </c>
      <c r="I96" s="329">
        <f t="shared" si="13"/>
        <v>0</v>
      </c>
      <c r="J96" s="330">
        <f>IF(BK_3!$U$13&lt;&gt;"",BK_3!$U$13,"")</f>
        <v>0</v>
      </c>
      <c r="K96" s="331">
        <f>IF(BK_3!$V$13&lt;&gt;"",BK_3!$V$13,"")</f>
        <v>0</v>
      </c>
      <c r="L96" s="331"/>
      <c r="M96" s="331"/>
      <c r="N96" s="331"/>
      <c r="O96" s="331"/>
      <c r="P96" s="331"/>
      <c r="Q96" s="331"/>
      <c r="R96" s="331"/>
      <c r="S96" s="331"/>
      <c r="T96" s="331"/>
      <c r="U96" s="331"/>
      <c r="V96" s="331"/>
      <c r="W96" s="331"/>
      <c r="X96" s="331"/>
      <c r="Y96" s="331"/>
      <c r="Z96" s="331"/>
      <c r="AA96" s="331"/>
      <c r="AB96" s="331"/>
      <c r="AC96" s="331"/>
    </row>
    <row r="97" spans="1:29" s="71" customFormat="1" ht="20.100000000000001" hidden="1" customHeight="1" x14ac:dyDescent="0.2">
      <c r="A97" s="324" t="str">
        <f t="shared" ref="A97:A105" si="15">IF(B97&lt;&gt;"",ROMAN(B97) &amp;IF(C97&lt;&gt;""," -" &amp;C97,""),"")</f>
        <v>III -2</v>
      </c>
      <c r="B97" s="325">
        <v>3</v>
      </c>
      <c r="C97" s="326">
        <v>2</v>
      </c>
      <c r="D97" s="327" t="str">
        <f>CONCATENATE(Sprache!$B$34,"-",Sprache!$B$25," ",ROMAN(B97)," - ",Sprache!$B$35," ",C97)</f>
        <v>BK-Teilprojekt III - AG 2</v>
      </c>
      <c r="E97" s="388"/>
      <c r="F97" s="328" t="str">
        <f>IF(E$96&lt;&gt;"",IF(Anzahl_AG=1,E$96,CONCATENATE(E$96," - ",L$6)),"")</f>
        <v/>
      </c>
      <c r="G97" s="329">
        <f t="shared" si="10"/>
        <v>0</v>
      </c>
      <c r="H97" s="329">
        <f t="shared" si="12"/>
        <v>0</v>
      </c>
      <c r="I97" s="329">
        <f t="shared" si="13"/>
        <v>0</v>
      </c>
      <c r="J97" s="330"/>
      <c r="K97" s="331"/>
      <c r="L97" s="331">
        <f>IF(BK_3_AG_2!$U$13&lt;&gt;"",BK_3_AG_2!$U$13,"")</f>
        <v>0</v>
      </c>
      <c r="M97" s="331">
        <f>IF(BK_3_AG_2!$V$13&lt;&gt;"",BK_3_AG_2!$V$13,"")</f>
        <v>0</v>
      </c>
      <c r="N97" s="331"/>
      <c r="O97" s="331"/>
      <c r="P97" s="331"/>
      <c r="Q97" s="331"/>
      <c r="R97" s="331"/>
      <c r="S97" s="331"/>
      <c r="T97" s="331"/>
      <c r="U97" s="331"/>
      <c r="V97" s="331"/>
      <c r="W97" s="331"/>
      <c r="X97" s="331"/>
      <c r="Y97" s="331"/>
      <c r="Z97" s="331"/>
      <c r="AA97" s="331"/>
      <c r="AB97" s="331"/>
      <c r="AC97" s="331"/>
    </row>
    <row r="98" spans="1:29" s="71" customFormat="1" ht="20.100000000000001" hidden="1" customHeight="1" x14ac:dyDescent="0.2">
      <c r="A98" s="324" t="str">
        <f t="shared" si="15"/>
        <v>III -3</v>
      </c>
      <c r="B98" s="325">
        <v>3</v>
      </c>
      <c r="C98" s="326">
        <v>3</v>
      </c>
      <c r="D98" s="327" t="str">
        <f>CONCATENATE(Sprache!$B$34,"-",Sprache!$B$25," ",ROMAN(B98)," - ",Sprache!$B$35," ",C98)</f>
        <v>BK-Teilprojekt III - AG 3</v>
      </c>
      <c r="E98" s="388"/>
      <c r="F98" s="328" t="str">
        <f>IF(E$96&lt;&gt;"",IF(Anzahl_AG=1,E$96,CONCATENATE(E$96," - ",N$6)),"")</f>
        <v/>
      </c>
      <c r="G98" s="329">
        <f t="shared" si="10"/>
        <v>0</v>
      </c>
      <c r="H98" s="329">
        <f t="shared" si="12"/>
        <v>0</v>
      </c>
      <c r="I98" s="329">
        <f t="shared" si="13"/>
        <v>0</v>
      </c>
      <c r="J98" s="330"/>
      <c r="K98" s="331"/>
      <c r="L98" s="331"/>
      <c r="M98" s="331"/>
      <c r="N98" s="331">
        <f>IF(BK_3_AG_3!$U$13&lt;&gt;"",BK_3_AG_3!$U$13,"")</f>
        <v>0</v>
      </c>
      <c r="O98" s="331">
        <f>IF(BK_3_AG_3!$V$13&lt;&gt;"",BK_3_AG_3!$V$13,"")</f>
        <v>0</v>
      </c>
      <c r="P98" s="331"/>
      <c r="Q98" s="331"/>
      <c r="R98" s="331"/>
      <c r="S98" s="331"/>
      <c r="T98" s="331"/>
      <c r="U98" s="331"/>
      <c r="V98" s="331"/>
      <c r="W98" s="331"/>
      <c r="X98" s="331"/>
      <c r="Y98" s="331"/>
      <c r="Z98" s="331"/>
      <c r="AA98" s="331"/>
      <c r="AB98" s="331"/>
      <c r="AC98" s="331"/>
    </row>
    <row r="99" spans="1:29" s="71" customFormat="1" ht="20.100000000000001" hidden="1" customHeight="1" x14ac:dyDescent="0.2">
      <c r="A99" s="324" t="str">
        <f t="shared" si="15"/>
        <v>III -4</v>
      </c>
      <c r="B99" s="325">
        <v>3</v>
      </c>
      <c r="C99" s="326">
        <v>4</v>
      </c>
      <c r="D99" s="327" t="str">
        <f>CONCATENATE(Sprache!$B$34,"-",Sprache!$B$25," ",ROMAN(B99)," - ",Sprache!$B$35," ",C99)</f>
        <v>BK-Teilprojekt III - AG 4</v>
      </c>
      <c r="E99" s="388"/>
      <c r="F99" s="328" t="str">
        <f>IF(E$96&lt;&gt;"",IF(Anzahl_AG=1,E$96,CONCATENATE(E$96," - ",P$6)),"")</f>
        <v/>
      </c>
      <c r="G99" s="329">
        <f t="shared" si="10"/>
        <v>0</v>
      </c>
      <c r="H99" s="329">
        <f t="shared" si="12"/>
        <v>0</v>
      </c>
      <c r="I99" s="329">
        <f t="shared" si="13"/>
        <v>0</v>
      </c>
      <c r="J99" s="330"/>
      <c r="K99" s="331"/>
      <c r="L99" s="331"/>
      <c r="M99" s="331"/>
      <c r="N99" s="331"/>
      <c r="O99" s="331"/>
      <c r="P99" s="331">
        <f>IF(BK_3_AG_4!$U$13&lt;&gt;"",BK_3_AG_4!$U$13,"")</f>
        <v>0</v>
      </c>
      <c r="Q99" s="331">
        <f>IF(BK_3_AG_4!$V$13&lt;&gt;"",BK_3_AG_4!$V$13,"")</f>
        <v>0</v>
      </c>
      <c r="R99" s="331"/>
      <c r="S99" s="331"/>
      <c r="T99" s="331"/>
      <c r="U99" s="331"/>
      <c r="V99" s="331"/>
      <c r="W99" s="331"/>
      <c r="X99" s="331"/>
      <c r="Y99" s="331"/>
      <c r="Z99" s="331"/>
      <c r="AA99" s="331"/>
      <c r="AB99" s="331"/>
      <c r="AC99" s="331"/>
    </row>
    <row r="100" spans="1:29" s="71" customFormat="1" ht="20.100000000000001" hidden="1" customHeight="1" x14ac:dyDescent="0.2">
      <c r="A100" s="324" t="str">
        <f t="shared" si="15"/>
        <v>III -5</v>
      </c>
      <c r="B100" s="325">
        <v>3</v>
      </c>
      <c r="C100" s="326">
        <v>5</v>
      </c>
      <c r="D100" s="327" t="str">
        <f>CONCATENATE(Sprache!$B$34,"-",Sprache!$B$25," ",ROMAN(B100)," - ",Sprache!$B$35," ",C100)</f>
        <v>BK-Teilprojekt III - AG 5</v>
      </c>
      <c r="E100" s="388"/>
      <c r="F100" s="328" t="str">
        <f>IF(E$96&lt;&gt;"",IF(Anzahl_AG=1,E$96,CONCATENATE(E$96," - ",R$6)),"")</f>
        <v/>
      </c>
      <c r="G100" s="329">
        <f t="shared" si="10"/>
        <v>0</v>
      </c>
      <c r="H100" s="329">
        <f t="shared" si="12"/>
        <v>0</v>
      </c>
      <c r="I100" s="329">
        <f t="shared" si="13"/>
        <v>0</v>
      </c>
      <c r="J100" s="330"/>
      <c r="K100" s="331"/>
      <c r="L100" s="331"/>
      <c r="M100" s="331"/>
      <c r="N100" s="331"/>
      <c r="O100" s="331"/>
      <c r="P100" s="331"/>
      <c r="Q100" s="331"/>
      <c r="R100" s="331">
        <f>IF(BK_3_AG_5!$U$13&lt;&gt;"",BK_3_AG_5!$U$13,"")</f>
        <v>0</v>
      </c>
      <c r="S100" s="331">
        <f>IF(BK_3_AG_5!$V$13&lt;&gt;"",BK_3_AG_5!$V$13,"")</f>
        <v>0</v>
      </c>
      <c r="T100" s="331"/>
      <c r="U100" s="331"/>
      <c r="V100" s="331"/>
      <c r="W100" s="331"/>
      <c r="X100" s="331"/>
      <c r="Y100" s="331"/>
      <c r="Z100" s="331"/>
      <c r="AA100" s="331"/>
      <c r="AB100" s="331"/>
      <c r="AC100" s="331"/>
    </row>
    <row r="101" spans="1:29" s="71" customFormat="1" ht="20.100000000000001" hidden="1" customHeight="1" x14ac:dyDescent="0.2">
      <c r="A101" s="324" t="str">
        <f t="shared" si="15"/>
        <v>III -6</v>
      </c>
      <c r="B101" s="325">
        <v>3</v>
      </c>
      <c r="C101" s="326">
        <v>6</v>
      </c>
      <c r="D101" s="327" t="str">
        <f>CONCATENATE(Sprache!$B$34,"-",Sprache!$B$25," ",ROMAN(B101)," - ",Sprache!$B$35," ",C101)</f>
        <v>BK-Teilprojekt III - AG 6</v>
      </c>
      <c r="E101" s="388"/>
      <c r="F101" s="328" t="str">
        <f>IF(E$96&lt;&gt;"",IF(Anzahl_AG=1,E$96,CONCATENATE(E$96," - ",T$6)),"")</f>
        <v/>
      </c>
      <c r="G101" s="329">
        <f t="shared" si="10"/>
        <v>0</v>
      </c>
      <c r="H101" s="329">
        <f t="shared" si="12"/>
        <v>0</v>
      </c>
      <c r="I101" s="329">
        <f t="shared" si="13"/>
        <v>0</v>
      </c>
      <c r="J101" s="330"/>
      <c r="K101" s="331"/>
      <c r="L101" s="331"/>
      <c r="M101" s="331"/>
      <c r="N101" s="331"/>
      <c r="O101" s="331"/>
      <c r="P101" s="331"/>
      <c r="Q101" s="331"/>
      <c r="R101" s="331"/>
      <c r="S101" s="331"/>
      <c r="T101" s="331">
        <f>IF(BK_3_AG_6!$U$13&lt;&gt;"",BK_3_AG_6!$U$13,"")</f>
        <v>0</v>
      </c>
      <c r="U101" s="331">
        <f>IF(BK_3_AG_6!$V$13&lt;&gt;"",BK_3_AG_6!$V$13,"")</f>
        <v>0</v>
      </c>
      <c r="V101" s="331"/>
      <c r="W101" s="331"/>
      <c r="X101" s="331"/>
      <c r="Y101" s="331"/>
      <c r="Z101" s="331"/>
      <c r="AA101" s="331"/>
      <c r="AB101" s="331"/>
      <c r="AC101" s="331"/>
    </row>
    <row r="102" spans="1:29" s="71" customFormat="1" ht="20.100000000000001" hidden="1" customHeight="1" x14ac:dyDescent="0.2">
      <c r="A102" s="324" t="str">
        <f t="shared" si="15"/>
        <v>III -7</v>
      </c>
      <c r="B102" s="325">
        <v>3</v>
      </c>
      <c r="C102" s="326">
        <v>7</v>
      </c>
      <c r="D102" s="327" t="str">
        <f>CONCATENATE(Sprache!$B$34,"-",Sprache!$B$25," ",ROMAN(B102)," - ",Sprache!$B$35," ",C102)</f>
        <v>BK-Teilprojekt III - AG 7</v>
      </c>
      <c r="E102" s="388"/>
      <c r="F102" s="328" t="str">
        <f>IF(E$96&lt;&gt;"",IF(Anzahl_AG=1,E$96,CONCATENATE(E$96," - ",V$6)),"")</f>
        <v/>
      </c>
      <c r="G102" s="329">
        <f t="shared" si="10"/>
        <v>0</v>
      </c>
      <c r="H102" s="329">
        <f t="shared" si="12"/>
        <v>0</v>
      </c>
      <c r="I102" s="329">
        <f t="shared" si="13"/>
        <v>0</v>
      </c>
      <c r="J102" s="330"/>
      <c r="K102" s="331"/>
      <c r="L102" s="331"/>
      <c r="M102" s="331"/>
      <c r="N102" s="331"/>
      <c r="O102" s="331"/>
      <c r="P102" s="331"/>
      <c r="Q102" s="331"/>
      <c r="R102" s="331"/>
      <c r="S102" s="331"/>
      <c r="T102" s="331"/>
      <c r="U102" s="331"/>
      <c r="V102" s="331">
        <f>IF(BK_3_AG_7!$U$13&lt;&gt;"",BK_3_AG_7!$U$13,"")</f>
        <v>0</v>
      </c>
      <c r="W102" s="331">
        <f>IF(BK_3_AG_7!$V$13&lt;&gt;"",BK_3_AG_7!$V$13,"")</f>
        <v>0</v>
      </c>
      <c r="X102" s="331"/>
      <c r="Y102" s="331"/>
      <c r="Z102" s="331"/>
      <c r="AA102" s="331"/>
      <c r="AB102" s="331"/>
      <c r="AC102" s="331"/>
    </row>
    <row r="103" spans="1:29" s="71" customFormat="1" ht="20.100000000000001" hidden="1" customHeight="1" x14ac:dyDescent="0.2">
      <c r="A103" s="324" t="str">
        <f t="shared" si="15"/>
        <v>III -8</v>
      </c>
      <c r="B103" s="325">
        <v>3</v>
      </c>
      <c r="C103" s="326">
        <v>8</v>
      </c>
      <c r="D103" s="327" t="str">
        <f>CONCATENATE(Sprache!$B$34,"-",Sprache!$B$25," ",ROMAN(B103)," - ",Sprache!$B$35," ",C103)</f>
        <v>BK-Teilprojekt III - AG 8</v>
      </c>
      <c r="E103" s="388"/>
      <c r="F103" s="328" t="str">
        <f>IF(E$96&lt;&gt;"",IF(Anzahl_AG=1,E$96,CONCATENATE(E$96," - ",X$6)),"")</f>
        <v/>
      </c>
      <c r="G103" s="329">
        <f t="shared" si="10"/>
        <v>0</v>
      </c>
      <c r="H103" s="329">
        <f t="shared" si="12"/>
        <v>0</v>
      </c>
      <c r="I103" s="329">
        <f t="shared" si="13"/>
        <v>0</v>
      </c>
      <c r="J103" s="330"/>
      <c r="K103" s="331"/>
      <c r="L103" s="331"/>
      <c r="M103" s="331"/>
      <c r="N103" s="331"/>
      <c r="O103" s="331"/>
      <c r="P103" s="331"/>
      <c r="Q103" s="331"/>
      <c r="R103" s="331"/>
      <c r="S103" s="331"/>
      <c r="T103" s="331"/>
      <c r="U103" s="331"/>
      <c r="V103" s="331"/>
      <c r="W103" s="331"/>
      <c r="X103" s="331">
        <f>IF(BK_3_AG_8!$U$13&lt;&gt;"",BK_3_AG_8!$U$13,"")</f>
        <v>0</v>
      </c>
      <c r="Y103" s="331">
        <f>IF(BK_3_AG_8!$V$13&lt;&gt;"",BK_3_AG_8!$V$13,"")</f>
        <v>0</v>
      </c>
      <c r="Z103" s="331"/>
      <c r="AA103" s="331"/>
      <c r="AB103" s="331"/>
      <c r="AC103" s="331"/>
    </row>
    <row r="104" spans="1:29" s="71" customFormat="1" ht="20.100000000000001" hidden="1" customHeight="1" x14ac:dyDescent="0.2">
      <c r="A104" s="324" t="str">
        <f t="shared" si="15"/>
        <v>III -9</v>
      </c>
      <c r="B104" s="325">
        <v>3</v>
      </c>
      <c r="C104" s="326">
        <v>9</v>
      </c>
      <c r="D104" s="327" t="str">
        <f>CONCATENATE(Sprache!$B$34,"-",Sprache!$B$25," ",ROMAN(B104)," - ",Sprache!$B$35," ",C104)</f>
        <v>BK-Teilprojekt III - AG 9</v>
      </c>
      <c r="E104" s="388"/>
      <c r="F104" s="328" t="str">
        <f>IF(E$96&lt;&gt;"",IF(Anzahl_AG=1,E$96,CONCATENATE(E$96," - ",Z$6)),"")</f>
        <v/>
      </c>
      <c r="G104" s="329">
        <f t="shared" si="10"/>
        <v>0</v>
      </c>
      <c r="H104" s="329">
        <f t="shared" si="12"/>
        <v>0</v>
      </c>
      <c r="I104" s="329">
        <f t="shared" si="13"/>
        <v>0</v>
      </c>
      <c r="J104" s="330"/>
      <c r="K104" s="331"/>
      <c r="L104" s="331"/>
      <c r="M104" s="331"/>
      <c r="N104" s="331"/>
      <c r="O104" s="331"/>
      <c r="P104" s="331"/>
      <c r="Q104" s="331"/>
      <c r="R104" s="331"/>
      <c r="S104" s="331"/>
      <c r="T104" s="331"/>
      <c r="U104" s="331"/>
      <c r="V104" s="331"/>
      <c r="W104" s="331"/>
      <c r="X104" s="331"/>
      <c r="Y104" s="331"/>
      <c r="Z104" s="331">
        <f>IF(BK_3_AG_9!$U$13&lt;&gt;"",BK_3_AG_9!$U$13,"")</f>
        <v>0</v>
      </c>
      <c r="AA104" s="331">
        <f>IF(BK_3_AG_9!$V$13&lt;&gt;"",BK_3_AG_9!$V$13,"")</f>
        <v>0</v>
      </c>
      <c r="AB104" s="331"/>
      <c r="AC104" s="331"/>
    </row>
    <row r="105" spans="1:29" s="71" customFormat="1" ht="20.100000000000001" hidden="1" customHeight="1" x14ac:dyDescent="0.2">
      <c r="A105" s="324" t="str">
        <f t="shared" si="15"/>
        <v>III -10</v>
      </c>
      <c r="B105" s="325">
        <v>3</v>
      </c>
      <c r="C105" s="326">
        <v>10</v>
      </c>
      <c r="D105" s="327" t="str">
        <f>CONCATENATE(Sprache!$B$34,"-",Sprache!$B$25," ",ROMAN(B105)," - ",Sprache!$B$35," ",C105)</f>
        <v>BK-Teilprojekt III - AG 10</v>
      </c>
      <c r="E105" s="388"/>
      <c r="F105" s="328" t="str">
        <f>IF(E$96&lt;&gt;"",IF(Anzahl_AG=1,E$96,CONCATENATE(E$96," - ",AB$6)),"")</f>
        <v/>
      </c>
      <c r="G105" s="329">
        <f t="shared" si="10"/>
        <v>0</v>
      </c>
      <c r="H105" s="329">
        <f t="shared" si="12"/>
        <v>0</v>
      </c>
      <c r="I105" s="329">
        <f t="shared" si="13"/>
        <v>0</v>
      </c>
      <c r="J105" s="330"/>
      <c r="K105" s="331"/>
      <c r="L105" s="331"/>
      <c r="M105" s="331"/>
      <c r="N105" s="331"/>
      <c r="O105" s="331"/>
      <c r="P105" s="331"/>
      <c r="Q105" s="331"/>
      <c r="R105" s="331"/>
      <c r="S105" s="331"/>
      <c r="T105" s="331"/>
      <c r="U105" s="331"/>
      <c r="V105" s="331"/>
      <c r="W105" s="331"/>
      <c r="X105" s="331"/>
      <c r="Y105" s="331"/>
      <c r="Z105" s="331"/>
      <c r="AA105" s="331"/>
      <c r="AB105" s="331">
        <f>IF(BK_3_AG_10!$U$13&lt;&gt;"",BK_3_AG_10!$U$13,"")</f>
        <v>0</v>
      </c>
      <c r="AC105" s="331">
        <f>IF(BK_3_AG_10!$V$13&lt;&gt;"",BK_3_AG_10!$V$13,"")</f>
        <v>0</v>
      </c>
    </row>
    <row r="106" spans="1:29" s="71" customFormat="1" ht="20.100000000000001" hidden="1" customHeight="1" x14ac:dyDescent="0.2">
      <c r="A106" s="324" t="str">
        <f>IF(B106&lt;&gt;"",ROMAN(B106) &amp;IF(C106&lt;&gt;""," -" &amp;C106,""),"")</f>
        <v>IV -1</v>
      </c>
      <c r="B106" s="325">
        <v>4</v>
      </c>
      <c r="C106" s="326">
        <v>1</v>
      </c>
      <c r="D106" s="327" t="str">
        <f>CONCATENATE(Sprache!$B$34,"-",Sprache!$B$25," ",ROMAN(B106)," - ",Sprache!$B$35," ",C106)</f>
        <v>BK-Teilprojekt IV - AG 1</v>
      </c>
      <c r="E106" s="388"/>
      <c r="F106" s="319" t="str">
        <f>IF(E$106&lt;&gt;"",IF(Anzahl_AG=1,E$106,CONCATENATE(E$106," - ",J$6)),"")</f>
        <v/>
      </c>
      <c r="G106" s="329">
        <f t="shared" si="10"/>
        <v>0</v>
      </c>
      <c r="H106" s="329">
        <f t="shared" si="12"/>
        <v>0</v>
      </c>
      <c r="I106" s="329">
        <f t="shared" si="13"/>
        <v>0</v>
      </c>
      <c r="J106" s="330">
        <f>IF(BK_4!$U$13&lt;&gt;"",BK_4!$U$13,"")</f>
        <v>0</v>
      </c>
      <c r="K106" s="331">
        <f>IF(BK_4!$V$13&lt;&gt;"",BK_4!$V$13,"")</f>
        <v>0</v>
      </c>
      <c r="L106" s="331"/>
      <c r="M106" s="331"/>
      <c r="N106" s="331"/>
      <c r="O106" s="331"/>
      <c r="P106" s="331"/>
      <c r="Q106" s="331"/>
      <c r="R106" s="331"/>
      <c r="S106" s="331"/>
      <c r="T106" s="331"/>
      <c r="U106" s="331"/>
      <c r="V106" s="331"/>
      <c r="W106" s="331"/>
      <c r="X106" s="331"/>
      <c r="Y106" s="331"/>
      <c r="Z106" s="331"/>
      <c r="AA106" s="331"/>
      <c r="AB106" s="331"/>
      <c r="AC106" s="331"/>
    </row>
    <row r="107" spans="1:29" s="71" customFormat="1" ht="20.100000000000001" hidden="1" customHeight="1" x14ac:dyDescent="0.2">
      <c r="A107" s="324" t="str">
        <f t="shared" ref="A107:A115" si="16">IF(B107&lt;&gt;"",ROMAN(B107) &amp;IF(C107&lt;&gt;""," -" &amp;C107,""),"")</f>
        <v>IV -2</v>
      </c>
      <c r="B107" s="325">
        <v>4</v>
      </c>
      <c r="C107" s="326">
        <v>2</v>
      </c>
      <c r="D107" s="327" t="str">
        <f>CONCATENATE(Sprache!$B$34,"-",Sprache!$B$25," ",ROMAN(B107)," - ",Sprache!$B$35," ",C107)</f>
        <v>BK-Teilprojekt IV - AG 2</v>
      </c>
      <c r="E107" s="388"/>
      <c r="F107" s="328" t="str">
        <f>IF(E$106&lt;&gt;"",IF(Anzahl_AG=1,E$106,CONCATENATE(E$106," - ",L$6)),"")</f>
        <v/>
      </c>
      <c r="G107" s="329">
        <f t="shared" si="10"/>
        <v>0</v>
      </c>
      <c r="H107" s="329">
        <f t="shared" si="12"/>
        <v>0</v>
      </c>
      <c r="I107" s="329">
        <f t="shared" si="13"/>
        <v>0</v>
      </c>
      <c r="J107" s="330"/>
      <c r="K107" s="331"/>
      <c r="L107" s="331">
        <f>IF(BK_4_AG_2!$U$13&lt;&gt;"",BK_4_AG_2!$U$13,"")</f>
        <v>0</v>
      </c>
      <c r="M107" s="331">
        <f>IF(BK_4_AG_2!$V$13&lt;&gt;"",BK_4_AG_2!$V$13,"")</f>
        <v>0</v>
      </c>
      <c r="N107" s="331"/>
      <c r="O107" s="331"/>
      <c r="P107" s="331"/>
      <c r="Q107" s="331"/>
      <c r="R107" s="331"/>
      <c r="S107" s="331"/>
      <c r="T107" s="331"/>
      <c r="U107" s="331"/>
      <c r="V107" s="331"/>
      <c r="W107" s="331"/>
      <c r="X107" s="331"/>
      <c r="Y107" s="331"/>
      <c r="Z107" s="331"/>
      <c r="AA107" s="331"/>
      <c r="AB107" s="331"/>
      <c r="AC107" s="331"/>
    </row>
    <row r="108" spans="1:29" s="71" customFormat="1" ht="20.100000000000001" hidden="1" customHeight="1" x14ac:dyDescent="0.2">
      <c r="A108" s="324" t="str">
        <f t="shared" si="16"/>
        <v>IV -3</v>
      </c>
      <c r="B108" s="325">
        <v>4</v>
      </c>
      <c r="C108" s="326">
        <v>3</v>
      </c>
      <c r="D108" s="327" t="str">
        <f>CONCATENATE(Sprache!$B$34,"-",Sprache!$B$25," ",ROMAN(B108)," - ",Sprache!$B$35," ",C108)</f>
        <v>BK-Teilprojekt IV - AG 3</v>
      </c>
      <c r="E108" s="388"/>
      <c r="F108" s="328" t="str">
        <f>IF(E$106&lt;&gt;"",IF(Anzahl_AG=1,E$106,CONCATENATE(E$106," - ",N$6)),"")</f>
        <v/>
      </c>
      <c r="G108" s="329">
        <f t="shared" si="10"/>
        <v>0</v>
      </c>
      <c r="H108" s="329">
        <f t="shared" si="12"/>
        <v>0</v>
      </c>
      <c r="I108" s="329">
        <f t="shared" si="13"/>
        <v>0</v>
      </c>
      <c r="J108" s="330"/>
      <c r="K108" s="331"/>
      <c r="L108" s="331"/>
      <c r="M108" s="331"/>
      <c r="N108" s="331">
        <f>IF(BK_4_AG_3!$U$13&lt;&gt;"",BK_4_AG_3!$U$13,"")</f>
        <v>0</v>
      </c>
      <c r="O108" s="331">
        <f>IF(BK_4_AG_3!$V$13&lt;&gt;"",BK_4_AG_3!$V$13,"")</f>
        <v>0</v>
      </c>
      <c r="P108" s="331"/>
      <c r="Q108" s="331"/>
      <c r="R108" s="331"/>
      <c r="S108" s="331"/>
      <c r="T108" s="331"/>
      <c r="U108" s="331"/>
      <c r="V108" s="331"/>
      <c r="W108" s="331"/>
      <c r="X108" s="331"/>
      <c r="Y108" s="331"/>
      <c r="Z108" s="331"/>
      <c r="AA108" s="331"/>
      <c r="AB108" s="331"/>
      <c r="AC108" s="331"/>
    </row>
    <row r="109" spans="1:29" s="71" customFormat="1" ht="20.100000000000001" hidden="1" customHeight="1" x14ac:dyDescent="0.2">
      <c r="A109" s="324" t="str">
        <f t="shared" si="16"/>
        <v>IV -4</v>
      </c>
      <c r="B109" s="325">
        <v>4</v>
      </c>
      <c r="C109" s="326">
        <v>4</v>
      </c>
      <c r="D109" s="327" t="str">
        <f>CONCATENATE(Sprache!$B$34,"-",Sprache!$B$25," ",ROMAN(B109)," - ",Sprache!$B$35," ",C109)</f>
        <v>BK-Teilprojekt IV - AG 4</v>
      </c>
      <c r="E109" s="388"/>
      <c r="F109" s="328" t="str">
        <f>IF(E$106&lt;&gt;"",IF(Anzahl_AG=1,E$106,CONCATENATE(E$106," - ",P$6)),"")</f>
        <v/>
      </c>
      <c r="G109" s="329">
        <f t="shared" si="10"/>
        <v>0</v>
      </c>
      <c r="H109" s="329">
        <f t="shared" si="12"/>
        <v>0</v>
      </c>
      <c r="I109" s="329">
        <f t="shared" si="13"/>
        <v>0</v>
      </c>
      <c r="J109" s="330"/>
      <c r="K109" s="331"/>
      <c r="L109" s="331"/>
      <c r="M109" s="331"/>
      <c r="N109" s="331"/>
      <c r="O109" s="331"/>
      <c r="P109" s="331">
        <f>IF(BK_4_AG_4!$U$13&lt;&gt;"",BK_4_AG_4!$U$13,"")</f>
        <v>0</v>
      </c>
      <c r="Q109" s="331">
        <f>IF(BK_4_AG_4!$V$13&lt;&gt;"",BK_4_AG_4!$V$13,"")</f>
        <v>0</v>
      </c>
      <c r="R109" s="331"/>
      <c r="S109" s="331"/>
      <c r="T109" s="331"/>
      <c r="U109" s="331"/>
      <c r="V109" s="331"/>
      <c r="W109" s="331"/>
      <c r="X109" s="331"/>
      <c r="Y109" s="331"/>
      <c r="Z109" s="331"/>
      <c r="AA109" s="331"/>
      <c r="AB109" s="331"/>
      <c r="AC109" s="331"/>
    </row>
    <row r="110" spans="1:29" s="71" customFormat="1" ht="20.100000000000001" hidden="1" customHeight="1" x14ac:dyDescent="0.2">
      <c r="A110" s="324" t="str">
        <f t="shared" si="16"/>
        <v>IV -5</v>
      </c>
      <c r="B110" s="325">
        <v>4</v>
      </c>
      <c r="C110" s="326">
        <v>5</v>
      </c>
      <c r="D110" s="327" t="str">
        <f>CONCATENATE(Sprache!$B$34,"-",Sprache!$B$25," ",ROMAN(B110)," - ",Sprache!$B$35," ",C110)</f>
        <v>BK-Teilprojekt IV - AG 5</v>
      </c>
      <c r="E110" s="388"/>
      <c r="F110" s="328" t="str">
        <f>IF(E$106&lt;&gt;"",IF(Anzahl_AG=1,E$106,CONCATENATE(E$106," - ",R$6)),"")</f>
        <v/>
      </c>
      <c r="G110" s="329">
        <f t="shared" si="10"/>
        <v>0</v>
      </c>
      <c r="H110" s="329">
        <f t="shared" si="12"/>
        <v>0</v>
      </c>
      <c r="I110" s="329">
        <f t="shared" si="13"/>
        <v>0</v>
      </c>
      <c r="J110" s="330"/>
      <c r="K110" s="331"/>
      <c r="L110" s="331"/>
      <c r="M110" s="331"/>
      <c r="N110" s="331"/>
      <c r="O110" s="331"/>
      <c r="P110" s="331"/>
      <c r="Q110" s="331"/>
      <c r="R110" s="331">
        <f>IF(BK_4_AG_5!$U$13&lt;&gt;"",BK_4_AG_5!$U$13,"")</f>
        <v>0</v>
      </c>
      <c r="S110" s="331">
        <f>IF(BK_4_AG_5!$V$13&lt;&gt;"",BK_4_AG_5!$V$13,"")</f>
        <v>0</v>
      </c>
      <c r="T110" s="331"/>
      <c r="U110" s="331"/>
      <c r="V110" s="331"/>
      <c r="W110" s="331"/>
      <c r="X110" s="331"/>
      <c r="Y110" s="331"/>
      <c r="Z110" s="331"/>
      <c r="AA110" s="331"/>
      <c r="AB110" s="331"/>
      <c r="AC110" s="331"/>
    </row>
    <row r="111" spans="1:29" s="71" customFormat="1" ht="20.100000000000001" hidden="1" customHeight="1" x14ac:dyDescent="0.2">
      <c r="A111" s="324" t="str">
        <f t="shared" si="16"/>
        <v>IV -6</v>
      </c>
      <c r="B111" s="325">
        <v>4</v>
      </c>
      <c r="C111" s="326">
        <v>6</v>
      </c>
      <c r="D111" s="327" t="str">
        <f>CONCATENATE(Sprache!$B$34,"-",Sprache!$B$25," ",ROMAN(B111)," - ",Sprache!$B$35," ",C111)</f>
        <v>BK-Teilprojekt IV - AG 6</v>
      </c>
      <c r="E111" s="388"/>
      <c r="F111" s="328" t="str">
        <f>IF(E$106&lt;&gt;"",IF(Anzahl_AG=1,E$106,CONCATENATE(E$106," - ",T$6)),"")</f>
        <v/>
      </c>
      <c r="G111" s="329">
        <f t="shared" si="10"/>
        <v>0</v>
      </c>
      <c r="H111" s="329">
        <f t="shared" si="12"/>
        <v>0</v>
      </c>
      <c r="I111" s="329">
        <f t="shared" si="13"/>
        <v>0</v>
      </c>
      <c r="J111" s="330"/>
      <c r="K111" s="331"/>
      <c r="L111" s="331"/>
      <c r="M111" s="331"/>
      <c r="N111" s="331"/>
      <c r="O111" s="331"/>
      <c r="P111" s="331"/>
      <c r="Q111" s="331"/>
      <c r="R111" s="331"/>
      <c r="S111" s="331"/>
      <c r="T111" s="331">
        <f>IF(BK_4_AG_6!$U$13&lt;&gt;"",BK_4_AG_6!$U$13,"")</f>
        <v>0</v>
      </c>
      <c r="U111" s="331">
        <f>IF(BK_4_AG_6!$V$13&lt;&gt;"",BK_4_AG_6!$V$13,"")</f>
        <v>0</v>
      </c>
      <c r="V111" s="331"/>
      <c r="W111" s="331"/>
      <c r="X111" s="331"/>
      <c r="Y111" s="331"/>
      <c r="Z111" s="331"/>
      <c r="AA111" s="331"/>
      <c r="AB111" s="331"/>
      <c r="AC111" s="331"/>
    </row>
    <row r="112" spans="1:29" s="71" customFormat="1" ht="20.100000000000001" hidden="1" customHeight="1" x14ac:dyDescent="0.2">
      <c r="A112" s="324" t="str">
        <f t="shared" si="16"/>
        <v>IV -7</v>
      </c>
      <c r="B112" s="325">
        <v>4</v>
      </c>
      <c r="C112" s="326">
        <v>7</v>
      </c>
      <c r="D112" s="327" t="str">
        <f>CONCATENATE(Sprache!$B$34,"-",Sprache!$B$25," ",ROMAN(B112)," - ",Sprache!$B$35," ",C112)</f>
        <v>BK-Teilprojekt IV - AG 7</v>
      </c>
      <c r="E112" s="388"/>
      <c r="F112" s="328" t="str">
        <f>IF(E$106&lt;&gt;"",IF(Anzahl_AG=1,E$106,CONCATENATE(E$106," - ",V$6)),"")</f>
        <v/>
      </c>
      <c r="G112" s="329">
        <f t="shared" si="10"/>
        <v>0</v>
      </c>
      <c r="H112" s="329">
        <f t="shared" si="12"/>
        <v>0</v>
      </c>
      <c r="I112" s="329">
        <f t="shared" si="13"/>
        <v>0</v>
      </c>
      <c r="J112" s="330"/>
      <c r="K112" s="331"/>
      <c r="L112" s="331"/>
      <c r="M112" s="331"/>
      <c r="N112" s="331"/>
      <c r="O112" s="331"/>
      <c r="P112" s="331"/>
      <c r="Q112" s="331"/>
      <c r="R112" s="331"/>
      <c r="S112" s="331"/>
      <c r="T112" s="331"/>
      <c r="U112" s="331"/>
      <c r="V112" s="331">
        <f>IF(BK_4_AG_7!$U$13&lt;&gt;"",BK_4_AG_7!$U$13,"")</f>
        <v>0</v>
      </c>
      <c r="W112" s="331">
        <f>IF(BK_4_AG_7!$V$13&lt;&gt;"",BK_4_AG_7!$V$13,"")</f>
        <v>0</v>
      </c>
      <c r="X112" s="331"/>
      <c r="Y112" s="331"/>
      <c r="Z112" s="331"/>
      <c r="AA112" s="331"/>
      <c r="AB112" s="331"/>
      <c r="AC112" s="331"/>
    </row>
    <row r="113" spans="1:33" s="71" customFormat="1" ht="20.100000000000001" hidden="1" customHeight="1" x14ac:dyDescent="0.2">
      <c r="A113" s="324" t="str">
        <f t="shared" si="16"/>
        <v>IV -8</v>
      </c>
      <c r="B113" s="325">
        <v>4</v>
      </c>
      <c r="C113" s="326">
        <v>8</v>
      </c>
      <c r="D113" s="327" t="str">
        <f>CONCATENATE(Sprache!$B$34,"-",Sprache!$B$25," ",ROMAN(B113)," - ",Sprache!$B$35," ",C113)</f>
        <v>BK-Teilprojekt IV - AG 8</v>
      </c>
      <c r="E113" s="388"/>
      <c r="F113" s="328" t="str">
        <f>IF(E$106&lt;&gt;"",IF(Anzahl_AG=1,E$106,CONCATENATE(E$106," - ",X$6)),"")</f>
        <v/>
      </c>
      <c r="G113" s="329">
        <f t="shared" si="10"/>
        <v>0</v>
      </c>
      <c r="H113" s="329">
        <f t="shared" si="12"/>
        <v>0</v>
      </c>
      <c r="I113" s="329">
        <f t="shared" si="13"/>
        <v>0</v>
      </c>
      <c r="J113" s="330"/>
      <c r="K113" s="331"/>
      <c r="L113" s="331"/>
      <c r="M113" s="331"/>
      <c r="N113" s="331"/>
      <c r="O113" s="331"/>
      <c r="P113" s="331"/>
      <c r="Q113" s="331"/>
      <c r="R113" s="331"/>
      <c r="S113" s="331"/>
      <c r="T113" s="331"/>
      <c r="U113" s="331"/>
      <c r="V113" s="331"/>
      <c r="W113" s="331"/>
      <c r="X113" s="331">
        <f>IF(BK_4_AG_8!$U$13&lt;&gt;"",BK_4_AG_8!$U$13,"")</f>
        <v>0</v>
      </c>
      <c r="Y113" s="331">
        <f>IF(BK_4_AG_8!$V$13&lt;&gt;"",BK_4_AG_8!$V$13,"")</f>
        <v>0</v>
      </c>
      <c r="Z113" s="331"/>
      <c r="AA113" s="331"/>
      <c r="AB113" s="331"/>
      <c r="AC113" s="331"/>
    </row>
    <row r="114" spans="1:33" s="71" customFormat="1" ht="20.100000000000001" hidden="1" customHeight="1" x14ac:dyDescent="0.2">
      <c r="A114" s="324" t="str">
        <f t="shared" si="16"/>
        <v>IV -9</v>
      </c>
      <c r="B114" s="325">
        <v>4</v>
      </c>
      <c r="C114" s="326">
        <v>9</v>
      </c>
      <c r="D114" s="327" t="str">
        <f>CONCATENATE(Sprache!$B$34,"-",Sprache!$B$25," ",ROMAN(B114)," - ",Sprache!$B$35," ",C114)</f>
        <v>BK-Teilprojekt IV - AG 9</v>
      </c>
      <c r="E114" s="388"/>
      <c r="F114" s="328" t="str">
        <f>IF(E$106&lt;&gt;"",IF(Anzahl_AG=1,E$106,CONCATENATE(E$106," - ",Z$6)),"")</f>
        <v/>
      </c>
      <c r="G114" s="329">
        <f t="shared" si="10"/>
        <v>0</v>
      </c>
      <c r="H114" s="329">
        <f t="shared" si="12"/>
        <v>0</v>
      </c>
      <c r="I114" s="329">
        <f t="shared" si="13"/>
        <v>0</v>
      </c>
      <c r="J114" s="330"/>
      <c r="K114" s="331"/>
      <c r="L114" s="331"/>
      <c r="M114" s="331"/>
      <c r="N114" s="331"/>
      <c r="O114" s="331"/>
      <c r="P114" s="331"/>
      <c r="Q114" s="331"/>
      <c r="R114" s="331"/>
      <c r="S114" s="331"/>
      <c r="T114" s="331"/>
      <c r="U114" s="331"/>
      <c r="V114" s="331"/>
      <c r="W114" s="331"/>
      <c r="X114" s="331"/>
      <c r="Y114" s="331"/>
      <c r="Z114" s="331">
        <f>IF(BK_4_AG_9!$U$13&lt;&gt;"",BK_4_AG_9!$U$13,"")</f>
        <v>0</v>
      </c>
      <c r="AA114" s="331">
        <f>IF(BK_4_AG_9!$V$13&lt;&gt;"",BK_4_AG_9!$V$13,"")</f>
        <v>0</v>
      </c>
      <c r="AB114" s="331"/>
      <c r="AC114" s="331"/>
    </row>
    <row r="115" spans="1:33" s="71" customFormat="1" ht="20.100000000000001" hidden="1" customHeight="1" x14ac:dyDescent="0.2">
      <c r="A115" s="324" t="str">
        <f t="shared" si="16"/>
        <v>IV -10</v>
      </c>
      <c r="B115" s="325">
        <v>4</v>
      </c>
      <c r="C115" s="326">
        <v>10</v>
      </c>
      <c r="D115" s="327" t="str">
        <f>CONCATENATE(Sprache!$B$34,"-",Sprache!$B$25," ",ROMAN(B115)," - ",Sprache!$B$35," ",C115)</f>
        <v>BK-Teilprojekt IV - AG 10</v>
      </c>
      <c r="E115" s="388"/>
      <c r="F115" s="328" t="str">
        <f>IF(E$106&lt;&gt;"",IF(Anzahl_AG=1,E$106,CONCATENATE(E$106," - ",AB$6)),"")</f>
        <v/>
      </c>
      <c r="G115" s="329">
        <f t="shared" si="10"/>
        <v>0</v>
      </c>
      <c r="H115" s="329">
        <f t="shared" si="12"/>
        <v>0</v>
      </c>
      <c r="I115" s="329">
        <f t="shared" si="13"/>
        <v>0</v>
      </c>
      <c r="J115" s="330"/>
      <c r="K115" s="331"/>
      <c r="L115" s="331"/>
      <c r="M115" s="331"/>
      <c r="N115" s="331"/>
      <c r="O115" s="331"/>
      <c r="P115" s="331"/>
      <c r="Q115" s="331"/>
      <c r="R115" s="331"/>
      <c r="S115" s="331"/>
      <c r="T115" s="331"/>
      <c r="U115" s="331"/>
      <c r="V115" s="331"/>
      <c r="W115" s="331"/>
      <c r="X115" s="331"/>
      <c r="Y115" s="331"/>
      <c r="Z115" s="331"/>
      <c r="AA115" s="331"/>
      <c r="AB115" s="331">
        <f>IF(BK_4_AG_10!$U$13&lt;&gt;"",BK_4_AG_10!$U$13,"")</f>
        <v>0</v>
      </c>
      <c r="AC115" s="331">
        <f>IF(BK_4_AG_10!$V$13&lt;&gt;"",BK_4_AG_10!$V$13,"")</f>
        <v>0</v>
      </c>
    </row>
    <row r="116" spans="1:33" s="71" customFormat="1" ht="20.100000000000001" hidden="1" customHeight="1" x14ac:dyDescent="0.2">
      <c r="A116" s="324" t="str">
        <f>IF(B116&lt;&gt;"",ROMAN(B116) &amp;IF(C116&lt;&gt;""," -" &amp;C116,""),"")</f>
        <v>V -1</v>
      </c>
      <c r="B116" s="325">
        <v>5</v>
      </c>
      <c r="C116" s="326">
        <v>1</v>
      </c>
      <c r="D116" s="327" t="str">
        <f>CONCATENATE(Sprache!$B$34,"-",Sprache!$B$25," ",ROMAN(B116)," - ",Sprache!$B$35," ",C116)</f>
        <v>BK-Teilprojekt V - AG 1</v>
      </c>
      <c r="E116" s="388"/>
      <c r="F116" s="319" t="str">
        <f>IF(E$116&lt;&gt;"",IF(Anzahl_AG=1,E$116,CONCATENATE(E$116," - ",J$6)),"")</f>
        <v/>
      </c>
      <c r="G116" s="329">
        <f t="shared" si="10"/>
        <v>0</v>
      </c>
      <c r="H116" s="329">
        <f t="shared" si="12"/>
        <v>0</v>
      </c>
      <c r="I116" s="329">
        <f t="shared" si="13"/>
        <v>0</v>
      </c>
      <c r="J116" s="330">
        <f>IF(BK_5!$U$13&lt;&gt;"",BK_5!$U$13,"")</f>
        <v>0</v>
      </c>
      <c r="K116" s="331">
        <f>IF(BK_5!$V$13&lt;&gt;"",BK_5!$V$13,"")</f>
        <v>0</v>
      </c>
      <c r="L116" s="331"/>
      <c r="M116" s="331"/>
      <c r="N116" s="331"/>
      <c r="O116" s="331"/>
      <c r="P116" s="331"/>
      <c r="Q116" s="331"/>
      <c r="R116" s="331"/>
      <c r="S116" s="331"/>
      <c r="T116" s="331"/>
      <c r="U116" s="331"/>
      <c r="V116" s="331"/>
      <c r="W116" s="331"/>
      <c r="X116" s="331"/>
      <c r="Y116" s="331"/>
      <c r="Z116" s="331"/>
      <c r="AA116" s="331"/>
      <c r="AB116" s="331"/>
      <c r="AC116" s="331"/>
    </row>
    <row r="117" spans="1:33" s="71" customFormat="1" ht="20.100000000000001" hidden="1" customHeight="1" x14ac:dyDescent="0.2">
      <c r="A117" s="324" t="str">
        <f t="shared" ref="A117:A125" si="17">IF(B117&lt;&gt;"",ROMAN(B117) &amp;IF(C117&lt;&gt;""," -" &amp;C117,""),"")</f>
        <v>V -2</v>
      </c>
      <c r="B117" s="325">
        <v>5</v>
      </c>
      <c r="C117" s="326">
        <v>2</v>
      </c>
      <c r="D117" s="327" t="str">
        <f>CONCATENATE(Sprache!$B$34,"-",Sprache!$B$25," ",ROMAN(B117)," - ",Sprache!$B$35," ",C117)</f>
        <v>BK-Teilprojekt V - AG 2</v>
      </c>
      <c r="E117" s="388"/>
      <c r="F117" s="328" t="str">
        <f>IF(E$116&lt;&gt;"",IF(Anzahl_AG=1,E$116,CONCATENATE(E$116," - ",L$6)),"")</f>
        <v/>
      </c>
      <c r="G117" s="329">
        <f t="shared" si="10"/>
        <v>0</v>
      </c>
      <c r="H117" s="329">
        <f t="shared" si="12"/>
        <v>0</v>
      </c>
      <c r="I117" s="329">
        <f t="shared" si="13"/>
        <v>0</v>
      </c>
      <c r="J117" s="330"/>
      <c r="K117" s="331"/>
      <c r="L117" s="331">
        <f>IF(BK_5_AG_2!$U$13&lt;&gt;"",BK_5_AG_2!$U$13,"")</f>
        <v>0</v>
      </c>
      <c r="M117" s="331">
        <f>IF(BK_5_AG_2!$V$13&lt;&gt;"",BK_5_AG_2!$V$13,"")</f>
        <v>0</v>
      </c>
      <c r="N117" s="331"/>
      <c r="O117" s="331"/>
      <c r="P117" s="331"/>
      <c r="Q117" s="331"/>
      <c r="R117" s="331"/>
      <c r="S117" s="331"/>
      <c r="T117" s="331"/>
      <c r="U117" s="331"/>
      <c r="V117" s="331"/>
      <c r="W117" s="331"/>
      <c r="X117" s="331"/>
      <c r="Y117" s="331"/>
      <c r="Z117" s="331"/>
      <c r="AA117" s="331"/>
      <c r="AB117" s="331"/>
      <c r="AC117" s="331"/>
    </row>
    <row r="118" spans="1:33" s="71" customFormat="1" ht="20.100000000000001" hidden="1" customHeight="1" x14ac:dyDescent="0.2">
      <c r="A118" s="324" t="str">
        <f t="shared" si="17"/>
        <v>V -3</v>
      </c>
      <c r="B118" s="325">
        <v>5</v>
      </c>
      <c r="C118" s="326">
        <v>3</v>
      </c>
      <c r="D118" s="327" t="str">
        <f>CONCATENATE(Sprache!$B$34,"-",Sprache!$B$25," ",ROMAN(B118)," - ",Sprache!$B$35," ",C118)</f>
        <v>BK-Teilprojekt V - AG 3</v>
      </c>
      <c r="E118" s="388"/>
      <c r="F118" s="328" t="str">
        <f>IF(E$116&lt;&gt;"",IF(Anzahl_AG=1,E$116,CONCATENATE(E$116," - ",N$6)),"")</f>
        <v/>
      </c>
      <c r="G118" s="329">
        <f t="shared" si="10"/>
        <v>0</v>
      </c>
      <c r="H118" s="329">
        <f t="shared" si="12"/>
        <v>0</v>
      </c>
      <c r="I118" s="329">
        <f t="shared" si="13"/>
        <v>0</v>
      </c>
      <c r="J118" s="330"/>
      <c r="K118" s="331"/>
      <c r="L118" s="331"/>
      <c r="M118" s="331"/>
      <c r="N118" s="331">
        <f>IF(BK_5_AG_3!$U$13&lt;&gt;"",BK_5_AG_3!$U$13,"")</f>
        <v>0</v>
      </c>
      <c r="O118" s="331">
        <f>IF(BK_5_AG_3!$V$13&lt;&gt;"",BK_5_AG_3!$V$13,"")</f>
        <v>0</v>
      </c>
      <c r="P118" s="331"/>
      <c r="Q118" s="331"/>
      <c r="R118" s="331"/>
      <c r="S118" s="331"/>
      <c r="T118" s="331"/>
      <c r="U118" s="331"/>
      <c r="V118" s="331"/>
      <c r="W118" s="331"/>
      <c r="X118" s="331"/>
      <c r="Y118" s="331"/>
      <c r="Z118" s="331"/>
      <c r="AA118" s="331"/>
      <c r="AB118" s="331"/>
      <c r="AC118" s="331"/>
    </row>
    <row r="119" spans="1:33" s="71" customFormat="1" ht="20.100000000000001" hidden="1" customHeight="1" x14ac:dyDescent="0.2">
      <c r="A119" s="324" t="str">
        <f t="shared" si="17"/>
        <v>V -4</v>
      </c>
      <c r="B119" s="325">
        <v>5</v>
      </c>
      <c r="C119" s="326">
        <v>4</v>
      </c>
      <c r="D119" s="327" t="str">
        <f>CONCATENATE(Sprache!$B$34,"-",Sprache!$B$25," ",ROMAN(B119)," - ",Sprache!$B$35," ",C119)</f>
        <v>BK-Teilprojekt V - AG 4</v>
      </c>
      <c r="E119" s="388"/>
      <c r="F119" s="328" t="str">
        <f>IF(E$116&lt;&gt;"",IF(Anzahl_AG=1,E$116,CONCATENATE(E$116," - ",P$6)),"")</f>
        <v/>
      </c>
      <c r="G119" s="329">
        <f t="shared" si="10"/>
        <v>0</v>
      </c>
      <c r="H119" s="329">
        <f t="shared" si="12"/>
        <v>0</v>
      </c>
      <c r="I119" s="329">
        <f t="shared" si="13"/>
        <v>0</v>
      </c>
      <c r="J119" s="330"/>
      <c r="K119" s="331"/>
      <c r="L119" s="331"/>
      <c r="M119" s="331"/>
      <c r="N119" s="331"/>
      <c r="O119" s="331"/>
      <c r="P119" s="331">
        <f>IF(BK_5_AG_4!$U$13&lt;&gt;"",BK_5_AG_4!$U$13,"")</f>
        <v>0</v>
      </c>
      <c r="Q119" s="331">
        <f>IF(BK_5_AG_4!$V$13&lt;&gt;"",BK_5_AG_4!$V$13,"")</f>
        <v>0</v>
      </c>
      <c r="R119" s="331"/>
      <c r="S119" s="331"/>
      <c r="T119" s="331"/>
      <c r="U119" s="331"/>
      <c r="V119" s="331"/>
      <c r="W119" s="331"/>
      <c r="X119" s="331"/>
      <c r="Y119" s="331"/>
      <c r="Z119" s="331"/>
      <c r="AA119" s="331"/>
      <c r="AB119" s="331"/>
      <c r="AC119" s="331"/>
    </row>
    <row r="120" spans="1:33" s="71" customFormat="1" ht="20.100000000000001" hidden="1" customHeight="1" x14ac:dyDescent="0.2">
      <c r="A120" s="324" t="str">
        <f t="shared" si="17"/>
        <v>V -5</v>
      </c>
      <c r="B120" s="325">
        <v>5</v>
      </c>
      <c r="C120" s="326">
        <v>5</v>
      </c>
      <c r="D120" s="327" t="str">
        <f>CONCATENATE(Sprache!$B$34,"-",Sprache!$B$25," ",ROMAN(B120)," - ",Sprache!$B$35," ",C120)</f>
        <v>BK-Teilprojekt V - AG 5</v>
      </c>
      <c r="E120" s="388"/>
      <c r="F120" s="328" t="str">
        <f>IF(E$116&lt;&gt;"",IF(Anzahl_AG=1,E$116,CONCATENATE(E$116," - ",R$6)),"")</f>
        <v/>
      </c>
      <c r="G120" s="329">
        <f t="shared" si="10"/>
        <v>0</v>
      </c>
      <c r="H120" s="329">
        <f t="shared" si="12"/>
        <v>0</v>
      </c>
      <c r="I120" s="329">
        <f t="shared" si="13"/>
        <v>0</v>
      </c>
      <c r="J120" s="330"/>
      <c r="K120" s="331"/>
      <c r="L120" s="331"/>
      <c r="M120" s="331"/>
      <c r="N120" s="331"/>
      <c r="O120" s="331"/>
      <c r="P120" s="331"/>
      <c r="Q120" s="331"/>
      <c r="R120" s="331">
        <f>IF(BK_5_AG_5!$U$13&lt;&gt;"",BK_5_AG_5!$U$13,"")</f>
        <v>0</v>
      </c>
      <c r="S120" s="331">
        <f>IF(BK_5_AG_5!$V$13&lt;&gt;"",BK_5_AG_5!$V$13,"")</f>
        <v>0</v>
      </c>
      <c r="T120" s="331"/>
      <c r="U120" s="331"/>
      <c r="V120" s="331"/>
      <c r="W120" s="331"/>
      <c r="X120" s="331"/>
      <c r="Y120" s="331"/>
      <c r="Z120" s="331"/>
      <c r="AA120" s="331"/>
      <c r="AB120" s="331"/>
      <c r="AC120" s="331"/>
    </row>
    <row r="121" spans="1:33" s="71" customFormat="1" ht="20.100000000000001" hidden="1" customHeight="1" x14ac:dyDescent="0.2">
      <c r="A121" s="324" t="str">
        <f t="shared" si="17"/>
        <v>V -6</v>
      </c>
      <c r="B121" s="325">
        <v>5</v>
      </c>
      <c r="C121" s="326">
        <v>6</v>
      </c>
      <c r="D121" s="327" t="str">
        <f>CONCATENATE(Sprache!$B$34,"-",Sprache!$B$25," ",ROMAN(B121)," - ",Sprache!$B$35," ",C121)</f>
        <v>BK-Teilprojekt V - AG 6</v>
      </c>
      <c r="E121" s="388"/>
      <c r="F121" s="328" t="str">
        <f>IF(E$116&lt;&gt;"",IF(Anzahl_AG=1,E$116,CONCATENATE(E$116," - ",T$6)),"")</f>
        <v/>
      </c>
      <c r="G121" s="329">
        <f t="shared" si="10"/>
        <v>0</v>
      </c>
      <c r="H121" s="329">
        <f t="shared" si="12"/>
        <v>0</v>
      </c>
      <c r="I121" s="329">
        <f t="shared" si="13"/>
        <v>0</v>
      </c>
      <c r="J121" s="330"/>
      <c r="K121" s="331"/>
      <c r="L121" s="331"/>
      <c r="M121" s="331"/>
      <c r="N121" s="331"/>
      <c r="O121" s="331"/>
      <c r="P121" s="331"/>
      <c r="Q121" s="331"/>
      <c r="R121" s="331"/>
      <c r="S121" s="331"/>
      <c r="T121" s="331">
        <f>IF(BK_5_AG_6!$U$13&lt;&gt;"",BK_5_AG_6!$U$13,"")</f>
        <v>0</v>
      </c>
      <c r="U121" s="331">
        <f>IF(BK_5_AG_6!$V$13&lt;&gt;"",BK_5_AG_6!$V$13,"")</f>
        <v>0</v>
      </c>
      <c r="V121" s="331"/>
      <c r="W121" s="331"/>
      <c r="X121" s="331"/>
      <c r="Y121" s="331"/>
      <c r="Z121" s="331"/>
      <c r="AA121" s="331"/>
      <c r="AB121" s="331"/>
      <c r="AC121" s="331"/>
    </row>
    <row r="122" spans="1:33" s="71" customFormat="1" ht="20.100000000000001" hidden="1" customHeight="1" x14ac:dyDescent="0.2">
      <c r="A122" s="324" t="str">
        <f t="shared" si="17"/>
        <v>V -7</v>
      </c>
      <c r="B122" s="325">
        <v>5</v>
      </c>
      <c r="C122" s="326">
        <v>7</v>
      </c>
      <c r="D122" s="327" t="str">
        <f>CONCATENATE(Sprache!$B$34,"-",Sprache!$B$25," ",ROMAN(B122)," - ",Sprache!$B$35," ",C122)</f>
        <v>BK-Teilprojekt V - AG 7</v>
      </c>
      <c r="E122" s="388"/>
      <c r="F122" s="328" t="str">
        <f>IF(E$116&lt;&gt;"",IF(Anzahl_AG=1,E$116,CONCATENATE(E$116," - ",V$6)),"")</f>
        <v/>
      </c>
      <c r="G122" s="329">
        <f t="shared" si="10"/>
        <v>0</v>
      </c>
      <c r="H122" s="329">
        <f t="shared" si="12"/>
        <v>0</v>
      </c>
      <c r="I122" s="329">
        <f t="shared" si="13"/>
        <v>0</v>
      </c>
      <c r="J122" s="330"/>
      <c r="K122" s="331"/>
      <c r="L122" s="331"/>
      <c r="M122" s="331"/>
      <c r="N122" s="331"/>
      <c r="O122" s="331"/>
      <c r="P122" s="331"/>
      <c r="Q122" s="331"/>
      <c r="R122" s="331"/>
      <c r="S122" s="331"/>
      <c r="T122" s="331"/>
      <c r="U122" s="331"/>
      <c r="V122" s="331">
        <f>IF(BK_5_AG_7!$U$13&lt;&gt;"",BK_5_AG_7!$U$13,"")</f>
        <v>0</v>
      </c>
      <c r="W122" s="331">
        <f>IF(BK_5_AG_7!$V$13&lt;&gt;"",BK_5_AG_7!$V$13,"")</f>
        <v>0</v>
      </c>
      <c r="X122" s="331"/>
      <c r="Y122" s="331"/>
      <c r="Z122" s="331"/>
      <c r="AA122" s="331"/>
      <c r="AB122" s="331"/>
      <c r="AC122" s="331"/>
    </row>
    <row r="123" spans="1:33" s="71" customFormat="1" ht="20.100000000000001" hidden="1" customHeight="1" x14ac:dyDescent="0.2">
      <c r="A123" s="324" t="str">
        <f t="shared" si="17"/>
        <v>V -8</v>
      </c>
      <c r="B123" s="325">
        <v>5</v>
      </c>
      <c r="C123" s="326">
        <v>8</v>
      </c>
      <c r="D123" s="327" t="str">
        <f>CONCATENATE(Sprache!$B$34,"-",Sprache!$B$25," ",ROMAN(B123)," - ",Sprache!$B$35," ",C123)</f>
        <v>BK-Teilprojekt V - AG 8</v>
      </c>
      <c r="E123" s="388"/>
      <c r="F123" s="328" t="str">
        <f>IF(E$116&lt;&gt;"",IF(Anzahl_AG=1,E$116,CONCATENATE(E$116," - ",X$6)),"")</f>
        <v/>
      </c>
      <c r="G123" s="329">
        <f t="shared" si="10"/>
        <v>0</v>
      </c>
      <c r="H123" s="329">
        <f t="shared" si="12"/>
        <v>0</v>
      </c>
      <c r="I123" s="329">
        <f t="shared" si="13"/>
        <v>0</v>
      </c>
      <c r="J123" s="330"/>
      <c r="K123" s="331"/>
      <c r="L123" s="331"/>
      <c r="M123" s="331"/>
      <c r="N123" s="331"/>
      <c r="O123" s="331"/>
      <c r="P123" s="331"/>
      <c r="Q123" s="331"/>
      <c r="R123" s="331"/>
      <c r="S123" s="331"/>
      <c r="T123" s="331"/>
      <c r="U123" s="331"/>
      <c r="V123" s="331"/>
      <c r="W123" s="331"/>
      <c r="X123" s="331">
        <f>IF(BK_5_AG_8!$U$13&lt;&gt;"",BK_5_AG_8!$U$13,"")</f>
        <v>0</v>
      </c>
      <c r="Y123" s="331">
        <f>IF(BK_5_AG_8!$V$13&lt;&gt;"",BK_5_AG_8!$V$13,"")</f>
        <v>0</v>
      </c>
      <c r="Z123" s="331"/>
      <c r="AA123" s="331"/>
      <c r="AB123" s="331"/>
      <c r="AC123" s="331"/>
    </row>
    <row r="124" spans="1:33" s="71" customFormat="1" ht="20.100000000000001" hidden="1" customHeight="1" x14ac:dyDescent="0.2">
      <c r="A124" s="324" t="str">
        <f t="shared" si="17"/>
        <v>V -9</v>
      </c>
      <c r="B124" s="325">
        <v>5</v>
      </c>
      <c r="C124" s="326">
        <v>9</v>
      </c>
      <c r="D124" s="327" t="str">
        <f>CONCATENATE(Sprache!$B$34,"-",Sprache!$B$25," ",ROMAN(B124)," - ",Sprache!$B$35," ",C124)</f>
        <v>BK-Teilprojekt V - AG 9</v>
      </c>
      <c r="E124" s="388"/>
      <c r="F124" s="328" t="str">
        <f>IF(E$116&lt;&gt;"",IF(Anzahl_AG=1,E$116,CONCATENATE(E$116," - ",Z$6)),"")</f>
        <v/>
      </c>
      <c r="G124" s="329">
        <f t="shared" si="10"/>
        <v>0</v>
      </c>
      <c r="H124" s="329">
        <f t="shared" si="12"/>
        <v>0</v>
      </c>
      <c r="I124" s="329">
        <f t="shared" si="13"/>
        <v>0</v>
      </c>
      <c r="J124" s="330"/>
      <c r="K124" s="331"/>
      <c r="L124" s="331"/>
      <c r="M124" s="331"/>
      <c r="N124" s="331"/>
      <c r="O124" s="331"/>
      <c r="P124" s="331"/>
      <c r="Q124" s="331"/>
      <c r="R124" s="331"/>
      <c r="S124" s="331"/>
      <c r="T124" s="331"/>
      <c r="U124" s="331"/>
      <c r="V124" s="331"/>
      <c r="W124" s="331"/>
      <c r="X124" s="331"/>
      <c r="Y124" s="331"/>
      <c r="Z124" s="331">
        <f>IF(BK_5_AG_9!$U$13&lt;&gt;"",BK_5_AG_9!$U$13,"")</f>
        <v>0</v>
      </c>
      <c r="AA124" s="331">
        <f>IF(BK_5_AG_9!$V$13&lt;&gt;"",BK_5_AG_9!$V$13,"")</f>
        <v>0</v>
      </c>
      <c r="AB124" s="331"/>
      <c r="AC124" s="331"/>
    </row>
    <row r="125" spans="1:33" s="71" customFormat="1" ht="20.100000000000001" hidden="1" customHeight="1" x14ac:dyDescent="0.2">
      <c r="A125" s="324" t="str">
        <f t="shared" si="17"/>
        <v>V -10</v>
      </c>
      <c r="B125" s="325">
        <v>5</v>
      </c>
      <c r="C125" s="326">
        <v>10</v>
      </c>
      <c r="D125" s="327" t="str">
        <f>CONCATENATE(Sprache!$B$34,"-",Sprache!$B$25," ",ROMAN(B125)," - ",Sprache!$B$35," ",C125)</f>
        <v>BK-Teilprojekt V - AG 10</v>
      </c>
      <c r="E125" s="388"/>
      <c r="F125" s="328" t="str">
        <f>IF(E$116&lt;&gt;"",IF(Anzahl_AG=1,E$116,CONCATENATE(E$116," - ",AB$6)),"")</f>
        <v/>
      </c>
      <c r="G125" s="329">
        <f t="shared" si="10"/>
        <v>0</v>
      </c>
      <c r="H125" s="329">
        <f t="shared" si="12"/>
        <v>0</v>
      </c>
      <c r="I125" s="329">
        <f t="shared" si="13"/>
        <v>0</v>
      </c>
      <c r="J125" s="330"/>
      <c r="K125" s="331"/>
      <c r="L125" s="331"/>
      <c r="M125" s="339"/>
      <c r="N125" s="339"/>
      <c r="O125" s="339"/>
      <c r="P125" s="339"/>
      <c r="Q125" s="339"/>
      <c r="R125" s="339"/>
      <c r="S125" s="339"/>
      <c r="T125" s="339"/>
      <c r="U125" s="339"/>
      <c r="V125" s="339"/>
      <c r="W125" s="339"/>
      <c r="X125" s="339"/>
      <c r="Y125" s="339"/>
      <c r="Z125" s="339"/>
      <c r="AA125" s="339"/>
      <c r="AB125" s="339">
        <f>IF(BK_5_AG_10!$U$13&lt;&gt;"",BK_5_AG_10!$U$13,"")</f>
        <v>0</v>
      </c>
      <c r="AC125" s="339">
        <f>IF(BK_5_AG_10!$V$13&lt;&gt;"",BK_5_AG_10!$V$13,"")</f>
        <v>0</v>
      </c>
    </row>
    <row r="126" spans="1:33" s="71" customFormat="1" ht="12.75" x14ac:dyDescent="0.2">
      <c r="A126" s="67"/>
      <c r="B126" s="351"/>
      <c r="C126" s="259"/>
      <c r="D126" s="67"/>
      <c r="E126" s="78"/>
      <c r="F126" s="67"/>
      <c r="G126" s="67"/>
      <c r="H126" s="260"/>
      <c r="I126" s="67"/>
      <c r="J126" s="260"/>
      <c r="K126" s="260"/>
      <c r="L126" s="260"/>
      <c r="M126" s="352"/>
      <c r="N126" s="352"/>
      <c r="O126" s="352"/>
      <c r="P126" s="352"/>
      <c r="Q126" s="352"/>
      <c r="R126" s="352"/>
      <c r="S126" s="352"/>
      <c r="T126" s="352"/>
      <c r="U126" s="352"/>
      <c r="V126" s="352"/>
      <c r="W126" s="352"/>
      <c r="X126" s="352"/>
      <c r="Y126" s="352"/>
      <c r="Z126" s="352"/>
      <c r="AA126" s="352"/>
      <c r="AB126" s="352"/>
      <c r="AC126" s="352"/>
    </row>
    <row r="127" spans="1:33" s="71" customFormat="1" ht="12.75" x14ac:dyDescent="0.2">
      <c r="A127" s="67"/>
      <c r="B127" s="351"/>
      <c r="C127" s="259"/>
      <c r="D127" s="67"/>
      <c r="E127" s="78"/>
      <c r="F127" s="67"/>
      <c r="G127" s="67"/>
      <c r="H127" s="260"/>
      <c r="I127" s="67"/>
      <c r="J127" s="260"/>
      <c r="K127" s="260"/>
      <c r="L127" s="260"/>
      <c r="M127" s="260"/>
      <c r="N127" s="260"/>
      <c r="O127" s="260"/>
      <c r="P127" s="260"/>
      <c r="Q127" s="260"/>
      <c r="R127" s="260"/>
      <c r="S127" s="260"/>
      <c r="T127" s="260"/>
      <c r="U127" s="260"/>
      <c r="V127" s="260"/>
      <c r="W127" s="260"/>
      <c r="X127" s="260"/>
      <c r="Y127" s="260"/>
      <c r="Z127" s="260"/>
      <c r="AA127" s="260"/>
      <c r="AB127" s="260"/>
      <c r="AC127" s="260"/>
    </row>
    <row r="128" spans="1:33" s="260" customFormat="1" ht="12.75" x14ac:dyDescent="0.2">
      <c r="A128" s="67"/>
      <c r="B128" s="351"/>
      <c r="C128" s="259"/>
      <c r="D128" s="67"/>
      <c r="E128" s="78"/>
      <c r="F128" s="67"/>
      <c r="G128" s="67"/>
      <c r="I128" s="67"/>
      <c r="AD128" s="71"/>
      <c r="AE128" s="71"/>
      <c r="AF128" s="71"/>
      <c r="AG128" s="71"/>
    </row>
    <row r="129" spans="1:33" s="260" customFormat="1" ht="12.75" x14ac:dyDescent="0.2">
      <c r="A129" s="67"/>
      <c r="B129" s="351"/>
      <c r="C129" s="259"/>
      <c r="D129" s="67"/>
      <c r="E129" s="78"/>
      <c r="F129" s="67"/>
      <c r="G129" s="67"/>
      <c r="I129" s="67"/>
      <c r="AD129" s="71"/>
      <c r="AE129" s="71"/>
      <c r="AF129" s="71"/>
      <c r="AG129" s="71"/>
    </row>
    <row r="130" spans="1:33" s="260" customFormat="1" ht="12.75" x14ac:dyDescent="0.2">
      <c r="A130" s="67"/>
      <c r="B130" s="351"/>
      <c r="C130" s="259"/>
      <c r="D130" s="67"/>
      <c r="E130" s="78"/>
      <c r="F130" s="67"/>
      <c r="G130" s="67"/>
      <c r="I130" s="67"/>
      <c r="AD130" s="71"/>
      <c r="AE130" s="71"/>
      <c r="AF130" s="71"/>
      <c r="AG130" s="71"/>
    </row>
    <row r="131" spans="1:33" s="260" customFormat="1" ht="12.75" x14ac:dyDescent="0.2">
      <c r="A131" s="67"/>
      <c r="B131" s="351"/>
      <c r="C131" s="259"/>
      <c r="D131" s="67"/>
      <c r="E131" s="78"/>
      <c r="F131" s="67"/>
      <c r="G131" s="67"/>
      <c r="I131" s="67"/>
      <c r="AD131" s="71"/>
      <c r="AE131" s="71"/>
      <c r="AF131" s="71"/>
      <c r="AG131" s="71"/>
    </row>
    <row r="132" spans="1:33" s="260" customFormat="1" ht="12.75" x14ac:dyDescent="0.2">
      <c r="A132" s="67"/>
      <c r="B132" s="351"/>
      <c r="C132" s="259"/>
      <c r="D132" s="67"/>
      <c r="E132" s="78"/>
      <c r="F132" s="67"/>
      <c r="G132" s="67"/>
      <c r="I132" s="67"/>
      <c r="AD132" s="71"/>
      <c r="AE132" s="71"/>
      <c r="AF132" s="71"/>
      <c r="AG132" s="71"/>
    </row>
    <row r="133" spans="1:33" s="260" customFormat="1" ht="12.75" x14ac:dyDescent="0.2">
      <c r="A133" s="67"/>
      <c r="B133" s="351"/>
      <c r="C133" s="259"/>
      <c r="D133" s="67"/>
      <c r="E133" s="78"/>
      <c r="F133" s="67"/>
      <c r="G133" s="67"/>
      <c r="I133" s="67"/>
      <c r="AD133" s="71"/>
      <c r="AE133" s="71"/>
      <c r="AF133" s="71"/>
      <c r="AG133" s="71"/>
    </row>
    <row r="134" spans="1:33" s="260" customFormat="1" ht="12.75" x14ac:dyDescent="0.2">
      <c r="A134" s="67"/>
      <c r="B134" s="351"/>
      <c r="C134" s="259"/>
      <c r="D134" s="67"/>
      <c r="E134" s="78"/>
      <c r="F134" s="67"/>
      <c r="G134" s="67"/>
      <c r="I134" s="67"/>
      <c r="AD134" s="71"/>
      <c r="AE134" s="71"/>
      <c r="AF134" s="71"/>
      <c r="AG134" s="71"/>
    </row>
    <row r="135" spans="1:33" s="260" customFormat="1" ht="12.75" x14ac:dyDescent="0.2">
      <c r="A135" s="67"/>
      <c r="B135" s="351"/>
      <c r="C135" s="259"/>
      <c r="D135" s="67"/>
      <c r="E135" s="78"/>
      <c r="F135" s="67"/>
      <c r="G135" s="67"/>
      <c r="I135" s="67"/>
      <c r="AD135" s="71"/>
      <c r="AE135" s="71"/>
      <c r="AF135" s="71"/>
      <c r="AG135" s="71"/>
    </row>
    <row r="136" spans="1:33" s="260" customFormat="1" ht="12.75" x14ac:dyDescent="0.2">
      <c r="A136" s="67"/>
      <c r="B136" s="351"/>
      <c r="C136" s="259"/>
      <c r="D136" s="67"/>
      <c r="E136" s="78"/>
      <c r="F136" s="67"/>
      <c r="G136" s="67"/>
      <c r="I136" s="67"/>
      <c r="AD136" s="71"/>
      <c r="AE136" s="71"/>
      <c r="AF136" s="71"/>
      <c r="AG136" s="71"/>
    </row>
    <row r="137" spans="1:33" s="260" customFormat="1" ht="12.75" x14ac:dyDescent="0.2">
      <c r="A137" s="67"/>
      <c r="B137" s="351"/>
      <c r="C137" s="259"/>
      <c r="D137" s="67"/>
      <c r="E137" s="78"/>
      <c r="F137" s="67"/>
      <c r="G137" s="67"/>
      <c r="I137" s="67"/>
      <c r="AD137" s="71"/>
      <c r="AE137" s="71"/>
      <c r="AF137" s="71"/>
      <c r="AG137" s="71"/>
    </row>
    <row r="138" spans="1:33" s="260" customFormat="1" ht="12.75" x14ac:dyDescent="0.2">
      <c r="A138" s="67"/>
      <c r="B138" s="351"/>
      <c r="C138" s="259"/>
      <c r="D138" s="67"/>
      <c r="E138" s="78"/>
      <c r="F138" s="67"/>
      <c r="G138" s="67"/>
      <c r="I138" s="67"/>
      <c r="AD138" s="71"/>
      <c r="AE138" s="71"/>
      <c r="AF138" s="71"/>
      <c r="AG138" s="71"/>
    </row>
    <row r="139" spans="1:33" s="260" customFormat="1" ht="12.75" x14ac:dyDescent="0.2">
      <c r="A139" s="67"/>
      <c r="B139" s="351"/>
      <c r="C139" s="259"/>
      <c r="D139" s="67"/>
      <c r="E139" s="78"/>
      <c r="F139" s="67"/>
      <c r="G139" s="67"/>
      <c r="I139" s="67"/>
      <c r="AD139" s="71"/>
      <c r="AE139" s="71"/>
      <c r="AF139" s="71"/>
      <c r="AG139" s="71"/>
    </row>
    <row r="140" spans="1:33" s="260" customFormat="1" ht="12.75" x14ac:dyDescent="0.2">
      <c r="A140" s="67"/>
      <c r="B140" s="351"/>
      <c r="C140" s="259"/>
      <c r="D140" s="67"/>
      <c r="E140" s="78"/>
      <c r="F140" s="67"/>
      <c r="G140" s="67"/>
      <c r="I140" s="67"/>
      <c r="AD140" s="71"/>
      <c r="AE140" s="71"/>
      <c r="AF140" s="71"/>
      <c r="AG140" s="71"/>
    </row>
    <row r="141" spans="1:33" s="260" customFormat="1" ht="12.75" x14ac:dyDescent="0.2">
      <c r="A141" s="67"/>
      <c r="B141" s="351"/>
      <c r="C141" s="259"/>
      <c r="D141" s="67"/>
      <c r="E141" s="78"/>
      <c r="F141" s="67"/>
      <c r="G141" s="67"/>
      <c r="I141" s="67"/>
      <c r="AD141" s="71"/>
      <c r="AE141" s="71"/>
      <c r="AF141" s="71"/>
      <c r="AG141" s="71"/>
    </row>
    <row r="142" spans="1:33" s="260" customFormat="1" ht="12.75" x14ac:dyDescent="0.2">
      <c r="A142" s="67"/>
      <c r="B142" s="351"/>
      <c r="C142" s="259"/>
      <c r="D142" s="67"/>
      <c r="E142" s="78"/>
      <c r="F142" s="67"/>
      <c r="G142" s="67"/>
      <c r="I142" s="67"/>
      <c r="AD142" s="71"/>
      <c r="AE142" s="71"/>
      <c r="AF142" s="71"/>
      <c r="AG142" s="71"/>
    </row>
    <row r="143" spans="1:33" s="260" customFormat="1" ht="12.75" x14ac:dyDescent="0.2">
      <c r="A143" s="67"/>
      <c r="B143" s="351"/>
      <c r="C143" s="259"/>
      <c r="D143" s="67"/>
      <c r="E143" s="78"/>
      <c r="F143" s="67"/>
      <c r="G143" s="67"/>
      <c r="I143" s="67"/>
      <c r="AD143" s="71"/>
      <c r="AE143" s="71"/>
      <c r="AF143" s="71"/>
      <c r="AG143" s="71"/>
    </row>
    <row r="144" spans="1:33" s="260" customFormat="1" ht="12.75" x14ac:dyDescent="0.2">
      <c r="A144" s="67"/>
      <c r="B144" s="351"/>
      <c r="C144" s="259"/>
      <c r="D144" s="67"/>
      <c r="E144" s="78"/>
      <c r="F144" s="67"/>
      <c r="G144" s="67"/>
      <c r="I144" s="67"/>
      <c r="AD144" s="71"/>
      <c r="AE144" s="71"/>
      <c r="AF144" s="71"/>
      <c r="AG144" s="71"/>
    </row>
    <row r="145" spans="1:33" s="260" customFormat="1" ht="12.75" x14ac:dyDescent="0.2">
      <c r="A145" s="67"/>
      <c r="B145" s="351"/>
      <c r="C145" s="259"/>
      <c r="D145" s="67"/>
      <c r="E145" s="78"/>
      <c r="F145" s="67"/>
      <c r="G145" s="67"/>
      <c r="I145" s="67"/>
      <c r="AD145" s="71"/>
      <c r="AE145" s="71"/>
      <c r="AF145" s="71"/>
      <c r="AG145" s="71"/>
    </row>
    <row r="146" spans="1:33" s="260" customFormat="1" ht="12.75" x14ac:dyDescent="0.2">
      <c r="A146" s="67"/>
      <c r="B146" s="351"/>
      <c r="C146" s="259"/>
      <c r="D146" s="67"/>
      <c r="E146" s="78"/>
      <c r="F146" s="67"/>
      <c r="G146" s="67"/>
      <c r="I146" s="67"/>
      <c r="AD146" s="71"/>
      <c r="AE146" s="71"/>
      <c r="AF146" s="71"/>
      <c r="AG146" s="71"/>
    </row>
    <row r="147" spans="1:33" s="260" customFormat="1" ht="12.75" x14ac:dyDescent="0.2">
      <c r="A147" s="67"/>
      <c r="B147" s="351"/>
      <c r="C147" s="259"/>
      <c r="D147" s="67"/>
      <c r="E147" s="78"/>
      <c r="F147" s="67"/>
      <c r="G147" s="67"/>
      <c r="I147" s="67"/>
      <c r="AD147" s="71"/>
      <c r="AE147" s="71"/>
      <c r="AF147" s="71"/>
      <c r="AG147" s="71"/>
    </row>
    <row r="148" spans="1:33" s="260" customFormat="1" ht="12.75" x14ac:dyDescent="0.2">
      <c r="A148" s="67"/>
      <c r="B148" s="351"/>
      <c r="C148" s="259"/>
      <c r="D148" s="67"/>
      <c r="E148" s="78"/>
      <c r="F148" s="67"/>
      <c r="G148" s="67"/>
      <c r="I148" s="67"/>
      <c r="AD148" s="71"/>
      <c r="AE148" s="71"/>
      <c r="AF148" s="71"/>
      <c r="AG148" s="71"/>
    </row>
    <row r="149" spans="1:33" s="260" customFormat="1" ht="12.75" x14ac:dyDescent="0.2">
      <c r="A149" s="67"/>
      <c r="B149" s="351"/>
      <c r="C149" s="259"/>
      <c r="D149" s="67"/>
      <c r="E149" s="78"/>
      <c r="F149" s="67"/>
      <c r="G149" s="67"/>
      <c r="I149" s="67"/>
      <c r="AD149" s="71"/>
      <c r="AE149" s="71"/>
      <c r="AF149" s="71"/>
      <c r="AG149" s="71"/>
    </row>
    <row r="150" spans="1:33" s="260" customFormat="1" ht="12.75" x14ac:dyDescent="0.2">
      <c r="A150" s="67"/>
      <c r="B150" s="351"/>
      <c r="C150" s="259"/>
      <c r="D150" s="67"/>
      <c r="E150" s="78"/>
      <c r="F150" s="67"/>
      <c r="G150" s="67"/>
      <c r="I150" s="67"/>
      <c r="AD150" s="71"/>
      <c r="AE150" s="71"/>
      <c r="AF150" s="71"/>
      <c r="AG150" s="71"/>
    </row>
    <row r="151" spans="1:33" s="260" customFormat="1" ht="12.75" x14ac:dyDescent="0.2">
      <c r="A151" s="67"/>
      <c r="B151" s="351"/>
      <c r="C151" s="259"/>
      <c r="D151" s="67"/>
      <c r="E151" s="78"/>
      <c r="F151" s="67"/>
      <c r="G151" s="67"/>
      <c r="I151" s="67"/>
      <c r="AD151" s="71"/>
      <c r="AE151" s="71"/>
      <c r="AF151" s="71"/>
      <c r="AG151" s="71"/>
    </row>
    <row r="152" spans="1:33" s="260" customFormat="1" ht="12.75" x14ac:dyDescent="0.2">
      <c r="A152" s="67"/>
      <c r="B152" s="351"/>
      <c r="C152" s="259"/>
      <c r="D152" s="67"/>
      <c r="E152" s="78"/>
      <c r="F152" s="67"/>
      <c r="G152" s="67"/>
      <c r="I152" s="67"/>
      <c r="AD152" s="71"/>
      <c r="AE152" s="71"/>
      <c r="AF152" s="71"/>
      <c r="AG152" s="71"/>
    </row>
    <row r="153" spans="1:33" s="260" customFormat="1" ht="12.75" x14ac:dyDescent="0.2">
      <c r="A153" s="67"/>
      <c r="B153" s="351"/>
      <c r="C153" s="259"/>
      <c r="D153" s="67"/>
      <c r="E153" s="78"/>
      <c r="F153" s="67"/>
      <c r="G153" s="67"/>
      <c r="I153" s="67"/>
      <c r="AD153" s="71"/>
      <c r="AE153" s="71"/>
      <c r="AF153" s="71"/>
      <c r="AG153" s="71"/>
    </row>
    <row r="154" spans="1:33" s="260" customFormat="1" ht="12.75" x14ac:dyDescent="0.2">
      <c r="A154" s="67"/>
      <c r="B154" s="351"/>
      <c r="C154" s="259"/>
      <c r="D154" s="67"/>
      <c r="E154" s="78"/>
      <c r="F154" s="67"/>
      <c r="G154" s="67"/>
      <c r="I154" s="67"/>
      <c r="AD154" s="71"/>
      <c r="AE154" s="71"/>
      <c r="AF154" s="71"/>
      <c r="AG154" s="71"/>
    </row>
    <row r="155" spans="1:33" s="260" customFormat="1" ht="12.75" x14ac:dyDescent="0.2">
      <c r="A155" s="67"/>
      <c r="B155" s="351"/>
      <c r="C155" s="259"/>
      <c r="D155" s="67"/>
      <c r="E155" s="78"/>
      <c r="F155" s="67"/>
      <c r="G155" s="67"/>
      <c r="I155" s="67"/>
      <c r="AD155" s="71"/>
      <c r="AE155" s="71"/>
      <c r="AF155" s="71"/>
      <c r="AG155" s="71"/>
    </row>
    <row r="156" spans="1:33" s="260" customFormat="1" ht="12.75" x14ac:dyDescent="0.2">
      <c r="A156" s="67"/>
      <c r="B156" s="351"/>
      <c r="C156" s="259"/>
      <c r="D156" s="67"/>
      <c r="E156" s="78"/>
      <c r="F156" s="67"/>
      <c r="G156" s="67"/>
      <c r="I156" s="67"/>
      <c r="AD156" s="71"/>
      <c r="AE156" s="71"/>
      <c r="AF156" s="71"/>
      <c r="AG156" s="71"/>
    </row>
    <row r="157" spans="1:33" s="260" customFormat="1" ht="12.75" x14ac:dyDescent="0.2">
      <c r="A157" s="67"/>
      <c r="B157" s="351"/>
      <c r="C157" s="259"/>
      <c r="D157" s="67"/>
      <c r="E157" s="78"/>
      <c r="F157" s="67"/>
      <c r="G157" s="67"/>
      <c r="I157" s="67"/>
      <c r="AD157" s="71"/>
      <c r="AE157" s="71"/>
      <c r="AF157" s="71"/>
      <c r="AG157" s="71"/>
    </row>
    <row r="158" spans="1:33" s="260" customFormat="1" ht="12.75" x14ac:dyDescent="0.2">
      <c r="A158" s="67"/>
      <c r="B158" s="351"/>
      <c r="C158" s="259"/>
      <c r="D158" s="67"/>
      <c r="E158" s="78"/>
      <c r="F158" s="67"/>
      <c r="G158" s="67"/>
      <c r="I158" s="67"/>
      <c r="AD158" s="71"/>
      <c r="AE158" s="71"/>
      <c r="AF158" s="71"/>
      <c r="AG158" s="71"/>
    </row>
    <row r="159" spans="1:33" s="260" customFormat="1" ht="12.75" x14ac:dyDescent="0.2">
      <c r="A159" s="67"/>
      <c r="B159" s="351"/>
      <c r="C159" s="259"/>
      <c r="D159" s="67"/>
      <c r="E159" s="78"/>
      <c r="F159" s="67"/>
      <c r="G159" s="67"/>
      <c r="I159" s="67"/>
      <c r="AD159" s="71"/>
      <c r="AE159" s="71"/>
      <c r="AF159" s="71"/>
      <c r="AG159" s="71"/>
    </row>
    <row r="160" spans="1:33" s="260" customFormat="1" ht="12.75" x14ac:dyDescent="0.2">
      <c r="A160" s="67"/>
      <c r="B160" s="351"/>
      <c r="C160" s="259"/>
      <c r="D160" s="67"/>
      <c r="E160" s="78"/>
      <c r="F160" s="67"/>
      <c r="G160" s="67"/>
      <c r="I160" s="67"/>
      <c r="AD160" s="71"/>
      <c r="AE160" s="71"/>
      <c r="AF160" s="71"/>
      <c r="AG160" s="71"/>
    </row>
    <row r="161" spans="1:33" s="260" customFormat="1" ht="12.75" x14ac:dyDescent="0.2">
      <c r="A161" s="67"/>
      <c r="B161" s="351"/>
      <c r="C161" s="259"/>
      <c r="D161" s="67"/>
      <c r="E161" s="78"/>
      <c r="F161" s="67"/>
      <c r="G161" s="67"/>
      <c r="I161" s="67"/>
      <c r="AD161" s="71"/>
      <c r="AE161" s="71"/>
      <c r="AF161" s="71"/>
      <c r="AG161" s="71"/>
    </row>
    <row r="162" spans="1:33" s="260" customFormat="1" ht="12.75" x14ac:dyDescent="0.2">
      <c r="A162" s="67"/>
      <c r="B162" s="351"/>
      <c r="C162" s="259"/>
      <c r="D162" s="67"/>
      <c r="E162" s="78"/>
      <c r="F162" s="67"/>
      <c r="G162" s="67"/>
      <c r="I162" s="67"/>
      <c r="AD162" s="71"/>
      <c r="AE162" s="71"/>
      <c r="AF162" s="71"/>
      <c r="AG162" s="71"/>
    </row>
    <row r="163" spans="1:33" s="260" customFormat="1" ht="12.75" x14ac:dyDescent="0.2">
      <c r="A163" s="67"/>
      <c r="B163" s="351"/>
      <c r="C163" s="259"/>
      <c r="D163" s="67"/>
      <c r="E163" s="78"/>
      <c r="F163" s="67"/>
      <c r="G163" s="67"/>
      <c r="I163" s="67"/>
      <c r="AD163" s="71"/>
      <c r="AE163" s="71"/>
      <c r="AF163" s="71"/>
      <c r="AG163" s="71"/>
    </row>
    <row r="164" spans="1:33" s="260" customFormat="1" ht="12.75" x14ac:dyDescent="0.2">
      <c r="A164" s="67"/>
      <c r="B164" s="351"/>
      <c r="C164" s="259"/>
      <c r="D164" s="67"/>
      <c r="E164" s="78"/>
      <c r="F164" s="67"/>
      <c r="G164" s="67"/>
      <c r="I164" s="67"/>
      <c r="AD164" s="71"/>
      <c r="AE164" s="71"/>
      <c r="AF164" s="71"/>
      <c r="AG164" s="71"/>
    </row>
    <row r="165" spans="1:33" s="260" customFormat="1" ht="12.75" x14ac:dyDescent="0.2">
      <c r="A165" s="67"/>
      <c r="B165" s="351"/>
      <c r="C165" s="259"/>
      <c r="D165" s="67"/>
      <c r="E165" s="78"/>
      <c r="F165" s="67"/>
      <c r="G165" s="67"/>
      <c r="I165" s="67"/>
      <c r="AD165" s="71"/>
      <c r="AE165" s="71"/>
      <c r="AF165" s="71"/>
      <c r="AG165" s="71"/>
    </row>
    <row r="166" spans="1:33" s="260" customFormat="1" ht="12.75" x14ac:dyDescent="0.2">
      <c r="A166" s="67"/>
      <c r="B166" s="351"/>
      <c r="C166" s="259"/>
      <c r="D166" s="67"/>
      <c r="E166" s="78"/>
      <c r="F166" s="67"/>
      <c r="G166" s="67"/>
      <c r="I166" s="67"/>
      <c r="AD166" s="71"/>
      <c r="AE166" s="71"/>
      <c r="AF166" s="71"/>
      <c r="AG166" s="71"/>
    </row>
  </sheetData>
  <sheetProtection algorithmName="SHA-512" hashValue="bAenWAE0GGFnr6UxJKQvhB/hORMbm6b2/5+ZGwyILcp4wD0lU9rRl+ey6o1IF7QMLgPz4HCjutd9yfCcCzfWgQ==" saltValue="qLjAteWrKxS9ucElT4VfDQ==" spinCount="100000" sheet="1" objects="1" scenarios="1" selectLockedCells="1" autoFilter="0"/>
  <mergeCells count="21">
    <mergeCell ref="G6:I6"/>
    <mergeCell ref="E86:E95"/>
    <mergeCell ref="E96:E105"/>
    <mergeCell ref="E106:E115"/>
    <mergeCell ref="E116:E125"/>
    <mergeCell ref="E21:E30"/>
    <mergeCell ref="E31:E40"/>
    <mergeCell ref="E41:E50"/>
    <mergeCell ref="E51:E60"/>
    <mergeCell ref="E61:E70"/>
    <mergeCell ref="E76:E85"/>
    <mergeCell ref="J6:K6"/>
    <mergeCell ref="L6:M6"/>
    <mergeCell ref="N6:O6"/>
    <mergeCell ref="P6:Q6"/>
    <mergeCell ref="R6:S6"/>
    <mergeCell ref="V6:W6"/>
    <mergeCell ref="X6:Y6"/>
    <mergeCell ref="Z6:AA6"/>
    <mergeCell ref="AB6:AC6"/>
    <mergeCell ref="T6:U6"/>
  </mergeCells>
  <conditionalFormatting sqref="E21:E70">
    <cfRule type="containsBlanks" dxfId="1651" priority="6">
      <formula>LEN(TRIM(E21))=0</formula>
    </cfRule>
  </conditionalFormatting>
  <conditionalFormatting sqref="E76:E125">
    <cfRule type="containsBlanks" dxfId="1650" priority="1">
      <formula>LEN(TRIM(E76))=0</formula>
    </cfRule>
  </conditionalFormatting>
  <conditionalFormatting sqref="J6:AC6">
    <cfRule type="containsText" dxfId="1649" priority="5" stopIfTrue="1" operator="containsText" text="Auftraggeber">
      <formula>NOT(ISERROR(SEARCH("Auftraggeber",J6)))</formula>
    </cfRule>
  </conditionalFormatting>
  <printOptions horizontalCentered="1"/>
  <pageMargins left="0.19685039370078741" right="0.19685039370078741" top="0.1388888888888889" bottom="0.1388888888888889" header="0.39370078740157483" footer="0.39370078740157483"/>
  <pageSetup paperSize="9" scale="50" fitToHeight="0" orientation="landscape" r:id="rId1"/>
  <headerFooter alignWithMargins="0">
    <oddFooter>&amp;LStand: &amp;D / &amp;T&amp;RSeite &amp;P
(von &amp;N Seite[n])</oddFooter>
  </headerFooter>
  <rowBreaks count="1" manualBreakCount="1">
    <brk id="60" max="1638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63ADA-0252-4BC3-9F4B-1E4EE876F916}">
  <sheetPr codeName="Tabelle10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IF(Zusammenfassung!F105&lt;&gt;"",Zusammenfassung!F105,Zusammenfassung!D105)</f>
        <v>BK-Teilprojekt III - AG 10</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Zusammenfassung!$B$105</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Zusammenfassung!$C$105</f>
        <v>10</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III - AG 10</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vUXHfi0qG7OId043JZHwslPVXnpc3gR2R9oTqmwUYuLcoKNSmAVvMpY18Bp8OMVhTpdHyYtZBb0lBqNEglv6oA==" saltValue="45Nr9r9b1sbG7e14CXcvvQ==" spinCount="100000" sheet="1" objects="1" scenarios="1" formatCells="0" formatRows="0" selectLockedCells="1" autoFilter="0"/>
  <mergeCells count="1">
    <mergeCell ref="O10:P10"/>
  </mergeCells>
  <conditionalFormatting sqref="J14:Q31">
    <cfRule type="expression" dxfId="356" priority="2" stopIfTrue="1">
      <formula>AND( $A14=4, $C14="ü" )</formula>
    </cfRule>
    <cfRule type="expression" dxfId="355" priority="11" stopIfTrue="1">
      <formula>AND( $A14=3, $C14="ü" )</formula>
    </cfRule>
  </conditionalFormatting>
  <conditionalFormatting sqref="J31:Q31">
    <cfRule type="expression" dxfId="354" priority="5" stopIfTrue="1">
      <formula>AND( $A31=1, $C31="T" )</formula>
    </cfRule>
    <cfRule type="expression" dxfId="353" priority="6" stopIfTrue="1">
      <formula>AND( $A31=4, $C31="ü" )</formula>
    </cfRule>
    <cfRule type="expression" dxfId="352" priority="7" stopIfTrue="1">
      <formula>AND( $A31=3, $C31="ü" )</formula>
    </cfRule>
    <cfRule type="expression" dxfId="351" priority="8" stopIfTrue="1">
      <formula>AND( $A31=2, $C31="Ü" )</formula>
    </cfRule>
  </conditionalFormatting>
  <conditionalFormatting sqref="J14:W31">
    <cfRule type="expression" dxfId="350" priority="1" stopIfTrue="1">
      <formula>AND( $A14=1, $C14="T" )</formula>
    </cfRule>
    <cfRule type="expression" dxfId="349" priority="12" stopIfTrue="1">
      <formula>AND( $A14=2, $C14="Ü" )</formula>
    </cfRule>
  </conditionalFormatting>
  <conditionalFormatting sqref="O14:O31">
    <cfRule type="expression" dxfId="348" priority="10" stopIfTrue="1">
      <formula>AND($O14&lt;&gt;"",$P14&lt;&gt;"")</formula>
    </cfRule>
  </conditionalFormatting>
  <conditionalFormatting sqref="O31">
    <cfRule type="expression" dxfId="347" priority="4" stopIfTrue="1">
      <formula>AND($O31&lt;&gt;"",$P31&lt;&gt;"")</formula>
    </cfRule>
  </conditionalFormatting>
  <conditionalFormatting sqref="P14:P31">
    <cfRule type="expression" dxfId="346" priority="9" stopIfTrue="1">
      <formula>$O14&lt;&gt;""</formula>
    </cfRule>
  </conditionalFormatting>
  <conditionalFormatting sqref="P31">
    <cfRule type="expression" dxfId="345" priority="3" stopIfTrue="1">
      <formula>$O31&lt;&gt;""</formula>
    </cfRule>
  </conditionalFormatting>
  <conditionalFormatting sqref="R14:W31">
    <cfRule type="expression" dxfId="344" priority="14" stopIfTrue="1">
      <formula>AND( $A14=3, $C14="ü" )</formula>
    </cfRule>
    <cfRule type="expression" dxfId="343" priority="15" stopIfTrue="1">
      <formula>AND( $A14=4, $C14="ü" )</formula>
    </cfRule>
  </conditionalFormatting>
  <conditionalFormatting sqref="T14:T31">
    <cfRule type="expression" dxfId="342" priority="13" stopIfTrue="1">
      <formula>AND($K14&lt;&gt;"",OR($O14&lt;&gt;"",$P14&lt;&gt;""))</formula>
    </cfRule>
  </conditionalFormatting>
  <conditionalFormatting sqref="U14:U31">
    <cfRule type="expression" dxfId="341" priority="17">
      <formula>$L14&lt;&gt;""</formula>
    </cfRule>
  </conditionalFormatting>
  <conditionalFormatting sqref="V14:V31">
    <cfRule type="expression" dxfId="340" priority="16">
      <formula>$L14=""</formula>
    </cfRule>
  </conditionalFormatting>
  <dataValidations count="2">
    <dataValidation type="list" allowBlank="1" showInputMessage="1" showErrorMessage="1" sqref="B14:B31" xr:uid="{50A8EB1D-0A8A-42FB-A3C8-E3989C55C840}">
      <formula1>"B"</formula1>
    </dataValidation>
    <dataValidation type="list" allowBlank="1" showInputMessage="1" showErrorMessage="1" sqref="A14:A31" xr:uid="{AC22022F-7B89-4654-8246-6551979453D3}">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81F95-494A-46CB-A058-C02920DAE2F9}">
  <sheetPr codeName="Tabelle10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IF(Zusammenfassung!F106&lt;&gt;"",Zusammenfassung!F106,Zusammenfassung!D106)</f>
        <v>BK-Teilprojekt IV - AG 1</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Zusammenfassung!$B$106</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Zusammenfassung!$C$106</f>
        <v>1</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IV - AG 1</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1VO9slitJodhyhSvrdS94JHeRekc7D5VUdT9HNFkmF+lx9cE4UpzdXhdepk0q2IcWsyrYcTq/0phVy8A2CtF/w==" saltValue="CGKz+MNje//JRIvBr8si6w==" spinCount="100000" sheet="1" objects="1" scenarios="1" formatCells="0" formatRows="0" selectLockedCells="1" autoFilter="0"/>
  <mergeCells count="1">
    <mergeCell ref="O10:P10"/>
  </mergeCells>
  <conditionalFormatting sqref="J14:Q31">
    <cfRule type="expression" dxfId="339" priority="2" stopIfTrue="1">
      <formula>AND( $A14=4, $C14="ü" )</formula>
    </cfRule>
    <cfRule type="expression" dxfId="338" priority="11" stopIfTrue="1">
      <formula>AND( $A14=3, $C14="ü" )</formula>
    </cfRule>
  </conditionalFormatting>
  <conditionalFormatting sqref="J31:Q31">
    <cfRule type="expression" dxfId="337" priority="5" stopIfTrue="1">
      <formula>AND( $A31=1, $C31="T" )</formula>
    </cfRule>
    <cfRule type="expression" dxfId="336" priority="6" stopIfTrue="1">
      <formula>AND( $A31=4, $C31="ü" )</formula>
    </cfRule>
    <cfRule type="expression" dxfId="335" priority="7" stopIfTrue="1">
      <formula>AND( $A31=3, $C31="ü" )</formula>
    </cfRule>
    <cfRule type="expression" dxfId="334" priority="8" stopIfTrue="1">
      <formula>AND( $A31=2, $C31="Ü" )</formula>
    </cfRule>
  </conditionalFormatting>
  <conditionalFormatting sqref="J14:W31">
    <cfRule type="expression" dxfId="333" priority="1" stopIfTrue="1">
      <formula>AND( $A14=1, $C14="T" )</formula>
    </cfRule>
    <cfRule type="expression" dxfId="332" priority="12" stopIfTrue="1">
      <formula>AND( $A14=2, $C14="Ü" )</formula>
    </cfRule>
  </conditionalFormatting>
  <conditionalFormatting sqref="O14:O31">
    <cfRule type="expression" dxfId="331" priority="10" stopIfTrue="1">
      <formula>AND($O14&lt;&gt;"",$P14&lt;&gt;"")</formula>
    </cfRule>
  </conditionalFormatting>
  <conditionalFormatting sqref="O31">
    <cfRule type="expression" dxfId="330" priority="4" stopIfTrue="1">
      <formula>AND($O31&lt;&gt;"",$P31&lt;&gt;"")</formula>
    </cfRule>
  </conditionalFormatting>
  <conditionalFormatting sqref="P14:P31">
    <cfRule type="expression" dxfId="329" priority="9" stopIfTrue="1">
      <formula>$O14&lt;&gt;""</formula>
    </cfRule>
  </conditionalFormatting>
  <conditionalFormatting sqref="P31">
    <cfRule type="expression" dxfId="328" priority="3" stopIfTrue="1">
      <formula>$O31&lt;&gt;""</formula>
    </cfRule>
  </conditionalFormatting>
  <conditionalFormatting sqref="R14:W31">
    <cfRule type="expression" dxfId="327" priority="14" stopIfTrue="1">
      <formula>AND( $A14=3, $C14="ü" )</formula>
    </cfRule>
    <cfRule type="expression" dxfId="326" priority="15" stopIfTrue="1">
      <formula>AND( $A14=4, $C14="ü" )</formula>
    </cfRule>
  </conditionalFormatting>
  <conditionalFormatting sqref="T14:T31">
    <cfRule type="expression" dxfId="325" priority="13" stopIfTrue="1">
      <formula>AND($K14&lt;&gt;"",OR($O14&lt;&gt;"",$P14&lt;&gt;""))</formula>
    </cfRule>
  </conditionalFormatting>
  <conditionalFormatting sqref="U14:U31">
    <cfRule type="expression" dxfId="324" priority="17">
      <formula>$L14&lt;&gt;""</formula>
    </cfRule>
  </conditionalFormatting>
  <conditionalFormatting sqref="V14:V31">
    <cfRule type="expression" dxfId="323" priority="16">
      <formula>$L14=""</formula>
    </cfRule>
  </conditionalFormatting>
  <dataValidations count="2">
    <dataValidation type="list" allowBlank="1" showInputMessage="1" showErrorMessage="1" sqref="B14:B31" xr:uid="{6CB63AB8-E770-4A2F-B60F-4BB1D1B27787}">
      <formula1>"B"</formula1>
    </dataValidation>
    <dataValidation type="list" allowBlank="1" showInputMessage="1" showErrorMessage="1" sqref="A14:A31" xr:uid="{B553A5E6-E59F-44B9-9E17-4D302A3C6C3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5CA7-B5F6-425F-BB09-B48BC243C902}">
  <sheetPr codeName="Tabelle10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IF(Zusammenfassung!F107&lt;&gt;"",Zusammenfassung!F107,Zusammenfassung!D107)</f>
        <v>BK-Teilprojekt IV - AG 2</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Zusammenfassung!$B$107</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Zusammenfassung!$C$107</f>
        <v>2</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IV - AG 2</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CUHtkRowSLHbuqSZ/penSDEOsP1Vi3FbI49aFPyLrZRcQkeicymOaSo3XwO5znh5uBOBDv81jMHo5jD6UhEf9A==" saltValue="ea3SpZfEjWjtPTrPORhsAA==" spinCount="100000" sheet="1" objects="1" scenarios="1" formatCells="0" formatRows="0" selectLockedCells="1" autoFilter="0"/>
  <mergeCells count="1">
    <mergeCell ref="O10:P10"/>
  </mergeCells>
  <conditionalFormatting sqref="J14:Q31">
    <cfRule type="expression" dxfId="322" priority="2" stopIfTrue="1">
      <formula>AND( $A14=4, $C14="ü" )</formula>
    </cfRule>
    <cfRule type="expression" dxfId="321" priority="11" stopIfTrue="1">
      <formula>AND( $A14=3, $C14="ü" )</formula>
    </cfRule>
  </conditionalFormatting>
  <conditionalFormatting sqref="J31:Q31">
    <cfRule type="expression" dxfId="320" priority="5" stopIfTrue="1">
      <formula>AND( $A31=1, $C31="T" )</formula>
    </cfRule>
    <cfRule type="expression" dxfId="319" priority="6" stopIfTrue="1">
      <formula>AND( $A31=4, $C31="ü" )</formula>
    </cfRule>
    <cfRule type="expression" dxfId="318" priority="7" stopIfTrue="1">
      <formula>AND( $A31=3, $C31="ü" )</formula>
    </cfRule>
    <cfRule type="expression" dxfId="317" priority="8" stopIfTrue="1">
      <formula>AND( $A31=2, $C31="Ü" )</formula>
    </cfRule>
  </conditionalFormatting>
  <conditionalFormatting sqref="J14:W31">
    <cfRule type="expression" dxfId="316" priority="1" stopIfTrue="1">
      <formula>AND( $A14=1, $C14="T" )</formula>
    </cfRule>
    <cfRule type="expression" dxfId="315" priority="12" stopIfTrue="1">
      <formula>AND( $A14=2, $C14="Ü" )</formula>
    </cfRule>
  </conditionalFormatting>
  <conditionalFormatting sqref="O14:O31">
    <cfRule type="expression" dxfId="314" priority="10" stopIfTrue="1">
      <formula>AND($O14&lt;&gt;"",$P14&lt;&gt;"")</formula>
    </cfRule>
  </conditionalFormatting>
  <conditionalFormatting sqref="O31">
    <cfRule type="expression" dxfId="313" priority="4" stopIfTrue="1">
      <formula>AND($O31&lt;&gt;"",$P31&lt;&gt;"")</formula>
    </cfRule>
  </conditionalFormatting>
  <conditionalFormatting sqref="P14:P31">
    <cfRule type="expression" dxfId="312" priority="9" stopIfTrue="1">
      <formula>$O14&lt;&gt;""</formula>
    </cfRule>
  </conditionalFormatting>
  <conditionalFormatting sqref="P31">
    <cfRule type="expression" dxfId="311" priority="3" stopIfTrue="1">
      <formula>$O31&lt;&gt;""</formula>
    </cfRule>
  </conditionalFormatting>
  <conditionalFormatting sqref="R14:W31">
    <cfRule type="expression" dxfId="310" priority="14" stopIfTrue="1">
      <formula>AND( $A14=3, $C14="ü" )</formula>
    </cfRule>
    <cfRule type="expression" dxfId="309" priority="15" stopIfTrue="1">
      <formula>AND( $A14=4, $C14="ü" )</formula>
    </cfRule>
  </conditionalFormatting>
  <conditionalFormatting sqref="T14:T31">
    <cfRule type="expression" dxfId="308" priority="13" stopIfTrue="1">
      <formula>AND($K14&lt;&gt;"",OR($O14&lt;&gt;"",$P14&lt;&gt;""))</formula>
    </cfRule>
  </conditionalFormatting>
  <conditionalFormatting sqref="U14:U31">
    <cfRule type="expression" dxfId="307" priority="17">
      <formula>$L14&lt;&gt;""</formula>
    </cfRule>
  </conditionalFormatting>
  <conditionalFormatting sqref="V14:V31">
    <cfRule type="expression" dxfId="306" priority="16">
      <formula>$L14=""</formula>
    </cfRule>
  </conditionalFormatting>
  <dataValidations count="2">
    <dataValidation type="list" allowBlank="1" showInputMessage="1" showErrorMessage="1" sqref="B14:B31" xr:uid="{55820B33-561F-4923-BD69-F6D142EF0A95}">
      <formula1>"B"</formula1>
    </dataValidation>
    <dataValidation type="list" allowBlank="1" showInputMessage="1" showErrorMessage="1" sqref="A14:A31" xr:uid="{B83F87E2-4C83-408A-8337-E36DB39FCC2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3A136-7A4F-462E-B7E3-5375BE04D27E}">
  <sheetPr codeName="Tabelle10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IF(Zusammenfassung!F108&lt;&gt;"",Zusammenfassung!F108,Zusammenfassung!D108)</f>
        <v>BK-Teilprojekt IV - AG 3</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Zusammenfassung!$B$108</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Zusammenfassung!$C$108</f>
        <v>3</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IV - AG 3</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oGOtWxnMIFQ/PUtbSGqU/oo9vQv9dCHRSvS73RxekO7ObBlpKxb694mzNeVmXWnFYo+nSEjeAwJ0HnLNKgPsXw==" saltValue="r+K/CnuRlGGGBsndNIF3gA==" spinCount="100000" sheet="1" objects="1" scenarios="1" formatCells="0" formatRows="0" selectLockedCells="1" autoFilter="0"/>
  <mergeCells count="1">
    <mergeCell ref="O10:P10"/>
  </mergeCells>
  <conditionalFormatting sqref="J14:Q31">
    <cfRule type="expression" dxfId="305" priority="2" stopIfTrue="1">
      <formula>AND( $A14=4, $C14="ü" )</formula>
    </cfRule>
    <cfRule type="expression" dxfId="304" priority="11" stopIfTrue="1">
      <formula>AND( $A14=3, $C14="ü" )</formula>
    </cfRule>
  </conditionalFormatting>
  <conditionalFormatting sqref="J31:Q31">
    <cfRule type="expression" dxfId="303" priority="5" stopIfTrue="1">
      <formula>AND( $A31=1, $C31="T" )</formula>
    </cfRule>
    <cfRule type="expression" dxfId="302" priority="6" stopIfTrue="1">
      <formula>AND( $A31=4, $C31="ü" )</formula>
    </cfRule>
    <cfRule type="expression" dxfId="301" priority="7" stopIfTrue="1">
      <formula>AND( $A31=3, $C31="ü" )</formula>
    </cfRule>
    <cfRule type="expression" dxfId="300" priority="8" stopIfTrue="1">
      <formula>AND( $A31=2, $C31="Ü" )</formula>
    </cfRule>
  </conditionalFormatting>
  <conditionalFormatting sqref="J14:W31">
    <cfRule type="expression" dxfId="299" priority="1" stopIfTrue="1">
      <formula>AND( $A14=1, $C14="T" )</formula>
    </cfRule>
    <cfRule type="expression" dxfId="298" priority="12" stopIfTrue="1">
      <formula>AND( $A14=2, $C14="Ü" )</formula>
    </cfRule>
  </conditionalFormatting>
  <conditionalFormatting sqref="O14:O31">
    <cfRule type="expression" dxfId="297" priority="10" stopIfTrue="1">
      <formula>AND($O14&lt;&gt;"",$P14&lt;&gt;"")</formula>
    </cfRule>
  </conditionalFormatting>
  <conditionalFormatting sqref="O31">
    <cfRule type="expression" dxfId="296" priority="4" stopIfTrue="1">
      <formula>AND($O31&lt;&gt;"",$P31&lt;&gt;"")</formula>
    </cfRule>
  </conditionalFormatting>
  <conditionalFormatting sqref="P14:P31">
    <cfRule type="expression" dxfId="295" priority="9" stopIfTrue="1">
      <formula>$O14&lt;&gt;""</formula>
    </cfRule>
  </conditionalFormatting>
  <conditionalFormatting sqref="P31">
    <cfRule type="expression" dxfId="294" priority="3" stopIfTrue="1">
      <formula>$O31&lt;&gt;""</formula>
    </cfRule>
  </conditionalFormatting>
  <conditionalFormatting sqref="R14:W31">
    <cfRule type="expression" dxfId="293" priority="14" stopIfTrue="1">
      <formula>AND( $A14=3, $C14="ü" )</formula>
    </cfRule>
    <cfRule type="expression" dxfId="292" priority="15" stopIfTrue="1">
      <formula>AND( $A14=4, $C14="ü" )</formula>
    </cfRule>
  </conditionalFormatting>
  <conditionalFormatting sqref="T14:T31">
    <cfRule type="expression" dxfId="291" priority="13" stopIfTrue="1">
      <formula>AND($K14&lt;&gt;"",OR($O14&lt;&gt;"",$P14&lt;&gt;""))</formula>
    </cfRule>
  </conditionalFormatting>
  <conditionalFormatting sqref="U14:U31">
    <cfRule type="expression" dxfId="290" priority="17">
      <formula>$L14&lt;&gt;""</formula>
    </cfRule>
  </conditionalFormatting>
  <conditionalFormatting sqref="V14:V31">
    <cfRule type="expression" dxfId="289" priority="16">
      <formula>$L14=""</formula>
    </cfRule>
  </conditionalFormatting>
  <dataValidations count="2">
    <dataValidation type="list" allowBlank="1" showInputMessage="1" showErrorMessage="1" sqref="B14:B31" xr:uid="{ED73A686-691D-4ED0-AEB5-17747CBC0653}">
      <formula1>"B"</formula1>
    </dataValidation>
    <dataValidation type="list" allowBlank="1" showInputMessage="1" showErrorMessage="1" sqref="A14:A31" xr:uid="{BDF5B81D-E0C4-4166-B780-7DFD9DC21F1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2AAE1-AAEE-4ACD-ABCC-8AA40CE8338D}">
  <sheetPr codeName="Tabelle10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IF(Zusammenfassung!F109&lt;&gt;"",Zusammenfassung!F109,Zusammenfassung!D109)</f>
        <v>BK-Teilprojekt IV - AG 4</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Zusammenfassung!$B$109</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Zusammenfassung!$C$109</f>
        <v>4</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IV - AG 4</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WuiPSFodEXj8EwJ0oRAyK5DvjmCRNpmJzt7nkGwTug+fMGVtdRf1eCVwF437Y2yoDov0iimnIGXcswvXyWvGKw==" saltValue="6+ldZEJkoSN/CFyRrJvZLQ==" spinCount="100000" sheet="1" objects="1" scenarios="1" formatCells="0" formatRows="0" selectLockedCells="1" autoFilter="0"/>
  <mergeCells count="1">
    <mergeCell ref="O10:P10"/>
  </mergeCells>
  <conditionalFormatting sqref="J14:Q31">
    <cfRule type="expression" dxfId="288" priority="2" stopIfTrue="1">
      <formula>AND( $A14=4, $C14="ü" )</formula>
    </cfRule>
    <cfRule type="expression" dxfId="287" priority="11" stopIfTrue="1">
      <formula>AND( $A14=3, $C14="ü" )</formula>
    </cfRule>
  </conditionalFormatting>
  <conditionalFormatting sqref="J31:Q31">
    <cfRule type="expression" dxfId="286" priority="5" stopIfTrue="1">
      <formula>AND( $A31=1, $C31="T" )</formula>
    </cfRule>
    <cfRule type="expression" dxfId="285" priority="6" stopIfTrue="1">
      <formula>AND( $A31=4, $C31="ü" )</formula>
    </cfRule>
    <cfRule type="expression" dxfId="284" priority="7" stopIfTrue="1">
      <formula>AND( $A31=3, $C31="ü" )</formula>
    </cfRule>
    <cfRule type="expression" dxfId="283" priority="8" stopIfTrue="1">
      <formula>AND( $A31=2, $C31="Ü" )</formula>
    </cfRule>
  </conditionalFormatting>
  <conditionalFormatting sqref="J14:W31">
    <cfRule type="expression" dxfId="282" priority="1" stopIfTrue="1">
      <formula>AND( $A14=1, $C14="T" )</formula>
    </cfRule>
    <cfRule type="expression" dxfId="281" priority="12" stopIfTrue="1">
      <formula>AND( $A14=2, $C14="Ü" )</formula>
    </cfRule>
  </conditionalFormatting>
  <conditionalFormatting sqref="O14:O31">
    <cfRule type="expression" dxfId="280" priority="10" stopIfTrue="1">
      <formula>AND($O14&lt;&gt;"",$P14&lt;&gt;"")</formula>
    </cfRule>
  </conditionalFormatting>
  <conditionalFormatting sqref="O31">
    <cfRule type="expression" dxfId="279" priority="4" stopIfTrue="1">
      <formula>AND($O31&lt;&gt;"",$P31&lt;&gt;"")</formula>
    </cfRule>
  </conditionalFormatting>
  <conditionalFormatting sqref="P14:P31">
    <cfRule type="expression" dxfId="278" priority="9" stopIfTrue="1">
      <formula>$O14&lt;&gt;""</formula>
    </cfRule>
  </conditionalFormatting>
  <conditionalFormatting sqref="P31">
    <cfRule type="expression" dxfId="277" priority="3" stopIfTrue="1">
      <formula>$O31&lt;&gt;""</formula>
    </cfRule>
  </conditionalFormatting>
  <conditionalFormatting sqref="R14:W31">
    <cfRule type="expression" dxfId="276" priority="14" stopIfTrue="1">
      <formula>AND( $A14=3, $C14="ü" )</formula>
    </cfRule>
    <cfRule type="expression" dxfId="275" priority="15" stopIfTrue="1">
      <formula>AND( $A14=4, $C14="ü" )</formula>
    </cfRule>
  </conditionalFormatting>
  <conditionalFormatting sqref="T14:T31">
    <cfRule type="expression" dxfId="274" priority="13" stopIfTrue="1">
      <formula>AND($K14&lt;&gt;"",OR($O14&lt;&gt;"",$P14&lt;&gt;""))</formula>
    </cfRule>
  </conditionalFormatting>
  <conditionalFormatting sqref="U14:U31">
    <cfRule type="expression" dxfId="273" priority="17">
      <formula>$L14&lt;&gt;""</formula>
    </cfRule>
  </conditionalFormatting>
  <conditionalFormatting sqref="V14:V31">
    <cfRule type="expression" dxfId="272" priority="16">
      <formula>$L14=""</formula>
    </cfRule>
  </conditionalFormatting>
  <dataValidations count="2">
    <dataValidation type="list" allowBlank="1" showInputMessage="1" showErrorMessage="1" sqref="B14:B31" xr:uid="{CBCBEA0C-0BB9-446E-ADA3-E03E53F30884}">
      <formula1>"B"</formula1>
    </dataValidation>
    <dataValidation type="list" allowBlank="1" showInputMessage="1" showErrorMessage="1" sqref="A14:A31" xr:uid="{497AB471-15F9-4D6A-8A5E-38614E90E92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9019-9DEB-4598-92EB-08BE0FC235AA}">
  <sheetPr codeName="Tabelle10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IF(Zusammenfassung!F110&lt;&gt;"",Zusammenfassung!F110,Zusammenfassung!D110)</f>
        <v>BK-Teilprojekt IV - AG 5</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Zusammenfassung!$B$110</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Zusammenfassung!$C$110</f>
        <v>5</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IV - AG 5</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UI/DO5uPHlt76+3IRlmDf782ghTaC6jU8Se28I8oCPrskm3/WkjQ0DABLJjEh9SbV5frvPUj8fq1tlqDDOdaow==" saltValue="jBhZiJmuvS1aolKseVt+Dw==" spinCount="100000" sheet="1" objects="1" scenarios="1" formatCells="0" formatRows="0" selectLockedCells="1" autoFilter="0"/>
  <mergeCells count="1">
    <mergeCell ref="O10:P10"/>
  </mergeCells>
  <conditionalFormatting sqref="J14:Q31">
    <cfRule type="expression" dxfId="271" priority="2" stopIfTrue="1">
      <formula>AND( $A14=4, $C14="ü" )</formula>
    </cfRule>
    <cfRule type="expression" dxfId="270" priority="11" stopIfTrue="1">
      <formula>AND( $A14=3, $C14="ü" )</formula>
    </cfRule>
  </conditionalFormatting>
  <conditionalFormatting sqref="J31:Q31">
    <cfRule type="expression" dxfId="269" priority="5" stopIfTrue="1">
      <formula>AND( $A31=1, $C31="T" )</formula>
    </cfRule>
    <cfRule type="expression" dxfId="268" priority="6" stopIfTrue="1">
      <formula>AND( $A31=4, $C31="ü" )</formula>
    </cfRule>
    <cfRule type="expression" dxfId="267" priority="7" stopIfTrue="1">
      <formula>AND( $A31=3, $C31="ü" )</formula>
    </cfRule>
    <cfRule type="expression" dxfId="266" priority="8" stopIfTrue="1">
      <formula>AND( $A31=2, $C31="Ü" )</formula>
    </cfRule>
  </conditionalFormatting>
  <conditionalFormatting sqref="J14:W31">
    <cfRule type="expression" dxfId="265" priority="1" stopIfTrue="1">
      <formula>AND( $A14=1, $C14="T" )</formula>
    </cfRule>
    <cfRule type="expression" dxfId="264" priority="12" stopIfTrue="1">
      <formula>AND( $A14=2, $C14="Ü" )</formula>
    </cfRule>
  </conditionalFormatting>
  <conditionalFormatting sqref="O14:O31">
    <cfRule type="expression" dxfId="263" priority="10" stopIfTrue="1">
      <formula>AND($O14&lt;&gt;"",$P14&lt;&gt;"")</formula>
    </cfRule>
  </conditionalFormatting>
  <conditionalFormatting sqref="O31">
    <cfRule type="expression" dxfId="262" priority="4" stopIfTrue="1">
      <formula>AND($O31&lt;&gt;"",$P31&lt;&gt;"")</formula>
    </cfRule>
  </conditionalFormatting>
  <conditionalFormatting sqref="P14:P31">
    <cfRule type="expression" dxfId="261" priority="9" stopIfTrue="1">
      <formula>$O14&lt;&gt;""</formula>
    </cfRule>
  </conditionalFormatting>
  <conditionalFormatting sqref="P31">
    <cfRule type="expression" dxfId="260" priority="3" stopIfTrue="1">
      <formula>$O31&lt;&gt;""</formula>
    </cfRule>
  </conditionalFormatting>
  <conditionalFormatting sqref="R14:W31">
    <cfRule type="expression" dxfId="259" priority="14" stopIfTrue="1">
      <formula>AND( $A14=3, $C14="ü" )</formula>
    </cfRule>
    <cfRule type="expression" dxfId="258" priority="15" stopIfTrue="1">
      <formula>AND( $A14=4, $C14="ü" )</formula>
    </cfRule>
  </conditionalFormatting>
  <conditionalFormatting sqref="T14:T31">
    <cfRule type="expression" dxfId="257" priority="13" stopIfTrue="1">
      <formula>AND($K14&lt;&gt;"",OR($O14&lt;&gt;"",$P14&lt;&gt;""))</formula>
    </cfRule>
  </conditionalFormatting>
  <conditionalFormatting sqref="U14:U31">
    <cfRule type="expression" dxfId="256" priority="17">
      <formula>$L14&lt;&gt;""</formula>
    </cfRule>
  </conditionalFormatting>
  <conditionalFormatting sqref="V14:V31">
    <cfRule type="expression" dxfId="255" priority="16">
      <formula>$L14=""</formula>
    </cfRule>
  </conditionalFormatting>
  <dataValidations count="2">
    <dataValidation type="list" allowBlank="1" showInputMessage="1" showErrorMessage="1" sqref="B14:B31" xr:uid="{AF1CD64C-1ECB-4B84-AD4E-43662FC1040B}">
      <formula1>"B"</formula1>
    </dataValidation>
    <dataValidation type="list" allowBlank="1" showInputMessage="1" showErrorMessage="1" sqref="A14:A31" xr:uid="{1CBB5DC3-507F-48A7-A772-990D1F76C7D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E3B23-2134-4124-B01A-1E92EA67A2BF}">
  <sheetPr codeName="Tabelle10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IF(Zusammenfassung!F111&lt;&gt;"",Zusammenfassung!F111,Zusammenfassung!D111)</f>
        <v>BK-Teilprojekt IV - AG 6</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Zusammenfassung!$B$111</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Zusammenfassung!$C$111</f>
        <v>6</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IV - AG 6</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rC5i0uIuYHUwSbj1tzB1RqIbxm33Z+ClJae0pCsLilhUchEb07uOKWb2D/HxYKc0FlzlH95+37uG4QbYLjLsPQ==" saltValue="T0wsTyzMM0pxn6f9/s4wGQ==" spinCount="100000" sheet="1" objects="1" scenarios="1" formatCells="0" formatRows="0" selectLockedCells="1" autoFilter="0"/>
  <mergeCells count="1">
    <mergeCell ref="O10:P10"/>
  </mergeCells>
  <conditionalFormatting sqref="J14:Q31">
    <cfRule type="expression" dxfId="254" priority="2" stopIfTrue="1">
      <formula>AND( $A14=4, $C14="ü" )</formula>
    </cfRule>
    <cfRule type="expression" dxfId="253" priority="11" stopIfTrue="1">
      <formula>AND( $A14=3, $C14="ü" )</formula>
    </cfRule>
  </conditionalFormatting>
  <conditionalFormatting sqref="J31:Q31">
    <cfRule type="expression" dxfId="252" priority="5" stopIfTrue="1">
      <formula>AND( $A31=1, $C31="T" )</formula>
    </cfRule>
    <cfRule type="expression" dxfId="251" priority="6" stopIfTrue="1">
      <formula>AND( $A31=4, $C31="ü" )</formula>
    </cfRule>
    <cfRule type="expression" dxfId="250" priority="7" stopIfTrue="1">
      <formula>AND( $A31=3, $C31="ü" )</formula>
    </cfRule>
    <cfRule type="expression" dxfId="249" priority="8" stopIfTrue="1">
      <formula>AND( $A31=2, $C31="Ü" )</formula>
    </cfRule>
  </conditionalFormatting>
  <conditionalFormatting sqref="J14:W31">
    <cfRule type="expression" dxfId="248" priority="1" stopIfTrue="1">
      <formula>AND( $A14=1, $C14="T" )</formula>
    </cfRule>
    <cfRule type="expression" dxfId="247" priority="12" stopIfTrue="1">
      <formula>AND( $A14=2, $C14="Ü" )</formula>
    </cfRule>
  </conditionalFormatting>
  <conditionalFormatting sqref="O14:O31">
    <cfRule type="expression" dxfId="246" priority="10" stopIfTrue="1">
      <formula>AND($O14&lt;&gt;"",$P14&lt;&gt;"")</formula>
    </cfRule>
  </conditionalFormatting>
  <conditionalFormatting sqref="O31">
    <cfRule type="expression" dxfId="245" priority="4" stopIfTrue="1">
      <formula>AND($O31&lt;&gt;"",$P31&lt;&gt;"")</formula>
    </cfRule>
  </conditionalFormatting>
  <conditionalFormatting sqref="P14:P31">
    <cfRule type="expression" dxfId="244" priority="9" stopIfTrue="1">
      <formula>$O14&lt;&gt;""</formula>
    </cfRule>
  </conditionalFormatting>
  <conditionalFormatting sqref="P31">
    <cfRule type="expression" dxfId="243" priority="3" stopIfTrue="1">
      <formula>$O31&lt;&gt;""</formula>
    </cfRule>
  </conditionalFormatting>
  <conditionalFormatting sqref="R14:W31">
    <cfRule type="expression" dxfId="242" priority="14" stopIfTrue="1">
      <formula>AND( $A14=3, $C14="ü" )</formula>
    </cfRule>
    <cfRule type="expression" dxfId="241" priority="15" stopIfTrue="1">
      <formula>AND( $A14=4, $C14="ü" )</formula>
    </cfRule>
  </conditionalFormatting>
  <conditionalFormatting sqref="T14:T31">
    <cfRule type="expression" dxfId="240" priority="13" stopIfTrue="1">
      <formula>AND($K14&lt;&gt;"",OR($O14&lt;&gt;"",$P14&lt;&gt;""))</formula>
    </cfRule>
  </conditionalFormatting>
  <conditionalFormatting sqref="U14:U31">
    <cfRule type="expression" dxfId="239" priority="17">
      <formula>$L14&lt;&gt;""</formula>
    </cfRule>
  </conditionalFormatting>
  <conditionalFormatting sqref="V14:V31">
    <cfRule type="expression" dxfId="238" priority="16">
      <formula>$L14=""</formula>
    </cfRule>
  </conditionalFormatting>
  <dataValidations count="2">
    <dataValidation type="list" allowBlank="1" showInputMessage="1" showErrorMessage="1" sqref="B14:B31" xr:uid="{178C2570-DD6C-4848-BADD-68492CEDBB67}">
      <formula1>"B"</formula1>
    </dataValidation>
    <dataValidation type="list" allowBlank="1" showInputMessage="1" showErrorMessage="1" sqref="A14:A31" xr:uid="{491CCA99-1B71-46A0-AA2B-A4BD90112F1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9AE6-505C-4E22-801E-A15735FF6623}">
  <sheetPr codeName="Tabelle10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IF(Zusammenfassung!F112&lt;&gt;"",Zusammenfassung!F112,Zusammenfassung!D112)</f>
        <v>BK-Teilprojekt IV - AG 7</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Zusammenfassung!$B$112</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Zusammenfassung!$C$112</f>
        <v>7</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IV - AG 7</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Pv2zDqVR6My1jmAHjajRE4FhHOyRSrJeFNqrQKNQkJ8ZGafL9VaBpL+8CRc1ORqovkGobC4Tcx94t6nRd+eCKg==" saltValue="lGNLEVvXCE+6hwSd3Hb1GA==" spinCount="100000" sheet="1" objects="1" scenarios="1" formatCells="0" formatRows="0" selectLockedCells="1" autoFilter="0"/>
  <mergeCells count="1">
    <mergeCell ref="O10:P10"/>
  </mergeCells>
  <conditionalFormatting sqref="J14:Q31">
    <cfRule type="expression" dxfId="237" priority="2" stopIfTrue="1">
      <formula>AND( $A14=4, $C14="ü" )</formula>
    </cfRule>
    <cfRule type="expression" dxfId="236" priority="11" stopIfTrue="1">
      <formula>AND( $A14=3, $C14="ü" )</formula>
    </cfRule>
  </conditionalFormatting>
  <conditionalFormatting sqref="J31:Q31">
    <cfRule type="expression" dxfId="235" priority="5" stopIfTrue="1">
      <formula>AND( $A31=1, $C31="T" )</formula>
    </cfRule>
    <cfRule type="expression" dxfId="234" priority="6" stopIfTrue="1">
      <formula>AND( $A31=4, $C31="ü" )</formula>
    </cfRule>
    <cfRule type="expression" dxfId="233" priority="7" stopIfTrue="1">
      <formula>AND( $A31=3, $C31="ü" )</formula>
    </cfRule>
    <cfRule type="expression" dxfId="232" priority="8" stopIfTrue="1">
      <formula>AND( $A31=2, $C31="Ü" )</formula>
    </cfRule>
  </conditionalFormatting>
  <conditionalFormatting sqref="J14:W31">
    <cfRule type="expression" dxfId="231" priority="1" stopIfTrue="1">
      <formula>AND( $A14=1, $C14="T" )</formula>
    </cfRule>
    <cfRule type="expression" dxfId="230" priority="12" stopIfTrue="1">
      <formula>AND( $A14=2, $C14="Ü" )</formula>
    </cfRule>
  </conditionalFormatting>
  <conditionalFormatting sqref="O14:O31">
    <cfRule type="expression" dxfId="229" priority="10" stopIfTrue="1">
      <formula>AND($O14&lt;&gt;"",$P14&lt;&gt;"")</formula>
    </cfRule>
  </conditionalFormatting>
  <conditionalFormatting sqref="O31">
    <cfRule type="expression" dxfId="228" priority="4" stopIfTrue="1">
      <formula>AND($O31&lt;&gt;"",$P31&lt;&gt;"")</formula>
    </cfRule>
  </conditionalFormatting>
  <conditionalFormatting sqref="P14:P31">
    <cfRule type="expression" dxfId="227" priority="9" stopIfTrue="1">
      <formula>$O14&lt;&gt;""</formula>
    </cfRule>
  </conditionalFormatting>
  <conditionalFormatting sqref="P31">
    <cfRule type="expression" dxfId="226" priority="3" stopIfTrue="1">
      <formula>$O31&lt;&gt;""</formula>
    </cfRule>
  </conditionalFormatting>
  <conditionalFormatting sqref="R14:W31">
    <cfRule type="expression" dxfId="225" priority="14" stopIfTrue="1">
      <formula>AND( $A14=3, $C14="ü" )</formula>
    </cfRule>
    <cfRule type="expression" dxfId="224" priority="15" stopIfTrue="1">
      <formula>AND( $A14=4, $C14="ü" )</formula>
    </cfRule>
  </conditionalFormatting>
  <conditionalFormatting sqref="T14:T31">
    <cfRule type="expression" dxfId="223" priority="13" stopIfTrue="1">
      <formula>AND($K14&lt;&gt;"",OR($O14&lt;&gt;"",$P14&lt;&gt;""))</formula>
    </cfRule>
  </conditionalFormatting>
  <conditionalFormatting sqref="U14:U31">
    <cfRule type="expression" dxfId="222" priority="17">
      <formula>$L14&lt;&gt;""</formula>
    </cfRule>
  </conditionalFormatting>
  <conditionalFormatting sqref="V14:V31">
    <cfRule type="expression" dxfId="221" priority="16">
      <formula>$L14=""</formula>
    </cfRule>
  </conditionalFormatting>
  <dataValidations count="2">
    <dataValidation type="list" allowBlank="1" showInputMessage="1" showErrorMessage="1" sqref="B14:B31" xr:uid="{5DCF443E-BF50-4FD0-9575-C63F56D8DBC8}">
      <formula1>"B"</formula1>
    </dataValidation>
    <dataValidation type="list" allowBlank="1" showInputMessage="1" showErrorMessage="1" sqref="A14:A31" xr:uid="{ED747865-CAFA-44DB-BEB6-1D482A7B7F2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3D22-6DF0-4D0E-AE78-7D0F8E82185B}">
  <sheetPr codeName="Tabelle10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IF(Zusammenfassung!F113&lt;&gt;"",Zusammenfassung!F113,Zusammenfassung!D113)</f>
        <v>BK-Teilprojekt IV - AG 8</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Zusammenfassung!$B$113</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Zusammenfassung!$C$113</f>
        <v>8</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IV - AG 8</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QKMqpx0oLTStmqs2004Iblj2jNs3CjeuSMX4lwc4F/n/WtPEG445/Pwk1eCEbYa/pKIgw6OPTuhrrGOUEXe+LQ==" saltValue="BuexfEF51N9O1bqLa5Z0Sg==" spinCount="100000" sheet="1" objects="1" scenarios="1" formatCells="0" formatRows="0" selectLockedCells="1" autoFilter="0"/>
  <mergeCells count="1">
    <mergeCell ref="O10:P10"/>
  </mergeCells>
  <conditionalFormatting sqref="J14:Q31">
    <cfRule type="expression" dxfId="220" priority="2" stopIfTrue="1">
      <formula>AND( $A14=4, $C14="ü" )</formula>
    </cfRule>
    <cfRule type="expression" dxfId="219" priority="11" stopIfTrue="1">
      <formula>AND( $A14=3, $C14="ü" )</formula>
    </cfRule>
  </conditionalFormatting>
  <conditionalFormatting sqref="J31:Q31">
    <cfRule type="expression" dxfId="218" priority="5" stopIfTrue="1">
      <formula>AND( $A31=1, $C31="T" )</formula>
    </cfRule>
    <cfRule type="expression" dxfId="217" priority="6" stopIfTrue="1">
      <formula>AND( $A31=4, $C31="ü" )</formula>
    </cfRule>
    <cfRule type="expression" dxfId="216" priority="7" stopIfTrue="1">
      <formula>AND( $A31=3, $C31="ü" )</formula>
    </cfRule>
    <cfRule type="expression" dxfId="215" priority="8" stopIfTrue="1">
      <formula>AND( $A31=2, $C31="Ü" )</formula>
    </cfRule>
  </conditionalFormatting>
  <conditionalFormatting sqref="J14:W31">
    <cfRule type="expression" dxfId="214" priority="1" stopIfTrue="1">
      <formula>AND( $A14=1, $C14="T" )</formula>
    </cfRule>
    <cfRule type="expression" dxfId="213" priority="12" stopIfTrue="1">
      <formula>AND( $A14=2, $C14="Ü" )</formula>
    </cfRule>
  </conditionalFormatting>
  <conditionalFormatting sqref="O14:O31">
    <cfRule type="expression" dxfId="212" priority="10" stopIfTrue="1">
      <formula>AND($O14&lt;&gt;"",$P14&lt;&gt;"")</formula>
    </cfRule>
  </conditionalFormatting>
  <conditionalFormatting sqref="O31">
    <cfRule type="expression" dxfId="211" priority="4" stopIfTrue="1">
      <formula>AND($O31&lt;&gt;"",$P31&lt;&gt;"")</formula>
    </cfRule>
  </conditionalFormatting>
  <conditionalFormatting sqref="P14:P31">
    <cfRule type="expression" dxfId="210" priority="9" stopIfTrue="1">
      <formula>$O14&lt;&gt;""</formula>
    </cfRule>
  </conditionalFormatting>
  <conditionalFormatting sqref="P31">
    <cfRule type="expression" dxfId="209" priority="3" stopIfTrue="1">
      <formula>$O31&lt;&gt;""</formula>
    </cfRule>
  </conditionalFormatting>
  <conditionalFormatting sqref="R14:W31">
    <cfRule type="expression" dxfId="208" priority="14" stopIfTrue="1">
      <formula>AND( $A14=3, $C14="ü" )</formula>
    </cfRule>
    <cfRule type="expression" dxfId="207" priority="15" stopIfTrue="1">
      <formula>AND( $A14=4, $C14="ü" )</formula>
    </cfRule>
  </conditionalFormatting>
  <conditionalFormatting sqref="T14:T31">
    <cfRule type="expression" dxfId="206" priority="13" stopIfTrue="1">
      <formula>AND($K14&lt;&gt;"",OR($O14&lt;&gt;"",$P14&lt;&gt;""))</formula>
    </cfRule>
  </conditionalFormatting>
  <conditionalFormatting sqref="U14:U31">
    <cfRule type="expression" dxfId="205" priority="17">
      <formula>$L14&lt;&gt;""</formula>
    </cfRule>
  </conditionalFormatting>
  <conditionalFormatting sqref="V14:V31">
    <cfRule type="expression" dxfId="204" priority="16">
      <formula>$L14=""</formula>
    </cfRule>
  </conditionalFormatting>
  <dataValidations count="2">
    <dataValidation type="list" allowBlank="1" showInputMessage="1" showErrorMessage="1" sqref="B14:B31" xr:uid="{4A3FF482-0671-4A9E-8696-D36935069A37}">
      <formula1>"B"</formula1>
    </dataValidation>
    <dataValidation type="list" allowBlank="1" showInputMessage="1" showErrorMessage="1" sqref="A14:A31" xr:uid="{5CEB398F-B1C0-49B1-8DBA-365687D15A7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1DEA0-4FA4-4AA5-A8EF-F15B24227C4B}">
  <sheetPr codeName="Tabelle10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IF(Zusammenfassung!F114&lt;&gt;"",Zusammenfassung!F114,Zusammenfassung!D114)</f>
        <v>BK-Teilprojekt IV - AG 9</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Zusammenfassung!$B$114</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Zusammenfassung!$C$114</f>
        <v>9</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IV - AG 9</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OEAI/kAzEHoKRfIGxlTTbiMP4YN7jcwUKM67fF/sqRaWV4cxJLShaGV/GeZcMpDDOs3+vmU5apGXaeoQ8HoJyw==" saltValue="EYe6dLirBESFqMqDlFs8mg==" spinCount="100000" sheet="1" objects="1" scenarios="1" formatCells="0" formatRows="0" selectLockedCells="1" autoFilter="0"/>
  <mergeCells count="1">
    <mergeCell ref="O10:P10"/>
  </mergeCells>
  <conditionalFormatting sqref="J14:Q31">
    <cfRule type="expression" dxfId="203" priority="2" stopIfTrue="1">
      <formula>AND( $A14=4, $C14="ü" )</formula>
    </cfRule>
    <cfRule type="expression" dxfId="202" priority="11" stopIfTrue="1">
      <formula>AND( $A14=3, $C14="ü" )</formula>
    </cfRule>
  </conditionalFormatting>
  <conditionalFormatting sqref="J31:Q31">
    <cfRule type="expression" dxfId="201" priority="5" stopIfTrue="1">
      <formula>AND( $A31=1, $C31="T" )</formula>
    </cfRule>
    <cfRule type="expression" dxfId="200" priority="6" stopIfTrue="1">
      <formula>AND( $A31=4, $C31="ü" )</formula>
    </cfRule>
    <cfRule type="expression" dxfId="199" priority="7" stopIfTrue="1">
      <formula>AND( $A31=3, $C31="ü" )</formula>
    </cfRule>
    <cfRule type="expression" dxfId="198" priority="8" stopIfTrue="1">
      <formula>AND( $A31=2, $C31="Ü" )</formula>
    </cfRule>
  </conditionalFormatting>
  <conditionalFormatting sqref="J14:W31">
    <cfRule type="expression" dxfId="197" priority="1" stopIfTrue="1">
      <formula>AND( $A14=1, $C14="T" )</formula>
    </cfRule>
    <cfRule type="expression" dxfId="196" priority="12" stopIfTrue="1">
      <formula>AND( $A14=2, $C14="Ü" )</formula>
    </cfRule>
  </conditionalFormatting>
  <conditionalFormatting sqref="O14:O31">
    <cfRule type="expression" dxfId="195" priority="10" stopIfTrue="1">
      <formula>AND($O14&lt;&gt;"",$P14&lt;&gt;"")</formula>
    </cfRule>
  </conditionalFormatting>
  <conditionalFormatting sqref="O31">
    <cfRule type="expression" dxfId="194" priority="4" stopIfTrue="1">
      <formula>AND($O31&lt;&gt;"",$P31&lt;&gt;"")</formula>
    </cfRule>
  </conditionalFormatting>
  <conditionalFormatting sqref="P14:P31">
    <cfRule type="expression" dxfId="193" priority="9" stopIfTrue="1">
      <formula>$O14&lt;&gt;""</formula>
    </cfRule>
  </conditionalFormatting>
  <conditionalFormatting sqref="P31">
    <cfRule type="expression" dxfId="192" priority="3" stopIfTrue="1">
      <formula>$O31&lt;&gt;""</formula>
    </cfRule>
  </conditionalFormatting>
  <conditionalFormatting sqref="R14:W31">
    <cfRule type="expression" dxfId="191" priority="14" stopIfTrue="1">
      <formula>AND( $A14=3, $C14="ü" )</formula>
    </cfRule>
    <cfRule type="expression" dxfId="190" priority="15" stopIfTrue="1">
      <formula>AND( $A14=4, $C14="ü" )</formula>
    </cfRule>
  </conditionalFormatting>
  <conditionalFormatting sqref="T14:T31">
    <cfRule type="expression" dxfId="189" priority="13" stopIfTrue="1">
      <formula>AND($K14&lt;&gt;"",OR($O14&lt;&gt;"",$P14&lt;&gt;""))</formula>
    </cfRule>
  </conditionalFormatting>
  <conditionalFormatting sqref="U14:U31">
    <cfRule type="expression" dxfId="188" priority="17">
      <formula>$L14&lt;&gt;""</formula>
    </cfRule>
  </conditionalFormatting>
  <conditionalFormatting sqref="V14:V31">
    <cfRule type="expression" dxfId="187" priority="16">
      <formula>$L14=""</formula>
    </cfRule>
  </conditionalFormatting>
  <dataValidations count="2">
    <dataValidation type="list" allowBlank="1" showInputMessage="1" showErrorMessage="1" sqref="B14:B31" xr:uid="{D1A8A821-8183-492E-8704-0CEF00DD9AA5}">
      <formula1>"B"</formula1>
    </dataValidation>
    <dataValidation type="list" allowBlank="1" showInputMessage="1" showErrorMessage="1" sqref="A14:A31" xr:uid="{2A423AE7-F7D8-4454-932B-3A9BD9FBD9A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AA162-3AA0-4C43-B26C-507AB12B3F8E}">
  <sheetPr codeName="Tabelle011"/>
  <dimension ref="A1:S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19" width="11.42578125" style="7"/>
    <col min="20" max="16384" width="11.42578125" style="6"/>
  </cols>
  <sheetData>
    <row r="1" spans="1:6" ht="20.100000000000001" customHeight="1" x14ac:dyDescent="0.2">
      <c r="A1" s="25" t="str">
        <f>Deckblatt!$A$1</f>
        <v>Kunde:</v>
      </c>
      <c r="B1" s="4" t="str">
        <f>Deckblatt!$B$1</f>
        <v>Stadtwerke Remscheid (SR)</v>
      </c>
      <c r="C1" s="234"/>
      <c r="D1" s="16"/>
      <c r="E1" s="56"/>
      <c r="F1" s="56"/>
    </row>
    <row r="2" spans="1:6" ht="20.100000000000001" customHeight="1" x14ac:dyDescent="0.2">
      <c r="A2" s="25" t="str">
        <f>Deckblatt!$A$2</f>
        <v>Vorhaben:</v>
      </c>
      <c r="B2" s="4" t="str">
        <f>Deckblatt!$B$2</f>
        <v>Los 1: System zur Fahrzeugdisposition, -Ortung und Betriebshofmanagement</v>
      </c>
      <c r="C2" s="16"/>
      <c r="D2" s="16"/>
      <c r="E2" s="57"/>
      <c r="F2" s="57"/>
    </row>
    <row r="3" spans="1:6" ht="20.100000000000001" customHeight="1" x14ac:dyDescent="0.2">
      <c r="A3" s="25" t="str">
        <f>Deckblatt!$A$3</f>
        <v>Dokument:</v>
      </c>
      <c r="B3" s="4" t="str">
        <f>Deckblatt!$B$3</f>
        <v>Leistungsverzeichnis</v>
      </c>
      <c r="C3" s="16"/>
      <c r="D3" s="16"/>
      <c r="E3" s="57"/>
      <c r="F3" s="57"/>
    </row>
    <row r="4" spans="1:6" ht="20.100000000000001" customHeight="1" x14ac:dyDescent="0.2">
      <c r="A4" s="25" t="str">
        <f>Deckblatt!$A$4</f>
        <v>Teil:</v>
      </c>
      <c r="B4" s="4" t="str">
        <f>CONCATENATE(Sprache!$B$23," ",Sprache!$B$35," 1")</f>
        <v>Zusammenfassung AG 1</v>
      </c>
      <c r="C4" s="16"/>
      <c r="D4" s="16"/>
      <c r="E4" s="57"/>
      <c r="F4" s="57"/>
    </row>
    <row r="5" spans="1:6" ht="20.100000000000001" customHeight="1" thickBot="1" x14ac:dyDescent="0.25">
      <c r="A5" s="19" t="str">
        <f>Deckblatt!$A$5</f>
        <v>Bieter (Name)</v>
      </c>
      <c r="B5" s="73" t="str">
        <f>IF(Deckblatt!$B$5&lt;&gt;"",Deckblatt!$B$5,"EINGABE FEHLT")</f>
        <v>EINGABE FEHLT</v>
      </c>
      <c r="C5" s="17"/>
      <c r="D5" s="17"/>
      <c r="E5" s="58"/>
      <c r="F5" s="58"/>
    </row>
    <row r="6" spans="1:6" ht="30" customHeight="1" x14ac:dyDescent="0.2">
      <c r="A6" s="12"/>
      <c r="B6" s="28"/>
      <c r="C6" s="29"/>
      <c r="D6" s="13"/>
      <c r="E6" s="64" t="str">
        <f>Sprache!$B$30</f>
        <v>Festpositionen</v>
      </c>
      <c r="F6" s="59" t="str">
        <f>Sprache!$B$32</f>
        <v>Optionen</v>
      </c>
    </row>
    <row r="7" spans="1:6" ht="30" customHeight="1" x14ac:dyDescent="0.2">
      <c r="A7" s="12"/>
      <c r="B7" s="28"/>
      <c r="C7" s="29"/>
      <c r="D7" s="13"/>
      <c r="E7" s="64" t="str">
        <f>CONCATENATE(Sprache!$B$22," (",Sprache!$B$17,")")</f>
        <v>Gesamtkosten (Netto)</v>
      </c>
      <c r="F7" s="59" t="str">
        <f>CONCATENATE(Sprache!$B$22," (",Sprache!$B$17,")")</f>
        <v>Gesamtkosten (Netto)</v>
      </c>
    </row>
    <row r="8" spans="1:6" ht="30" customHeight="1" thickBot="1" x14ac:dyDescent="0.25">
      <c r="A8" s="30"/>
      <c r="B8" s="28"/>
      <c r="C8" s="31"/>
      <c r="D8" s="18"/>
      <c r="E8" s="64" t="str">
        <f>IF(Steuerung!$B$7&lt;&gt;"",Steuerung!$B$7,"Eingabe Fehlt")</f>
        <v>EUR</v>
      </c>
      <c r="F8" s="59" t="str">
        <f>IF(Steuerung!$B$7&lt;&gt;"",Steuerung!$B$7,"Eingabe Fehlt")</f>
        <v>EUR</v>
      </c>
    </row>
    <row r="9" spans="1:6" ht="39.950000000000003" customHeight="1" thickBot="1" x14ac:dyDescent="0.25">
      <c r="A9" s="76" t="str">
        <f>Sprache!$B$24</f>
        <v>Summe</v>
      </c>
      <c r="B9" s="40"/>
      <c r="C9" s="41"/>
      <c r="D9" s="77" t="str">
        <f>Sprache!$B$22</f>
        <v>Gesamtkosten</v>
      </c>
      <c r="E9" s="60">
        <f>E11+E18</f>
        <v>0</v>
      </c>
      <c r="F9" s="60">
        <f>F11+F18</f>
        <v>0</v>
      </c>
    </row>
    <row r="10" spans="1:6" ht="12.75" customHeight="1" thickBot="1" x14ac:dyDescent="0.25">
      <c r="A10" s="235"/>
      <c r="B10" s="32"/>
      <c r="C10" s="32"/>
      <c r="D10" s="11"/>
      <c r="E10" s="65"/>
      <c r="F10" s="65"/>
    </row>
    <row r="11" spans="1:6" ht="30" customHeight="1" thickBot="1" x14ac:dyDescent="0.25">
      <c r="A11" s="52" t="str">
        <f>IF(Zusammenfassung!A20&lt;&gt;"",Zusammenfassung!A20,"")</f>
        <v>Investitionskosten</v>
      </c>
      <c r="B11" s="54"/>
      <c r="C11" s="55"/>
      <c r="D11" s="53"/>
      <c r="E11" s="61">
        <f>SUM(E12:E16)</f>
        <v>0</v>
      </c>
      <c r="F11" s="61">
        <f>SUM(F12:F16)</f>
        <v>0</v>
      </c>
    </row>
    <row r="12" spans="1:6" ht="19.5" customHeight="1" x14ac:dyDescent="0.2">
      <c r="A12" s="236" t="str">
        <f>IF(Zusammenfassung!A21&lt;&gt;"",Zusammenfassung!A21,"")</f>
        <v>I -1</v>
      </c>
      <c r="B12" s="163">
        <f>Zusammenfassung!B21</f>
        <v>1</v>
      </c>
      <c r="C12" s="164">
        <f>IF(Zusammenfassung!C21&lt;&gt;"",Zusammenfassung!C21,"")</f>
        <v>1</v>
      </c>
      <c r="D12" s="237" t="str">
        <f>IF(Zusammenfassung!$F21&lt;&gt;"",Zusammenfassung!$F21,Zusammenfassung!$D21)</f>
        <v>IK-Teilprojekt I</v>
      </c>
      <c r="E12" s="62">
        <f>IF(Zusammenfassung!$H21&lt;&gt;"",Zusammenfassung!$H21,"")</f>
        <v>0</v>
      </c>
      <c r="F12" s="62">
        <f>IF(Zusammenfassung!$I21&lt;&gt;"",Zusammenfassung!$I21,"")</f>
        <v>0</v>
      </c>
    </row>
    <row r="13" spans="1:6" ht="20.100000000000001" customHeight="1" x14ac:dyDescent="0.2">
      <c r="A13" s="238" t="str">
        <f>IF(Zusammenfassung!A31&lt;&gt;"",Zusammenfassung!A31,"")</f>
        <v>II -1</v>
      </c>
      <c r="B13" s="165">
        <f>IF(Zusammenfassung!B31&lt;&gt;"",Zusammenfassung!B31,"")</f>
        <v>2</v>
      </c>
      <c r="C13" s="166">
        <f>IF(Zusammenfassung!C31&lt;&gt;"",Zusammenfassung!C31,"")</f>
        <v>1</v>
      </c>
      <c r="D13" s="239" t="str">
        <f>IF(Zusammenfassung!$F31&lt;&gt;"",Zusammenfassung!$F31,Zusammenfassung!$D31)</f>
        <v>IK-Teilprojekt II - AG 1</v>
      </c>
      <c r="E13" s="63">
        <f>IF(Zusammenfassung!$H31&lt;&gt;"",Zusammenfassung!$H31,"")</f>
        <v>0</v>
      </c>
      <c r="F13" s="63">
        <f>IF(Zusammenfassung!$I31&lt;&gt;"",Zusammenfassung!$I31,"")</f>
        <v>0</v>
      </c>
    </row>
    <row r="14" spans="1:6" ht="20.100000000000001" customHeight="1" x14ac:dyDescent="0.2">
      <c r="A14" s="238" t="str">
        <f>IF(Zusammenfassung!A41&lt;&gt;"",Zusammenfassung!A41,"")</f>
        <v>III -1</v>
      </c>
      <c r="B14" s="165">
        <f>IF(Zusammenfassung!B41&lt;&gt;"",Zusammenfassung!B41,"")</f>
        <v>3</v>
      </c>
      <c r="C14" s="166">
        <f>IF(Zusammenfassung!C41&lt;&gt;"",Zusammenfassung!C41,"")</f>
        <v>1</v>
      </c>
      <c r="D14" s="239" t="str">
        <f>IF(Zusammenfassung!$F41&lt;&gt;"",Zusammenfassung!$F41,Zusammenfassung!$D41)</f>
        <v>IK-Teilprojekt III - AG 1</v>
      </c>
      <c r="E14" s="63">
        <f>IF(Zusammenfassung!$H41&lt;&gt;"",Zusammenfassung!$H41,"")</f>
        <v>0</v>
      </c>
      <c r="F14" s="63">
        <f>IF(Zusammenfassung!$I41&lt;&gt;"",Zusammenfassung!$I41,"")</f>
        <v>0</v>
      </c>
    </row>
    <row r="15" spans="1:6" ht="20.100000000000001" customHeight="1" x14ac:dyDescent="0.2">
      <c r="A15" s="238" t="str">
        <f>IF(Zusammenfassung!A51&lt;&gt;"",Zusammenfassung!A51,"")</f>
        <v>IV -1</v>
      </c>
      <c r="B15" s="165">
        <f>IF(Zusammenfassung!B51&lt;&gt;"",Zusammenfassung!B51,"")</f>
        <v>4</v>
      </c>
      <c r="C15" s="166">
        <f>IF(Zusammenfassung!C51&lt;&gt;"",Zusammenfassung!C51,"")</f>
        <v>1</v>
      </c>
      <c r="D15" s="239" t="str">
        <f>IF(Zusammenfassung!$F51&lt;&gt;"",Zusammenfassung!$F51,Zusammenfassung!$D51)</f>
        <v>IK-Teilprojekt IV - AG 1</v>
      </c>
      <c r="E15" s="63">
        <f>IF(Zusammenfassung!$H51&lt;&gt;"",Zusammenfassung!$H51,"")</f>
        <v>0</v>
      </c>
      <c r="F15" s="63">
        <f>IF(Zusammenfassung!$I51&lt;&gt;"",Zusammenfassung!$I51,"")</f>
        <v>0</v>
      </c>
    </row>
    <row r="16" spans="1:6" ht="20.100000000000001" customHeight="1" x14ac:dyDescent="0.2">
      <c r="A16" s="238" t="str">
        <f>IF(Zusammenfassung!A61&lt;&gt;"",Zusammenfassung!A61,"")</f>
        <v>V -1</v>
      </c>
      <c r="B16" s="165">
        <f>IF(Zusammenfassung!B61&lt;&gt;"",Zusammenfassung!B61,"")</f>
        <v>5</v>
      </c>
      <c r="C16" s="166">
        <f>IF(Zusammenfassung!C61&lt;&gt;"",Zusammenfassung!C61,"")</f>
        <v>1</v>
      </c>
      <c r="D16" s="240" t="str">
        <f>IF(Zusammenfassung!$F61&lt;&gt;"",Zusammenfassung!$F61,Zusammenfassung!$D61)</f>
        <v>IK-Teilprojekt V - AG 1</v>
      </c>
      <c r="E16" s="63">
        <f>IF(Zusammenfassung!$H61&lt;&gt;"",Zusammenfassung!$H61,"")</f>
        <v>0</v>
      </c>
      <c r="F16" s="63">
        <f>IF(Zusammenfassung!$I61&lt;&gt;"",Zusammenfassung!$I61,"")</f>
        <v>0</v>
      </c>
    </row>
    <row r="17" spans="1:6" ht="12.75" customHeight="1" thickBot="1" x14ac:dyDescent="0.25">
      <c r="A17" s="241"/>
      <c r="B17" s="32"/>
      <c r="C17" s="32"/>
      <c r="D17" s="11"/>
      <c r="E17" s="33"/>
      <c r="F17" s="33"/>
    </row>
    <row r="18" spans="1:6" ht="30" customHeight="1" thickBot="1" x14ac:dyDescent="0.25">
      <c r="A18" s="52" t="str">
        <f>IF(Zusammenfassung!A75&lt;&gt;"",Zusammenfassung!A75,"")</f>
        <v>Betriebskosten</v>
      </c>
      <c r="B18" s="54"/>
      <c r="C18" s="55"/>
      <c r="D18" s="53"/>
      <c r="E18" s="61">
        <f>SUM(E19:E23)</f>
        <v>0</v>
      </c>
      <c r="F18" s="61">
        <f>SUM(F19:F23)</f>
        <v>0</v>
      </c>
    </row>
    <row r="19" spans="1:6" ht="20.100000000000001" customHeight="1" x14ac:dyDescent="0.2">
      <c r="A19" s="236" t="str">
        <f>IF(Zusammenfassung!A76&lt;&gt;"",Zusammenfassung!A76,"")</f>
        <v>I -1</v>
      </c>
      <c r="B19" s="163">
        <f>IF(Zusammenfassung!B76&lt;&gt;"",Zusammenfassung!B76,"")</f>
        <v>1</v>
      </c>
      <c r="C19" s="164">
        <f>IF(Zusammenfassung!C76&lt;&gt;"",Zusammenfassung!C76,"")</f>
        <v>1</v>
      </c>
      <c r="D19" s="239" t="str">
        <f>IF(Zusammenfassung!$F76&lt;&gt;"",Zusammenfassung!$F76,Zusammenfassung!$D76)</f>
        <v>BK-Teilprojekt I - AG 1</v>
      </c>
      <c r="E19" s="62">
        <f>IF(Zusammenfassung!H76&lt;&gt;"",Zusammenfassung!H76,"")</f>
        <v>0</v>
      </c>
      <c r="F19" s="62">
        <f>IF(Zusammenfassung!I76&lt;&gt;"",Zusammenfassung!I76,"")</f>
        <v>0</v>
      </c>
    </row>
    <row r="20" spans="1:6" ht="20.100000000000001" customHeight="1" x14ac:dyDescent="0.2">
      <c r="A20" s="238" t="str">
        <f>IF(Zusammenfassung!A86&lt;&gt;"",Zusammenfassung!A86,"")</f>
        <v>II -1</v>
      </c>
      <c r="B20" s="165">
        <f>IF(Zusammenfassung!B86&lt;&gt;"",Zusammenfassung!B86,"")</f>
        <v>2</v>
      </c>
      <c r="C20" s="166">
        <f>IF(Zusammenfassung!C86&lt;&gt;"",Zusammenfassung!C86,"")</f>
        <v>1</v>
      </c>
      <c r="D20" s="239" t="str">
        <f>IF(Zusammenfassung!F86&lt;&gt;"",Zusammenfassung!F86,Zusammenfassung!D86)</f>
        <v>BK-Teilprojekt II - AG 1</v>
      </c>
      <c r="E20" s="63">
        <f>IF(Zusammenfassung!H86&lt;&gt;"",Zusammenfassung!H86,"")</f>
        <v>0</v>
      </c>
      <c r="F20" s="63">
        <f>IF(Zusammenfassung!I86&lt;&gt;"",Zusammenfassung!I86,"")</f>
        <v>0</v>
      </c>
    </row>
    <row r="21" spans="1:6" ht="20.100000000000001" customHeight="1" x14ac:dyDescent="0.2">
      <c r="A21" s="242" t="str">
        <f>IF(Zusammenfassung!A96&lt;&gt;"",Zusammenfassung!A96,"")</f>
        <v>III -1</v>
      </c>
      <c r="B21" s="165">
        <f>IF(Zusammenfassung!B96&lt;&gt;"",Zusammenfassung!B96,"")</f>
        <v>3</v>
      </c>
      <c r="C21" s="166">
        <f>IF(Zusammenfassung!C96&lt;&gt;"",Zusammenfassung!C96,"")</f>
        <v>1</v>
      </c>
      <c r="D21" s="239" t="str">
        <f>IF(Zusammenfassung!F96&lt;&gt;"",Zusammenfassung!F96,Zusammenfassung!D96)</f>
        <v>BK-Teilprojekt III - AG 1</v>
      </c>
      <c r="E21" s="63">
        <f>IF(Zusammenfassung!H96&lt;&gt;"",Zusammenfassung!H96,"")</f>
        <v>0</v>
      </c>
      <c r="F21" s="63">
        <f>IF(Zusammenfassung!I96&lt;&gt;"",Zusammenfassung!I96,"")</f>
        <v>0</v>
      </c>
    </row>
    <row r="22" spans="1:6" ht="20.100000000000001" customHeight="1" x14ac:dyDescent="0.2">
      <c r="A22" s="242" t="str">
        <f>IF(Zusammenfassung!A106&lt;&gt;"",Zusammenfassung!A106,"")</f>
        <v>IV -1</v>
      </c>
      <c r="B22" s="165">
        <f>IF(Zusammenfassung!B106&lt;&gt;"",Zusammenfassung!B106,"")</f>
        <v>4</v>
      </c>
      <c r="C22" s="166">
        <f>IF(Zusammenfassung!C106&lt;&gt;"",Zusammenfassung!C106,"")</f>
        <v>1</v>
      </c>
      <c r="D22" s="239" t="str">
        <f>IF(Zusammenfassung!F106&lt;&gt;"",Zusammenfassung!F106,Zusammenfassung!D106)</f>
        <v>BK-Teilprojekt IV - AG 1</v>
      </c>
      <c r="E22" s="63">
        <f>IF(Zusammenfassung!H106&lt;&gt;"",Zusammenfassung!H106,"")</f>
        <v>0</v>
      </c>
      <c r="F22" s="63">
        <f>IF(Zusammenfassung!I106&lt;&gt;"",Zusammenfassung!I106,"")</f>
        <v>0</v>
      </c>
    </row>
    <row r="23" spans="1:6" ht="20.100000000000001" customHeight="1" x14ac:dyDescent="0.2">
      <c r="A23" s="242" t="str">
        <f>IF(Zusammenfassung!A116&lt;&gt;"",Zusammenfassung!A116,"")</f>
        <v>V -1</v>
      </c>
      <c r="B23" s="165">
        <f>IF(Zusammenfassung!B116&lt;&gt;"",Zusammenfassung!B116,"")</f>
        <v>5</v>
      </c>
      <c r="C23" s="166">
        <f>IF(Zusammenfassung!C116&lt;&gt;"",Zusammenfassung!C116,"")</f>
        <v>1</v>
      </c>
      <c r="D23" s="239" t="str">
        <f>IF(Zusammenfassung!F116&lt;&gt;"",Zusammenfassung!F116,Zusammenfassung!D116)</f>
        <v>BK-Teilprojekt V - AG 1</v>
      </c>
      <c r="E23" s="63">
        <f>IF(Zusammenfassung!H116&lt;&gt;"",Zusammenfassung!H116,"")</f>
        <v>0</v>
      </c>
      <c r="F23" s="63">
        <f>IF(Zusammenfassung!I116&lt;&gt;"",Zusammenfassung!I116,"")</f>
        <v>0</v>
      </c>
    </row>
    <row r="24" spans="1:6" ht="12.75" customHeight="1" x14ac:dyDescent="0.2">
      <c r="A24" s="6"/>
      <c r="B24" s="10"/>
    </row>
    <row r="25" spans="1:6" ht="12.75" x14ac:dyDescent="0.2">
      <c r="A25" s="6"/>
      <c r="B25" s="10"/>
    </row>
    <row r="26" spans="1:6" ht="12.75" x14ac:dyDescent="0.2">
      <c r="A26" s="6"/>
      <c r="B26" s="10"/>
    </row>
    <row r="27" spans="1:6" ht="12.75" x14ac:dyDescent="0.2">
      <c r="A27" s="6"/>
      <c r="B27" s="10"/>
    </row>
    <row r="28" spans="1:6" ht="12.75" x14ac:dyDescent="0.2">
      <c r="A28" s="6"/>
      <c r="B28" s="10"/>
    </row>
    <row r="29" spans="1:6" ht="12.75" x14ac:dyDescent="0.2">
      <c r="A29" s="6"/>
      <c r="B29" s="10"/>
    </row>
    <row r="30" spans="1:6" ht="12.75" x14ac:dyDescent="0.2">
      <c r="A30" s="6"/>
      <c r="B30" s="10"/>
    </row>
    <row r="31" spans="1:6" ht="12.75" x14ac:dyDescent="0.2">
      <c r="A31" s="6"/>
      <c r="B31" s="10"/>
    </row>
    <row r="32" spans="1:6"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CCD41-7CA1-4F84-97E2-1A9C6B0707B6}">
  <sheetPr codeName="Tabelle11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IF(Zusammenfassung!F115&lt;&gt;"",Zusammenfassung!F115,Zusammenfassung!D115)</f>
        <v>BK-Teilprojekt IV - AG 10</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Zusammenfassung!$B$115</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Zusammenfassung!$C$115</f>
        <v>10</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IV - AG 10</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PuAuaMyFrPfgxo621zdsXiyrAxKCXEp/24f4KhMG+PkGi/gAHAlZfBl0llpAtivJkqZOQDxr5boVZGwtbRDEpQ==" saltValue="yDgpoYQiLsMYPCkeQc+vXw==" spinCount="100000" sheet="1" objects="1" scenarios="1" formatCells="0" formatRows="0" selectLockedCells="1" autoFilter="0"/>
  <mergeCells count="1">
    <mergeCell ref="O10:P10"/>
  </mergeCells>
  <conditionalFormatting sqref="J14:Q31">
    <cfRule type="expression" dxfId="186" priority="2" stopIfTrue="1">
      <formula>AND( $A14=4, $C14="ü" )</formula>
    </cfRule>
    <cfRule type="expression" dxfId="185" priority="11" stopIfTrue="1">
      <formula>AND( $A14=3, $C14="ü" )</formula>
    </cfRule>
  </conditionalFormatting>
  <conditionalFormatting sqref="J31:Q31">
    <cfRule type="expression" dxfId="184" priority="5" stopIfTrue="1">
      <formula>AND( $A31=1, $C31="T" )</formula>
    </cfRule>
    <cfRule type="expression" dxfId="183" priority="6" stopIfTrue="1">
      <formula>AND( $A31=4, $C31="ü" )</formula>
    </cfRule>
    <cfRule type="expression" dxfId="182" priority="7" stopIfTrue="1">
      <formula>AND( $A31=3, $C31="ü" )</formula>
    </cfRule>
    <cfRule type="expression" dxfId="181" priority="8" stopIfTrue="1">
      <formula>AND( $A31=2, $C31="Ü" )</formula>
    </cfRule>
  </conditionalFormatting>
  <conditionalFormatting sqref="J14:W31">
    <cfRule type="expression" dxfId="180" priority="1" stopIfTrue="1">
      <formula>AND( $A14=1, $C14="T" )</formula>
    </cfRule>
    <cfRule type="expression" dxfId="179" priority="12" stopIfTrue="1">
      <formula>AND( $A14=2, $C14="Ü" )</formula>
    </cfRule>
  </conditionalFormatting>
  <conditionalFormatting sqref="O14:O31">
    <cfRule type="expression" dxfId="178" priority="10" stopIfTrue="1">
      <formula>AND($O14&lt;&gt;"",$P14&lt;&gt;"")</formula>
    </cfRule>
  </conditionalFormatting>
  <conditionalFormatting sqref="O31">
    <cfRule type="expression" dxfId="177" priority="4" stopIfTrue="1">
      <formula>AND($O31&lt;&gt;"",$P31&lt;&gt;"")</formula>
    </cfRule>
  </conditionalFormatting>
  <conditionalFormatting sqref="P14:P31">
    <cfRule type="expression" dxfId="176" priority="9" stopIfTrue="1">
      <formula>$O14&lt;&gt;""</formula>
    </cfRule>
  </conditionalFormatting>
  <conditionalFormatting sqref="P31">
    <cfRule type="expression" dxfId="175" priority="3" stopIfTrue="1">
      <formula>$O31&lt;&gt;""</formula>
    </cfRule>
  </conditionalFormatting>
  <conditionalFormatting sqref="R14:W31">
    <cfRule type="expression" dxfId="174" priority="14" stopIfTrue="1">
      <formula>AND( $A14=3, $C14="ü" )</formula>
    </cfRule>
    <cfRule type="expression" dxfId="173" priority="15" stopIfTrue="1">
      <formula>AND( $A14=4, $C14="ü" )</formula>
    </cfRule>
  </conditionalFormatting>
  <conditionalFormatting sqref="T14:T31">
    <cfRule type="expression" dxfId="172" priority="13" stopIfTrue="1">
      <formula>AND($K14&lt;&gt;"",OR($O14&lt;&gt;"",$P14&lt;&gt;""))</formula>
    </cfRule>
  </conditionalFormatting>
  <conditionalFormatting sqref="U14:U31">
    <cfRule type="expression" dxfId="171" priority="17">
      <formula>$L14&lt;&gt;""</formula>
    </cfRule>
  </conditionalFormatting>
  <conditionalFormatting sqref="V14:V31">
    <cfRule type="expression" dxfId="170" priority="16">
      <formula>$L14=""</formula>
    </cfRule>
  </conditionalFormatting>
  <dataValidations count="2">
    <dataValidation type="list" allowBlank="1" showInputMessage="1" showErrorMessage="1" sqref="B14:B31" xr:uid="{B7A92D27-7873-4F17-A650-BC680ABEC43A}">
      <formula1>"B"</formula1>
    </dataValidation>
    <dataValidation type="list" allowBlank="1" showInputMessage="1" showErrorMessage="1" sqref="A14:A31" xr:uid="{80DDF5AD-0108-4742-9CA0-442784B174C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4182-C84F-47ED-B94C-DCBCD9F9E6F4}">
  <sheetPr codeName="Tabelle11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IF(Zusammenfassung!F116&lt;&gt;"",Zusammenfassung!F116,Zusammenfassung!D116)</f>
        <v>BK-Teilprojekt V - AG 1</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Zusammenfassung!$B$116</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Zusammenfassung!$C$116</f>
        <v>1</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V - AG 1</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dTu40Uq9lj3SD9ns9Whc9OY2dBgd3Gm7IceByXj4HNAuiRrHGzJ4Q/i6EZWNQAjaEWRT1IPprI5JlWdvK8H9Bw==" saltValue="bkuzjLFQLYU02qrMSPeq3g==" spinCount="100000" sheet="1" objects="1" scenarios="1" formatCells="0" formatRows="0" selectLockedCells="1" autoFilter="0"/>
  <mergeCells count="1">
    <mergeCell ref="O10:P10"/>
  </mergeCells>
  <conditionalFormatting sqref="J14:Q31">
    <cfRule type="expression" dxfId="169" priority="2" stopIfTrue="1">
      <formula>AND( $A14=4, $C14="ü" )</formula>
    </cfRule>
    <cfRule type="expression" dxfId="168" priority="11" stopIfTrue="1">
      <formula>AND( $A14=3, $C14="ü" )</formula>
    </cfRule>
  </conditionalFormatting>
  <conditionalFormatting sqref="J31:Q31">
    <cfRule type="expression" dxfId="167" priority="5" stopIfTrue="1">
      <formula>AND( $A31=1, $C31="T" )</formula>
    </cfRule>
    <cfRule type="expression" dxfId="166" priority="6" stopIfTrue="1">
      <formula>AND( $A31=4, $C31="ü" )</formula>
    </cfRule>
    <cfRule type="expression" dxfId="165" priority="7" stopIfTrue="1">
      <formula>AND( $A31=3, $C31="ü" )</formula>
    </cfRule>
    <cfRule type="expression" dxfId="164" priority="8" stopIfTrue="1">
      <formula>AND( $A31=2, $C31="Ü" )</formula>
    </cfRule>
  </conditionalFormatting>
  <conditionalFormatting sqref="J14:W31">
    <cfRule type="expression" dxfId="163" priority="1" stopIfTrue="1">
      <formula>AND( $A14=1, $C14="T" )</formula>
    </cfRule>
    <cfRule type="expression" dxfId="162" priority="12" stopIfTrue="1">
      <formula>AND( $A14=2, $C14="Ü" )</formula>
    </cfRule>
  </conditionalFormatting>
  <conditionalFormatting sqref="O14:O31">
    <cfRule type="expression" dxfId="161" priority="10" stopIfTrue="1">
      <formula>AND($O14&lt;&gt;"",$P14&lt;&gt;"")</formula>
    </cfRule>
  </conditionalFormatting>
  <conditionalFormatting sqref="O31">
    <cfRule type="expression" dxfId="160" priority="4" stopIfTrue="1">
      <formula>AND($O31&lt;&gt;"",$P31&lt;&gt;"")</formula>
    </cfRule>
  </conditionalFormatting>
  <conditionalFormatting sqref="P14:P31">
    <cfRule type="expression" dxfId="159" priority="9" stopIfTrue="1">
      <formula>$O14&lt;&gt;""</formula>
    </cfRule>
  </conditionalFormatting>
  <conditionalFormatting sqref="P31">
    <cfRule type="expression" dxfId="158" priority="3" stopIfTrue="1">
      <formula>$O31&lt;&gt;""</formula>
    </cfRule>
  </conditionalFormatting>
  <conditionalFormatting sqref="R14:W31">
    <cfRule type="expression" dxfId="157" priority="14" stopIfTrue="1">
      <formula>AND( $A14=3, $C14="ü" )</formula>
    </cfRule>
    <cfRule type="expression" dxfId="156" priority="15" stopIfTrue="1">
      <formula>AND( $A14=4, $C14="ü" )</formula>
    </cfRule>
  </conditionalFormatting>
  <conditionalFormatting sqref="T14:T31">
    <cfRule type="expression" dxfId="155" priority="13" stopIfTrue="1">
      <formula>AND($K14&lt;&gt;"",OR($O14&lt;&gt;"",$P14&lt;&gt;""))</formula>
    </cfRule>
  </conditionalFormatting>
  <conditionalFormatting sqref="U14:U31">
    <cfRule type="expression" dxfId="154" priority="17">
      <formula>$L14&lt;&gt;""</formula>
    </cfRule>
  </conditionalFormatting>
  <conditionalFormatting sqref="V14:V31">
    <cfRule type="expression" dxfId="153" priority="16">
      <formula>$L14=""</formula>
    </cfRule>
  </conditionalFormatting>
  <dataValidations count="2">
    <dataValidation type="list" allowBlank="1" showInputMessage="1" showErrorMessage="1" sqref="B14:B31" xr:uid="{54E145EF-1779-4C09-8BAD-2383114BB3AF}">
      <formula1>"B"</formula1>
    </dataValidation>
    <dataValidation type="list" allowBlank="1" showInputMessage="1" showErrorMessage="1" sqref="A14:A31" xr:uid="{B9356A5C-A384-4795-8B12-BF33E2A6490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980F5-47AC-425B-9961-6725A614FB0B}">
  <sheetPr codeName="Tabelle11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IF(Zusammenfassung!F117&lt;&gt;"",Zusammenfassung!F117,Zusammenfassung!D117)</f>
        <v>BK-Teilprojekt V - AG 2</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Zusammenfassung!$B$117</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Zusammenfassung!$C$117</f>
        <v>2</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V - AG 2</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wEDeZu7PIWYacNPm/BVX7VM4aDq11iUNPKIzArU2S0ISyyRWXJsFM0l5OMl1ZUj4uuwawgVNj0448Lgtj9sFmw==" saltValue="dRookRH+90ouMnnGFk1kRg==" spinCount="100000" sheet="1" objects="1" scenarios="1" formatCells="0" formatRows="0" selectLockedCells="1" autoFilter="0"/>
  <mergeCells count="1">
    <mergeCell ref="O10:P10"/>
  </mergeCells>
  <conditionalFormatting sqref="J14:Q31">
    <cfRule type="expression" dxfId="152" priority="2" stopIfTrue="1">
      <formula>AND( $A14=4, $C14="ü" )</formula>
    </cfRule>
    <cfRule type="expression" dxfId="151" priority="11" stopIfTrue="1">
      <formula>AND( $A14=3, $C14="ü" )</formula>
    </cfRule>
  </conditionalFormatting>
  <conditionalFormatting sqref="J31:Q31">
    <cfRule type="expression" dxfId="150" priority="5" stopIfTrue="1">
      <formula>AND( $A31=1, $C31="T" )</formula>
    </cfRule>
    <cfRule type="expression" dxfId="149" priority="6" stopIfTrue="1">
      <formula>AND( $A31=4, $C31="ü" )</formula>
    </cfRule>
    <cfRule type="expression" dxfId="148" priority="7" stopIfTrue="1">
      <formula>AND( $A31=3, $C31="ü" )</formula>
    </cfRule>
    <cfRule type="expression" dxfId="147" priority="8" stopIfTrue="1">
      <formula>AND( $A31=2, $C31="Ü" )</formula>
    </cfRule>
  </conditionalFormatting>
  <conditionalFormatting sqref="J14:W31">
    <cfRule type="expression" dxfId="146" priority="1" stopIfTrue="1">
      <formula>AND( $A14=1, $C14="T" )</formula>
    </cfRule>
    <cfRule type="expression" dxfId="145" priority="12" stopIfTrue="1">
      <formula>AND( $A14=2, $C14="Ü" )</formula>
    </cfRule>
  </conditionalFormatting>
  <conditionalFormatting sqref="O14:O31">
    <cfRule type="expression" dxfId="144" priority="10" stopIfTrue="1">
      <formula>AND($O14&lt;&gt;"",$P14&lt;&gt;"")</formula>
    </cfRule>
  </conditionalFormatting>
  <conditionalFormatting sqref="O31">
    <cfRule type="expression" dxfId="143" priority="4" stopIfTrue="1">
      <formula>AND($O31&lt;&gt;"",$P31&lt;&gt;"")</formula>
    </cfRule>
  </conditionalFormatting>
  <conditionalFormatting sqref="P14:P31">
    <cfRule type="expression" dxfId="142" priority="9" stopIfTrue="1">
      <formula>$O14&lt;&gt;""</formula>
    </cfRule>
  </conditionalFormatting>
  <conditionalFormatting sqref="P31">
    <cfRule type="expression" dxfId="141" priority="3" stopIfTrue="1">
      <formula>$O31&lt;&gt;""</formula>
    </cfRule>
  </conditionalFormatting>
  <conditionalFormatting sqref="R14:W31">
    <cfRule type="expression" dxfId="140" priority="14" stopIfTrue="1">
      <formula>AND( $A14=3, $C14="ü" )</formula>
    </cfRule>
    <cfRule type="expression" dxfId="139" priority="15" stopIfTrue="1">
      <formula>AND( $A14=4, $C14="ü" )</formula>
    </cfRule>
  </conditionalFormatting>
  <conditionalFormatting sqref="T14:T31">
    <cfRule type="expression" dxfId="138" priority="13" stopIfTrue="1">
      <formula>AND($K14&lt;&gt;"",OR($O14&lt;&gt;"",$P14&lt;&gt;""))</formula>
    </cfRule>
  </conditionalFormatting>
  <conditionalFormatting sqref="U14:U31">
    <cfRule type="expression" dxfId="137" priority="17">
      <formula>$L14&lt;&gt;""</formula>
    </cfRule>
  </conditionalFormatting>
  <conditionalFormatting sqref="V14:V31">
    <cfRule type="expression" dxfId="136" priority="16">
      <formula>$L14=""</formula>
    </cfRule>
  </conditionalFormatting>
  <dataValidations count="2">
    <dataValidation type="list" allowBlank="1" showInputMessage="1" showErrorMessage="1" sqref="B14:B31" xr:uid="{E764F2CC-4405-4296-8332-729D45D223C1}">
      <formula1>"B"</formula1>
    </dataValidation>
    <dataValidation type="list" allowBlank="1" showInputMessage="1" showErrorMessage="1" sqref="A14:A31" xr:uid="{E0AF8459-0170-463D-A3CA-178177D3A27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4E4E6-80D9-472A-836E-871D2C94895D}">
  <sheetPr codeName="Tabelle11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IF(Zusammenfassung!F118&lt;&gt;"",Zusammenfassung!F118,Zusammenfassung!D118)</f>
        <v>BK-Teilprojekt V - AG 3</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Zusammenfassung!$B$118</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Zusammenfassung!$C$118</f>
        <v>3</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V - AG 3</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1coTJaNh5A1UM4/0J+423NjPcZJ6ECI0KViBLQ3QCwasfjDazOyr9CtV8bf5kynfHCYLpHB92MFNpYFxmuUDPQ==" saltValue="v+3MGhj6KUyvC+fBkyR2Sw==" spinCount="100000" sheet="1" objects="1" scenarios="1" formatCells="0" formatRows="0" selectLockedCells="1" autoFilter="0"/>
  <mergeCells count="1">
    <mergeCell ref="O10:P10"/>
  </mergeCells>
  <conditionalFormatting sqref="J14:Q31">
    <cfRule type="expression" dxfId="135" priority="2" stopIfTrue="1">
      <formula>AND( $A14=4, $C14="ü" )</formula>
    </cfRule>
    <cfRule type="expression" dxfId="134" priority="11" stopIfTrue="1">
      <formula>AND( $A14=3, $C14="ü" )</formula>
    </cfRule>
  </conditionalFormatting>
  <conditionalFormatting sqref="J31:Q31">
    <cfRule type="expression" dxfId="133" priority="5" stopIfTrue="1">
      <formula>AND( $A31=1, $C31="T" )</formula>
    </cfRule>
    <cfRule type="expression" dxfId="132" priority="6" stopIfTrue="1">
      <formula>AND( $A31=4, $C31="ü" )</formula>
    </cfRule>
    <cfRule type="expression" dxfId="131" priority="7" stopIfTrue="1">
      <formula>AND( $A31=3, $C31="ü" )</formula>
    </cfRule>
    <cfRule type="expression" dxfId="130" priority="8" stopIfTrue="1">
      <formula>AND( $A31=2, $C31="Ü" )</formula>
    </cfRule>
  </conditionalFormatting>
  <conditionalFormatting sqref="J14:W31">
    <cfRule type="expression" dxfId="129" priority="1" stopIfTrue="1">
      <formula>AND( $A14=1, $C14="T" )</formula>
    </cfRule>
    <cfRule type="expression" dxfId="128" priority="12" stopIfTrue="1">
      <formula>AND( $A14=2, $C14="Ü" )</formula>
    </cfRule>
  </conditionalFormatting>
  <conditionalFormatting sqref="O14:O31">
    <cfRule type="expression" dxfId="127" priority="10" stopIfTrue="1">
      <formula>AND($O14&lt;&gt;"",$P14&lt;&gt;"")</formula>
    </cfRule>
  </conditionalFormatting>
  <conditionalFormatting sqref="O31">
    <cfRule type="expression" dxfId="126" priority="4" stopIfTrue="1">
      <formula>AND($O31&lt;&gt;"",$P31&lt;&gt;"")</formula>
    </cfRule>
  </conditionalFormatting>
  <conditionalFormatting sqref="P14:P31">
    <cfRule type="expression" dxfId="125" priority="9" stopIfTrue="1">
      <formula>$O14&lt;&gt;""</formula>
    </cfRule>
  </conditionalFormatting>
  <conditionalFormatting sqref="P31">
    <cfRule type="expression" dxfId="124" priority="3" stopIfTrue="1">
      <formula>$O31&lt;&gt;""</formula>
    </cfRule>
  </conditionalFormatting>
  <conditionalFormatting sqref="R14:W31">
    <cfRule type="expression" dxfId="123" priority="14" stopIfTrue="1">
      <formula>AND( $A14=3, $C14="ü" )</formula>
    </cfRule>
    <cfRule type="expression" dxfId="122" priority="15" stopIfTrue="1">
      <formula>AND( $A14=4, $C14="ü" )</formula>
    </cfRule>
  </conditionalFormatting>
  <conditionalFormatting sqref="T14:T31">
    <cfRule type="expression" dxfId="121" priority="13" stopIfTrue="1">
      <formula>AND($K14&lt;&gt;"",OR($O14&lt;&gt;"",$P14&lt;&gt;""))</formula>
    </cfRule>
  </conditionalFormatting>
  <conditionalFormatting sqref="U14:U31">
    <cfRule type="expression" dxfId="120" priority="17">
      <formula>$L14&lt;&gt;""</formula>
    </cfRule>
  </conditionalFormatting>
  <conditionalFormatting sqref="V14:V31">
    <cfRule type="expression" dxfId="119" priority="16">
      <formula>$L14=""</formula>
    </cfRule>
  </conditionalFormatting>
  <dataValidations count="2">
    <dataValidation type="list" allowBlank="1" showInputMessage="1" showErrorMessage="1" sqref="B14:B31" xr:uid="{63CE8761-0146-4BB3-BEA6-36F97AD4D543}">
      <formula1>"B"</formula1>
    </dataValidation>
    <dataValidation type="list" allowBlank="1" showInputMessage="1" showErrorMessage="1" sqref="A14:A31" xr:uid="{CB5EE32A-B6BD-4A9F-B00A-9920827F33C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CE4F6-CF2C-4903-8817-1F5AB5F2E141}">
  <sheetPr codeName="Tabelle11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IF(Zusammenfassung!F119&lt;&gt;"",Zusammenfassung!F119,Zusammenfassung!D119)</f>
        <v>BK-Teilprojekt V - AG 4</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Zusammenfassung!$B$119</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Zusammenfassung!$C$119</f>
        <v>4</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V - AG 4</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j0iv5Cx9sVaSC3Cyn39P1hhY99zVkrRZnSw90owHqjeLHHcX1xq2GLOCJctO4/AZG7RGG6PzVm5tseqQpvMrPw==" saltValue="ogowF7yVHxRj286++EpdUw==" spinCount="100000" sheet="1" objects="1" scenarios="1" formatCells="0" formatRows="0" selectLockedCells="1" autoFilter="0"/>
  <mergeCells count="1">
    <mergeCell ref="O10:P10"/>
  </mergeCells>
  <conditionalFormatting sqref="J14:Q31">
    <cfRule type="expression" dxfId="118" priority="2" stopIfTrue="1">
      <formula>AND( $A14=4, $C14="ü" )</formula>
    </cfRule>
    <cfRule type="expression" dxfId="117" priority="11" stopIfTrue="1">
      <formula>AND( $A14=3, $C14="ü" )</formula>
    </cfRule>
  </conditionalFormatting>
  <conditionalFormatting sqref="J31:Q31">
    <cfRule type="expression" dxfId="116" priority="5" stopIfTrue="1">
      <formula>AND( $A31=1, $C31="T" )</formula>
    </cfRule>
    <cfRule type="expression" dxfId="115" priority="6" stopIfTrue="1">
      <formula>AND( $A31=4, $C31="ü" )</formula>
    </cfRule>
    <cfRule type="expression" dxfId="114" priority="7" stopIfTrue="1">
      <formula>AND( $A31=3, $C31="ü" )</formula>
    </cfRule>
    <cfRule type="expression" dxfId="113" priority="8" stopIfTrue="1">
      <formula>AND( $A31=2, $C31="Ü" )</formula>
    </cfRule>
  </conditionalFormatting>
  <conditionalFormatting sqref="J14:W31">
    <cfRule type="expression" dxfId="112" priority="1" stopIfTrue="1">
      <formula>AND( $A14=1, $C14="T" )</formula>
    </cfRule>
    <cfRule type="expression" dxfId="111" priority="12" stopIfTrue="1">
      <formula>AND( $A14=2, $C14="Ü" )</formula>
    </cfRule>
  </conditionalFormatting>
  <conditionalFormatting sqref="O14:O31">
    <cfRule type="expression" dxfId="110" priority="10" stopIfTrue="1">
      <formula>AND($O14&lt;&gt;"",$P14&lt;&gt;"")</formula>
    </cfRule>
  </conditionalFormatting>
  <conditionalFormatting sqref="O31">
    <cfRule type="expression" dxfId="109" priority="4" stopIfTrue="1">
      <formula>AND($O31&lt;&gt;"",$P31&lt;&gt;"")</formula>
    </cfRule>
  </conditionalFormatting>
  <conditionalFormatting sqref="P14:P31">
    <cfRule type="expression" dxfId="108" priority="9" stopIfTrue="1">
      <formula>$O14&lt;&gt;""</formula>
    </cfRule>
  </conditionalFormatting>
  <conditionalFormatting sqref="P31">
    <cfRule type="expression" dxfId="107" priority="3" stopIfTrue="1">
      <formula>$O31&lt;&gt;""</formula>
    </cfRule>
  </conditionalFormatting>
  <conditionalFormatting sqref="R14:W31">
    <cfRule type="expression" dxfId="106" priority="14" stopIfTrue="1">
      <formula>AND( $A14=3, $C14="ü" )</formula>
    </cfRule>
    <cfRule type="expression" dxfId="105" priority="15" stopIfTrue="1">
      <formula>AND( $A14=4, $C14="ü" )</formula>
    </cfRule>
  </conditionalFormatting>
  <conditionalFormatting sqref="T14:T31">
    <cfRule type="expression" dxfId="104" priority="13" stopIfTrue="1">
      <formula>AND($K14&lt;&gt;"",OR($O14&lt;&gt;"",$P14&lt;&gt;""))</formula>
    </cfRule>
  </conditionalFormatting>
  <conditionalFormatting sqref="U14:U31">
    <cfRule type="expression" dxfId="103" priority="17">
      <formula>$L14&lt;&gt;""</formula>
    </cfRule>
  </conditionalFormatting>
  <conditionalFormatting sqref="V14:V31">
    <cfRule type="expression" dxfId="102" priority="16">
      <formula>$L14=""</formula>
    </cfRule>
  </conditionalFormatting>
  <dataValidations count="2">
    <dataValidation type="list" allowBlank="1" showInputMessage="1" showErrorMessage="1" sqref="B14:B31" xr:uid="{99851FB6-3FBB-41D0-B50A-4F084E515162}">
      <formula1>"B"</formula1>
    </dataValidation>
    <dataValidation type="list" allowBlank="1" showInputMessage="1" showErrorMessage="1" sqref="A14:A31" xr:uid="{E8D49066-2F68-47E1-8148-97C2D4EC90E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18A6C-DA02-48D6-8E60-D713EA6C911D}">
  <sheetPr codeName="Tabelle11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IF(Zusammenfassung!F120&lt;&gt;"",Zusammenfassung!F120,Zusammenfassung!D120)</f>
        <v>BK-Teilprojekt V - AG 5</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Zusammenfassung!$B$120</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Zusammenfassung!$C$120</f>
        <v>5</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V - AG 5</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dcV/3g3G/sYiag6QlVgDcb0d5rZcRuAxPce6oG7Xs1xHn6ieDoHQ3rhs66ULRVv3BIPHcrcwX0GmHfYy56TpwQ==" saltValue="CVkAD+77O/6AoZTRAoZ1wQ==" spinCount="100000" sheet="1" objects="1" scenarios="1" formatCells="0" formatRows="0" selectLockedCells="1" autoFilter="0"/>
  <mergeCells count="1">
    <mergeCell ref="O10:P10"/>
  </mergeCells>
  <conditionalFormatting sqref="J14:Q31">
    <cfRule type="expression" dxfId="101" priority="2" stopIfTrue="1">
      <formula>AND( $A14=4, $C14="ü" )</formula>
    </cfRule>
    <cfRule type="expression" dxfId="100" priority="11" stopIfTrue="1">
      <formula>AND( $A14=3, $C14="ü" )</formula>
    </cfRule>
  </conditionalFormatting>
  <conditionalFormatting sqref="J31:Q31">
    <cfRule type="expression" dxfId="99" priority="5" stopIfTrue="1">
      <formula>AND( $A31=1, $C31="T" )</formula>
    </cfRule>
    <cfRule type="expression" dxfId="98" priority="6" stopIfTrue="1">
      <formula>AND( $A31=4, $C31="ü" )</formula>
    </cfRule>
    <cfRule type="expression" dxfId="97" priority="7" stopIfTrue="1">
      <formula>AND( $A31=3, $C31="ü" )</formula>
    </cfRule>
    <cfRule type="expression" dxfId="96" priority="8" stopIfTrue="1">
      <formula>AND( $A31=2, $C31="Ü" )</formula>
    </cfRule>
  </conditionalFormatting>
  <conditionalFormatting sqref="J14:W31">
    <cfRule type="expression" dxfId="95" priority="1" stopIfTrue="1">
      <formula>AND( $A14=1, $C14="T" )</formula>
    </cfRule>
    <cfRule type="expression" dxfId="94" priority="12" stopIfTrue="1">
      <formula>AND( $A14=2, $C14="Ü" )</formula>
    </cfRule>
  </conditionalFormatting>
  <conditionalFormatting sqref="O14:O31">
    <cfRule type="expression" dxfId="93" priority="10" stopIfTrue="1">
      <formula>AND($O14&lt;&gt;"",$P14&lt;&gt;"")</formula>
    </cfRule>
  </conditionalFormatting>
  <conditionalFormatting sqref="O31">
    <cfRule type="expression" dxfId="92" priority="4" stopIfTrue="1">
      <formula>AND($O31&lt;&gt;"",$P31&lt;&gt;"")</formula>
    </cfRule>
  </conditionalFormatting>
  <conditionalFormatting sqref="P14:P31">
    <cfRule type="expression" dxfId="91" priority="9" stopIfTrue="1">
      <formula>$O14&lt;&gt;""</formula>
    </cfRule>
  </conditionalFormatting>
  <conditionalFormatting sqref="P31">
    <cfRule type="expression" dxfId="90" priority="3" stopIfTrue="1">
      <formula>$O31&lt;&gt;""</formula>
    </cfRule>
  </conditionalFormatting>
  <conditionalFormatting sqref="R14:W31">
    <cfRule type="expression" dxfId="89" priority="14" stopIfTrue="1">
      <formula>AND( $A14=3, $C14="ü" )</formula>
    </cfRule>
    <cfRule type="expression" dxfId="88" priority="15" stopIfTrue="1">
      <formula>AND( $A14=4, $C14="ü" )</formula>
    </cfRule>
  </conditionalFormatting>
  <conditionalFormatting sqref="T14:T31">
    <cfRule type="expression" dxfId="87" priority="13" stopIfTrue="1">
      <formula>AND($K14&lt;&gt;"",OR($O14&lt;&gt;"",$P14&lt;&gt;""))</formula>
    </cfRule>
  </conditionalFormatting>
  <conditionalFormatting sqref="U14:U31">
    <cfRule type="expression" dxfId="86" priority="17">
      <formula>$L14&lt;&gt;""</formula>
    </cfRule>
  </conditionalFormatting>
  <conditionalFormatting sqref="V14:V31">
    <cfRule type="expression" dxfId="85" priority="16">
      <formula>$L14=""</formula>
    </cfRule>
  </conditionalFormatting>
  <dataValidations count="2">
    <dataValidation type="list" allowBlank="1" showInputMessage="1" showErrorMessage="1" sqref="B14:B31" xr:uid="{C120A6EF-520C-4B30-8C80-CABD047DB7CE}">
      <formula1>"B"</formula1>
    </dataValidation>
    <dataValidation type="list" allowBlank="1" showInputMessage="1" showErrorMessage="1" sqref="A14:A31" xr:uid="{5988687B-515A-4AC9-B506-BC51FD4CA34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9CA3-A9B6-4BDF-8F5A-04DF21C790DF}">
  <sheetPr codeName="Tabelle11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IF(Zusammenfassung!F121&lt;&gt;"",Zusammenfassung!F121,Zusammenfassung!D121)</f>
        <v>BK-Teilprojekt V - AG 6</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Zusammenfassung!$B$121</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Zusammenfassung!$C$121</f>
        <v>6</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V - AG 6</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qeGWNpqvah6VVzKKhKVKOcVGJlksjiHcrTG2s4jf6hRZ7Q3pqguikBjUl94ZJHzovvuBkFpvMaaMrkjIrh5isA==" saltValue="C+SMdcKJKHahelE+zYnMjg==" spinCount="100000" sheet="1" objects="1" scenarios="1" formatCells="0" formatRows="0" selectLockedCells="1" autoFilter="0"/>
  <mergeCells count="1">
    <mergeCell ref="O10:P10"/>
  </mergeCells>
  <conditionalFormatting sqref="J14:Q31">
    <cfRule type="expression" dxfId="84" priority="2" stopIfTrue="1">
      <formula>AND( $A14=4, $C14="ü" )</formula>
    </cfRule>
    <cfRule type="expression" dxfId="83" priority="11" stopIfTrue="1">
      <formula>AND( $A14=3, $C14="ü" )</formula>
    </cfRule>
  </conditionalFormatting>
  <conditionalFormatting sqref="J31:Q31">
    <cfRule type="expression" dxfId="82" priority="5" stopIfTrue="1">
      <formula>AND( $A31=1, $C31="T" )</formula>
    </cfRule>
    <cfRule type="expression" dxfId="81" priority="6" stopIfTrue="1">
      <formula>AND( $A31=4, $C31="ü" )</formula>
    </cfRule>
    <cfRule type="expression" dxfId="80" priority="7" stopIfTrue="1">
      <formula>AND( $A31=3, $C31="ü" )</formula>
    </cfRule>
    <cfRule type="expression" dxfId="79" priority="8" stopIfTrue="1">
      <formula>AND( $A31=2, $C31="Ü" )</formula>
    </cfRule>
  </conditionalFormatting>
  <conditionalFormatting sqref="J14:W31">
    <cfRule type="expression" dxfId="78" priority="1" stopIfTrue="1">
      <formula>AND( $A14=1, $C14="T" )</formula>
    </cfRule>
    <cfRule type="expression" dxfId="77" priority="12" stopIfTrue="1">
      <formula>AND( $A14=2, $C14="Ü" )</formula>
    </cfRule>
  </conditionalFormatting>
  <conditionalFormatting sqref="O14:O31">
    <cfRule type="expression" dxfId="76" priority="10" stopIfTrue="1">
      <formula>AND($O14&lt;&gt;"",$P14&lt;&gt;"")</formula>
    </cfRule>
  </conditionalFormatting>
  <conditionalFormatting sqref="O31">
    <cfRule type="expression" dxfId="75" priority="4" stopIfTrue="1">
      <formula>AND($O31&lt;&gt;"",$P31&lt;&gt;"")</formula>
    </cfRule>
  </conditionalFormatting>
  <conditionalFormatting sqref="P14:P31">
    <cfRule type="expression" dxfId="74" priority="9" stopIfTrue="1">
      <formula>$O14&lt;&gt;""</formula>
    </cfRule>
  </conditionalFormatting>
  <conditionalFormatting sqref="P31">
    <cfRule type="expression" dxfId="73" priority="3" stopIfTrue="1">
      <formula>$O31&lt;&gt;""</formula>
    </cfRule>
  </conditionalFormatting>
  <conditionalFormatting sqref="R14:W31">
    <cfRule type="expression" dxfId="72" priority="14" stopIfTrue="1">
      <formula>AND( $A14=3, $C14="ü" )</formula>
    </cfRule>
    <cfRule type="expression" dxfId="71" priority="15" stopIfTrue="1">
      <formula>AND( $A14=4, $C14="ü" )</formula>
    </cfRule>
  </conditionalFormatting>
  <conditionalFormatting sqref="T14:T31">
    <cfRule type="expression" dxfId="70" priority="13" stopIfTrue="1">
      <formula>AND($K14&lt;&gt;"",OR($O14&lt;&gt;"",$P14&lt;&gt;""))</formula>
    </cfRule>
  </conditionalFormatting>
  <conditionalFormatting sqref="U14:U31">
    <cfRule type="expression" dxfId="69" priority="17">
      <formula>$L14&lt;&gt;""</formula>
    </cfRule>
  </conditionalFormatting>
  <conditionalFormatting sqref="V14:V31">
    <cfRule type="expression" dxfId="68" priority="16">
      <formula>$L14=""</formula>
    </cfRule>
  </conditionalFormatting>
  <dataValidations count="2">
    <dataValidation type="list" allowBlank="1" showInputMessage="1" showErrorMessage="1" sqref="B14:B31" xr:uid="{24FDF95B-843F-437A-9B40-92401BE41F43}">
      <formula1>"B"</formula1>
    </dataValidation>
    <dataValidation type="list" allowBlank="1" showInputMessage="1" showErrorMessage="1" sqref="A14:A31" xr:uid="{8C6ED704-70BA-4E3C-BADA-9E2E733A844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EC79B-2665-491B-80DB-C2FAD5C340DF}">
  <sheetPr codeName="Tabelle11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IF(Zusammenfassung!F122&lt;&gt;"",Zusammenfassung!F122,Zusammenfassung!D122)</f>
        <v>BK-Teilprojekt V - AG 7</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Zusammenfassung!$B$122</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Zusammenfassung!$C$122</f>
        <v>7</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V - AG 7</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RDHudX/ojmC2AWH25bNKxFH5Hp8n2VoIgWkAqCokHJXSSm8C0Pkzj/oFWLg9bcmVZXe26rXypWx+bkvvFczLrQ==" saltValue="n6w494y7YyIFx4GmYjz+yQ==" spinCount="100000" sheet="1" objects="1" scenarios="1" formatCells="0" formatRows="0" selectLockedCells="1" autoFilter="0"/>
  <mergeCells count="1">
    <mergeCell ref="O10:P10"/>
  </mergeCells>
  <conditionalFormatting sqref="J14:Q31">
    <cfRule type="expression" dxfId="67" priority="2" stopIfTrue="1">
      <formula>AND( $A14=4, $C14="ü" )</formula>
    </cfRule>
    <cfRule type="expression" dxfId="66" priority="11" stopIfTrue="1">
      <formula>AND( $A14=3, $C14="ü" )</formula>
    </cfRule>
  </conditionalFormatting>
  <conditionalFormatting sqref="J31:Q31">
    <cfRule type="expression" dxfId="65" priority="5" stopIfTrue="1">
      <formula>AND( $A31=1, $C31="T" )</formula>
    </cfRule>
    <cfRule type="expression" dxfId="64" priority="6" stopIfTrue="1">
      <formula>AND( $A31=4, $C31="ü" )</formula>
    </cfRule>
    <cfRule type="expression" dxfId="63" priority="7" stopIfTrue="1">
      <formula>AND( $A31=3, $C31="ü" )</formula>
    </cfRule>
    <cfRule type="expression" dxfId="62" priority="8" stopIfTrue="1">
      <formula>AND( $A31=2, $C31="Ü" )</formula>
    </cfRule>
  </conditionalFormatting>
  <conditionalFormatting sqref="J14:W31">
    <cfRule type="expression" dxfId="61" priority="1" stopIfTrue="1">
      <formula>AND( $A14=1, $C14="T" )</formula>
    </cfRule>
    <cfRule type="expression" dxfId="60" priority="12" stopIfTrue="1">
      <formula>AND( $A14=2, $C14="Ü" )</formula>
    </cfRule>
  </conditionalFormatting>
  <conditionalFormatting sqref="O14:O31">
    <cfRule type="expression" dxfId="59" priority="10" stopIfTrue="1">
      <formula>AND($O14&lt;&gt;"",$P14&lt;&gt;"")</formula>
    </cfRule>
  </conditionalFormatting>
  <conditionalFormatting sqref="O31">
    <cfRule type="expression" dxfId="58" priority="4" stopIfTrue="1">
      <formula>AND($O31&lt;&gt;"",$P31&lt;&gt;"")</formula>
    </cfRule>
  </conditionalFormatting>
  <conditionalFormatting sqref="P14:P31">
    <cfRule type="expression" dxfId="57" priority="9" stopIfTrue="1">
      <formula>$O14&lt;&gt;""</formula>
    </cfRule>
  </conditionalFormatting>
  <conditionalFormatting sqref="P31">
    <cfRule type="expression" dxfId="56" priority="3" stopIfTrue="1">
      <formula>$O31&lt;&gt;""</formula>
    </cfRule>
  </conditionalFormatting>
  <conditionalFormatting sqref="R14:W31">
    <cfRule type="expression" dxfId="55" priority="14" stopIfTrue="1">
      <formula>AND( $A14=3, $C14="ü" )</formula>
    </cfRule>
    <cfRule type="expression" dxfId="54" priority="15" stopIfTrue="1">
      <formula>AND( $A14=4, $C14="ü" )</formula>
    </cfRule>
  </conditionalFormatting>
  <conditionalFormatting sqref="T14:T31">
    <cfRule type="expression" dxfId="53" priority="13" stopIfTrue="1">
      <formula>AND($K14&lt;&gt;"",OR($O14&lt;&gt;"",$P14&lt;&gt;""))</formula>
    </cfRule>
  </conditionalFormatting>
  <conditionalFormatting sqref="U14:U31">
    <cfRule type="expression" dxfId="52" priority="17">
      <formula>$L14&lt;&gt;""</formula>
    </cfRule>
  </conditionalFormatting>
  <conditionalFormatting sqref="V14:V31">
    <cfRule type="expression" dxfId="51" priority="16">
      <formula>$L14=""</formula>
    </cfRule>
  </conditionalFormatting>
  <dataValidations count="2">
    <dataValidation type="list" allowBlank="1" showInputMessage="1" showErrorMessage="1" sqref="B14:B31" xr:uid="{5ACE9D87-5B94-470D-876F-F01658D92D8D}">
      <formula1>"B"</formula1>
    </dataValidation>
    <dataValidation type="list" allowBlank="1" showInputMessage="1" showErrorMessage="1" sqref="A14:A31" xr:uid="{A5D7B693-591A-4D3B-B6B1-59DB8FDDC88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E8F00-4948-49B4-BBCC-A32412150EE5}">
  <sheetPr codeName="Tabelle11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IF(Zusammenfassung!F123&lt;&gt;"",Zusammenfassung!F123,Zusammenfassung!D123)</f>
        <v>BK-Teilprojekt V - AG 8</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Zusammenfassung!$B$123</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Zusammenfassung!$C$123</f>
        <v>8</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V - AG 8</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daPiH7AsCVAo+wZtIb1lJQcw2A232+6O3r3y2Gnq6mC+ONx1wwSEopUZI/y74kucpuheQ2+T8H7BwHZ1JLyccw==" saltValue="b+1of47kc5JgPoLQ6gzqNg==" spinCount="100000" sheet="1" objects="1" scenarios="1" formatCells="0" formatRows="0" selectLockedCells="1" autoFilter="0"/>
  <mergeCells count="1">
    <mergeCell ref="O10:P10"/>
  </mergeCells>
  <conditionalFormatting sqref="J14:Q31">
    <cfRule type="expression" dxfId="50" priority="2" stopIfTrue="1">
      <formula>AND( $A14=4, $C14="ü" )</formula>
    </cfRule>
    <cfRule type="expression" dxfId="49" priority="11" stopIfTrue="1">
      <formula>AND( $A14=3, $C14="ü" )</formula>
    </cfRule>
  </conditionalFormatting>
  <conditionalFormatting sqref="J31:Q31">
    <cfRule type="expression" dxfId="48" priority="5" stopIfTrue="1">
      <formula>AND( $A31=1, $C31="T" )</formula>
    </cfRule>
    <cfRule type="expression" dxfId="47" priority="6" stopIfTrue="1">
      <formula>AND( $A31=4, $C31="ü" )</formula>
    </cfRule>
    <cfRule type="expression" dxfId="46" priority="7" stopIfTrue="1">
      <formula>AND( $A31=3, $C31="ü" )</formula>
    </cfRule>
    <cfRule type="expression" dxfId="45" priority="8" stopIfTrue="1">
      <formula>AND( $A31=2, $C31="Ü" )</formula>
    </cfRule>
  </conditionalFormatting>
  <conditionalFormatting sqref="J14:W31">
    <cfRule type="expression" dxfId="44" priority="1" stopIfTrue="1">
      <formula>AND( $A14=1, $C14="T" )</formula>
    </cfRule>
    <cfRule type="expression" dxfId="43" priority="12" stopIfTrue="1">
      <formula>AND( $A14=2, $C14="Ü" )</formula>
    </cfRule>
  </conditionalFormatting>
  <conditionalFormatting sqref="O14:O31">
    <cfRule type="expression" dxfId="42" priority="10" stopIfTrue="1">
      <formula>AND($O14&lt;&gt;"",$P14&lt;&gt;"")</formula>
    </cfRule>
  </conditionalFormatting>
  <conditionalFormatting sqref="O31">
    <cfRule type="expression" dxfId="41" priority="4" stopIfTrue="1">
      <formula>AND($O31&lt;&gt;"",$P31&lt;&gt;"")</formula>
    </cfRule>
  </conditionalFormatting>
  <conditionalFormatting sqref="P14:P31">
    <cfRule type="expression" dxfId="40" priority="9" stopIfTrue="1">
      <formula>$O14&lt;&gt;""</formula>
    </cfRule>
  </conditionalFormatting>
  <conditionalFormatting sqref="P31">
    <cfRule type="expression" dxfId="39" priority="3" stopIfTrue="1">
      <formula>$O31&lt;&gt;""</formula>
    </cfRule>
  </conditionalFormatting>
  <conditionalFormatting sqref="R14:W31">
    <cfRule type="expression" dxfId="38" priority="14" stopIfTrue="1">
      <formula>AND( $A14=3, $C14="ü" )</formula>
    </cfRule>
    <cfRule type="expression" dxfId="37" priority="15" stopIfTrue="1">
      <formula>AND( $A14=4, $C14="ü" )</formula>
    </cfRule>
  </conditionalFormatting>
  <conditionalFormatting sqref="T14:T31">
    <cfRule type="expression" dxfId="36" priority="13" stopIfTrue="1">
      <formula>AND($K14&lt;&gt;"",OR($O14&lt;&gt;"",$P14&lt;&gt;""))</formula>
    </cfRule>
  </conditionalFormatting>
  <conditionalFormatting sqref="U14:U31">
    <cfRule type="expression" dxfId="35" priority="17">
      <formula>$L14&lt;&gt;""</formula>
    </cfRule>
  </conditionalFormatting>
  <conditionalFormatting sqref="V14:V31">
    <cfRule type="expression" dxfId="34" priority="16">
      <formula>$L14=""</formula>
    </cfRule>
  </conditionalFormatting>
  <dataValidations count="2">
    <dataValidation type="list" allowBlank="1" showInputMessage="1" showErrorMessage="1" sqref="B14:B31" xr:uid="{590D5D67-59E8-466D-9C7A-2E5E9DB8D715}">
      <formula1>"B"</formula1>
    </dataValidation>
    <dataValidation type="list" allowBlank="1" showInputMessage="1" showErrorMessage="1" sqref="A14:A31" xr:uid="{8CA007DF-54BE-41D9-9200-F7FFEC76EF5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6E669-7563-4203-86F6-DED52AA2C9C1}">
  <sheetPr codeName="Tabelle11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IF(Zusammenfassung!F124&lt;&gt;"",Zusammenfassung!F124,Zusammenfassung!D124)</f>
        <v>BK-Teilprojekt V - AG 9</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Zusammenfassung!$B$124</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Zusammenfassung!$C$124</f>
        <v>9</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V - AG 9</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lhRjHfzklhm9PhChlmfA5yz2zxlAQ7YokUNB4Ig/w+VzpJK8d/dSS7qn7mzbw6nF/Rp2vBsHVP/mzTDCRjk82Q==" saltValue="FD/tF5D/4MbW8NOwOk9mlw==" spinCount="100000" sheet="1" objects="1" scenarios="1" formatCells="0" formatRows="0" selectLockedCells="1" autoFilter="0"/>
  <mergeCells count="1">
    <mergeCell ref="O10:P10"/>
  </mergeCells>
  <conditionalFormatting sqref="J14:Q31">
    <cfRule type="expression" dxfId="33" priority="2" stopIfTrue="1">
      <formula>AND( $A14=4, $C14="ü" )</formula>
    </cfRule>
    <cfRule type="expression" dxfId="32" priority="11" stopIfTrue="1">
      <formula>AND( $A14=3, $C14="ü" )</formula>
    </cfRule>
  </conditionalFormatting>
  <conditionalFormatting sqref="J31:Q31">
    <cfRule type="expression" dxfId="31" priority="5" stopIfTrue="1">
      <formula>AND( $A31=1, $C31="T" )</formula>
    </cfRule>
    <cfRule type="expression" dxfId="30" priority="6" stopIfTrue="1">
      <formula>AND( $A31=4, $C31="ü" )</formula>
    </cfRule>
    <cfRule type="expression" dxfId="29" priority="7" stopIfTrue="1">
      <formula>AND( $A31=3, $C31="ü" )</formula>
    </cfRule>
    <cfRule type="expression" dxfId="28" priority="8" stopIfTrue="1">
      <formula>AND( $A31=2, $C31="Ü" )</formula>
    </cfRule>
  </conditionalFormatting>
  <conditionalFormatting sqref="J14:W31">
    <cfRule type="expression" dxfId="27" priority="1" stopIfTrue="1">
      <formula>AND( $A14=1, $C14="T" )</formula>
    </cfRule>
    <cfRule type="expression" dxfId="26" priority="12" stopIfTrue="1">
      <formula>AND( $A14=2, $C14="Ü" )</formula>
    </cfRule>
  </conditionalFormatting>
  <conditionalFormatting sqref="O14:O31">
    <cfRule type="expression" dxfId="25" priority="10" stopIfTrue="1">
      <formula>AND($O14&lt;&gt;"",$P14&lt;&gt;"")</formula>
    </cfRule>
  </conditionalFormatting>
  <conditionalFormatting sqref="O31">
    <cfRule type="expression" dxfId="24" priority="4" stopIfTrue="1">
      <formula>AND($O31&lt;&gt;"",$P31&lt;&gt;"")</formula>
    </cfRule>
  </conditionalFormatting>
  <conditionalFormatting sqref="P14:P31">
    <cfRule type="expression" dxfId="23" priority="9" stopIfTrue="1">
      <formula>$O14&lt;&gt;""</formula>
    </cfRule>
  </conditionalFormatting>
  <conditionalFormatting sqref="P31">
    <cfRule type="expression" dxfId="22" priority="3" stopIfTrue="1">
      <formula>$O31&lt;&gt;""</formula>
    </cfRule>
  </conditionalFormatting>
  <conditionalFormatting sqref="R14:W31">
    <cfRule type="expression" dxfId="21" priority="14" stopIfTrue="1">
      <formula>AND( $A14=3, $C14="ü" )</formula>
    </cfRule>
    <cfRule type="expression" dxfId="20" priority="15" stopIfTrue="1">
      <formula>AND( $A14=4, $C14="ü" )</formula>
    </cfRule>
  </conditionalFormatting>
  <conditionalFormatting sqref="T14:T31">
    <cfRule type="expression" dxfId="19" priority="13" stopIfTrue="1">
      <formula>AND($K14&lt;&gt;"",OR($O14&lt;&gt;"",$P14&lt;&gt;""))</formula>
    </cfRule>
  </conditionalFormatting>
  <conditionalFormatting sqref="U14:U31">
    <cfRule type="expression" dxfId="18" priority="17">
      <formula>$L14&lt;&gt;""</formula>
    </cfRule>
  </conditionalFormatting>
  <conditionalFormatting sqref="V14:V31">
    <cfRule type="expression" dxfId="17" priority="16">
      <formula>$L14=""</formula>
    </cfRule>
  </conditionalFormatting>
  <dataValidations count="2">
    <dataValidation type="list" allowBlank="1" showInputMessage="1" showErrorMessage="1" sqref="B14:B31" xr:uid="{FCA815C4-873A-4375-9F41-A9EA7DF62FB2}">
      <formula1>"B"</formula1>
    </dataValidation>
    <dataValidation type="list" allowBlank="1" showInputMessage="1" showErrorMessage="1" sqref="A14:A31" xr:uid="{DB195CE1-595D-447C-AC56-39881CDA754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AFDE3-EE28-4152-8711-A15F19BA2F04}">
  <sheetPr codeName="Tabelle012"/>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Stadtwerke Remscheid (SR)</v>
      </c>
      <c r="C1" s="234"/>
      <c r="D1" s="16"/>
      <c r="E1" s="56"/>
      <c r="F1" s="56"/>
      <c r="T1" s="6"/>
    </row>
    <row r="2" spans="1:20" ht="20.100000000000001" customHeight="1" x14ac:dyDescent="0.2">
      <c r="A2" s="25" t="str">
        <f>Deckblatt!$A$2</f>
        <v>Vorhaben:</v>
      </c>
      <c r="B2" s="26" t="str">
        <f>Deckblatt!$B$2</f>
        <v>Los 1: System zur Fahrzeugdisposition, -Ortung und Betriebshofmanagement</v>
      </c>
      <c r="C2" s="16"/>
      <c r="D2" s="16"/>
      <c r="E2" s="57"/>
      <c r="F2" s="57"/>
      <c r="T2" s="6"/>
    </row>
    <row r="3" spans="1:20" ht="20.100000000000001" customHeight="1" x14ac:dyDescent="0.2">
      <c r="A3" s="25" t="str">
        <f>Deckblatt!$A$3</f>
        <v>Dokument:</v>
      </c>
      <c r="B3" s="26" t="str">
        <f>Deckblatt!$B$3</f>
        <v>Leistungsverzeichnis</v>
      </c>
      <c r="C3" s="16"/>
      <c r="D3" s="16"/>
      <c r="E3" s="57"/>
      <c r="F3" s="57"/>
      <c r="T3" s="6"/>
    </row>
    <row r="4" spans="1:20" ht="20.100000000000001" customHeight="1" x14ac:dyDescent="0.2">
      <c r="A4" s="25" t="str">
        <f>Deckblatt!$A$4</f>
        <v>Teil:</v>
      </c>
      <c r="B4" s="15" t="str">
        <f>CONCATENATE(Sprache!$B$23," ",Sprache!$B$35," 2")</f>
        <v>Zusammenfassung AG 2</v>
      </c>
      <c r="C4" s="16"/>
      <c r="D4" s="16"/>
      <c r="E4" s="57"/>
      <c r="F4" s="57"/>
      <c r="T4" s="6"/>
    </row>
    <row r="5" spans="1:20" ht="20.100000000000001" customHeight="1" thickBot="1" x14ac:dyDescent="0.25">
      <c r="A5" s="19" t="str">
        <f>Deckblatt!$A$5</f>
        <v>Bieter (Name)</v>
      </c>
      <c r="B5" s="27" t="str">
        <f>IF(Deckblatt!$B$5&lt;&gt;"",Deckblatt!$B$5,"EINGABE FEHLT")</f>
        <v>EINGABE FEHLT</v>
      </c>
      <c r="C5" s="17"/>
      <c r="D5" s="17"/>
      <c r="E5" s="58"/>
      <c r="F5" s="58"/>
      <c r="T5" s="6"/>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35"/>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6" t="str">
        <f>IF(Zusammenfassung!A22&lt;&gt;"",Zusammenfassung!A22,"")</f>
        <v>I -2</v>
      </c>
      <c r="B12" s="163">
        <f>Zusammenfassung!B22</f>
        <v>1</v>
      </c>
      <c r="C12" s="164">
        <f>IF(Zusammenfassung!C22&lt;&gt;"",Zusammenfassung!C22,"")</f>
        <v>2</v>
      </c>
      <c r="D12" s="237" t="str">
        <f>IF(Zusammenfassung!$F22&lt;&gt;"",Zusammenfassung!$F22,Zusammenfassung!$D22)</f>
        <v>IK-Teilprojekt I - AG 2</v>
      </c>
      <c r="E12" s="62">
        <f>IF(Zusammenfassung!$H22&lt;&gt;"",Zusammenfassung!$H22,"")</f>
        <v>0</v>
      </c>
      <c r="F12" s="62">
        <f>IF(Zusammenfassung!$I22&lt;&gt;"",Zusammenfassung!$I22,"")</f>
        <v>0</v>
      </c>
      <c r="T12" s="6"/>
    </row>
    <row r="13" spans="1:20" ht="20.100000000000001" customHeight="1" x14ac:dyDescent="0.2">
      <c r="A13" s="238" t="str">
        <f>IF(Zusammenfassung!A32&lt;&gt;"",Zusammenfassung!A32,"")</f>
        <v>II -2</v>
      </c>
      <c r="B13" s="165">
        <f>IF(Zusammenfassung!B32&lt;&gt;"",Zusammenfassung!B32,"")</f>
        <v>2</v>
      </c>
      <c r="C13" s="166">
        <f>IF(Zusammenfassung!C32&lt;&gt;"",Zusammenfassung!C32,"")</f>
        <v>2</v>
      </c>
      <c r="D13" s="239" t="str">
        <f>IF(Zusammenfassung!$F32&lt;&gt;"",Zusammenfassung!$F32,Zusammenfassung!$D32)</f>
        <v>IK-Teilprojekt II - AG 2</v>
      </c>
      <c r="E13" s="63">
        <f>IF(Zusammenfassung!$H32&lt;&gt;"",Zusammenfassung!$H32,"")</f>
        <v>0</v>
      </c>
      <c r="F13" s="63">
        <f>IF(Zusammenfassung!$I32&lt;&gt;"",Zusammenfassung!$I32,"")</f>
        <v>0</v>
      </c>
      <c r="T13" s="6"/>
    </row>
    <row r="14" spans="1:20" ht="20.100000000000001" customHeight="1" x14ac:dyDescent="0.2">
      <c r="A14" s="238" t="str">
        <f>IF(Zusammenfassung!A42&lt;&gt;"",Zusammenfassung!A42,"")</f>
        <v>III -2</v>
      </c>
      <c r="B14" s="165">
        <f>IF(Zusammenfassung!B42&lt;&gt;"",Zusammenfassung!B42,"")</f>
        <v>3</v>
      </c>
      <c r="C14" s="166">
        <f>IF(Zusammenfassung!C42&lt;&gt;"",Zusammenfassung!C42,"")</f>
        <v>2</v>
      </c>
      <c r="D14" s="239" t="str">
        <f>IF(Zusammenfassung!$F42&lt;&gt;"",Zusammenfassung!$F42,Zusammenfassung!$D42)</f>
        <v>IK-Teilprojekt III - AG 2</v>
      </c>
      <c r="E14" s="63">
        <f>IF(Zusammenfassung!$H42&lt;&gt;"",Zusammenfassung!$H42,"")</f>
        <v>0</v>
      </c>
      <c r="F14" s="63">
        <f>IF(Zusammenfassung!$I42&lt;&gt;"",Zusammenfassung!$I42,"")</f>
        <v>0</v>
      </c>
      <c r="T14" s="6"/>
    </row>
    <row r="15" spans="1:20" ht="20.100000000000001" customHeight="1" x14ac:dyDescent="0.2">
      <c r="A15" s="238" t="str">
        <f>IF(Zusammenfassung!A52&lt;&gt;"",Zusammenfassung!A52,"")</f>
        <v>IV -2</v>
      </c>
      <c r="B15" s="165">
        <f>IF(Zusammenfassung!B52&lt;&gt;"",Zusammenfassung!B52,"")</f>
        <v>4</v>
      </c>
      <c r="C15" s="166">
        <f>IF(Zusammenfassung!C52&lt;&gt;"",Zusammenfassung!C52,"")</f>
        <v>2</v>
      </c>
      <c r="D15" s="239" t="str">
        <f>IF(Zusammenfassung!$F52&lt;&gt;"",Zusammenfassung!$F52,Zusammenfassung!$D52)</f>
        <v>IK-Teilprojekt IV - AG 2</v>
      </c>
      <c r="E15" s="63">
        <f>IF(Zusammenfassung!$H52&lt;&gt;"",Zusammenfassung!$H52,"")</f>
        <v>0</v>
      </c>
      <c r="F15" s="63">
        <f>IF(Zusammenfassung!$I52&lt;&gt;"",Zusammenfassung!$I52,"")</f>
        <v>0</v>
      </c>
      <c r="T15" s="6"/>
    </row>
    <row r="16" spans="1:20" ht="20.100000000000001" customHeight="1" x14ac:dyDescent="0.2">
      <c r="A16" s="238" t="str">
        <f>IF(Zusammenfassung!A62&lt;&gt;"",Zusammenfassung!A62,"")</f>
        <v>V -2</v>
      </c>
      <c r="B16" s="165">
        <f>IF(Zusammenfassung!B62&lt;&gt;"",Zusammenfassung!B62,"")</f>
        <v>5</v>
      </c>
      <c r="C16" s="166">
        <f>IF(Zusammenfassung!C62&lt;&gt;"",Zusammenfassung!C62,"")</f>
        <v>2</v>
      </c>
      <c r="D16" s="240" t="str">
        <f>IF(Zusammenfassung!$F62&lt;&gt;"",Zusammenfassung!$F62,Zusammenfassung!$D62)</f>
        <v>IK-Teilprojekt V - AG 2</v>
      </c>
      <c r="E16" s="63">
        <f>IF(Zusammenfassung!$H62&lt;&gt;"",Zusammenfassung!$H62,"")</f>
        <v>0</v>
      </c>
      <c r="F16" s="63">
        <f>IF(Zusammenfassung!$I62&lt;&gt;"",Zusammenfassung!$I62,"")</f>
        <v>0</v>
      </c>
      <c r="T16" s="6"/>
    </row>
    <row r="17" spans="1:20" ht="12.75" customHeight="1" thickBot="1" x14ac:dyDescent="0.25">
      <c r="A17" s="241"/>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6" t="str">
        <f>IF(Zusammenfassung!A77&lt;&gt;"",Zusammenfassung!A77,"")</f>
        <v>I -2</v>
      </c>
      <c r="B19" s="163">
        <f>IF(Zusammenfassung!B77&lt;&gt;"",Zusammenfassung!B77,"")</f>
        <v>1</v>
      </c>
      <c r="C19" s="164">
        <f>IF(Zusammenfassung!C77&lt;&gt;"",Zusammenfassung!C77,"")</f>
        <v>2</v>
      </c>
      <c r="D19" s="239" t="str">
        <f>IF(Zusammenfassung!$F77&lt;&gt;"",Zusammenfassung!$F77,Zusammenfassung!$D77)</f>
        <v>BK-Teilprojekt I - AG 2</v>
      </c>
      <c r="E19" s="62">
        <f>IF(Zusammenfassung!H77&lt;&gt;"",Zusammenfassung!H77,"")</f>
        <v>0</v>
      </c>
      <c r="F19" s="62">
        <f>IF(Zusammenfassung!I77&lt;&gt;"",Zusammenfassung!I77,"")</f>
        <v>0</v>
      </c>
      <c r="T19" s="6"/>
    </row>
    <row r="20" spans="1:20" ht="20.100000000000001" customHeight="1" x14ac:dyDescent="0.2">
      <c r="A20" s="238" t="str">
        <f>IF(Zusammenfassung!A87&lt;&gt;"",Zusammenfassung!A87,"")</f>
        <v>II -2</v>
      </c>
      <c r="B20" s="165">
        <f>IF(Zusammenfassung!B87&lt;&gt;"",Zusammenfassung!B87,"")</f>
        <v>2</v>
      </c>
      <c r="C20" s="166">
        <f>IF(Zusammenfassung!C87&lt;&gt;"",Zusammenfassung!C87,"")</f>
        <v>2</v>
      </c>
      <c r="D20" s="239" t="str">
        <f>IF(Zusammenfassung!F87&lt;&gt;"",Zusammenfassung!F87,Zusammenfassung!D87)</f>
        <v>BK-Teilprojekt II - AG 2</v>
      </c>
      <c r="E20" s="63">
        <f>IF(Zusammenfassung!H87&lt;&gt;"",Zusammenfassung!H87,"")</f>
        <v>0</v>
      </c>
      <c r="F20" s="63">
        <f>IF(Zusammenfassung!I87&lt;&gt;"",Zusammenfassung!I87,"")</f>
        <v>0</v>
      </c>
      <c r="T20" s="6"/>
    </row>
    <row r="21" spans="1:20" ht="20.100000000000001" customHeight="1" x14ac:dyDescent="0.2">
      <c r="A21" s="242" t="str">
        <f>IF(Zusammenfassung!A97&lt;&gt;"",Zusammenfassung!A97,"")</f>
        <v>III -2</v>
      </c>
      <c r="B21" s="165">
        <f>IF(Zusammenfassung!B97&lt;&gt;"",Zusammenfassung!B97,"")</f>
        <v>3</v>
      </c>
      <c r="C21" s="166">
        <f>IF(Zusammenfassung!C97&lt;&gt;"",Zusammenfassung!C97,"")</f>
        <v>2</v>
      </c>
      <c r="D21" s="239" t="str">
        <f>IF(Zusammenfassung!F97&lt;&gt;"",Zusammenfassung!F97,Zusammenfassung!D97)</f>
        <v>BK-Teilprojekt III - AG 2</v>
      </c>
      <c r="E21" s="63">
        <f>IF(Zusammenfassung!H97&lt;&gt;"",Zusammenfassung!H97,"")</f>
        <v>0</v>
      </c>
      <c r="F21" s="63">
        <f>IF(Zusammenfassung!I97&lt;&gt;"",Zusammenfassung!I97,"")</f>
        <v>0</v>
      </c>
      <c r="T21" s="6"/>
    </row>
    <row r="22" spans="1:20" ht="20.100000000000001" customHeight="1" x14ac:dyDescent="0.2">
      <c r="A22" s="242" t="str">
        <f>IF(Zusammenfassung!A107&lt;&gt;"",Zusammenfassung!A107,"")</f>
        <v>IV -2</v>
      </c>
      <c r="B22" s="165">
        <f>IF(Zusammenfassung!B107&lt;&gt;"",Zusammenfassung!B107,"")</f>
        <v>4</v>
      </c>
      <c r="C22" s="166">
        <f>IF(Zusammenfassung!C107&lt;&gt;"",Zusammenfassung!C107,"")</f>
        <v>2</v>
      </c>
      <c r="D22" s="239" t="str">
        <f>IF(Zusammenfassung!F107&lt;&gt;"",Zusammenfassung!F107,Zusammenfassung!D107)</f>
        <v>BK-Teilprojekt IV - AG 2</v>
      </c>
      <c r="E22" s="63">
        <f>IF(Zusammenfassung!H107&lt;&gt;"",Zusammenfassung!H107,"")</f>
        <v>0</v>
      </c>
      <c r="F22" s="63">
        <f>IF(Zusammenfassung!I107&lt;&gt;"",Zusammenfassung!I107,"")</f>
        <v>0</v>
      </c>
      <c r="T22" s="6"/>
    </row>
    <row r="23" spans="1:20" ht="20.100000000000001" customHeight="1" x14ac:dyDescent="0.2">
      <c r="A23" s="242" t="str">
        <f>IF(Zusammenfassung!A117&lt;&gt;"",Zusammenfassung!A117,"")</f>
        <v>V -2</v>
      </c>
      <c r="B23" s="165">
        <f>IF(Zusammenfassung!B117&lt;&gt;"",Zusammenfassung!B117,"")</f>
        <v>5</v>
      </c>
      <c r="C23" s="166">
        <f>IF(Zusammenfassung!C117&lt;&gt;"",Zusammenfassung!C117,"")</f>
        <v>2</v>
      </c>
      <c r="D23" s="239" t="str">
        <f>IF(Zusammenfassung!F117&lt;&gt;"",Zusammenfassung!F117,Zusammenfassung!D117)</f>
        <v>BK-Teilprojekt V - AG 2</v>
      </c>
      <c r="E23" s="63">
        <f>IF(Zusammenfassung!H117&lt;&gt;"",Zusammenfassung!H117,"")</f>
        <v>0</v>
      </c>
      <c r="F23" s="63">
        <f>IF(Zusammenfassung!I117&lt;&gt;"",Zusammenfassung!I117,"")</f>
        <v>0</v>
      </c>
      <c r="T23" s="6"/>
    </row>
    <row r="24" spans="1:20" ht="12.75" x14ac:dyDescent="0.2">
      <c r="A24" s="6"/>
      <c r="B24" s="10"/>
    </row>
    <row r="25" spans="1:20" ht="12.75" x14ac:dyDescent="0.2">
      <c r="A25" s="6"/>
      <c r="B25" s="10"/>
    </row>
    <row r="26" spans="1:20" ht="12.75" x14ac:dyDescent="0.2">
      <c r="A26" s="6"/>
      <c r="B26" s="10"/>
    </row>
    <row r="27" spans="1:20" ht="12.75" x14ac:dyDescent="0.2">
      <c r="A27" s="6"/>
      <c r="B27"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3F7EE-14A4-43F3-B911-99A96267749E}">
  <sheetPr codeName="Tabelle12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M29" sqref="M29"/>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IF(Zusammenfassung!F125&lt;&gt;"",Zusammenfassung!F125,Zusammenfassung!D125)</f>
        <v>BK-Teilprojekt V - AG 10</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Zusammenfassung!$B$125</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Zusammenfassung!$C$125</f>
        <v>10</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V - AG 10</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tXRuswzY9QK0Mt+1PNMw1dUo+PAfgNkk+Q9k2VvYfwwGacqI5+6gAxtC1XFqHF+TAixgaFZzirNNQlchEJ8tLg==" saltValue="ijAeGI/Pk6odd3tH2g4dKw==" spinCount="100000" sheet="1" objects="1" scenarios="1" formatCells="0" formatRows="0" selectLockedCells="1" autoFilter="0"/>
  <mergeCells count="1">
    <mergeCell ref="O10:P10"/>
  </mergeCells>
  <conditionalFormatting sqref="J14:Q31">
    <cfRule type="expression" dxfId="16" priority="2" stopIfTrue="1">
      <formula>AND( $A14=4, $C14="ü" )</formula>
    </cfRule>
    <cfRule type="expression" dxfId="15" priority="11" stopIfTrue="1">
      <formula>AND( $A14=3, $C14="ü" )</formula>
    </cfRule>
  </conditionalFormatting>
  <conditionalFormatting sqref="J31:Q31">
    <cfRule type="expression" dxfId="14" priority="5" stopIfTrue="1">
      <formula>AND( $A31=1, $C31="T" )</formula>
    </cfRule>
    <cfRule type="expression" dxfId="13" priority="6" stopIfTrue="1">
      <formula>AND( $A31=4, $C31="ü" )</formula>
    </cfRule>
    <cfRule type="expression" dxfId="12" priority="7" stopIfTrue="1">
      <formula>AND( $A31=3, $C31="ü" )</formula>
    </cfRule>
    <cfRule type="expression" dxfId="11" priority="8" stopIfTrue="1">
      <formula>AND( $A31=2, $C31="Ü" )</formula>
    </cfRule>
  </conditionalFormatting>
  <conditionalFormatting sqref="J14:W31">
    <cfRule type="expression" dxfId="10" priority="1" stopIfTrue="1">
      <formula>AND( $A14=1, $C14="T" )</formula>
    </cfRule>
    <cfRule type="expression" dxfId="9" priority="12" stopIfTrue="1">
      <formula>AND( $A14=2, $C14="Ü" )</formula>
    </cfRule>
  </conditionalFormatting>
  <conditionalFormatting sqref="O14:O31">
    <cfRule type="expression" dxfId="8" priority="10" stopIfTrue="1">
      <formula>AND($O14&lt;&gt;"",$P14&lt;&gt;"")</formula>
    </cfRule>
  </conditionalFormatting>
  <conditionalFormatting sqref="O31">
    <cfRule type="expression" dxfId="7" priority="4" stopIfTrue="1">
      <formula>AND($O31&lt;&gt;"",$P31&lt;&gt;"")</formula>
    </cfRule>
  </conditionalFormatting>
  <conditionalFormatting sqref="P14:P31">
    <cfRule type="expression" dxfId="6" priority="9" stopIfTrue="1">
      <formula>$O14&lt;&gt;""</formula>
    </cfRule>
  </conditionalFormatting>
  <conditionalFormatting sqref="P31">
    <cfRule type="expression" dxfId="5" priority="3" stopIfTrue="1">
      <formula>$O31&lt;&gt;""</formula>
    </cfRule>
  </conditionalFormatting>
  <conditionalFormatting sqref="R14:W31">
    <cfRule type="expression" dxfId="4" priority="14" stopIfTrue="1">
      <formula>AND( $A14=3, $C14="ü" )</formula>
    </cfRule>
    <cfRule type="expression" dxfId="3" priority="15" stopIfTrue="1">
      <formula>AND( $A14=4, $C14="ü" )</formula>
    </cfRule>
  </conditionalFormatting>
  <conditionalFormatting sqref="T14:T31">
    <cfRule type="expression" dxfId="2" priority="13" stopIfTrue="1">
      <formula>AND($K14&lt;&gt;"",OR($O14&lt;&gt;"",$P14&lt;&gt;""))</formula>
    </cfRule>
  </conditionalFormatting>
  <conditionalFormatting sqref="U14:U31">
    <cfRule type="expression" dxfId="1" priority="17">
      <formula>$L14&lt;&gt;""</formula>
    </cfRule>
  </conditionalFormatting>
  <conditionalFormatting sqref="V14:V31">
    <cfRule type="expression" dxfId="0" priority="16">
      <formula>$L14=""</formula>
    </cfRule>
  </conditionalFormatting>
  <dataValidations count="2">
    <dataValidation type="list" allowBlank="1" showInputMessage="1" showErrorMessage="1" sqref="B14:B31" xr:uid="{36782C13-6D2A-4289-BC07-7C92302BB0A8}">
      <formula1>"B"</formula1>
    </dataValidation>
    <dataValidation type="list" allowBlank="1" showInputMessage="1" showErrorMessage="1" sqref="A14:A31" xr:uid="{ACA1EB4D-B8A1-462D-A10A-87B1C6D7EBE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96561-D30B-4808-B690-EDA0238DB9A6}">
  <sheetPr codeName="Tabelle013"/>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Stadtwerke Remscheid (SR)</v>
      </c>
      <c r="C1" s="234"/>
      <c r="D1" s="16"/>
      <c r="E1" s="56"/>
      <c r="F1" s="56"/>
    </row>
    <row r="2" spans="1:20" ht="20.100000000000001" customHeight="1" x14ac:dyDescent="0.2">
      <c r="A2" s="25" t="str">
        <f>Deckblatt!$A$2</f>
        <v>Vorhaben:</v>
      </c>
      <c r="B2" s="26" t="str">
        <f>Deckblatt!$B$2</f>
        <v>Los 1: System zur Fahrzeugdisposition, -Ortung und Betriebshofmanagement</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3")</f>
        <v>Zusammenfassung AG 3</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35"/>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6" t="str">
        <f>IF(Zusammenfassung!A23&lt;&gt;"",Zusammenfassung!A23,"")</f>
        <v>I -3</v>
      </c>
      <c r="B12" s="163">
        <f>Zusammenfassung!B23</f>
        <v>1</v>
      </c>
      <c r="C12" s="164">
        <f>IF(Zusammenfassung!C23&lt;&gt;"",Zusammenfassung!C23,"")</f>
        <v>3</v>
      </c>
      <c r="D12" s="237" t="str">
        <f>IF(Zusammenfassung!$F23&lt;&gt;"",Zusammenfassung!$F23,Zusammenfassung!$D23)</f>
        <v>IK-Teilprojekt I - AG 3</v>
      </c>
      <c r="E12" s="62">
        <f>IF(Zusammenfassung!$H23&lt;&gt;"",Zusammenfassung!$H23,"")</f>
        <v>0</v>
      </c>
      <c r="F12" s="62">
        <f>IF(Zusammenfassung!$I23&lt;&gt;"",Zusammenfassung!$I23,"")</f>
        <v>0</v>
      </c>
      <c r="T12" s="6"/>
    </row>
    <row r="13" spans="1:20" ht="20.100000000000001" customHeight="1" x14ac:dyDescent="0.2">
      <c r="A13" s="238" t="str">
        <f>IF(Zusammenfassung!A33&lt;&gt;"",Zusammenfassung!A33,"")</f>
        <v>II -3</v>
      </c>
      <c r="B13" s="165">
        <f>IF(Zusammenfassung!B33&lt;&gt;"",Zusammenfassung!B33,"")</f>
        <v>2</v>
      </c>
      <c r="C13" s="166">
        <f>IF(Zusammenfassung!C33&lt;&gt;"",Zusammenfassung!C33,"")</f>
        <v>3</v>
      </c>
      <c r="D13" s="239" t="str">
        <f>IF(Zusammenfassung!$F33&lt;&gt;"",Zusammenfassung!$F33,Zusammenfassung!$D33)</f>
        <v>IK-Teilprojekt II - AG 3</v>
      </c>
      <c r="E13" s="63">
        <f>IF(Zusammenfassung!$H33&lt;&gt;"",Zusammenfassung!$H33,"")</f>
        <v>0</v>
      </c>
      <c r="F13" s="63">
        <f>IF(Zusammenfassung!$I33&lt;&gt;"",Zusammenfassung!$I33,"")</f>
        <v>0</v>
      </c>
      <c r="T13" s="6"/>
    </row>
    <row r="14" spans="1:20" ht="20.100000000000001" customHeight="1" x14ac:dyDescent="0.2">
      <c r="A14" s="238" t="str">
        <f>IF(Zusammenfassung!A43&lt;&gt;"",Zusammenfassung!A43,"")</f>
        <v>III -3</v>
      </c>
      <c r="B14" s="165">
        <f>IF(Zusammenfassung!B43&lt;&gt;"",Zusammenfassung!B43,"")</f>
        <v>3</v>
      </c>
      <c r="C14" s="166">
        <f>IF(Zusammenfassung!C43&lt;&gt;"",Zusammenfassung!C43,"")</f>
        <v>3</v>
      </c>
      <c r="D14" s="239" t="str">
        <f>IF(Zusammenfassung!$F43&lt;&gt;"",Zusammenfassung!$F43,Zusammenfassung!$D43)</f>
        <v>IK-Teilprojekt III - AG 3</v>
      </c>
      <c r="E14" s="63">
        <f>IF(Zusammenfassung!$H43&lt;&gt;"",Zusammenfassung!$H43,"")</f>
        <v>0</v>
      </c>
      <c r="F14" s="63">
        <f>IF(Zusammenfassung!$I43&lt;&gt;"",Zusammenfassung!$I43,"")</f>
        <v>0</v>
      </c>
      <c r="T14" s="6"/>
    </row>
    <row r="15" spans="1:20" ht="20.100000000000001" customHeight="1" x14ac:dyDescent="0.2">
      <c r="A15" s="238" t="str">
        <f>IF(Zusammenfassung!A53&lt;&gt;"",Zusammenfassung!A53,"")</f>
        <v>IV -3</v>
      </c>
      <c r="B15" s="165">
        <f>IF(Zusammenfassung!B53&lt;&gt;"",Zusammenfassung!B53,"")</f>
        <v>4</v>
      </c>
      <c r="C15" s="166">
        <f>IF(Zusammenfassung!C53&lt;&gt;"",Zusammenfassung!C53,"")</f>
        <v>3</v>
      </c>
      <c r="D15" s="239" t="str">
        <f>IF(Zusammenfassung!$F53&lt;&gt;"",Zusammenfassung!$F53,Zusammenfassung!$D53)</f>
        <v>IK-Teilprojekt IV - AG 3</v>
      </c>
      <c r="E15" s="63">
        <f>IF(Zusammenfassung!$H53&lt;&gt;"",Zusammenfassung!$H53,"")</f>
        <v>0</v>
      </c>
      <c r="F15" s="63">
        <f>IF(Zusammenfassung!$I53&lt;&gt;"",Zusammenfassung!$I53,"")</f>
        <v>0</v>
      </c>
      <c r="T15" s="6"/>
    </row>
    <row r="16" spans="1:20" ht="20.100000000000001" customHeight="1" x14ac:dyDescent="0.2">
      <c r="A16" s="238" t="str">
        <f>IF(Zusammenfassung!A63&lt;&gt;"",Zusammenfassung!A63,"")</f>
        <v>V -3</v>
      </c>
      <c r="B16" s="165">
        <f>IF(Zusammenfassung!B63&lt;&gt;"",Zusammenfassung!B63,"")</f>
        <v>5</v>
      </c>
      <c r="C16" s="166">
        <f>IF(Zusammenfassung!C63&lt;&gt;"",Zusammenfassung!C63,"")</f>
        <v>3</v>
      </c>
      <c r="D16" s="240" t="str">
        <f>IF(Zusammenfassung!$F63&lt;&gt;"",Zusammenfassung!$F63,Zusammenfassung!$D63)</f>
        <v>IK-Teilprojekt V - AG 3</v>
      </c>
      <c r="E16" s="63">
        <f>IF(Zusammenfassung!$H63&lt;&gt;"",Zusammenfassung!$H63,"")</f>
        <v>0</v>
      </c>
      <c r="F16" s="63">
        <f>IF(Zusammenfassung!$I63&lt;&gt;"",Zusammenfassung!$I63,"")</f>
        <v>0</v>
      </c>
      <c r="T16" s="6"/>
    </row>
    <row r="17" spans="1:20" ht="12.75" customHeight="1" thickBot="1" x14ac:dyDescent="0.25">
      <c r="A17" s="241"/>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6" t="str">
        <f>IF(Zusammenfassung!A78&lt;&gt;"",Zusammenfassung!A78,"")</f>
        <v>I -3</v>
      </c>
      <c r="B19" s="163">
        <f>IF(Zusammenfassung!B78&lt;&gt;"",Zusammenfassung!B78,"")</f>
        <v>1</v>
      </c>
      <c r="C19" s="164">
        <f>IF(Zusammenfassung!C78&lt;&gt;"",Zusammenfassung!C78,"")</f>
        <v>3</v>
      </c>
      <c r="D19" s="239" t="str">
        <f>IF(Zusammenfassung!$F78&lt;&gt;"",Zusammenfassung!$F78,Zusammenfassung!$D78)</f>
        <v>BK-Teilprojekt I - AG 3</v>
      </c>
      <c r="E19" s="62">
        <f>IF(Zusammenfassung!H78&lt;&gt;"",Zusammenfassung!H78,"")</f>
        <v>0</v>
      </c>
      <c r="F19" s="62">
        <f>IF(Zusammenfassung!I78&lt;&gt;"",Zusammenfassung!I78,"")</f>
        <v>0</v>
      </c>
      <c r="T19" s="6"/>
    </row>
    <row r="20" spans="1:20" ht="20.100000000000001" customHeight="1" x14ac:dyDescent="0.2">
      <c r="A20" s="238" t="str">
        <f>IF(Zusammenfassung!A88&lt;&gt;"",Zusammenfassung!A88,"")</f>
        <v>II -3</v>
      </c>
      <c r="B20" s="165">
        <f>IF(Zusammenfassung!B88&lt;&gt;"",Zusammenfassung!B88,"")</f>
        <v>2</v>
      </c>
      <c r="C20" s="166">
        <f>IF(Zusammenfassung!C88&lt;&gt;"",Zusammenfassung!C88,"")</f>
        <v>3</v>
      </c>
      <c r="D20" s="239" t="str">
        <f>IF(Zusammenfassung!F88&lt;&gt;"",Zusammenfassung!F88,Zusammenfassung!D88)</f>
        <v>BK-Teilprojekt II - AG 3</v>
      </c>
      <c r="E20" s="63">
        <f>IF(Zusammenfassung!H88&lt;&gt;"",Zusammenfassung!H88,"")</f>
        <v>0</v>
      </c>
      <c r="F20" s="63">
        <f>IF(Zusammenfassung!I88&lt;&gt;"",Zusammenfassung!I88,"")</f>
        <v>0</v>
      </c>
      <c r="T20" s="6"/>
    </row>
    <row r="21" spans="1:20" ht="20.100000000000001" customHeight="1" x14ac:dyDescent="0.2">
      <c r="A21" s="242" t="str">
        <f>IF(Zusammenfassung!A98&lt;&gt;"",Zusammenfassung!A98,"")</f>
        <v>III -3</v>
      </c>
      <c r="B21" s="165">
        <f>IF(Zusammenfassung!B98&lt;&gt;"",Zusammenfassung!B98,"")</f>
        <v>3</v>
      </c>
      <c r="C21" s="166">
        <f>IF(Zusammenfassung!C98&lt;&gt;"",Zusammenfassung!C98,"")</f>
        <v>3</v>
      </c>
      <c r="D21" s="239" t="str">
        <f>IF(Zusammenfassung!F98&lt;&gt;"",Zusammenfassung!F98,Zusammenfassung!D98)</f>
        <v>BK-Teilprojekt III - AG 3</v>
      </c>
      <c r="E21" s="63">
        <f>IF(Zusammenfassung!H98&lt;&gt;"",Zusammenfassung!H98,"")</f>
        <v>0</v>
      </c>
      <c r="F21" s="63">
        <f>IF(Zusammenfassung!I98&lt;&gt;"",Zusammenfassung!I98,"")</f>
        <v>0</v>
      </c>
      <c r="T21" s="6"/>
    </row>
    <row r="22" spans="1:20" ht="20.100000000000001" customHeight="1" x14ac:dyDescent="0.2">
      <c r="A22" s="242" t="str">
        <f>IF(Zusammenfassung!A108&lt;&gt;"",Zusammenfassung!A108,"")</f>
        <v>IV -3</v>
      </c>
      <c r="B22" s="165">
        <f>IF(Zusammenfassung!B108&lt;&gt;"",Zusammenfassung!B108,"")</f>
        <v>4</v>
      </c>
      <c r="C22" s="166">
        <f>IF(Zusammenfassung!C108&lt;&gt;"",Zusammenfassung!C108,"")</f>
        <v>3</v>
      </c>
      <c r="D22" s="239" t="str">
        <f>IF(Zusammenfassung!F108&lt;&gt;"",Zusammenfassung!F108,Zusammenfassung!D108)</f>
        <v>BK-Teilprojekt IV - AG 3</v>
      </c>
      <c r="E22" s="63">
        <f>IF(Zusammenfassung!H108&lt;&gt;"",Zusammenfassung!H108,"")</f>
        <v>0</v>
      </c>
      <c r="F22" s="63">
        <f>IF(Zusammenfassung!I108&lt;&gt;"",Zusammenfassung!I108,"")</f>
        <v>0</v>
      </c>
      <c r="T22" s="6"/>
    </row>
    <row r="23" spans="1:20" ht="20.100000000000001" customHeight="1" x14ac:dyDescent="0.2">
      <c r="A23" s="242" t="str">
        <f>IF(Zusammenfassung!A118&lt;&gt;"",Zusammenfassung!A118,"")</f>
        <v>V -3</v>
      </c>
      <c r="B23" s="165">
        <f>IF(Zusammenfassung!B118&lt;&gt;"",Zusammenfassung!B118,"")</f>
        <v>5</v>
      </c>
      <c r="C23" s="166">
        <f>IF(Zusammenfassung!C118&lt;&gt;"",Zusammenfassung!C118,"")</f>
        <v>3</v>
      </c>
      <c r="D23" s="239" t="str">
        <f>IF(Zusammenfassung!F118&lt;&gt;"",Zusammenfassung!F118,Zusammenfassung!D118)</f>
        <v>BK-Teilprojekt V - AG 3</v>
      </c>
      <c r="E23" s="63">
        <f>IF(Zusammenfassung!H118&lt;&gt;"",Zusammenfassung!H118,"")</f>
        <v>0</v>
      </c>
      <c r="F23" s="63">
        <f>IF(Zusammenfassung!I118&lt;&gt;"",Zusammenfassung!I118,"")</f>
        <v>0</v>
      </c>
      <c r="T23" s="6"/>
    </row>
    <row r="24" spans="1:20" ht="12.75" x14ac:dyDescent="0.2">
      <c r="A24" s="6"/>
      <c r="B24" s="10"/>
    </row>
    <row r="25" spans="1:20" ht="12.75" x14ac:dyDescent="0.2">
      <c r="A25" s="6"/>
      <c r="B25" s="10"/>
    </row>
    <row r="26" spans="1:20" ht="12.75" x14ac:dyDescent="0.2">
      <c r="A26" s="6"/>
      <c r="B26" s="10"/>
    </row>
    <row r="27" spans="1:20" ht="12.75" x14ac:dyDescent="0.2">
      <c r="A27" s="6"/>
      <c r="B27"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AC437-76EE-4D70-8B47-2ADFA7A501CB}">
  <sheetPr codeName="Tabelle014"/>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Stadtwerke Remscheid (SR)</v>
      </c>
      <c r="C1" s="234"/>
      <c r="D1" s="16"/>
      <c r="E1" s="56"/>
      <c r="F1" s="56"/>
    </row>
    <row r="2" spans="1:20" ht="20.100000000000001" customHeight="1" x14ac:dyDescent="0.2">
      <c r="A2" s="25" t="str">
        <f>Deckblatt!$A$2</f>
        <v>Vorhaben:</v>
      </c>
      <c r="B2" s="26" t="str">
        <f>Deckblatt!$B$2</f>
        <v>Los 1: System zur Fahrzeugdisposition, -Ortung und Betriebshofmanagement</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4")</f>
        <v>Zusammenfassung AG 4</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35"/>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6" t="str">
        <f>IF(Zusammenfassung!A24&lt;&gt;"",Zusammenfassung!A24,"")</f>
        <v>I -4</v>
      </c>
      <c r="B12" s="163">
        <f>Zusammenfassung!B24</f>
        <v>1</v>
      </c>
      <c r="C12" s="164">
        <f>IF(Zusammenfassung!C24&lt;&gt;"",Zusammenfassung!C24,"")</f>
        <v>4</v>
      </c>
      <c r="D12" s="237" t="str">
        <f>IF(Zusammenfassung!$F24&lt;&gt;"",Zusammenfassung!$F24,Zusammenfassung!$D24)</f>
        <v>IK-Teilprojekt I - AG 4</v>
      </c>
      <c r="E12" s="62">
        <f>IF(Zusammenfassung!$H24&lt;&gt;"",Zusammenfassung!$H24,"")</f>
        <v>0</v>
      </c>
      <c r="F12" s="62">
        <f>IF(Zusammenfassung!$I24&lt;&gt;"",Zusammenfassung!$I24,"")</f>
        <v>0</v>
      </c>
      <c r="T12" s="6"/>
    </row>
    <row r="13" spans="1:20" ht="20.100000000000001" customHeight="1" x14ac:dyDescent="0.2">
      <c r="A13" s="238" t="str">
        <f>IF(Zusammenfassung!A34&lt;&gt;"",Zusammenfassung!A34,"")</f>
        <v>II -4</v>
      </c>
      <c r="B13" s="165">
        <f>IF(Zusammenfassung!B34&lt;&gt;"",Zusammenfassung!B34,"")</f>
        <v>2</v>
      </c>
      <c r="C13" s="166">
        <f>IF(Zusammenfassung!C34&lt;&gt;"",Zusammenfassung!C34,"")</f>
        <v>4</v>
      </c>
      <c r="D13" s="239" t="str">
        <f>IF(Zusammenfassung!$F34&lt;&gt;"",Zusammenfassung!$F34,Zusammenfassung!$D34)</f>
        <v>IK-Teilprojekt II - AG 4</v>
      </c>
      <c r="E13" s="63">
        <f>IF(Zusammenfassung!$H34&lt;&gt;"",Zusammenfassung!$H34,"")</f>
        <v>0</v>
      </c>
      <c r="F13" s="63">
        <f>IF(Zusammenfassung!$I34&lt;&gt;"",Zusammenfassung!$I34,"")</f>
        <v>0</v>
      </c>
      <c r="T13" s="6"/>
    </row>
    <row r="14" spans="1:20" ht="20.100000000000001" customHeight="1" x14ac:dyDescent="0.2">
      <c r="A14" s="238" t="str">
        <f>IF(Zusammenfassung!A44&lt;&gt;"",Zusammenfassung!A44,"")</f>
        <v>III -4</v>
      </c>
      <c r="B14" s="165">
        <f>IF(Zusammenfassung!B44&lt;&gt;"",Zusammenfassung!B44,"")</f>
        <v>3</v>
      </c>
      <c r="C14" s="166">
        <f>IF(Zusammenfassung!C44&lt;&gt;"",Zusammenfassung!C44,"")</f>
        <v>4</v>
      </c>
      <c r="D14" s="239" t="str">
        <f>IF(Zusammenfassung!$F44&lt;&gt;"",Zusammenfassung!$F44,Zusammenfassung!$D44)</f>
        <v>IK-Teilprojekt III - AG 4</v>
      </c>
      <c r="E14" s="63">
        <f>IF(Zusammenfassung!$H44&lt;&gt;"",Zusammenfassung!$H44,"")</f>
        <v>0</v>
      </c>
      <c r="F14" s="63">
        <f>IF(Zusammenfassung!$I44&lt;&gt;"",Zusammenfassung!$I44,"")</f>
        <v>0</v>
      </c>
      <c r="T14" s="6"/>
    </row>
    <row r="15" spans="1:20" ht="20.100000000000001" customHeight="1" x14ac:dyDescent="0.2">
      <c r="A15" s="238" t="str">
        <f>IF(Zusammenfassung!A54&lt;&gt;"",Zusammenfassung!A54,"")</f>
        <v>IV -4</v>
      </c>
      <c r="B15" s="165">
        <f>IF(Zusammenfassung!B54&lt;&gt;"",Zusammenfassung!B54,"")</f>
        <v>4</v>
      </c>
      <c r="C15" s="166">
        <f>IF(Zusammenfassung!C54&lt;&gt;"",Zusammenfassung!C54,"")</f>
        <v>4</v>
      </c>
      <c r="D15" s="239" t="str">
        <f>IF(Zusammenfassung!$F54&lt;&gt;"",Zusammenfassung!$F54,Zusammenfassung!$D54)</f>
        <v>IK-Teilprojekt IV - AG 4</v>
      </c>
      <c r="E15" s="63">
        <f>IF(Zusammenfassung!$H54&lt;&gt;"",Zusammenfassung!$H54,"")</f>
        <v>0</v>
      </c>
      <c r="F15" s="63">
        <f>IF(Zusammenfassung!$I54&lt;&gt;"",Zusammenfassung!$I54,"")</f>
        <v>0</v>
      </c>
      <c r="T15" s="6"/>
    </row>
    <row r="16" spans="1:20" ht="20.100000000000001" customHeight="1" x14ac:dyDescent="0.2">
      <c r="A16" s="238" t="str">
        <f>IF(Zusammenfassung!A64&lt;&gt;"",Zusammenfassung!A64,"")</f>
        <v>V -4</v>
      </c>
      <c r="B16" s="165">
        <f>IF(Zusammenfassung!B64&lt;&gt;"",Zusammenfassung!B64,"")</f>
        <v>5</v>
      </c>
      <c r="C16" s="166">
        <f>IF(Zusammenfassung!C64&lt;&gt;"",Zusammenfassung!C64,"")</f>
        <v>4</v>
      </c>
      <c r="D16" s="240" t="str">
        <f>IF(Zusammenfassung!$F64&lt;&gt;"",Zusammenfassung!$F64,Zusammenfassung!$D64)</f>
        <v>IK-Teilprojekt V - AG 4</v>
      </c>
      <c r="E16" s="63">
        <f>IF(Zusammenfassung!$H64&lt;&gt;"",Zusammenfassung!$H64,"")</f>
        <v>0</v>
      </c>
      <c r="F16" s="63">
        <f>IF(Zusammenfassung!$I64&lt;&gt;"",Zusammenfassung!$I64,"")</f>
        <v>0</v>
      </c>
      <c r="T16" s="6"/>
    </row>
    <row r="17" spans="1:20" ht="12.75" customHeight="1" thickBot="1" x14ac:dyDescent="0.25">
      <c r="A17" s="241"/>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6" t="str">
        <f>IF(Zusammenfassung!A79&lt;&gt;"",Zusammenfassung!A79,"")</f>
        <v>I -4</v>
      </c>
      <c r="B19" s="163">
        <f>IF(Zusammenfassung!B79&lt;&gt;"",Zusammenfassung!B79,"")</f>
        <v>1</v>
      </c>
      <c r="C19" s="164">
        <f>IF(Zusammenfassung!C79&lt;&gt;"",Zusammenfassung!C79,"")</f>
        <v>4</v>
      </c>
      <c r="D19" s="239" t="str">
        <f>IF(Zusammenfassung!$F79&lt;&gt;"",Zusammenfassung!$F79,Zusammenfassung!$D79)</f>
        <v>BK-Teilprojekt I - AG 4</v>
      </c>
      <c r="E19" s="62">
        <f>IF(Zusammenfassung!H79&lt;&gt;"",Zusammenfassung!H79,"")</f>
        <v>0</v>
      </c>
      <c r="F19" s="62">
        <f>IF(Zusammenfassung!I79&lt;&gt;"",Zusammenfassung!I79,"")</f>
        <v>0</v>
      </c>
      <c r="T19" s="6"/>
    </row>
    <row r="20" spans="1:20" ht="20.100000000000001" customHeight="1" x14ac:dyDescent="0.2">
      <c r="A20" s="238" t="str">
        <f>IF(Zusammenfassung!A89&lt;&gt;"",Zusammenfassung!A89,"")</f>
        <v>II -4</v>
      </c>
      <c r="B20" s="165">
        <f>IF(Zusammenfassung!B89&lt;&gt;"",Zusammenfassung!B89,"")</f>
        <v>2</v>
      </c>
      <c r="C20" s="166">
        <f>IF(Zusammenfassung!C89&lt;&gt;"",Zusammenfassung!C89,"")</f>
        <v>4</v>
      </c>
      <c r="D20" s="239" t="str">
        <f>IF(Zusammenfassung!F89&lt;&gt;"",Zusammenfassung!F89,Zusammenfassung!D89)</f>
        <v>BK-Teilprojekt II - AG 4</v>
      </c>
      <c r="E20" s="63">
        <f>IF(Zusammenfassung!H89&lt;&gt;"",Zusammenfassung!H89,"")</f>
        <v>0</v>
      </c>
      <c r="F20" s="63">
        <f>IF(Zusammenfassung!I89&lt;&gt;"",Zusammenfassung!I89,"")</f>
        <v>0</v>
      </c>
      <c r="T20" s="6"/>
    </row>
    <row r="21" spans="1:20" ht="20.100000000000001" customHeight="1" x14ac:dyDescent="0.2">
      <c r="A21" s="242" t="str">
        <f>IF(Zusammenfassung!A99&lt;&gt;"",Zusammenfassung!A99,"")</f>
        <v>III -4</v>
      </c>
      <c r="B21" s="165">
        <f>IF(Zusammenfassung!B99&lt;&gt;"",Zusammenfassung!B99,"")</f>
        <v>3</v>
      </c>
      <c r="C21" s="166">
        <f>IF(Zusammenfassung!C99&lt;&gt;"",Zusammenfassung!C99,"")</f>
        <v>4</v>
      </c>
      <c r="D21" s="239" t="str">
        <f>IF(Zusammenfassung!F99&lt;&gt;"",Zusammenfassung!F99,Zusammenfassung!D99)</f>
        <v>BK-Teilprojekt III - AG 4</v>
      </c>
      <c r="E21" s="63">
        <f>IF(Zusammenfassung!H99&lt;&gt;"",Zusammenfassung!H99,"")</f>
        <v>0</v>
      </c>
      <c r="F21" s="63">
        <f>IF(Zusammenfassung!I99&lt;&gt;"",Zusammenfassung!I99,"")</f>
        <v>0</v>
      </c>
      <c r="T21" s="6"/>
    </row>
    <row r="22" spans="1:20" ht="20.100000000000001" customHeight="1" x14ac:dyDescent="0.2">
      <c r="A22" s="242" t="str">
        <f>IF(Zusammenfassung!A109&lt;&gt;"",Zusammenfassung!A109,"")</f>
        <v>IV -4</v>
      </c>
      <c r="B22" s="165">
        <f>IF(Zusammenfassung!B109&lt;&gt;"",Zusammenfassung!B109,"")</f>
        <v>4</v>
      </c>
      <c r="C22" s="166">
        <f>IF(Zusammenfassung!C109&lt;&gt;"",Zusammenfassung!C109,"")</f>
        <v>4</v>
      </c>
      <c r="D22" s="239" t="str">
        <f>IF(Zusammenfassung!F109&lt;&gt;"",Zusammenfassung!F109,Zusammenfassung!D109)</f>
        <v>BK-Teilprojekt IV - AG 4</v>
      </c>
      <c r="E22" s="63">
        <f>IF(Zusammenfassung!H109&lt;&gt;"",Zusammenfassung!H109,"")</f>
        <v>0</v>
      </c>
      <c r="F22" s="63">
        <f>IF(Zusammenfassung!I109&lt;&gt;"",Zusammenfassung!I109,"")</f>
        <v>0</v>
      </c>
      <c r="T22" s="6"/>
    </row>
    <row r="23" spans="1:20" ht="20.100000000000001" customHeight="1" x14ac:dyDescent="0.2">
      <c r="A23" s="242" t="str">
        <f>IF(Zusammenfassung!A119&lt;&gt;"",Zusammenfassung!A119,"")</f>
        <v>V -4</v>
      </c>
      <c r="B23" s="165">
        <f>IF(Zusammenfassung!B119&lt;&gt;"",Zusammenfassung!B119,"")</f>
        <v>5</v>
      </c>
      <c r="C23" s="166">
        <f>IF(Zusammenfassung!C119&lt;&gt;"",Zusammenfassung!C119,"")</f>
        <v>4</v>
      </c>
      <c r="D23" s="239" t="str">
        <f>IF(Zusammenfassung!F119&lt;&gt;"",Zusammenfassung!F119,Zusammenfassung!D119)</f>
        <v>BK-Teilprojekt V - AG 4</v>
      </c>
      <c r="E23" s="63">
        <f>IF(Zusammenfassung!H119&lt;&gt;"",Zusammenfassung!H119,"")</f>
        <v>0</v>
      </c>
      <c r="F23" s="63">
        <f>IF(Zusammenfassung!I119&lt;&gt;"",Zusammenfassung!I119,"")</f>
        <v>0</v>
      </c>
      <c r="T23" s="6"/>
    </row>
    <row r="24" spans="1:20" ht="12.75" x14ac:dyDescent="0.2">
      <c r="A24" s="6"/>
      <c r="B24" s="10"/>
    </row>
    <row r="25" spans="1:20" ht="12.75" x14ac:dyDescent="0.2">
      <c r="A25" s="6"/>
      <c r="B25" s="10"/>
    </row>
    <row r="26" spans="1:20" ht="12.75" x14ac:dyDescent="0.2">
      <c r="A26" s="6"/>
      <c r="B26" s="10"/>
    </row>
    <row r="27" spans="1:20" ht="12.75" x14ac:dyDescent="0.2">
      <c r="A27" s="6"/>
      <c r="B27"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1E9B3-572A-4BF0-9ACD-2EA6DA16969D}">
  <sheetPr codeName="Tabelle015"/>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Stadtwerke Remscheid (SR)</v>
      </c>
      <c r="C1" s="234"/>
      <c r="D1" s="16"/>
      <c r="E1" s="56"/>
      <c r="F1" s="56"/>
    </row>
    <row r="2" spans="1:20" ht="20.100000000000001" customHeight="1" x14ac:dyDescent="0.2">
      <c r="A2" s="25" t="str">
        <f>Deckblatt!$A$2</f>
        <v>Vorhaben:</v>
      </c>
      <c r="B2" s="26" t="str">
        <f>Deckblatt!$B$2</f>
        <v>Los 1: System zur Fahrzeugdisposition, -Ortung und Betriebshofmanagement</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5")</f>
        <v>Zusammenfassung AG 5</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35"/>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6" t="str">
        <f>IF(Zusammenfassung!A25&lt;&gt;"",Zusammenfassung!A25,"")</f>
        <v>I -5</v>
      </c>
      <c r="B12" s="163">
        <f>Zusammenfassung!B25</f>
        <v>1</v>
      </c>
      <c r="C12" s="164">
        <f>IF(Zusammenfassung!C25&lt;&gt;"",Zusammenfassung!C25,"")</f>
        <v>5</v>
      </c>
      <c r="D12" s="237" t="str">
        <f>IF(Zusammenfassung!$F25&lt;&gt;"",Zusammenfassung!$F25,Zusammenfassung!$D25)</f>
        <v>IK-Teilprojekt I - AG 5</v>
      </c>
      <c r="E12" s="62">
        <f>IF(Zusammenfassung!$H25&lt;&gt;"",Zusammenfassung!$H25,"")</f>
        <v>0</v>
      </c>
      <c r="F12" s="62">
        <f>IF(Zusammenfassung!$I25&lt;&gt;"",Zusammenfassung!$I25,"")</f>
        <v>0</v>
      </c>
      <c r="T12" s="6"/>
    </row>
    <row r="13" spans="1:20" ht="20.100000000000001" customHeight="1" x14ac:dyDescent="0.2">
      <c r="A13" s="238" t="str">
        <f>IF(Zusammenfassung!A35&lt;&gt;"",Zusammenfassung!A35,"")</f>
        <v>II -5</v>
      </c>
      <c r="B13" s="165">
        <f>IF(Zusammenfassung!B35&lt;&gt;"",Zusammenfassung!B35,"")</f>
        <v>2</v>
      </c>
      <c r="C13" s="166">
        <f>IF(Zusammenfassung!C35&lt;&gt;"",Zusammenfassung!C35,"")</f>
        <v>5</v>
      </c>
      <c r="D13" s="239" t="str">
        <f>IF(Zusammenfassung!$F35&lt;&gt;"",Zusammenfassung!$F35,Zusammenfassung!$D35)</f>
        <v>IK-Teilprojekt II - AG 5</v>
      </c>
      <c r="E13" s="63">
        <f>IF(Zusammenfassung!$H35&lt;&gt;"",Zusammenfassung!$H35,"")</f>
        <v>0</v>
      </c>
      <c r="F13" s="63">
        <f>IF(Zusammenfassung!$I35&lt;&gt;"",Zusammenfassung!$I35,"")</f>
        <v>0</v>
      </c>
      <c r="T13" s="6"/>
    </row>
    <row r="14" spans="1:20" ht="20.100000000000001" customHeight="1" x14ac:dyDescent="0.2">
      <c r="A14" s="238" t="str">
        <f>IF(Zusammenfassung!A45&lt;&gt;"",Zusammenfassung!A45,"")</f>
        <v>III -5</v>
      </c>
      <c r="B14" s="165">
        <f>IF(Zusammenfassung!B45&lt;&gt;"",Zusammenfassung!B45,"")</f>
        <v>3</v>
      </c>
      <c r="C14" s="166">
        <f>IF(Zusammenfassung!C45&lt;&gt;"",Zusammenfassung!C45,"")</f>
        <v>5</v>
      </c>
      <c r="D14" s="239" t="str">
        <f>IF(Zusammenfassung!$F45&lt;&gt;"",Zusammenfassung!$F45,Zusammenfassung!$D45)</f>
        <v>IK-Teilprojekt III - AG 5</v>
      </c>
      <c r="E14" s="63">
        <f>IF(Zusammenfassung!$H45&lt;&gt;"",Zusammenfassung!$H45,"")</f>
        <v>0</v>
      </c>
      <c r="F14" s="63">
        <f>IF(Zusammenfassung!$I45&lt;&gt;"",Zusammenfassung!$I45,"")</f>
        <v>0</v>
      </c>
      <c r="T14" s="6"/>
    </row>
    <row r="15" spans="1:20" ht="20.100000000000001" customHeight="1" x14ac:dyDescent="0.2">
      <c r="A15" s="238" t="str">
        <f>IF(Zusammenfassung!A55&lt;&gt;"",Zusammenfassung!A55,"")</f>
        <v>IV -5</v>
      </c>
      <c r="B15" s="165">
        <f>IF(Zusammenfassung!B55&lt;&gt;"",Zusammenfassung!B55,"")</f>
        <v>4</v>
      </c>
      <c r="C15" s="166">
        <f>IF(Zusammenfassung!C55&lt;&gt;"",Zusammenfassung!C55,"")</f>
        <v>5</v>
      </c>
      <c r="D15" s="239" t="str">
        <f>IF(Zusammenfassung!$F55&lt;&gt;"",Zusammenfassung!$F55,Zusammenfassung!$D55)</f>
        <v>IK-Teilprojekt IV - AG 5</v>
      </c>
      <c r="E15" s="63">
        <f>IF(Zusammenfassung!$H55&lt;&gt;"",Zusammenfassung!$H55,"")</f>
        <v>0</v>
      </c>
      <c r="F15" s="63">
        <f>IF(Zusammenfassung!$I55&lt;&gt;"",Zusammenfassung!$I55,"")</f>
        <v>0</v>
      </c>
      <c r="T15" s="6"/>
    </row>
    <row r="16" spans="1:20" ht="20.100000000000001" customHeight="1" x14ac:dyDescent="0.2">
      <c r="A16" s="238" t="str">
        <f>IF(Zusammenfassung!A65&lt;&gt;"",Zusammenfassung!A65,"")</f>
        <v>V -5</v>
      </c>
      <c r="B16" s="165">
        <f>IF(Zusammenfassung!B65&lt;&gt;"",Zusammenfassung!B65,"")</f>
        <v>5</v>
      </c>
      <c r="C16" s="166">
        <f>IF(Zusammenfassung!C65&lt;&gt;"",Zusammenfassung!C65,"")</f>
        <v>5</v>
      </c>
      <c r="D16" s="240" t="str">
        <f>IF(Zusammenfassung!$F65&lt;&gt;"",Zusammenfassung!$F65,Zusammenfassung!$D65)</f>
        <v>IK-Teilprojekt V - AG 5</v>
      </c>
      <c r="E16" s="63">
        <f>IF(Zusammenfassung!$H65&lt;&gt;"",Zusammenfassung!$H65,"")</f>
        <v>0</v>
      </c>
      <c r="F16" s="63">
        <f>IF(Zusammenfassung!$I65&lt;&gt;"",Zusammenfassung!$I65,"")</f>
        <v>0</v>
      </c>
      <c r="T16" s="6"/>
    </row>
    <row r="17" spans="1:20" ht="12.75" customHeight="1" thickBot="1" x14ac:dyDescent="0.25">
      <c r="A17" s="241"/>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6" t="str">
        <f>IF(Zusammenfassung!A80&lt;&gt;"",Zusammenfassung!A80,"")</f>
        <v>I -5</v>
      </c>
      <c r="B19" s="163">
        <f>IF(Zusammenfassung!B80&lt;&gt;"",Zusammenfassung!B80,"")</f>
        <v>1</v>
      </c>
      <c r="C19" s="164">
        <f>IF(Zusammenfassung!C80&lt;&gt;"",Zusammenfassung!C80,"")</f>
        <v>5</v>
      </c>
      <c r="D19" s="239" t="str">
        <f>IF(Zusammenfassung!$F80&lt;&gt;"",Zusammenfassung!$F80,Zusammenfassung!$D80)</f>
        <v>BK-Teilprojekt I - AG 5</v>
      </c>
      <c r="E19" s="62">
        <f>IF(Zusammenfassung!H80&lt;&gt;"",Zusammenfassung!H80,"")</f>
        <v>0</v>
      </c>
      <c r="F19" s="62">
        <f>IF(Zusammenfassung!I80&lt;&gt;"",Zusammenfassung!I80,"")</f>
        <v>0</v>
      </c>
      <c r="T19" s="6"/>
    </row>
    <row r="20" spans="1:20" ht="20.100000000000001" customHeight="1" x14ac:dyDescent="0.2">
      <c r="A20" s="238" t="str">
        <f>IF(Zusammenfassung!A90&lt;&gt;"",Zusammenfassung!A90,"")</f>
        <v>II -5</v>
      </c>
      <c r="B20" s="165">
        <f>IF(Zusammenfassung!B90&lt;&gt;"",Zusammenfassung!B90,"")</f>
        <v>2</v>
      </c>
      <c r="C20" s="166">
        <f>IF(Zusammenfassung!C90&lt;&gt;"",Zusammenfassung!C90,"")</f>
        <v>5</v>
      </c>
      <c r="D20" s="239" t="str">
        <f>IF(Zusammenfassung!F90&lt;&gt;"",Zusammenfassung!F90,Zusammenfassung!D90)</f>
        <v>BK-Teilprojekt II - AG 5</v>
      </c>
      <c r="E20" s="63">
        <f>IF(Zusammenfassung!H90&lt;&gt;"",Zusammenfassung!H90,"")</f>
        <v>0</v>
      </c>
      <c r="F20" s="63">
        <f>IF(Zusammenfassung!I90&lt;&gt;"",Zusammenfassung!I90,"")</f>
        <v>0</v>
      </c>
      <c r="T20" s="6"/>
    </row>
    <row r="21" spans="1:20" ht="20.100000000000001" customHeight="1" x14ac:dyDescent="0.2">
      <c r="A21" s="242" t="str">
        <f>IF(Zusammenfassung!A100&lt;&gt;"",Zusammenfassung!A100,"")</f>
        <v>III -5</v>
      </c>
      <c r="B21" s="165">
        <f>IF(Zusammenfassung!B100&lt;&gt;"",Zusammenfassung!B100,"")</f>
        <v>3</v>
      </c>
      <c r="C21" s="166">
        <f>IF(Zusammenfassung!C100&lt;&gt;"",Zusammenfassung!C100,"")</f>
        <v>5</v>
      </c>
      <c r="D21" s="239" t="str">
        <f>IF(Zusammenfassung!F100&lt;&gt;"",Zusammenfassung!F100,Zusammenfassung!D100)</f>
        <v>BK-Teilprojekt III - AG 5</v>
      </c>
      <c r="E21" s="63">
        <f>IF(Zusammenfassung!H100&lt;&gt;"",Zusammenfassung!H100,"")</f>
        <v>0</v>
      </c>
      <c r="F21" s="63">
        <f>IF(Zusammenfassung!I100&lt;&gt;"",Zusammenfassung!I100,"")</f>
        <v>0</v>
      </c>
      <c r="T21" s="6"/>
    </row>
    <row r="22" spans="1:20" ht="20.100000000000001" customHeight="1" x14ac:dyDescent="0.2">
      <c r="A22" s="242" t="str">
        <f>IF(Zusammenfassung!A110&lt;&gt;"",Zusammenfassung!A110,"")</f>
        <v>IV -5</v>
      </c>
      <c r="B22" s="165">
        <f>IF(Zusammenfassung!B110&lt;&gt;"",Zusammenfassung!B110,"")</f>
        <v>4</v>
      </c>
      <c r="C22" s="166">
        <f>IF(Zusammenfassung!C110&lt;&gt;"",Zusammenfassung!C110,"")</f>
        <v>5</v>
      </c>
      <c r="D22" s="239" t="str">
        <f>IF(Zusammenfassung!F110&lt;&gt;"",Zusammenfassung!F110,Zusammenfassung!D110)</f>
        <v>BK-Teilprojekt IV - AG 5</v>
      </c>
      <c r="E22" s="63">
        <f>IF(Zusammenfassung!H110&lt;&gt;"",Zusammenfassung!H110,"")</f>
        <v>0</v>
      </c>
      <c r="F22" s="63">
        <f>IF(Zusammenfassung!I110&lt;&gt;"",Zusammenfassung!I110,"")</f>
        <v>0</v>
      </c>
      <c r="T22" s="6"/>
    </row>
    <row r="23" spans="1:20" ht="20.100000000000001" customHeight="1" x14ac:dyDescent="0.2">
      <c r="A23" s="242" t="str">
        <f>IF(Zusammenfassung!A120&lt;&gt;"",Zusammenfassung!A120,"")</f>
        <v>V -5</v>
      </c>
      <c r="B23" s="165">
        <f>IF(Zusammenfassung!B120&lt;&gt;"",Zusammenfassung!B120,"")</f>
        <v>5</v>
      </c>
      <c r="C23" s="166">
        <f>IF(Zusammenfassung!C120&lt;&gt;"",Zusammenfassung!C120,"")</f>
        <v>5</v>
      </c>
      <c r="D23" s="239" t="str">
        <f>IF(Zusammenfassung!F120&lt;&gt;"",Zusammenfassung!F120,Zusammenfassung!D120)</f>
        <v>BK-Teilprojekt V - AG 5</v>
      </c>
      <c r="E23" s="63">
        <f>IF(Zusammenfassung!H120&lt;&gt;"",Zusammenfassung!H120,"")</f>
        <v>0</v>
      </c>
      <c r="F23" s="63">
        <f>IF(Zusammenfassung!I120&lt;&gt;"",Zusammenfassung!I120,"")</f>
        <v>0</v>
      </c>
      <c r="T23" s="6"/>
    </row>
    <row r="24" spans="1:20" ht="12.75" x14ac:dyDescent="0.2">
      <c r="A24" s="6"/>
      <c r="B24" s="10"/>
    </row>
    <row r="25" spans="1:20" ht="12.75" x14ac:dyDescent="0.2">
      <c r="A25" s="6"/>
      <c r="B25" s="10"/>
    </row>
    <row r="26" spans="1:20" ht="12.75" x14ac:dyDescent="0.2">
      <c r="A26" s="6"/>
      <c r="B26" s="6"/>
      <c r="C26" s="6"/>
    </row>
    <row r="27" spans="1:20" ht="12.75" x14ac:dyDescent="0.2">
      <c r="A27" s="6"/>
      <c r="B27"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8CCB0-8C3B-4966-A0E7-A9C4F2EB2833}">
  <sheetPr codeName="Tabelle016"/>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Stadtwerke Remscheid (SR)</v>
      </c>
      <c r="C1" s="234"/>
      <c r="D1" s="16"/>
      <c r="E1" s="56"/>
      <c r="F1" s="56"/>
    </row>
    <row r="2" spans="1:20" ht="20.100000000000001" customHeight="1" x14ac:dyDescent="0.2">
      <c r="A2" s="25" t="str">
        <f>Deckblatt!$A$2</f>
        <v>Vorhaben:</v>
      </c>
      <c r="B2" s="26" t="str">
        <f>Deckblatt!$B$2</f>
        <v>Los 1: System zur Fahrzeugdisposition, -Ortung und Betriebshofmanagement</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6")</f>
        <v>Zusammenfassung AG 6</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35"/>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6" t="str">
        <f>IF(Zusammenfassung!A26&lt;&gt;"",Zusammenfassung!A26,"")</f>
        <v>I -6</v>
      </c>
      <c r="B12" s="163">
        <f>Zusammenfassung!B26</f>
        <v>1</v>
      </c>
      <c r="C12" s="164">
        <f>IF(Zusammenfassung!C26&lt;&gt;"",Zusammenfassung!C26,"")</f>
        <v>6</v>
      </c>
      <c r="D12" s="237" t="str">
        <f>IF(Zusammenfassung!$F26&lt;&gt;"",Zusammenfassung!$F26,Zusammenfassung!$D26)</f>
        <v>IK-Teilprojekt I - AG 6</v>
      </c>
      <c r="E12" s="62">
        <f>IF(Zusammenfassung!$H26&lt;&gt;"",Zusammenfassung!$H26,"")</f>
        <v>0</v>
      </c>
      <c r="F12" s="62">
        <f>IF(Zusammenfassung!$I26&lt;&gt;"",Zusammenfassung!$I26,"")</f>
        <v>0</v>
      </c>
      <c r="T12" s="6"/>
    </row>
    <row r="13" spans="1:20" ht="20.100000000000001" customHeight="1" x14ac:dyDescent="0.2">
      <c r="A13" s="238" t="str">
        <f>IF(Zusammenfassung!A36&lt;&gt;"",Zusammenfassung!A36,"")</f>
        <v>II -6</v>
      </c>
      <c r="B13" s="165">
        <f>IF(Zusammenfassung!B36&lt;&gt;"",Zusammenfassung!B36,"")</f>
        <v>2</v>
      </c>
      <c r="C13" s="166">
        <f>IF(Zusammenfassung!C36&lt;&gt;"",Zusammenfassung!C36,"")</f>
        <v>6</v>
      </c>
      <c r="D13" s="239" t="str">
        <f>IF(Zusammenfassung!$F36&lt;&gt;"",Zusammenfassung!$F36,Zusammenfassung!$D36)</f>
        <v>IK-Teilprojekt II - AG 6</v>
      </c>
      <c r="E13" s="63">
        <f>IF(Zusammenfassung!$H36&lt;&gt;"",Zusammenfassung!$H36,"")</f>
        <v>0</v>
      </c>
      <c r="F13" s="63">
        <f>IF(Zusammenfassung!$I36&lt;&gt;"",Zusammenfassung!$I36,"")</f>
        <v>0</v>
      </c>
      <c r="T13" s="6"/>
    </row>
    <row r="14" spans="1:20" ht="20.100000000000001" customHeight="1" x14ac:dyDescent="0.2">
      <c r="A14" s="238" t="str">
        <f>IF(Zusammenfassung!A46&lt;&gt;"",Zusammenfassung!A46,"")</f>
        <v>III -6</v>
      </c>
      <c r="B14" s="165">
        <f>IF(Zusammenfassung!B46&lt;&gt;"",Zusammenfassung!B46,"")</f>
        <v>3</v>
      </c>
      <c r="C14" s="166">
        <f>IF(Zusammenfassung!C46&lt;&gt;"",Zusammenfassung!C46,"")</f>
        <v>6</v>
      </c>
      <c r="D14" s="239" t="str">
        <f>IF(Zusammenfassung!$F46&lt;&gt;"",Zusammenfassung!$F46,Zusammenfassung!$D46)</f>
        <v>IK-Teilprojekt III - AG 6</v>
      </c>
      <c r="E14" s="63">
        <f>IF(Zusammenfassung!$H46&lt;&gt;"",Zusammenfassung!$H46,"")</f>
        <v>0</v>
      </c>
      <c r="F14" s="63">
        <f>IF(Zusammenfassung!$I46&lt;&gt;"",Zusammenfassung!$I46,"")</f>
        <v>0</v>
      </c>
      <c r="T14" s="6"/>
    </row>
    <row r="15" spans="1:20" ht="20.100000000000001" customHeight="1" x14ac:dyDescent="0.2">
      <c r="A15" s="238" t="str">
        <f>IF(Zusammenfassung!A56&lt;&gt;"",Zusammenfassung!A56,"")</f>
        <v>IV -6</v>
      </c>
      <c r="B15" s="165">
        <f>IF(Zusammenfassung!B56&lt;&gt;"",Zusammenfassung!B56,"")</f>
        <v>4</v>
      </c>
      <c r="C15" s="166">
        <f>IF(Zusammenfassung!C56&lt;&gt;"",Zusammenfassung!C56,"")</f>
        <v>6</v>
      </c>
      <c r="D15" s="239" t="str">
        <f>IF(Zusammenfassung!$F56&lt;&gt;"",Zusammenfassung!$F56,Zusammenfassung!$D56)</f>
        <v>IK-Teilprojekt IV - AG 6</v>
      </c>
      <c r="E15" s="63">
        <f>IF(Zusammenfassung!$H56&lt;&gt;"",Zusammenfassung!$H56,"")</f>
        <v>0</v>
      </c>
      <c r="F15" s="63">
        <f>IF(Zusammenfassung!$I56&lt;&gt;"",Zusammenfassung!$I56,"")</f>
        <v>0</v>
      </c>
      <c r="T15" s="6"/>
    </row>
    <row r="16" spans="1:20" ht="20.100000000000001" customHeight="1" x14ac:dyDescent="0.2">
      <c r="A16" s="238" t="str">
        <f>IF(Zusammenfassung!A66&lt;&gt;"",Zusammenfassung!A66,"")</f>
        <v>V -6</v>
      </c>
      <c r="B16" s="165">
        <f>IF(Zusammenfassung!B66&lt;&gt;"",Zusammenfassung!B66,"")</f>
        <v>5</v>
      </c>
      <c r="C16" s="166">
        <f>IF(Zusammenfassung!C66&lt;&gt;"",Zusammenfassung!C66,"")</f>
        <v>6</v>
      </c>
      <c r="D16" s="240" t="str">
        <f>IF(Zusammenfassung!$F66&lt;&gt;"",Zusammenfassung!$F66,Zusammenfassung!$D66)</f>
        <v>IK-Teilprojekt V - AG 6</v>
      </c>
      <c r="E16" s="63">
        <f>IF(Zusammenfassung!$H66&lt;&gt;"",Zusammenfassung!$H66,"")</f>
        <v>0</v>
      </c>
      <c r="F16" s="63">
        <f>IF(Zusammenfassung!$I66&lt;&gt;"",Zusammenfassung!$I66,"")</f>
        <v>0</v>
      </c>
      <c r="T16" s="6"/>
    </row>
    <row r="17" spans="1:20" ht="12.75" customHeight="1" thickBot="1" x14ac:dyDescent="0.25">
      <c r="A17" s="241"/>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6" t="str">
        <f>IF(Zusammenfassung!A81&lt;&gt;"",Zusammenfassung!A81,"")</f>
        <v>I -6</v>
      </c>
      <c r="B19" s="163">
        <f>IF(Zusammenfassung!B81&lt;&gt;"",Zusammenfassung!B81,"")</f>
        <v>1</v>
      </c>
      <c r="C19" s="164">
        <f>IF(Zusammenfassung!C81&lt;&gt;"",Zusammenfassung!C81,"")</f>
        <v>6</v>
      </c>
      <c r="D19" s="239" t="str">
        <f>IF(Zusammenfassung!$F81&lt;&gt;"",Zusammenfassung!$F81,Zusammenfassung!$D81)</f>
        <v>BK-Teilprojekt I - AG 6</v>
      </c>
      <c r="E19" s="62">
        <f>IF(Zusammenfassung!H81&lt;&gt;"",Zusammenfassung!H81,"")</f>
        <v>0</v>
      </c>
      <c r="F19" s="62">
        <f>IF(Zusammenfassung!I81&lt;&gt;"",Zusammenfassung!I81,"")</f>
        <v>0</v>
      </c>
      <c r="T19" s="6"/>
    </row>
    <row r="20" spans="1:20" ht="20.100000000000001" customHeight="1" x14ac:dyDescent="0.2">
      <c r="A20" s="238" t="str">
        <f>IF(Zusammenfassung!A91&lt;&gt;"",Zusammenfassung!A91,"")</f>
        <v>II -6</v>
      </c>
      <c r="B20" s="165">
        <f>IF(Zusammenfassung!B91&lt;&gt;"",Zusammenfassung!B91,"")</f>
        <v>2</v>
      </c>
      <c r="C20" s="166">
        <f>IF(Zusammenfassung!C91&lt;&gt;"",Zusammenfassung!C91,"")</f>
        <v>6</v>
      </c>
      <c r="D20" s="239" t="str">
        <f>IF(Zusammenfassung!F91&lt;&gt;"",Zusammenfassung!F91,Zusammenfassung!D91)</f>
        <v>BK-Teilprojekt II - AG 6</v>
      </c>
      <c r="E20" s="63">
        <f>IF(Zusammenfassung!H91&lt;&gt;"",Zusammenfassung!H91,"")</f>
        <v>0</v>
      </c>
      <c r="F20" s="63">
        <f>IF(Zusammenfassung!I91&lt;&gt;"",Zusammenfassung!I91,"")</f>
        <v>0</v>
      </c>
      <c r="T20" s="6"/>
    </row>
    <row r="21" spans="1:20" ht="20.100000000000001" customHeight="1" x14ac:dyDescent="0.2">
      <c r="A21" s="242" t="str">
        <f>IF(Zusammenfassung!A101&lt;&gt;"",Zusammenfassung!A101,"")</f>
        <v>III -6</v>
      </c>
      <c r="B21" s="165">
        <f>IF(Zusammenfassung!B101&lt;&gt;"",Zusammenfassung!B101,"")</f>
        <v>3</v>
      </c>
      <c r="C21" s="166">
        <f>IF(Zusammenfassung!C101&lt;&gt;"",Zusammenfassung!C101,"")</f>
        <v>6</v>
      </c>
      <c r="D21" s="239" t="str">
        <f>IF(Zusammenfassung!F101&lt;&gt;"",Zusammenfassung!F101,Zusammenfassung!D101)</f>
        <v>BK-Teilprojekt III - AG 6</v>
      </c>
      <c r="E21" s="63">
        <f>IF(Zusammenfassung!H101&lt;&gt;"",Zusammenfassung!H101,"")</f>
        <v>0</v>
      </c>
      <c r="F21" s="63">
        <f>IF(Zusammenfassung!I101&lt;&gt;"",Zusammenfassung!I101,"")</f>
        <v>0</v>
      </c>
      <c r="T21" s="6"/>
    </row>
    <row r="22" spans="1:20" ht="20.100000000000001" customHeight="1" x14ac:dyDescent="0.2">
      <c r="A22" s="242" t="str">
        <f>IF(Zusammenfassung!A111&lt;&gt;"",Zusammenfassung!A111,"")</f>
        <v>IV -6</v>
      </c>
      <c r="B22" s="165">
        <f>IF(Zusammenfassung!B111&lt;&gt;"",Zusammenfassung!B111,"")</f>
        <v>4</v>
      </c>
      <c r="C22" s="166">
        <f>IF(Zusammenfassung!C111&lt;&gt;"",Zusammenfassung!C111,"")</f>
        <v>6</v>
      </c>
      <c r="D22" s="239" t="str">
        <f>IF(Zusammenfassung!F111&lt;&gt;"",Zusammenfassung!F111,Zusammenfassung!D111)</f>
        <v>BK-Teilprojekt IV - AG 6</v>
      </c>
      <c r="E22" s="63">
        <f>IF(Zusammenfassung!H111&lt;&gt;"",Zusammenfassung!H111,"")</f>
        <v>0</v>
      </c>
      <c r="F22" s="63">
        <f>IF(Zusammenfassung!I111&lt;&gt;"",Zusammenfassung!I111,"")</f>
        <v>0</v>
      </c>
      <c r="T22" s="6"/>
    </row>
    <row r="23" spans="1:20" ht="20.100000000000001" customHeight="1" x14ac:dyDescent="0.2">
      <c r="A23" s="242" t="str">
        <f>IF(Zusammenfassung!A121&lt;&gt;"",Zusammenfassung!A121,"")</f>
        <v>V -6</v>
      </c>
      <c r="B23" s="165">
        <f>IF(Zusammenfassung!B121&lt;&gt;"",Zusammenfassung!B121,"")</f>
        <v>5</v>
      </c>
      <c r="C23" s="166">
        <f>IF(Zusammenfassung!C121&lt;&gt;"",Zusammenfassung!C121,"")</f>
        <v>6</v>
      </c>
      <c r="D23" s="239" t="str">
        <f>IF(Zusammenfassung!F121&lt;&gt;"",Zusammenfassung!F121,Zusammenfassung!D121)</f>
        <v>BK-Teilprojekt V - AG 6</v>
      </c>
      <c r="E23" s="63">
        <f>IF(Zusammenfassung!H121&lt;&gt;"",Zusammenfassung!H121,"")</f>
        <v>0</v>
      </c>
      <c r="F23" s="63">
        <f>IF(Zusammenfassung!I121&lt;&gt;"",Zusammenfassung!I121,"")</f>
        <v>0</v>
      </c>
      <c r="T23" s="6"/>
    </row>
    <row r="24" spans="1:20" ht="12.75" x14ac:dyDescent="0.2">
      <c r="A24" s="6"/>
      <c r="B24" s="10"/>
    </row>
    <row r="25" spans="1:20" ht="12.75" x14ac:dyDescent="0.2">
      <c r="A25" s="6"/>
      <c r="B25"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2AB6-5FCC-44CE-B625-E1CE47652928}">
  <sheetPr codeName="Tabelle017"/>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Stadtwerke Remscheid (SR)</v>
      </c>
      <c r="C1" s="234"/>
      <c r="D1" s="16"/>
      <c r="E1" s="56"/>
      <c r="F1" s="56"/>
    </row>
    <row r="2" spans="1:20" ht="20.100000000000001" customHeight="1" x14ac:dyDescent="0.2">
      <c r="A2" s="25" t="str">
        <f>Deckblatt!$A$2</f>
        <v>Vorhaben:</v>
      </c>
      <c r="B2" s="26" t="str">
        <f>Deckblatt!$B$2</f>
        <v>Los 1: System zur Fahrzeugdisposition, -Ortung und Betriebshofmanagement</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7")</f>
        <v>Zusammenfassung AG 7</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35"/>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6" t="str">
        <f>IF(Zusammenfassung!A27&lt;&gt;"",Zusammenfassung!A27,"")</f>
        <v>I -7</v>
      </c>
      <c r="B12" s="163">
        <f>Zusammenfassung!B27</f>
        <v>1</v>
      </c>
      <c r="C12" s="164">
        <f>IF(Zusammenfassung!C27&lt;&gt;"",Zusammenfassung!C27,"")</f>
        <v>7</v>
      </c>
      <c r="D12" s="237" t="str">
        <f>IF(Zusammenfassung!$F27&lt;&gt;"",Zusammenfassung!$F27,Zusammenfassung!$D27)</f>
        <v>IK-Teilprojekt I - AG 7</v>
      </c>
      <c r="E12" s="62">
        <f>IF(Zusammenfassung!$H27&lt;&gt;"",Zusammenfassung!$H27,"")</f>
        <v>0</v>
      </c>
      <c r="F12" s="62">
        <f>IF(Zusammenfassung!$I27&lt;&gt;"",Zusammenfassung!$I27,"")</f>
        <v>0</v>
      </c>
      <c r="T12" s="6"/>
    </row>
    <row r="13" spans="1:20" ht="20.100000000000001" customHeight="1" x14ac:dyDescent="0.2">
      <c r="A13" s="238" t="str">
        <f>IF(Zusammenfassung!A37&lt;&gt;"",Zusammenfassung!A37,"")</f>
        <v>II -7</v>
      </c>
      <c r="B13" s="165">
        <f>IF(Zusammenfassung!B37&lt;&gt;"",Zusammenfassung!B37,"")</f>
        <v>2</v>
      </c>
      <c r="C13" s="166">
        <f>IF(Zusammenfassung!C37&lt;&gt;"",Zusammenfassung!C37,"")</f>
        <v>7</v>
      </c>
      <c r="D13" s="239" t="str">
        <f>IF(Zusammenfassung!$F37&lt;&gt;"",Zusammenfassung!$F37,Zusammenfassung!$D37)</f>
        <v>IK-Teilprojekt II - AG 7</v>
      </c>
      <c r="E13" s="63">
        <f>IF(Zusammenfassung!$H37&lt;&gt;"",Zusammenfassung!$H37,"")</f>
        <v>0</v>
      </c>
      <c r="F13" s="63">
        <f>IF(Zusammenfassung!$I37&lt;&gt;"",Zusammenfassung!$I37,"")</f>
        <v>0</v>
      </c>
      <c r="T13" s="6"/>
    </row>
    <row r="14" spans="1:20" ht="20.100000000000001" customHeight="1" x14ac:dyDescent="0.2">
      <c r="A14" s="238" t="str">
        <f>IF(Zusammenfassung!A47&lt;&gt;"",Zusammenfassung!A47,"")</f>
        <v>III -7</v>
      </c>
      <c r="B14" s="165">
        <f>IF(Zusammenfassung!B47&lt;&gt;"",Zusammenfassung!B47,"")</f>
        <v>3</v>
      </c>
      <c r="C14" s="166">
        <f>IF(Zusammenfassung!C47&lt;&gt;"",Zusammenfassung!C47,"")</f>
        <v>7</v>
      </c>
      <c r="D14" s="239" t="str">
        <f>IF(Zusammenfassung!$F47&lt;&gt;"",Zusammenfassung!$F47,Zusammenfassung!$D47)</f>
        <v>IK-Teilprojekt III - AG 7</v>
      </c>
      <c r="E14" s="63">
        <f>IF(Zusammenfassung!$H47&lt;&gt;"",Zusammenfassung!$H47,"")</f>
        <v>0</v>
      </c>
      <c r="F14" s="63">
        <f>IF(Zusammenfassung!$I47&lt;&gt;"",Zusammenfassung!$I47,"")</f>
        <v>0</v>
      </c>
      <c r="T14" s="6"/>
    </row>
    <row r="15" spans="1:20" ht="20.100000000000001" customHeight="1" x14ac:dyDescent="0.2">
      <c r="A15" s="238" t="str">
        <f>IF(Zusammenfassung!A57&lt;&gt;"",Zusammenfassung!A57,"")</f>
        <v>IV -7</v>
      </c>
      <c r="B15" s="165">
        <f>IF(Zusammenfassung!B57&lt;&gt;"",Zusammenfassung!B57,"")</f>
        <v>4</v>
      </c>
      <c r="C15" s="166">
        <f>IF(Zusammenfassung!C57&lt;&gt;"",Zusammenfassung!C57,"")</f>
        <v>7</v>
      </c>
      <c r="D15" s="239" t="str">
        <f>IF(Zusammenfassung!$F57&lt;&gt;"",Zusammenfassung!$F57,Zusammenfassung!$D57)</f>
        <v>IK-Teilprojekt IV - AG 7</v>
      </c>
      <c r="E15" s="63">
        <f>IF(Zusammenfassung!$H57&lt;&gt;"",Zusammenfassung!$H57,"")</f>
        <v>0</v>
      </c>
      <c r="F15" s="63">
        <f>IF(Zusammenfassung!$I57&lt;&gt;"",Zusammenfassung!$I57,"")</f>
        <v>0</v>
      </c>
      <c r="T15" s="6"/>
    </row>
    <row r="16" spans="1:20" ht="20.100000000000001" customHeight="1" x14ac:dyDescent="0.2">
      <c r="A16" s="238" t="str">
        <f>IF(Zusammenfassung!A67&lt;&gt;"",Zusammenfassung!A67,"")</f>
        <v>V -7</v>
      </c>
      <c r="B16" s="165">
        <f>IF(Zusammenfassung!B67&lt;&gt;"",Zusammenfassung!B67,"")</f>
        <v>5</v>
      </c>
      <c r="C16" s="166">
        <f>IF(Zusammenfassung!C67&lt;&gt;"",Zusammenfassung!C67,"")</f>
        <v>7</v>
      </c>
      <c r="D16" s="240" t="str">
        <f>IF(Zusammenfassung!$F67&lt;&gt;"",Zusammenfassung!$F67,Zusammenfassung!$D67)</f>
        <v>IK-Teilprojekt V - AG 7</v>
      </c>
      <c r="E16" s="63">
        <f>IF(Zusammenfassung!$H67&lt;&gt;"",Zusammenfassung!$H67,"")</f>
        <v>0</v>
      </c>
      <c r="F16" s="63">
        <f>IF(Zusammenfassung!$I67&lt;&gt;"",Zusammenfassung!$I67,"")</f>
        <v>0</v>
      </c>
      <c r="T16" s="6"/>
    </row>
    <row r="17" spans="1:20" ht="12.75" customHeight="1" thickBot="1" x14ac:dyDescent="0.25">
      <c r="A17" s="241"/>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6" t="str">
        <f>IF(Zusammenfassung!A82&lt;&gt;"",Zusammenfassung!A82,"")</f>
        <v>I -7</v>
      </c>
      <c r="B19" s="163">
        <f>IF(Zusammenfassung!B82&lt;&gt;"",Zusammenfassung!B82,"")</f>
        <v>1</v>
      </c>
      <c r="C19" s="164">
        <f>IF(Zusammenfassung!C82&lt;&gt;"",Zusammenfassung!C82,"")</f>
        <v>7</v>
      </c>
      <c r="D19" s="239" t="str">
        <f>IF(Zusammenfassung!$F82&lt;&gt;"",Zusammenfassung!$F82,Zusammenfassung!$D82)</f>
        <v>BK-Teilprojekt I - AG 7</v>
      </c>
      <c r="E19" s="62">
        <f>IF(Zusammenfassung!H82&lt;&gt;"",Zusammenfassung!H82,"")</f>
        <v>0</v>
      </c>
      <c r="F19" s="62">
        <f>IF(Zusammenfassung!I82&lt;&gt;"",Zusammenfassung!I82,"")</f>
        <v>0</v>
      </c>
      <c r="T19" s="6"/>
    </row>
    <row r="20" spans="1:20" ht="20.100000000000001" customHeight="1" x14ac:dyDescent="0.2">
      <c r="A20" s="238" t="str">
        <f>IF(Zusammenfassung!A92&lt;&gt;"",Zusammenfassung!A92,"")</f>
        <v>II -7</v>
      </c>
      <c r="B20" s="165">
        <f>IF(Zusammenfassung!B92&lt;&gt;"",Zusammenfassung!B92,"")</f>
        <v>2</v>
      </c>
      <c r="C20" s="166">
        <f>IF(Zusammenfassung!C92&lt;&gt;"",Zusammenfassung!C92,"")</f>
        <v>7</v>
      </c>
      <c r="D20" s="239" t="str">
        <f>IF(Zusammenfassung!F92&lt;&gt;"",Zusammenfassung!F92,Zusammenfassung!D92)</f>
        <v>BK-Teilprojekt II - AG 7</v>
      </c>
      <c r="E20" s="63">
        <f>IF(Zusammenfassung!H92&lt;&gt;"",Zusammenfassung!H92,"")</f>
        <v>0</v>
      </c>
      <c r="F20" s="63">
        <f>IF(Zusammenfassung!I92&lt;&gt;"",Zusammenfassung!I92,"")</f>
        <v>0</v>
      </c>
      <c r="T20" s="6"/>
    </row>
    <row r="21" spans="1:20" ht="20.100000000000001" customHeight="1" x14ac:dyDescent="0.2">
      <c r="A21" s="242" t="str">
        <f>IF(Zusammenfassung!A102&lt;&gt;"",Zusammenfassung!A102,"")</f>
        <v>III -7</v>
      </c>
      <c r="B21" s="165">
        <f>IF(Zusammenfassung!B102&lt;&gt;"",Zusammenfassung!B102,"")</f>
        <v>3</v>
      </c>
      <c r="C21" s="166">
        <f>IF(Zusammenfassung!C102&lt;&gt;"",Zusammenfassung!C102,"")</f>
        <v>7</v>
      </c>
      <c r="D21" s="239" t="str">
        <f>IF(Zusammenfassung!F102&lt;&gt;"",Zusammenfassung!F102,Zusammenfassung!D102)</f>
        <v>BK-Teilprojekt III - AG 7</v>
      </c>
      <c r="E21" s="63">
        <f>IF(Zusammenfassung!H102&lt;&gt;"",Zusammenfassung!H102,"")</f>
        <v>0</v>
      </c>
      <c r="F21" s="63">
        <f>IF(Zusammenfassung!I102&lt;&gt;"",Zusammenfassung!I102,"")</f>
        <v>0</v>
      </c>
      <c r="T21" s="6"/>
    </row>
    <row r="22" spans="1:20" ht="20.100000000000001" customHeight="1" x14ac:dyDescent="0.2">
      <c r="A22" s="242" t="str">
        <f>IF(Zusammenfassung!A112&lt;&gt;"",Zusammenfassung!A112,"")</f>
        <v>IV -7</v>
      </c>
      <c r="B22" s="165">
        <f>IF(Zusammenfassung!B112&lt;&gt;"",Zusammenfassung!B112,"")</f>
        <v>4</v>
      </c>
      <c r="C22" s="166">
        <f>IF(Zusammenfassung!C112&lt;&gt;"",Zusammenfassung!C112,"")</f>
        <v>7</v>
      </c>
      <c r="D22" s="239" t="str">
        <f>IF(Zusammenfassung!F112&lt;&gt;"",Zusammenfassung!F112,Zusammenfassung!D112)</f>
        <v>BK-Teilprojekt IV - AG 7</v>
      </c>
      <c r="E22" s="63">
        <f>IF(Zusammenfassung!H112&lt;&gt;"",Zusammenfassung!H112,"")</f>
        <v>0</v>
      </c>
      <c r="F22" s="63">
        <f>IF(Zusammenfassung!I112&lt;&gt;"",Zusammenfassung!I112,"")</f>
        <v>0</v>
      </c>
      <c r="T22" s="6"/>
    </row>
    <row r="23" spans="1:20" ht="20.100000000000001" customHeight="1" x14ac:dyDescent="0.2">
      <c r="A23" s="242" t="str">
        <f>IF(Zusammenfassung!A122&lt;&gt;"",Zusammenfassung!A122,"")</f>
        <v>V -7</v>
      </c>
      <c r="B23" s="165">
        <f>IF(Zusammenfassung!B122&lt;&gt;"",Zusammenfassung!B122,"")</f>
        <v>5</v>
      </c>
      <c r="C23" s="166">
        <f>IF(Zusammenfassung!C122&lt;&gt;"",Zusammenfassung!C122,"")</f>
        <v>7</v>
      </c>
      <c r="D23" s="239" t="str">
        <f>IF(Zusammenfassung!F122&lt;&gt;"",Zusammenfassung!F122,Zusammenfassung!D122)</f>
        <v>BK-Teilprojekt V - AG 7</v>
      </c>
      <c r="E23" s="63">
        <f>IF(Zusammenfassung!H122&lt;&gt;"",Zusammenfassung!H122,"")</f>
        <v>0</v>
      </c>
      <c r="F23" s="63">
        <f>IF(Zusammenfassung!I122&lt;&gt;"",Zusammenfassung!I122,"")</f>
        <v>0</v>
      </c>
      <c r="T23" s="6"/>
    </row>
    <row r="24" spans="1:20" ht="12.75" x14ac:dyDescent="0.2">
      <c r="A24" s="6"/>
      <c r="B24" s="10"/>
    </row>
    <row r="25" spans="1:20" ht="12.75" x14ac:dyDescent="0.2">
      <c r="A25" s="6"/>
      <c r="B25"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713DC-ED56-4D6F-9186-7E44065F8403}">
  <sheetPr codeName="Tabelle018"/>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Stadtwerke Remscheid (SR)</v>
      </c>
      <c r="C1" s="234"/>
      <c r="D1" s="16"/>
      <c r="E1" s="56"/>
      <c r="F1" s="56"/>
    </row>
    <row r="2" spans="1:20" ht="20.100000000000001" customHeight="1" x14ac:dyDescent="0.2">
      <c r="A2" s="25" t="str">
        <f>Deckblatt!$A$2</f>
        <v>Vorhaben:</v>
      </c>
      <c r="B2" s="26" t="str">
        <f>Deckblatt!$B$2</f>
        <v>Los 1: System zur Fahrzeugdisposition, -Ortung und Betriebshofmanagement</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8")</f>
        <v>Zusammenfassung AG 8</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35"/>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6" t="str">
        <f>IF(Zusammenfassung!A28&lt;&gt;"",Zusammenfassung!A28,"")</f>
        <v>I -8</v>
      </c>
      <c r="B12" s="163">
        <f>Zusammenfassung!B28</f>
        <v>1</v>
      </c>
      <c r="C12" s="164">
        <f>IF(Zusammenfassung!C28&lt;&gt;"",Zusammenfassung!C28,"")</f>
        <v>8</v>
      </c>
      <c r="D12" s="237" t="str">
        <f>IF(Zusammenfassung!$F28&lt;&gt;"",Zusammenfassung!$F28,Zusammenfassung!$D28)</f>
        <v>IK-Teilprojekt I - AG 8</v>
      </c>
      <c r="E12" s="62">
        <f>IF(Zusammenfassung!$H28&lt;&gt;"",Zusammenfassung!$H28,"")</f>
        <v>0</v>
      </c>
      <c r="F12" s="62">
        <f>IF(Zusammenfassung!$I28&lt;&gt;"",Zusammenfassung!$I28,"")</f>
        <v>0</v>
      </c>
      <c r="T12" s="6"/>
    </row>
    <row r="13" spans="1:20" ht="20.100000000000001" customHeight="1" x14ac:dyDescent="0.2">
      <c r="A13" s="238" t="str">
        <f>IF(Zusammenfassung!A38&lt;&gt;"",Zusammenfassung!A38,"")</f>
        <v>II -8</v>
      </c>
      <c r="B13" s="165">
        <f>IF(Zusammenfassung!B38&lt;&gt;"",Zusammenfassung!B38,"")</f>
        <v>2</v>
      </c>
      <c r="C13" s="166">
        <f>IF(Zusammenfassung!C38&lt;&gt;"",Zusammenfassung!C38,"")</f>
        <v>8</v>
      </c>
      <c r="D13" s="239" t="str">
        <f>IF(Zusammenfassung!$F38&lt;&gt;"",Zusammenfassung!$F38,Zusammenfassung!$D38)</f>
        <v>IK-Teilprojekt II - AG 8</v>
      </c>
      <c r="E13" s="63">
        <f>IF(Zusammenfassung!$H38&lt;&gt;"",Zusammenfassung!$H38,"")</f>
        <v>0</v>
      </c>
      <c r="F13" s="63">
        <f>IF(Zusammenfassung!$I38&lt;&gt;"",Zusammenfassung!$I38,"")</f>
        <v>0</v>
      </c>
      <c r="T13" s="6"/>
    </row>
    <row r="14" spans="1:20" ht="20.100000000000001" customHeight="1" x14ac:dyDescent="0.2">
      <c r="A14" s="238" t="str">
        <f>IF(Zusammenfassung!A48&lt;&gt;"",Zusammenfassung!A48,"")</f>
        <v>III -8</v>
      </c>
      <c r="B14" s="165">
        <f>IF(Zusammenfassung!B48&lt;&gt;"",Zusammenfassung!B48,"")</f>
        <v>3</v>
      </c>
      <c r="C14" s="166">
        <f>IF(Zusammenfassung!C48&lt;&gt;"",Zusammenfassung!C48,"")</f>
        <v>8</v>
      </c>
      <c r="D14" s="239" t="str">
        <f>IF(Zusammenfassung!$F48&lt;&gt;"",Zusammenfassung!$F48,Zusammenfassung!$D48)</f>
        <v>IK-Teilprojekt III - AG 8</v>
      </c>
      <c r="E14" s="63">
        <f>IF(Zusammenfassung!$H48&lt;&gt;"",Zusammenfassung!$H48,"")</f>
        <v>0</v>
      </c>
      <c r="F14" s="63">
        <f>IF(Zusammenfassung!$I48&lt;&gt;"",Zusammenfassung!$I48,"")</f>
        <v>0</v>
      </c>
      <c r="T14" s="6"/>
    </row>
    <row r="15" spans="1:20" ht="20.100000000000001" customHeight="1" x14ac:dyDescent="0.2">
      <c r="A15" s="238" t="str">
        <f>IF(Zusammenfassung!A58&lt;&gt;"",Zusammenfassung!A58,"")</f>
        <v>IV -8</v>
      </c>
      <c r="B15" s="165">
        <f>IF(Zusammenfassung!B58&lt;&gt;"",Zusammenfassung!B58,"")</f>
        <v>4</v>
      </c>
      <c r="C15" s="166">
        <f>IF(Zusammenfassung!C58&lt;&gt;"",Zusammenfassung!C58,"")</f>
        <v>8</v>
      </c>
      <c r="D15" s="239" t="str">
        <f>IF(Zusammenfassung!$F58&lt;&gt;"",Zusammenfassung!$F58,Zusammenfassung!$D58)</f>
        <v>IK-Teilprojekt IV - AG 8</v>
      </c>
      <c r="E15" s="63">
        <f>IF(Zusammenfassung!$H58&lt;&gt;"",Zusammenfassung!$H58,"")</f>
        <v>0</v>
      </c>
      <c r="F15" s="63">
        <f>IF(Zusammenfassung!$I58&lt;&gt;"",Zusammenfassung!$I58,"")</f>
        <v>0</v>
      </c>
      <c r="T15" s="6"/>
    </row>
    <row r="16" spans="1:20" ht="20.100000000000001" customHeight="1" x14ac:dyDescent="0.2">
      <c r="A16" s="238" t="str">
        <f>IF(Zusammenfassung!A68&lt;&gt;"",Zusammenfassung!A68,"")</f>
        <v>V -8</v>
      </c>
      <c r="B16" s="165">
        <f>IF(Zusammenfassung!B68&lt;&gt;"",Zusammenfassung!B68,"")</f>
        <v>5</v>
      </c>
      <c r="C16" s="166">
        <f>IF(Zusammenfassung!C68&lt;&gt;"",Zusammenfassung!C68,"")</f>
        <v>8</v>
      </c>
      <c r="D16" s="240" t="str">
        <f>IF(Zusammenfassung!$F68&lt;&gt;"",Zusammenfassung!$F68,Zusammenfassung!$D68)</f>
        <v>IK-Teilprojekt V - AG 8</v>
      </c>
      <c r="E16" s="63">
        <f>IF(Zusammenfassung!$H68&lt;&gt;"",Zusammenfassung!$H68,"")</f>
        <v>0</v>
      </c>
      <c r="F16" s="63">
        <f>IF(Zusammenfassung!$I68&lt;&gt;"",Zusammenfassung!$I68,"")</f>
        <v>0</v>
      </c>
      <c r="T16" s="6"/>
    </row>
    <row r="17" spans="1:20" ht="12.75" customHeight="1" thickBot="1" x14ac:dyDescent="0.25">
      <c r="A17" s="241"/>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6" t="str">
        <f>IF(Zusammenfassung!A83&lt;&gt;"",Zusammenfassung!A83,"")</f>
        <v>I -8</v>
      </c>
      <c r="B19" s="163">
        <f>IF(Zusammenfassung!B83&lt;&gt;"",Zusammenfassung!B83,"")</f>
        <v>1</v>
      </c>
      <c r="C19" s="164">
        <f>IF(Zusammenfassung!C83&lt;&gt;"",Zusammenfassung!C83,"")</f>
        <v>8</v>
      </c>
      <c r="D19" s="239" t="str">
        <f>IF(Zusammenfassung!$F83&lt;&gt;"",Zusammenfassung!$F83,Zusammenfassung!$D83)</f>
        <v>BK-Teilprojekt I - AG 8</v>
      </c>
      <c r="E19" s="62">
        <f>IF(Zusammenfassung!H83&lt;&gt;"",Zusammenfassung!H83,"")</f>
        <v>0</v>
      </c>
      <c r="F19" s="62">
        <f>IF(Zusammenfassung!I83&lt;&gt;"",Zusammenfassung!I83,"")</f>
        <v>0</v>
      </c>
      <c r="T19" s="6"/>
    </row>
    <row r="20" spans="1:20" ht="20.100000000000001" customHeight="1" x14ac:dyDescent="0.2">
      <c r="A20" s="238" t="str">
        <f>IF(Zusammenfassung!A93&lt;&gt;"",Zusammenfassung!A93,"")</f>
        <v>II -8</v>
      </c>
      <c r="B20" s="165">
        <f>IF(Zusammenfassung!B93&lt;&gt;"",Zusammenfassung!B93,"")</f>
        <v>2</v>
      </c>
      <c r="C20" s="166">
        <f>IF(Zusammenfassung!C93&lt;&gt;"",Zusammenfassung!C93,"")</f>
        <v>8</v>
      </c>
      <c r="D20" s="239" t="str">
        <f>IF(Zusammenfassung!F93&lt;&gt;"",Zusammenfassung!F93,Zusammenfassung!D93)</f>
        <v>BK-Teilprojekt II - AG 8</v>
      </c>
      <c r="E20" s="63">
        <f>IF(Zusammenfassung!H93&lt;&gt;"",Zusammenfassung!H93,"")</f>
        <v>0</v>
      </c>
      <c r="F20" s="63">
        <f>IF(Zusammenfassung!I93&lt;&gt;"",Zusammenfassung!I93,"")</f>
        <v>0</v>
      </c>
      <c r="T20" s="6"/>
    </row>
    <row r="21" spans="1:20" ht="20.100000000000001" customHeight="1" x14ac:dyDescent="0.2">
      <c r="A21" s="242" t="str">
        <f>IF(Zusammenfassung!A103&lt;&gt;"",Zusammenfassung!A103,"")</f>
        <v>III -8</v>
      </c>
      <c r="B21" s="165">
        <f>IF(Zusammenfassung!B103&lt;&gt;"",Zusammenfassung!B103,"")</f>
        <v>3</v>
      </c>
      <c r="C21" s="166">
        <f>IF(Zusammenfassung!C103&lt;&gt;"",Zusammenfassung!C103,"")</f>
        <v>8</v>
      </c>
      <c r="D21" s="239" t="str">
        <f>IF(Zusammenfassung!F103&lt;&gt;"",Zusammenfassung!F103,Zusammenfassung!D103)</f>
        <v>BK-Teilprojekt III - AG 8</v>
      </c>
      <c r="E21" s="63">
        <f>IF(Zusammenfassung!H103&lt;&gt;"",Zusammenfassung!H103,"")</f>
        <v>0</v>
      </c>
      <c r="F21" s="63">
        <f>IF(Zusammenfassung!I103&lt;&gt;"",Zusammenfassung!I103,"")</f>
        <v>0</v>
      </c>
      <c r="T21" s="6"/>
    </row>
    <row r="22" spans="1:20" ht="20.100000000000001" customHeight="1" x14ac:dyDescent="0.2">
      <c r="A22" s="242" t="str">
        <f>IF(Zusammenfassung!A113&lt;&gt;"",Zusammenfassung!A113,"")</f>
        <v>IV -8</v>
      </c>
      <c r="B22" s="165">
        <f>IF(Zusammenfassung!B113&lt;&gt;"",Zusammenfassung!B113,"")</f>
        <v>4</v>
      </c>
      <c r="C22" s="166">
        <f>IF(Zusammenfassung!C113&lt;&gt;"",Zusammenfassung!C113,"")</f>
        <v>8</v>
      </c>
      <c r="D22" s="239" t="str">
        <f>IF(Zusammenfassung!F113&lt;&gt;"",Zusammenfassung!F113,Zusammenfassung!D113)</f>
        <v>BK-Teilprojekt IV - AG 8</v>
      </c>
      <c r="E22" s="63">
        <f>IF(Zusammenfassung!H113&lt;&gt;"",Zusammenfassung!H113,"")</f>
        <v>0</v>
      </c>
      <c r="F22" s="63">
        <f>IF(Zusammenfassung!I113&lt;&gt;"",Zusammenfassung!I113,"")</f>
        <v>0</v>
      </c>
      <c r="T22" s="6"/>
    </row>
    <row r="23" spans="1:20" ht="20.100000000000001" customHeight="1" x14ac:dyDescent="0.2">
      <c r="A23" s="242" t="str">
        <f>IF(Zusammenfassung!A123&lt;&gt;"",Zusammenfassung!A123,"")</f>
        <v>V -8</v>
      </c>
      <c r="B23" s="165">
        <f>IF(Zusammenfassung!B123&lt;&gt;"",Zusammenfassung!B123,"")</f>
        <v>5</v>
      </c>
      <c r="C23" s="166">
        <f>IF(Zusammenfassung!C123&lt;&gt;"",Zusammenfassung!C123,"")</f>
        <v>8</v>
      </c>
      <c r="D23" s="239" t="str">
        <f>IF(Zusammenfassung!F123&lt;&gt;"",Zusammenfassung!F123,Zusammenfassung!D123)</f>
        <v>BK-Teilprojekt V - AG 8</v>
      </c>
      <c r="E23" s="63">
        <f>IF(Zusammenfassung!H123&lt;&gt;"",Zusammenfassung!H123,"")</f>
        <v>0</v>
      </c>
      <c r="F23" s="63">
        <f>IF(Zusammenfassung!I123&lt;&gt;"",Zusammenfassung!I123,"")</f>
        <v>0</v>
      </c>
      <c r="T23" s="6"/>
    </row>
    <row r="24" spans="1:20" ht="12.75" x14ac:dyDescent="0.2">
      <c r="A24" s="6"/>
      <c r="B24" s="10"/>
    </row>
    <row r="25" spans="1:20" ht="12.75" x14ac:dyDescent="0.2">
      <c r="A25" s="6"/>
      <c r="B25"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90766-1BEE-4312-9F8E-4A9F4D46704B}">
  <sheetPr codeName="Tabelle019"/>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Stadtwerke Remscheid (SR)</v>
      </c>
      <c r="C1" s="234"/>
      <c r="D1" s="16"/>
      <c r="E1" s="56"/>
      <c r="F1" s="56"/>
    </row>
    <row r="2" spans="1:20" ht="20.100000000000001" customHeight="1" x14ac:dyDescent="0.2">
      <c r="A2" s="25" t="str">
        <f>Deckblatt!$A$2</f>
        <v>Vorhaben:</v>
      </c>
      <c r="B2" s="26" t="str">
        <f>Deckblatt!$B$2</f>
        <v>Los 1: System zur Fahrzeugdisposition, -Ortung und Betriebshofmanagement</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9")</f>
        <v>Zusammenfassung AG 9</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35"/>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6" t="str">
        <f>IF(Zusammenfassung!A29&lt;&gt;"",Zusammenfassung!A29,"")</f>
        <v>I -9</v>
      </c>
      <c r="B12" s="163">
        <f>Zusammenfassung!B29</f>
        <v>1</v>
      </c>
      <c r="C12" s="164">
        <f>IF(Zusammenfassung!C29&lt;&gt;"",Zusammenfassung!C29,"")</f>
        <v>9</v>
      </c>
      <c r="D12" s="237" t="str">
        <f>IF(Zusammenfassung!$F29&lt;&gt;"",Zusammenfassung!$F29,Zusammenfassung!$D29)</f>
        <v>IK-Teilprojekt I - AG 9</v>
      </c>
      <c r="E12" s="62">
        <f>IF(Zusammenfassung!$H29&lt;&gt;"",Zusammenfassung!$H29,"")</f>
        <v>0</v>
      </c>
      <c r="F12" s="62">
        <f>IF(Zusammenfassung!$I29&lt;&gt;"",Zusammenfassung!$I29,"")</f>
        <v>0</v>
      </c>
      <c r="T12" s="6"/>
    </row>
    <row r="13" spans="1:20" ht="20.100000000000001" customHeight="1" x14ac:dyDescent="0.2">
      <c r="A13" s="238" t="str">
        <f>IF(Zusammenfassung!A39&lt;&gt;"",Zusammenfassung!A39,"")</f>
        <v>II -9</v>
      </c>
      <c r="B13" s="165">
        <f>IF(Zusammenfassung!B39&lt;&gt;"",Zusammenfassung!B39,"")</f>
        <v>2</v>
      </c>
      <c r="C13" s="166">
        <f>IF(Zusammenfassung!C39&lt;&gt;"",Zusammenfassung!C39,"")</f>
        <v>9</v>
      </c>
      <c r="D13" s="239" t="str">
        <f>IF(Zusammenfassung!$F39&lt;&gt;"",Zusammenfassung!$F39,Zusammenfassung!$D39)</f>
        <v>IK-Teilprojekt II - AG 9</v>
      </c>
      <c r="E13" s="63">
        <f>IF(Zusammenfassung!$H39&lt;&gt;"",Zusammenfassung!$H39,"")</f>
        <v>0</v>
      </c>
      <c r="F13" s="63">
        <f>IF(Zusammenfassung!$I39&lt;&gt;"",Zusammenfassung!$I39,"")</f>
        <v>0</v>
      </c>
      <c r="T13" s="6"/>
    </row>
    <row r="14" spans="1:20" ht="20.100000000000001" customHeight="1" x14ac:dyDescent="0.2">
      <c r="A14" s="238" t="str">
        <f>IF(Zusammenfassung!A49&lt;&gt;"",Zusammenfassung!A49,"")</f>
        <v>III -9</v>
      </c>
      <c r="B14" s="165">
        <f>IF(Zusammenfassung!B49&lt;&gt;"",Zusammenfassung!B49,"")</f>
        <v>3</v>
      </c>
      <c r="C14" s="166">
        <f>IF(Zusammenfassung!C49&lt;&gt;"",Zusammenfassung!C49,"")</f>
        <v>9</v>
      </c>
      <c r="D14" s="239" t="str">
        <f>IF(Zusammenfassung!$F49&lt;&gt;"",Zusammenfassung!$F49,Zusammenfassung!$D49)</f>
        <v>IK-Teilprojekt III - AG 9</v>
      </c>
      <c r="E14" s="63">
        <f>IF(Zusammenfassung!$H49&lt;&gt;"",Zusammenfassung!$H49,"")</f>
        <v>0</v>
      </c>
      <c r="F14" s="63">
        <f>IF(Zusammenfassung!$I49&lt;&gt;"",Zusammenfassung!$I49,"")</f>
        <v>0</v>
      </c>
      <c r="T14" s="6"/>
    </row>
    <row r="15" spans="1:20" ht="20.100000000000001" customHeight="1" x14ac:dyDescent="0.2">
      <c r="A15" s="238" t="str">
        <f>IF(Zusammenfassung!A59&lt;&gt;"",Zusammenfassung!A59,"")</f>
        <v>IV -9</v>
      </c>
      <c r="B15" s="165">
        <f>IF(Zusammenfassung!B59&lt;&gt;"",Zusammenfassung!B59,"")</f>
        <v>4</v>
      </c>
      <c r="C15" s="166">
        <f>IF(Zusammenfassung!C59&lt;&gt;"",Zusammenfassung!C59,"")</f>
        <v>9</v>
      </c>
      <c r="D15" s="239" t="str">
        <f>IF(Zusammenfassung!$F59&lt;&gt;"",Zusammenfassung!$F59,Zusammenfassung!$D59)</f>
        <v>IK-Teilprojekt IV - AG 9</v>
      </c>
      <c r="E15" s="63">
        <f>IF(Zusammenfassung!$H59&lt;&gt;"",Zusammenfassung!$H59,"")</f>
        <v>0</v>
      </c>
      <c r="F15" s="63">
        <f>IF(Zusammenfassung!$I59&lt;&gt;"",Zusammenfassung!$I59,"")</f>
        <v>0</v>
      </c>
      <c r="T15" s="6"/>
    </row>
    <row r="16" spans="1:20" ht="20.100000000000001" customHeight="1" x14ac:dyDescent="0.2">
      <c r="A16" s="238" t="str">
        <f>IF(Zusammenfassung!A69&lt;&gt;"",Zusammenfassung!A69,"")</f>
        <v>V -9</v>
      </c>
      <c r="B16" s="165">
        <f>IF(Zusammenfassung!B69&lt;&gt;"",Zusammenfassung!B69,"")</f>
        <v>5</v>
      </c>
      <c r="C16" s="166">
        <f>IF(Zusammenfassung!C69&lt;&gt;"",Zusammenfassung!C69,"")</f>
        <v>9</v>
      </c>
      <c r="D16" s="240" t="str">
        <f>IF(Zusammenfassung!$F69&lt;&gt;"",Zusammenfassung!$F69,Zusammenfassung!$D69)</f>
        <v>IK-Teilprojekt V - AG 9</v>
      </c>
      <c r="E16" s="63">
        <f>IF(Zusammenfassung!$H69&lt;&gt;"",Zusammenfassung!$H69,"")</f>
        <v>0</v>
      </c>
      <c r="F16" s="63">
        <f>IF(Zusammenfassung!$I69&lt;&gt;"",Zusammenfassung!$I69,"")</f>
        <v>0</v>
      </c>
      <c r="T16" s="6"/>
    </row>
    <row r="17" spans="1:20" ht="12.75" customHeight="1" thickBot="1" x14ac:dyDescent="0.25">
      <c r="A17" s="241"/>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6" t="str">
        <f>IF(Zusammenfassung!A84&lt;&gt;"",Zusammenfassung!A84,"")</f>
        <v>I -9</v>
      </c>
      <c r="B19" s="163">
        <f>IF(Zusammenfassung!B84&lt;&gt;"",Zusammenfassung!B84,"")</f>
        <v>1</v>
      </c>
      <c r="C19" s="164">
        <f>IF(Zusammenfassung!C84&lt;&gt;"",Zusammenfassung!C84,"")</f>
        <v>9</v>
      </c>
      <c r="D19" s="239" t="str">
        <f>IF(Zusammenfassung!$F84&lt;&gt;"",Zusammenfassung!$F84,Zusammenfassung!$D84)</f>
        <v>BK-Teilprojekt I - AG 9</v>
      </c>
      <c r="E19" s="62">
        <f>IF(Zusammenfassung!H84&lt;&gt;"",Zusammenfassung!H84,"")</f>
        <v>0</v>
      </c>
      <c r="F19" s="62">
        <f>IF(Zusammenfassung!I84&lt;&gt;"",Zusammenfassung!I84,"")</f>
        <v>0</v>
      </c>
      <c r="T19" s="6"/>
    </row>
    <row r="20" spans="1:20" ht="20.100000000000001" customHeight="1" x14ac:dyDescent="0.2">
      <c r="A20" s="238" t="str">
        <f>IF(Zusammenfassung!A94&lt;&gt;"",Zusammenfassung!A94,"")</f>
        <v>II -9</v>
      </c>
      <c r="B20" s="165">
        <f>IF(Zusammenfassung!B94&lt;&gt;"",Zusammenfassung!B94,"")</f>
        <v>2</v>
      </c>
      <c r="C20" s="166">
        <f>IF(Zusammenfassung!C94&lt;&gt;"",Zusammenfassung!C94,"")</f>
        <v>9</v>
      </c>
      <c r="D20" s="239" t="str">
        <f>IF(Zusammenfassung!F94&lt;&gt;"",Zusammenfassung!F94,Zusammenfassung!D94)</f>
        <v>BK-Teilprojekt II - AG 9</v>
      </c>
      <c r="E20" s="63">
        <f>IF(Zusammenfassung!H94&lt;&gt;"",Zusammenfassung!H94,"")</f>
        <v>0</v>
      </c>
      <c r="F20" s="63">
        <f>IF(Zusammenfassung!I94&lt;&gt;"",Zusammenfassung!I94,"")</f>
        <v>0</v>
      </c>
      <c r="T20" s="6"/>
    </row>
    <row r="21" spans="1:20" ht="20.100000000000001" customHeight="1" x14ac:dyDescent="0.2">
      <c r="A21" s="242" t="str">
        <f>IF(Zusammenfassung!A104&lt;&gt;"",Zusammenfassung!A104,"")</f>
        <v>III -9</v>
      </c>
      <c r="B21" s="165">
        <f>IF(Zusammenfassung!B104&lt;&gt;"",Zusammenfassung!B104,"")</f>
        <v>3</v>
      </c>
      <c r="C21" s="166">
        <f>IF(Zusammenfassung!C104&lt;&gt;"",Zusammenfassung!C104,"")</f>
        <v>9</v>
      </c>
      <c r="D21" s="239" t="str">
        <f>IF(Zusammenfassung!F104&lt;&gt;"",Zusammenfassung!F104,Zusammenfassung!D104)</f>
        <v>BK-Teilprojekt III - AG 9</v>
      </c>
      <c r="E21" s="63">
        <f>IF(Zusammenfassung!H104&lt;&gt;"",Zusammenfassung!H104,"")</f>
        <v>0</v>
      </c>
      <c r="F21" s="63">
        <f>IF(Zusammenfassung!I104&lt;&gt;"",Zusammenfassung!I104,"")</f>
        <v>0</v>
      </c>
      <c r="T21" s="6"/>
    </row>
    <row r="22" spans="1:20" ht="20.100000000000001" customHeight="1" x14ac:dyDescent="0.2">
      <c r="A22" s="242" t="str">
        <f>IF(Zusammenfassung!A114&lt;&gt;"",Zusammenfassung!A114,"")</f>
        <v>IV -9</v>
      </c>
      <c r="B22" s="165">
        <f>IF(Zusammenfassung!B114&lt;&gt;"",Zusammenfassung!B114,"")</f>
        <v>4</v>
      </c>
      <c r="C22" s="166">
        <f>IF(Zusammenfassung!C114&lt;&gt;"",Zusammenfassung!C114,"")</f>
        <v>9</v>
      </c>
      <c r="D22" s="239" t="str">
        <f>IF(Zusammenfassung!F114&lt;&gt;"",Zusammenfassung!F114,Zusammenfassung!D114)</f>
        <v>BK-Teilprojekt IV - AG 9</v>
      </c>
      <c r="E22" s="63">
        <f>IF(Zusammenfassung!H114&lt;&gt;"",Zusammenfassung!H114,"")</f>
        <v>0</v>
      </c>
      <c r="F22" s="63">
        <f>IF(Zusammenfassung!I114&lt;&gt;"",Zusammenfassung!I114,"")</f>
        <v>0</v>
      </c>
      <c r="T22" s="6"/>
    </row>
    <row r="23" spans="1:20" ht="20.100000000000001" customHeight="1" x14ac:dyDescent="0.2">
      <c r="A23" s="242" t="str">
        <f>IF(Zusammenfassung!A124&lt;&gt;"",Zusammenfassung!A124,"")</f>
        <v>V -9</v>
      </c>
      <c r="B23" s="165">
        <f>IF(Zusammenfassung!B124&lt;&gt;"",Zusammenfassung!B124,"")</f>
        <v>5</v>
      </c>
      <c r="C23" s="166">
        <f>IF(Zusammenfassung!C124&lt;&gt;"",Zusammenfassung!C124,"")</f>
        <v>9</v>
      </c>
      <c r="D23" s="239" t="str">
        <f>IF(Zusammenfassung!F124&lt;&gt;"",Zusammenfassung!F124,Zusammenfassung!D124)</f>
        <v>BK-Teilprojekt V - AG 9</v>
      </c>
      <c r="E23" s="63">
        <f>IF(Zusammenfassung!H124&lt;&gt;"",Zusammenfassung!H124,"")</f>
        <v>0</v>
      </c>
      <c r="F23" s="63">
        <f>IF(Zusammenfassung!I124&lt;&gt;"",Zusammenfassung!I124,"")</f>
        <v>0</v>
      </c>
      <c r="T23" s="6"/>
    </row>
    <row r="24" spans="1:20" ht="12.75" x14ac:dyDescent="0.2">
      <c r="A24" s="6"/>
      <c r="B24" s="10"/>
    </row>
    <row r="25" spans="1:20" ht="12.75" x14ac:dyDescent="0.2">
      <c r="A25" s="6"/>
      <c r="B25" s="10"/>
    </row>
    <row r="26" spans="1:20" ht="12.75" x14ac:dyDescent="0.2">
      <c r="A26" s="6"/>
      <c r="B26" s="6"/>
      <c r="C26" s="6"/>
    </row>
    <row r="27" spans="1:20" ht="12.75" x14ac:dyDescent="0.2">
      <c r="A27" s="6"/>
      <c r="B27" s="6"/>
      <c r="C27" s="6"/>
    </row>
    <row r="28" spans="1:20" ht="12.75" x14ac:dyDescent="0.2">
      <c r="A28" s="6"/>
      <c r="B28" s="6"/>
      <c r="C28" s="6"/>
    </row>
    <row r="29" spans="1:20" ht="12.75" x14ac:dyDescent="0.2">
      <c r="A29" s="6"/>
      <c r="B29" s="6"/>
      <c r="C29" s="6"/>
    </row>
    <row r="30" spans="1:20" ht="12.75" x14ac:dyDescent="0.2">
      <c r="A30" s="6"/>
      <c r="B30" s="6"/>
      <c r="C30" s="6"/>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FB1C5-6757-4142-AEC4-7469229F7275}">
  <sheetPr codeName="Tabelle002"/>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A984A-0A3B-4F8D-9E15-C6A62E689C6F}">
  <sheetPr codeName="Tabelle020"/>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Stadtwerke Remscheid (SR)</v>
      </c>
      <c r="C1" s="234"/>
      <c r="D1" s="16"/>
      <c r="E1" s="56"/>
      <c r="F1" s="56"/>
    </row>
    <row r="2" spans="1:20" ht="20.100000000000001" customHeight="1" x14ac:dyDescent="0.2">
      <c r="A2" s="25" t="str">
        <f>Deckblatt!$A$2</f>
        <v>Vorhaben:</v>
      </c>
      <c r="B2" s="26" t="str">
        <f>Deckblatt!$B$2</f>
        <v>Los 1: System zur Fahrzeugdisposition, -Ortung und Betriebshofmanagement</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10")</f>
        <v>Zusammenfassung AG 10</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35"/>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6" t="str">
        <f>IF(Zusammenfassung!A30&lt;&gt;"",Zusammenfassung!A30,"")</f>
        <v>I -10</v>
      </c>
      <c r="B12" s="163">
        <f>IF(Zusammenfassung!B30&lt;&gt;"",Zusammenfassung!B30,"")</f>
        <v>1</v>
      </c>
      <c r="C12" s="164">
        <f>IF(Zusammenfassung!C30&lt;&gt;"",Zusammenfassung!C30,"")</f>
        <v>10</v>
      </c>
      <c r="D12" s="237" t="str">
        <f>IF(Zusammenfassung!$F30&lt;&gt;"",Zusammenfassung!$F30,Zusammenfassung!$D30)</f>
        <v>IK-Teilprojekt I - AG 10</v>
      </c>
      <c r="E12" s="62">
        <f>IF(Zusammenfassung!$H30&lt;&gt;"",Zusammenfassung!$H30,"")</f>
        <v>0</v>
      </c>
      <c r="F12" s="62">
        <f>IF(Zusammenfassung!$H30&lt;&gt;"",Zusammenfassung!$H30,"")</f>
        <v>0</v>
      </c>
      <c r="T12" s="6"/>
    </row>
    <row r="13" spans="1:20" ht="20.100000000000001" customHeight="1" x14ac:dyDescent="0.2">
      <c r="A13" s="238" t="str">
        <f>IF(Zusammenfassung!A40&lt;&gt;"",Zusammenfassung!A40,"")</f>
        <v>II -10</v>
      </c>
      <c r="B13" s="165">
        <f>IF(Zusammenfassung!B40&lt;&gt;"",Zusammenfassung!B40,"")</f>
        <v>2</v>
      </c>
      <c r="C13" s="166">
        <f>IF(Zusammenfassung!C40&lt;&gt;"",Zusammenfassung!C40,"")</f>
        <v>10</v>
      </c>
      <c r="D13" s="239" t="str">
        <f>IF(Zusammenfassung!$F40&lt;&gt;"",Zusammenfassung!$F40,Zusammenfassung!$D40)</f>
        <v>IK-Teilprojekt II - AG 10</v>
      </c>
      <c r="E13" s="63">
        <f>IF(Zusammenfassung!$H40&lt;&gt;"",Zusammenfassung!$H40,"")</f>
        <v>0</v>
      </c>
      <c r="F13" s="63">
        <f>IF(Zusammenfassung!$I40&lt;&gt;"",Zusammenfassung!$I40,"")</f>
        <v>0</v>
      </c>
      <c r="T13" s="6"/>
    </row>
    <row r="14" spans="1:20" ht="20.100000000000001" customHeight="1" x14ac:dyDescent="0.2">
      <c r="A14" s="238" t="str">
        <f>IF(Zusammenfassung!A50&lt;&gt;"",Zusammenfassung!A50,"")</f>
        <v>III -10</v>
      </c>
      <c r="B14" s="165">
        <f>IF(Zusammenfassung!B50&lt;&gt;"",Zusammenfassung!B50,"")</f>
        <v>3</v>
      </c>
      <c r="C14" s="166">
        <f>IF(Zusammenfassung!C50&lt;&gt;"",Zusammenfassung!C50,"")</f>
        <v>10</v>
      </c>
      <c r="D14" s="239" t="str">
        <f>IF(Zusammenfassung!$F50&lt;&gt;"",Zusammenfassung!$F50,Zusammenfassung!$D50)</f>
        <v>IK-Teilprojekt III - AG 10</v>
      </c>
      <c r="E14" s="63">
        <f>IF(Zusammenfassung!$H50&lt;&gt;"",Zusammenfassung!$H50,"")</f>
        <v>0</v>
      </c>
      <c r="F14" s="63">
        <f>IF(Zusammenfassung!$I50&lt;&gt;"",Zusammenfassung!$I50,"")</f>
        <v>0</v>
      </c>
      <c r="T14" s="6"/>
    </row>
    <row r="15" spans="1:20" ht="20.100000000000001" customHeight="1" x14ac:dyDescent="0.2">
      <c r="A15" s="238" t="str">
        <f>IF(Zusammenfassung!A60&lt;&gt;"",Zusammenfassung!A60,"")</f>
        <v>IV -10</v>
      </c>
      <c r="B15" s="165">
        <f>IF(Zusammenfassung!B60&lt;&gt;"",Zusammenfassung!B60,"")</f>
        <v>4</v>
      </c>
      <c r="C15" s="166">
        <f>IF(Zusammenfassung!C60&lt;&gt;"",Zusammenfassung!C60,"")</f>
        <v>10</v>
      </c>
      <c r="D15" s="239" t="str">
        <f>IF(Zusammenfassung!$F60&lt;&gt;"",Zusammenfassung!$F60,Zusammenfassung!$D60)</f>
        <v>IK-Teilprojekt IV - AG 10</v>
      </c>
      <c r="E15" s="63">
        <f>IF(Zusammenfassung!$H60&lt;&gt;"",Zusammenfassung!$H60,"")</f>
        <v>0</v>
      </c>
      <c r="F15" s="63">
        <f>IF(Zusammenfassung!$I60&lt;&gt;"",Zusammenfassung!$I60,"")</f>
        <v>0</v>
      </c>
      <c r="T15" s="6"/>
    </row>
    <row r="16" spans="1:20" ht="20.100000000000001" customHeight="1" x14ac:dyDescent="0.2">
      <c r="A16" s="238" t="str">
        <f>IF(Zusammenfassung!A70&lt;&gt;"",Zusammenfassung!A70,"")</f>
        <v>V -10</v>
      </c>
      <c r="B16" s="165">
        <f>IF(Zusammenfassung!B70&lt;&gt;"",Zusammenfassung!B70,"")</f>
        <v>5</v>
      </c>
      <c r="C16" s="166">
        <f>IF(Zusammenfassung!C70&lt;&gt;"",Zusammenfassung!C70,"")</f>
        <v>10</v>
      </c>
      <c r="D16" s="240" t="str">
        <f>IF(Zusammenfassung!$F70&lt;&gt;"",Zusammenfassung!$F70,Zusammenfassung!$D70)</f>
        <v>IK-Teilprojekt V - AG 10</v>
      </c>
      <c r="E16" s="63">
        <f>IF(Zusammenfassung!$H70&lt;&gt;"",Zusammenfassung!$H70,"")</f>
        <v>0</v>
      </c>
      <c r="F16" s="63">
        <f>IF(Zusammenfassung!$I70&lt;&gt;"",Zusammenfassung!$I70,"")</f>
        <v>0</v>
      </c>
      <c r="T16" s="6"/>
    </row>
    <row r="17" spans="1:20" ht="12.75" customHeight="1" thickBot="1" x14ac:dyDescent="0.25">
      <c r="A17" s="241"/>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6" t="str">
        <f>IF(Zusammenfassung!A85&lt;&gt;"",Zusammenfassung!A85,"")</f>
        <v>I -10</v>
      </c>
      <c r="B19" s="163">
        <f>IF(Zusammenfassung!B85&lt;&gt;"",Zusammenfassung!B85,"")</f>
        <v>1</v>
      </c>
      <c r="C19" s="164">
        <f>IF(Zusammenfassung!C85&lt;&gt;"",Zusammenfassung!C85,"")</f>
        <v>10</v>
      </c>
      <c r="D19" s="239" t="str">
        <f>IF(Zusammenfassung!$F85&lt;&gt;"",Zusammenfassung!$F85,Zusammenfassung!$D85)</f>
        <v>BK-Teilprojekt I - AG 10</v>
      </c>
      <c r="E19" s="62">
        <f>IF(Zusammenfassung!H85&lt;&gt;"",Zusammenfassung!H85,"")</f>
        <v>0</v>
      </c>
      <c r="F19" s="62">
        <f>IF(Zusammenfassung!I85&lt;&gt;"",Zusammenfassung!I85,"")</f>
        <v>0</v>
      </c>
      <c r="T19" s="6"/>
    </row>
    <row r="20" spans="1:20" ht="20.100000000000001" customHeight="1" x14ac:dyDescent="0.2">
      <c r="A20" s="238" t="str">
        <f>IF(Zusammenfassung!A95&lt;&gt;"",Zusammenfassung!A95,"")</f>
        <v>II -10</v>
      </c>
      <c r="B20" s="165">
        <f>IF(Zusammenfassung!B95&lt;&gt;"",Zusammenfassung!B95,"")</f>
        <v>2</v>
      </c>
      <c r="C20" s="166">
        <f>IF(Zusammenfassung!C95&lt;&gt;"",Zusammenfassung!C95,"")</f>
        <v>10</v>
      </c>
      <c r="D20" s="239" t="str">
        <f>IF(Zusammenfassung!F95&lt;&gt;"",Zusammenfassung!F95,Zusammenfassung!D95)</f>
        <v>BK-Teilprojekt II - AG 10</v>
      </c>
      <c r="E20" s="63">
        <f>IF(Zusammenfassung!H95&lt;&gt;"",Zusammenfassung!H95,"")</f>
        <v>0</v>
      </c>
      <c r="F20" s="63">
        <f>IF(Zusammenfassung!I95&lt;&gt;"",Zusammenfassung!I95,"")</f>
        <v>0</v>
      </c>
      <c r="T20" s="6"/>
    </row>
    <row r="21" spans="1:20" ht="20.100000000000001" customHeight="1" x14ac:dyDescent="0.2">
      <c r="A21" s="242" t="str">
        <f>IF(Zusammenfassung!A105&lt;&gt;"",Zusammenfassung!A105,"")</f>
        <v>III -10</v>
      </c>
      <c r="B21" s="165">
        <f>IF(Zusammenfassung!B105&lt;&gt;"",Zusammenfassung!B105,"")</f>
        <v>3</v>
      </c>
      <c r="C21" s="166">
        <f>IF(Zusammenfassung!C105&lt;&gt;"",Zusammenfassung!C105,"")</f>
        <v>10</v>
      </c>
      <c r="D21" s="239" t="str">
        <f>IF(Zusammenfassung!F105&lt;&gt;"",Zusammenfassung!F105,Zusammenfassung!D105)</f>
        <v>BK-Teilprojekt III - AG 10</v>
      </c>
      <c r="E21" s="63">
        <f>IF(Zusammenfassung!H105&lt;&gt;"",Zusammenfassung!H105,"")</f>
        <v>0</v>
      </c>
      <c r="F21" s="63">
        <f>IF(Zusammenfassung!I105&lt;&gt;"",Zusammenfassung!I105,"")</f>
        <v>0</v>
      </c>
      <c r="T21" s="6"/>
    </row>
    <row r="22" spans="1:20" ht="20.100000000000001" customHeight="1" x14ac:dyDescent="0.2">
      <c r="A22" s="242" t="str">
        <f>IF(Zusammenfassung!A115&lt;&gt;"",Zusammenfassung!A115,"")</f>
        <v>IV -10</v>
      </c>
      <c r="B22" s="165">
        <f>IF(Zusammenfassung!B115&lt;&gt;"",Zusammenfassung!B115,"")</f>
        <v>4</v>
      </c>
      <c r="C22" s="166">
        <f>IF(Zusammenfassung!C115&lt;&gt;"",Zusammenfassung!C115,"")</f>
        <v>10</v>
      </c>
      <c r="D22" s="239" t="str">
        <f>IF(Zusammenfassung!F115&lt;&gt;"",Zusammenfassung!F115,Zusammenfassung!D115)</f>
        <v>BK-Teilprojekt IV - AG 10</v>
      </c>
      <c r="E22" s="63">
        <f>IF(Zusammenfassung!H115&lt;&gt;"",Zusammenfassung!H115,"")</f>
        <v>0</v>
      </c>
      <c r="F22" s="63">
        <f>IF(Zusammenfassung!I115&lt;&gt;"",Zusammenfassung!I115,"")</f>
        <v>0</v>
      </c>
      <c r="T22" s="6"/>
    </row>
    <row r="23" spans="1:20" ht="20.100000000000001" customHeight="1" x14ac:dyDescent="0.2">
      <c r="A23" s="242" t="str">
        <f>IF(Zusammenfassung!A125&lt;&gt;"",Zusammenfassung!A125,"")</f>
        <v>V -10</v>
      </c>
      <c r="B23" s="165">
        <f>IF(Zusammenfassung!B125&lt;&gt;"",Zusammenfassung!B125,"")</f>
        <v>5</v>
      </c>
      <c r="C23" s="166">
        <f>IF(Zusammenfassung!C125&lt;&gt;"",Zusammenfassung!C125,"")</f>
        <v>10</v>
      </c>
      <c r="D23" s="239" t="str">
        <f>IF(Zusammenfassung!F125&lt;&gt;"",Zusammenfassung!F125,Zusammenfassung!D125)</f>
        <v>BK-Teilprojekt V - AG 10</v>
      </c>
      <c r="E23" s="63">
        <f>IF(Zusammenfassung!H125&lt;&gt;"",Zusammenfassung!H125,"")</f>
        <v>0</v>
      </c>
      <c r="F23" s="63">
        <f>IF(Zusammenfassung!I125&lt;&gt;"",Zusammenfassung!I125,"")</f>
        <v>0</v>
      </c>
      <c r="T23" s="6"/>
    </row>
    <row r="24" spans="1:20" ht="12.75" x14ac:dyDescent="0.2">
      <c r="A24" s="6"/>
      <c r="B24" s="10"/>
    </row>
    <row r="25" spans="1:20" ht="12.75" x14ac:dyDescent="0.2">
      <c r="A25" s="6"/>
      <c r="B25" s="10"/>
    </row>
    <row r="26" spans="1:20" ht="12.75" x14ac:dyDescent="0.2">
      <c r="A26" s="6"/>
      <c r="B26"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DAFD2-9392-4AD1-855A-D4A07E597552}">
  <sheetPr codeName="Tabelle021"/>
  <dimension ref="A1:W92"/>
  <sheetViews>
    <sheetView tabSelected="1" topLeftCell="J1" zoomScaleNormal="100" workbookViewId="0">
      <selection activeCell="M87" sqref="M87"/>
    </sheetView>
  </sheetViews>
  <sheetFormatPr baseColWidth="10" defaultColWidth="11.42578125" defaultRowHeight="15" x14ac:dyDescent="0.25"/>
  <cols>
    <col min="1" max="7" width="2.7109375" style="67" hidden="1" customWidth="1"/>
    <col min="8" max="8" width="6.7109375" style="67" hidden="1" customWidth="1"/>
    <col min="9" max="9" width="2.7109375" style="67" hidden="1" customWidth="1"/>
    <col min="10" max="10" width="12.28515625" style="131" bestFit="1" customWidth="1"/>
    <col min="11" max="11" width="64.7109375" style="132" customWidth="1"/>
    <col min="12" max="12" width="8.7109375" style="78" customWidth="1"/>
    <col min="13" max="13" width="18.7109375" style="218" customWidth="1"/>
    <col min="14" max="14" width="18.7109375" style="218" hidden="1" customWidth="1"/>
    <col min="15" max="15" width="12.7109375" style="372" customWidth="1"/>
    <col min="16" max="16" width="12.7109375" style="372" hidden="1" customWidth="1"/>
    <col min="17" max="17" width="12.7109375" style="372" customWidth="1"/>
    <col min="18" max="19" width="21.7109375" style="134" customWidth="1"/>
    <col min="20" max="20" width="21.7109375" style="135" customWidth="1"/>
    <col min="21" max="21" width="30.7109375" style="67" customWidth="1"/>
    <col min="22"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IF(Zusammenfassung!F21&lt;&gt;"",Zusammenfassung!F21,Zusammenfassung!D21)</f>
        <v>IK-Teilprojekt I</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Zusammenfassung!$B$21</f>
        <v>1</v>
      </c>
      <c r="L6" s="155" t="str">
        <f>Sprache!$B$33</f>
        <v>IK</v>
      </c>
      <c r="M6" s="159"/>
      <c r="N6" s="159"/>
      <c r="O6" s="159"/>
      <c r="P6" s="159"/>
      <c r="Q6" s="160"/>
      <c r="R6" s="156"/>
      <c r="S6" s="156"/>
      <c r="T6" s="156"/>
      <c r="U6" s="158"/>
    </row>
    <row r="7" spans="1:21" ht="20.100000000000001" hidden="1" customHeight="1" thickBot="1" x14ac:dyDescent="0.3">
      <c r="J7" s="68" t="s">
        <v>378</v>
      </c>
      <c r="K7" s="206">
        <f>Zusammenfassung!$C$21</f>
        <v>1</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t="str">
        <f>Sprache!$B$31</f>
        <v>Option</v>
      </c>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c r="M11" s="216" t="str">
        <f>Sprache!$B$37</f>
        <v>Lastenheft</v>
      </c>
      <c r="N11" s="104" t="str">
        <f>Sprache!$B$37</f>
        <v>Lastenheft</v>
      </c>
      <c r="O11" s="354"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355"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v>
      </c>
      <c r="L13" s="222"/>
      <c r="M13" s="223"/>
      <c r="N13" s="223"/>
      <c r="O13" s="224"/>
      <c r="P13" s="224"/>
      <c r="Q13" s="224"/>
      <c r="R13" s="123"/>
      <c r="S13" s="123">
        <f>SUM(S14:S93)</f>
        <v>0</v>
      </c>
      <c r="T13" s="123">
        <f>SUM(T14:T93)</f>
        <v>0</v>
      </c>
      <c r="U13" s="225"/>
    </row>
    <row r="14" spans="1:21" ht="20.100000000000001" customHeight="1" x14ac:dyDescent="0.25">
      <c r="A14" s="356">
        <v>1</v>
      </c>
      <c r="B14" s="357"/>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358" t="s">
        <v>433</v>
      </c>
      <c r="L14" s="359"/>
      <c r="M14" s="360"/>
      <c r="N14" s="361"/>
      <c r="O14" s="362"/>
      <c r="P14" s="194"/>
      <c r="Q14" s="363"/>
      <c r="R14" s="196"/>
      <c r="S14" s="197" t="str">
        <f>IF($T14="",
IF($R14&lt;&gt;"",ROUND(IF($P14&lt;&gt;"",$P14,IF($O14&lt;&gt;"",$O14,0))*$R14,$K$9),""),"")</f>
        <v/>
      </c>
      <c r="T14" s="198" t="str">
        <f>IF($L14&lt;&gt;"",
IF($R14&lt;&gt;"",ROUND(IF($P14&lt;&gt;"",$P14,IF($O14&lt;&gt;"",$O14,0))*$R14,$K$9),""),"")</f>
        <v/>
      </c>
      <c r="U14" s="199"/>
    </row>
    <row r="15" spans="1:21" ht="71.25" x14ac:dyDescent="0.25">
      <c r="A15" s="356">
        <v>2</v>
      </c>
      <c r="B15" s="357"/>
      <c r="C15" s="125" t="str">
        <f t="shared" ref="C15:C78" si="0">IF(LEN(H15)=1, "T",
IF( LEN(H16)-LEN(SUBSTITUTE(H16,".",)) &gt; LEN(H15)-LEN(SUBSTITUTE(H15,".",)), "Ü",
""))</f>
        <v/>
      </c>
      <c r="D15" s="126">
        <f t="shared" ref="D15:D78" si="1" xml:space="preserve"> IF(A15=1,D14+1,D14)</f>
        <v>1</v>
      </c>
      <c r="E15" s="126">
        <f t="shared" ref="E15:E78" si="2" xml:space="preserve"> IF(A15=1, 0,IF(A15=2,E14+1,E14))</f>
        <v>1</v>
      </c>
      <c r="F15" s="126">
        <f t="shared" ref="F15:F78" si="3" xml:space="preserve"> IF( OR(A15=1,A15=2), 0, IF(A15=3,F14+1,F14))</f>
        <v>0</v>
      </c>
      <c r="G15" s="126">
        <f t="shared" ref="G15:G78" si="4" xml:space="preserve"> IF(OR(A15=1,A15=2, A15=3),0,IF(A15=4,G14+1,G14))</f>
        <v>0</v>
      </c>
      <c r="H15" s="127" t="str">
        <f t="shared" ref="H15:H78" si="5">IF(A15=1,D15,IF(A15=2,CONCATENATE(D15,".",E15),IF(A15=3,CONCATENATE(D15,".",E15,".",F15),IF(A15=4,CONCATENATE(D15,".",E15,".",F15,".",G15),""))))</f>
        <v>1.1</v>
      </c>
      <c r="I15" s="128"/>
      <c r="J15" s="129" t="str">
        <f t="shared" ref="J15:J78" si="6">IF(H15&lt;&gt;"",CONCATENATE($L$6," ",ROMAN($K$6)," - ",H15,IF(B15="",""," - B")),"")</f>
        <v>IK I - 1.1</v>
      </c>
      <c r="K15" s="358" t="s">
        <v>474</v>
      </c>
      <c r="L15" s="359"/>
      <c r="M15" s="360" t="s">
        <v>432</v>
      </c>
      <c r="N15" s="361"/>
      <c r="O15" s="362">
        <v>1</v>
      </c>
      <c r="P15" s="194"/>
      <c r="Q15" s="363" t="s">
        <v>381</v>
      </c>
      <c r="R15" s="196"/>
      <c r="S15" s="197" t="str">
        <f t="shared" ref="S15:S92" si="7">IF($T15="",
IF($R15&lt;&gt;"",ROUND(IF($P15&lt;&gt;"",$P15,IF($O15&lt;&gt;"",$O15,0))*$R15,$K$9),""),"")</f>
        <v/>
      </c>
      <c r="T15" s="198" t="str">
        <f t="shared" ref="T15:T92" si="8">IF($L15&lt;&gt;"",
IF($R15&lt;&gt;"",ROUND(IF($P15&lt;&gt;"",$P15,IF($O15&lt;&gt;"",$O15,0))*$R15,$K$9),""),"")</f>
        <v/>
      </c>
      <c r="U15" s="199"/>
    </row>
    <row r="16" spans="1:21" s="130" customFormat="1" ht="30" customHeight="1" x14ac:dyDescent="0.25">
      <c r="A16" s="356">
        <v>2</v>
      </c>
      <c r="B16" s="357"/>
      <c r="C16" s="125" t="str">
        <f t="shared" si="0"/>
        <v/>
      </c>
      <c r="D16" s="126">
        <f t="shared" si="1"/>
        <v>1</v>
      </c>
      <c r="E16" s="126">
        <f t="shared" si="2"/>
        <v>2</v>
      </c>
      <c r="F16" s="126">
        <f t="shared" si="3"/>
        <v>0</v>
      </c>
      <c r="G16" s="126">
        <f t="shared" si="4"/>
        <v>0</v>
      </c>
      <c r="H16" s="127" t="str">
        <f t="shared" si="5"/>
        <v>1.2</v>
      </c>
      <c r="I16" s="128"/>
      <c r="J16" s="129" t="str">
        <f t="shared" si="6"/>
        <v>IK I - 1.2</v>
      </c>
      <c r="K16" s="358" t="s">
        <v>431</v>
      </c>
      <c r="L16" s="359" t="s">
        <v>10</v>
      </c>
      <c r="M16" s="360" t="s">
        <v>405</v>
      </c>
      <c r="N16" s="361"/>
      <c r="O16" s="362">
        <v>1</v>
      </c>
      <c r="P16" s="194"/>
      <c r="Q16" s="363" t="s">
        <v>381</v>
      </c>
      <c r="R16" s="196"/>
      <c r="S16" s="197" t="str">
        <f t="shared" si="7"/>
        <v/>
      </c>
      <c r="T16" s="198" t="str">
        <f t="shared" si="8"/>
        <v/>
      </c>
      <c r="U16" s="199"/>
    </row>
    <row r="17" spans="1:23" s="130" customFormat="1" ht="20.100000000000001" customHeight="1" x14ac:dyDescent="0.25">
      <c r="A17" s="356">
        <v>2</v>
      </c>
      <c r="B17" s="357"/>
      <c r="C17" s="125" t="str">
        <f t="shared" si="0"/>
        <v>Ü</v>
      </c>
      <c r="D17" s="126">
        <f t="shared" si="1"/>
        <v>1</v>
      </c>
      <c r="E17" s="126">
        <f t="shared" si="2"/>
        <v>3</v>
      </c>
      <c r="F17" s="126">
        <f t="shared" si="3"/>
        <v>0</v>
      </c>
      <c r="G17" s="126">
        <f t="shared" si="4"/>
        <v>0</v>
      </c>
      <c r="H17" s="127" t="str">
        <f t="shared" si="5"/>
        <v>1.3</v>
      </c>
      <c r="I17" s="128"/>
      <c r="J17" s="129" t="str">
        <f t="shared" si="6"/>
        <v>IK I - 1.3</v>
      </c>
      <c r="K17" s="358" t="s">
        <v>382</v>
      </c>
      <c r="L17" s="359"/>
      <c r="M17" s="360"/>
      <c r="N17" s="361"/>
      <c r="O17" s="362"/>
      <c r="P17" s="194"/>
      <c r="Q17" s="363"/>
      <c r="R17" s="196"/>
      <c r="S17" s="197" t="str">
        <f t="shared" si="7"/>
        <v/>
      </c>
      <c r="T17" s="198" t="str">
        <f t="shared" si="8"/>
        <v/>
      </c>
      <c r="U17" s="199"/>
    </row>
    <row r="18" spans="1:23" s="130" customFormat="1" ht="28.5" x14ac:dyDescent="0.25">
      <c r="A18" s="356">
        <v>3</v>
      </c>
      <c r="B18" s="357"/>
      <c r="C18" s="125" t="str">
        <f t="shared" si="0"/>
        <v/>
      </c>
      <c r="D18" s="126">
        <f t="shared" si="1"/>
        <v>1</v>
      </c>
      <c r="E18" s="126">
        <f t="shared" si="2"/>
        <v>3</v>
      </c>
      <c r="F18" s="126">
        <f t="shared" si="3"/>
        <v>1</v>
      </c>
      <c r="G18" s="126">
        <f t="shared" si="4"/>
        <v>0</v>
      </c>
      <c r="H18" s="127" t="str">
        <f t="shared" si="5"/>
        <v>1.3.1</v>
      </c>
      <c r="I18" s="128"/>
      <c r="J18" s="129" t="str">
        <f t="shared" si="6"/>
        <v>IK I - 1.3.1</v>
      </c>
      <c r="K18" s="358" t="s">
        <v>383</v>
      </c>
      <c r="L18" s="359" t="s">
        <v>10</v>
      </c>
      <c r="M18" s="360"/>
      <c r="N18" s="361"/>
      <c r="O18" s="362">
        <v>10</v>
      </c>
      <c r="P18" s="194"/>
      <c r="Q18" s="363" t="s">
        <v>415</v>
      </c>
      <c r="R18" s="196"/>
      <c r="S18" s="197" t="str">
        <f t="shared" si="7"/>
        <v/>
      </c>
      <c r="T18" s="198" t="str">
        <f t="shared" si="8"/>
        <v/>
      </c>
      <c r="U18" s="199"/>
    </row>
    <row r="19" spans="1:23" s="130" customFormat="1" ht="28.5" x14ac:dyDescent="0.25">
      <c r="A19" s="356">
        <v>3</v>
      </c>
      <c r="B19" s="357"/>
      <c r="C19" s="125" t="str">
        <f t="shared" si="0"/>
        <v/>
      </c>
      <c r="D19" s="126">
        <f t="shared" si="1"/>
        <v>1</v>
      </c>
      <c r="E19" s="126">
        <f t="shared" si="2"/>
        <v>3</v>
      </c>
      <c r="F19" s="126">
        <f t="shared" si="3"/>
        <v>2</v>
      </c>
      <c r="G19" s="126">
        <f t="shared" si="4"/>
        <v>0</v>
      </c>
      <c r="H19" s="127" t="str">
        <f t="shared" si="5"/>
        <v>1.3.2</v>
      </c>
      <c r="I19" s="128"/>
      <c r="J19" s="129" t="str">
        <f t="shared" si="6"/>
        <v>IK I - 1.3.2</v>
      </c>
      <c r="K19" s="358" t="s">
        <v>476</v>
      </c>
      <c r="L19" s="359" t="s">
        <v>10</v>
      </c>
      <c r="M19" s="360"/>
      <c r="N19" s="361"/>
      <c r="O19" s="362">
        <v>10</v>
      </c>
      <c r="P19" s="194"/>
      <c r="Q19" s="363" t="s">
        <v>415</v>
      </c>
      <c r="R19" s="196"/>
      <c r="S19" s="197" t="str">
        <f t="shared" si="7"/>
        <v/>
      </c>
      <c r="T19" s="198" t="str">
        <f t="shared" si="8"/>
        <v/>
      </c>
      <c r="U19" s="199"/>
    </row>
    <row r="20" spans="1:23" s="130" customFormat="1" ht="28.5" x14ac:dyDescent="0.25">
      <c r="A20" s="356">
        <v>3</v>
      </c>
      <c r="B20" s="357"/>
      <c r="C20" s="125" t="str">
        <f t="shared" si="0"/>
        <v/>
      </c>
      <c r="D20" s="126">
        <f t="shared" si="1"/>
        <v>1</v>
      </c>
      <c r="E20" s="126">
        <f t="shared" si="2"/>
        <v>3</v>
      </c>
      <c r="F20" s="126">
        <f t="shared" si="3"/>
        <v>3</v>
      </c>
      <c r="G20" s="126">
        <f t="shared" si="4"/>
        <v>0</v>
      </c>
      <c r="H20" s="127" t="str">
        <f t="shared" si="5"/>
        <v>1.3.3</v>
      </c>
      <c r="I20" s="128"/>
      <c r="J20" s="129" t="str">
        <f t="shared" si="6"/>
        <v>IK I - 1.3.3</v>
      </c>
      <c r="K20" s="358" t="s">
        <v>477</v>
      </c>
      <c r="L20" s="359" t="s">
        <v>10</v>
      </c>
      <c r="M20" s="360"/>
      <c r="N20" s="361"/>
      <c r="O20" s="362">
        <v>10</v>
      </c>
      <c r="P20" s="194"/>
      <c r="Q20" s="363" t="s">
        <v>415</v>
      </c>
      <c r="R20" s="196"/>
      <c r="S20" s="197" t="str">
        <f t="shared" si="7"/>
        <v/>
      </c>
      <c r="T20" s="198" t="str">
        <f t="shared" si="8"/>
        <v/>
      </c>
      <c r="U20" s="199"/>
      <c r="V20" s="67"/>
      <c r="W20" s="67"/>
    </row>
    <row r="21" spans="1:23" s="130" customFormat="1" ht="18" x14ac:dyDescent="0.25">
      <c r="A21" s="356">
        <v>1</v>
      </c>
      <c r="B21" s="357"/>
      <c r="C21" s="125" t="str">
        <f t="shared" si="0"/>
        <v>T</v>
      </c>
      <c r="D21" s="126">
        <f t="shared" si="1"/>
        <v>2</v>
      </c>
      <c r="E21" s="126">
        <f t="shared" si="2"/>
        <v>0</v>
      </c>
      <c r="F21" s="126">
        <f t="shared" si="3"/>
        <v>0</v>
      </c>
      <c r="G21" s="126">
        <f t="shared" si="4"/>
        <v>0</v>
      </c>
      <c r="H21" s="127">
        <f t="shared" si="5"/>
        <v>2</v>
      </c>
      <c r="I21" s="128"/>
      <c r="J21" s="129" t="str">
        <f t="shared" si="6"/>
        <v>IK I - 2</v>
      </c>
      <c r="K21" s="358" t="s">
        <v>434</v>
      </c>
      <c r="L21" s="359"/>
      <c r="M21" s="360"/>
      <c r="N21" s="361"/>
      <c r="O21" s="362"/>
      <c r="P21" s="194"/>
      <c r="Q21" s="363"/>
      <c r="R21" s="196"/>
      <c r="S21" s="197" t="str">
        <f t="shared" si="7"/>
        <v/>
      </c>
      <c r="T21" s="198" t="str">
        <f t="shared" si="8"/>
        <v/>
      </c>
      <c r="U21" s="199"/>
      <c r="V21" s="67"/>
      <c r="W21" s="67"/>
    </row>
    <row r="22" spans="1:23" s="130" customFormat="1" ht="18" x14ac:dyDescent="0.25">
      <c r="A22" s="356">
        <v>2</v>
      </c>
      <c r="B22" s="357"/>
      <c r="C22" s="125" t="str">
        <f t="shared" si="0"/>
        <v>Ü</v>
      </c>
      <c r="D22" s="126">
        <f t="shared" si="1"/>
        <v>2</v>
      </c>
      <c r="E22" s="126">
        <f t="shared" si="2"/>
        <v>1</v>
      </c>
      <c r="F22" s="126">
        <f t="shared" si="3"/>
        <v>0</v>
      </c>
      <c r="G22" s="126">
        <f t="shared" si="4"/>
        <v>0</v>
      </c>
      <c r="H22" s="127" t="str">
        <f t="shared" si="5"/>
        <v>2.1</v>
      </c>
      <c r="I22" s="128"/>
      <c r="J22" s="129" t="str">
        <f t="shared" si="6"/>
        <v>IK I - 2.1</v>
      </c>
      <c r="K22" s="358" t="s">
        <v>430</v>
      </c>
      <c r="L22" s="359"/>
      <c r="M22" s="360"/>
      <c r="N22" s="361"/>
      <c r="O22" s="362"/>
      <c r="P22" s="194"/>
      <c r="Q22" s="363"/>
      <c r="R22" s="196"/>
      <c r="S22" s="197" t="str">
        <f t="shared" si="7"/>
        <v/>
      </c>
      <c r="T22" s="198" t="str">
        <f t="shared" si="8"/>
        <v/>
      </c>
      <c r="U22" s="199"/>
      <c r="V22" s="67"/>
      <c r="W22" s="67"/>
    </row>
    <row r="23" spans="1:23" s="130" customFormat="1" ht="28.5" x14ac:dyDescent="0.25">
      <c r="A23" s="356">
        <v>3</v>
      </c>
      <c r="B23" s="357"/>
      <c r="C23" s="125" t="str">
        <f t="shared" si="0"/>
        <v/>
      </c>
      <c r="D23" s="126">
        <f t="shared" si="1"/>
        <v>2</v>
      </c>
      <c r="E23" s="126">
        <f t="shared" si="2"/>
        <v>1</v>
      </c>
      <c r="F23" s="126">
        <f t="shared" si="3"/>
        <v>1</v>
      </c>
      <c r="G23" s="126">
        <f t="shared" si="4"/>
        <v>0</v>
      </c>
      <c r="H23" s="127" t="str">
        <f t="shared" si="5"/>
        <v>2.1.1</v>
      </c>
      <c r="I23" s="128"/>
      <c r="J23" s="129" t="str">
        <f t="shared" si="6"/>
        <v>IK I - 2.1.1</v>
      </c>
      <c r="K23" s="358" t="s">
        <v>427</v>
      </c>
      <c r="L23" s="359"/>
      <c r="M23" s="360" t="s">
        <v>393</v>
      </c>
      <c r="N23" s="361"/>
      <c r="O23" s="362">
        <v>1</v>
      </c>
      <c r="P23" s="194"/>
      <c r="Q23" s="363" t="s">
        <v>381</v>
      </c>
      <c r="R23" s="196"/>
      <c r="S23" s="197" t="str">
        <f t="shared" si="7"/>
        <v/>
      </c>
      <c r="T23" s="198" t="str">
        <f t="shared" si="8"/>
        <v/>
      </c>
      <c r="U23" s="199"/>
      <c r="V23" s="67"/>
      <c r="W23" s="67"/>
    </row>
    <row r="24" spans="1:23" s="130" customFormat="1" ht="28.5" x14ac:dyDescent="0.25">
      <c r="A24" s="356">
        <v>3</v>
      </c>
      <c r="B24" s="357"/>
      <c r="C24" s="125" t="str">
        <f t="shared" si="0"/>
        <v/>
      </c>
      <c r="D24" s="126">
        <f t="shared" si="1"/>
        <v>2</v>
      </c>
      <c r="E24" s="126">
        <f t="shared" si="2"/>
        <v>1</v>
      </c>
      <c r="F24" s="126">
        <f t="shared" si="3"/>
        <v>2</v>
      </c>
      <c r="G24" s="126">
        <f t="shared" si="4"/>
        <v>0</v>
      </c>
      <c r="H24" s="127" t="str">
        <f t="shared" si="5"/>
        <v>2.1.2</v>
      </c>
      <c r="I24" s="128"/>
      <c r="J24" s="129" t="str">
        <f t="shared" si="6"/>
        <v>IK I - 2.1.2</v>
      </c>
      <c r="K24" s="358" t="s">
        <v>428</v>
      </c>
      <c r="L24" s="359"/>
      <c r="M24" s="360" t="s">
        <v>393</v>
      </c>
      <c r="N24" s="361"/>
      <c r="O24" s="362">
        <v>1</v>
      </c>
      <c r="P24" s="194"/>
      <c r="Q24" s="363" t="s">
        <v>381</v>
      </c>
      <c r="R24" s="196"/>
      <c r="S24" s="197" t="str">
        <f t="shared" si="7"/>
        <v/>
      </c>
      <c r="T24" s="198" t="str">
        <f t="shared" si="8"/>
        <v/>
      </c>
      <c r="U24" s="199"/>
      <c r="V24" s="67"/>
      <c r="W24" s="67"/>
    </row>
    <row r="25" spans="1:23" s="130" customFormat="1" ht="21" customHeight="1" x14ac:dyDescent="0.25">
      <c r="A25" s="356">
        <v>3</v>
      </c>
      <c r="B25" s="357"/>
      <c r="C25" s="125" t="str">
        <f t="shared" si="0"/>
        <v/>
      </c>
      <c r="D25" s="126">
        <f t="shared" si="1"/>
        <v>2</v>
      </c>
      <c r="E25" s="126">
        <f t="shared" si="2"/>
        <v>1</v>
      </c>
      <c r="F25" s="126">
        <f t="shared" si="3"/>
        <v>3</v>
      </c>
      <c r="G25" s="126">
        <f t="shared" si="4"/>
        <v>0</v>
      </c>
      <c r="H25" s="127" t="str">
        <f t="shared" si="5"/>
        <v>2.1.3</v>
      </c>
      <c r="I25" s="128"/>
      <c r="J25" s="129" t="str">
        <f t="shared" si="6"/>
        <v>IK I - 2.1.3</v>
      </c>
      <c r="K25" s="358" t="s">
        <v>429</v>
      </c>
      <c r="L25" s="359"/>
      <c r="M25" s="360" t="s">
        <v>393</v>
      </c>
      <c r="N25" s="361"/>
      <c r="O25" s="362">
        <v>110</v>
      </c>
      <c r="P25" s="194"/>
      <c r="Q25" s="363" t="s">
        <v>415</v>
      </c>
      <c r="R25" s="196"/>
      <c r="S25" s="197" t="str">
        <f t="shared" si="7"/>
        <v/>
      </c>
      <c r="T25" s="198" t="str">
        <f t="shared" si="8"/>
        <v/>
      </c>
      <c r="U25" s="199"/>
      <c r="V25" s="67"/>
      <c r="W25" s="67"/>
    </row>
    <row r="26" spans="1:23" s="130" customFormat="1" ht="18" x14ac:dyDescent="0.25">
      <c r="A26" s="356">
        <v>2</v>
      </c>
      <c r="B26" s="357"/>
      <c r="C26" s="125" t="str">
        <f t="shared" si="0"/>
        <v>Ü</v>
      </c>
      <c r="D26" s="126">
        <f t="shared" si="1"/>
        <v>2</v>
      </c>
      <c r="E26" s="126">
        <f t="shared" si="2"/>
        <v>2</v>
      </c>
      <c r="F26" s="126">
        <f t="shared" si="3"/>
        <v>0</v>
      </c>
      <c r="G26" s="126">
        <f t="shared" si="4"/>
        <v>0</v>
      </c>
      <c r="H26" s="127" t="str">
        <f t="shared" si="5"/>
        <v>2.2</v>
      </c>
      <c r="I26" s="128"/>
      <c r="J26" s="129" t="str">
        <f t="shared" si="6"/>
        <v>IK I - 2.2</v>
      </c>
      <c r="K26" s="358" t="s">
        <v>394</v>
      </c>
      <c r="L26" s="359"/>
      <c r="M26" s="360"/>
      <c r="N26" s="361"/>
      <c r="O26" s="362"/>
      <c r="P26" s="194"/>
      <c r="Q26" s="363"/>
      <c r="R26" s="196"/>
      <c r="S26" s="197" t="str">
        <f t="shared" si="7"/>
        <v/>
      </c>
      <c r="T26" s="198" t="str">
        <f t="shared" si="8"/>
        <v/>
      </c>
      <c r="U26" s="199"/>
      <c r="V26" s="67"/>
      <c r="W26" s="67"/>
    </row>
    <row r="27" spans="1:23" s="130" customFormat="1" ht="28.5" x14ac:dyDescent="0.25">
      <c r="A27" s="356">
        <v>3</v>
      </c>
      <c r="B27" s="357"/>
      <c r="C27" s="125" t="str">
        <f t="shared" si="0"/>
        <v/>
      </c>
      <c r="D27" s="126">
        <f t="shared" si="1"/>
        <v>2</v>
      </c>
      <c r="E27" s="126">
        <f t="shared" si="2"/>
        <v>2</v>
      </c>
      <c r="F27" s="126">
        <f t="shared" si="3"/>
        <v>1</v>
      </c>
      <c r="G27" s="126">
        <f t="shared" si="4"/>
        <v>0</v>
      </c>
      <c r="H27" s="127" t="str">
        <f t="shared" si="5"/>
        <v>2.2.1</v>
      </c>
      <c r="I27" s="128"/>
      <c r="J27" s="129" t="str">
        <f t="shared" si="6"/>
        <v>IK I - 2.2.1</v>
      </c>
      <c r="K27" s="358" t="s">
        <v>395</v>
      </c>
      <c r="L27" s="359"/>
      <c r="M27" s="360" t="s">
        <v>396</v>
      </c>
      <c r="N27" s="361"/>
      <c r="O27" s="362">
        <v>1</v>
      </c>
      <c r="P27" s="194"/>
      <c r="Q27" s="363" t="s">
        <v>381</v>
      </c>
      <c r="R27" s="196"/>
      <c r="S27" s="197" t="str">
        <f t="shared" si="7"/>
        <v/>
      </c>
      <c r="T27" s="198" t="str">
        <f t="shared" si="8"/>
        <v/>
      </c>
      <c r="U27" s="199"/>
      <c r="V27" s="67"/>
      <c r="W27" s="67"/>
    </row>
    <row r="28" spans="1:23" s="130" customFormat="1" ht="18" x14ac:dyDescent="0.25">
      <c r="A28" s="356">
        <v>2</v>
      </c>
      <c r="B28" s="357"/>
      <c r="C28" s="125" t="str">
        <f t="shared" si="0"/>
        <v>Ü</v>
      </c>
      <c r="D28" s="126">
        <f t="shared" si="1"/>
        <v>2</v>
      </c>
      <c r="E28" s="126">
        <f t="shared" si="2"/>
        <v>3</v>
      </c>
      <c r="F28" s="126">
        <f t="shared" si="3"/>
        <v>0</v>
      </c>
      <c r="G28" s="126">
        <f t="shared" si="4"/>
        <v>0</v>
      </c>
      <c r="H28" s="127" t="str">
        <f t="shared" si="5"/>
        <v>2.3</v>
      </c>
      <c r="I28" s="128"/>
      <c r="J28" s="129" t="str">
        <f t="shared" si="6"/>
        <v>IK I - 2.3</v>
      </c>
      <c r="K28" s="358" t="s">
        <v>397</v>
      </c>
      <c r="L28" s="359"/>
      <c r="M28" s="360"/>
      <c r="N28" s="361"/>
      <c r="O28" s="362"/>
      <c r="P28" s="194"/>
      <c r="Q28" s="363"/>
      <c r="R28" s="196"/>
      <c r="S28" s="197" t="str">
        <f t="shared" si="7"/>
        <v/>
      </c>
      <c r="T28" s="198" t="str">
        <f t="shared" si="8"/>
        <v/>
      </c>
      <c r="U28" s="199"/>
      <c r="V28" s="67"/>
      <c r="W28" s="67"/>
    </row>
    <row r="29" spans="1:23" s="130" customFormat="1" ht="28.5" x14ac:dyDescent="0.25">
      <c r="A29" s="356">
        <v>3</v>
      </c>
      <c r="B29" s="357"/>
      <c r="C29" s="125" t="str">
        <f t="shared" si="0"/>
        <v/>
      </c>
      <c r="D29" s="126">
        <f t="shared" si="1"/>
        <v>2</v>
      </c>
      <c r="E29" s="126">
        <f t="shared" si="2"/>
        <v>3</v>
      </c>
      <c r="F29" s="126">
        <f t="shared" si="3"/>
        <v>1</v>
      </c>
      <c r="G29" s="126">
        <f t="shared" si="4"/>
        <v>0</v>
      </c>
      <c r="H29" s="127" t="str">
        <f t="shared" si="5"/>
        <v>2.3.1</v>
      </c>
      <c r="I29" s="128"/>
      <c r="J29" s="129" t="str">
        <f t="shared" si="6"/>
        <v>IK I - 2.3.1</v>
      </c>
      <c r="K29" s="358" t="s">
        <v>398</v>
      </c>
      <c r="L29" s="359"/>
      <c r="M29" s="360" t="s">
        <v>399</v>
      </c>
      <c r="N29" s="361"/>
      <c r="O29" s="362">
        <v>1</v>
      </c>
      <c r="P29" s="194"/>
      <c r="Q29" s="363" t="s">
        <v>381</v>
      </c>
      <c r="R29" s="196"/>
      <c r="S29" s="197" t="str">
        <f t="shared" si="7"/>
        <v/>
      </c>
      <c r="T29" s="198" t="str">
        <f t="shared" si="8"/>
        <v/>
      </c>
      <c r="U29" s="199"/>
      <c r="V29" s="67"/>
      <c r="W29" s="67"/>
    </row>
    <row r="30" spans="1:23" s="130" customFormat="1" ht="42.75" x14ac:dyDescent="0.25">
      <c r="A30" s="356">
        <v>3</v>
      </c>
      <c r="B30" s="357"/>
      <c r="C30" s="125" t="str">
        <f t="shared" si="0"/>
        <v/>
      </c>
      <c r="D30" s="126">
        <f t="shared" si="1"/>
        <v>2</v>
      </c>
      <c r="E30" s="126">
        <f t="shared" si="2"/>
        <v>3</v>
      </c>
      <c r="F30" s="126">
        <f t="shared" si="3"/>
        <v>2</v>
      </c>
      <c r="G30" s="126">
        <f t="shared" si="4"/>
        <v>0</v>
      </c>
      <c r="H30" s="127" t="str">
        <f t="shared" si="5"/>
        <v>2.3.2</v>
      </c>
      <c r="I30" s="128"/>
      <c r="J30" s="129" t="str">
        <f t="shared" si="6"/>
        <v>IK I - 2.3.2</v>
      </c>
      <c r="K30" s="358" t="s">
        <v>400</v>
      </c>
      <c r="L30" s="364" t="s">
        <v>10</v>
      </c>
      <c r="M30" s="360" t="s">
        <v>399</v>
      </c>
      <c r="N30" s="361"/>
      <c r="O30" s="362">
        <v>110</v>
      </c>
      <c r="P30" s="194"/>
      <c r="Q30" s="363" t="s">
        <v>415</v>
      </c>
      <c r="R30" s="196"/>
      <c r="S30" s="197" t="str">
        <f t="shared" si="7"/>
        <v/>
      </c>
      <c r="T30" s="198" t="str">
        <f t="shared" si="8"/>
        <v/>
      </c>
      <c r="U30" s="199"/>
      <c r="V30" s="67"/>
      <c r="W30" s="67"/>
    </row>
    <row r="31" spans="1:23" s="130" customFormat="1" ht="18" x14ac:dyDescent="0.25">
      <c r="A31" s="356">
        <v>1</v>
      </c>
      <c r="B31" s="357"/>
      <c r="C31" s="125" t="str">
        <f t="shared" si="0"/>
        <v>T</v>
      </c>
      <c r="D31" s="126">
        <f t="shared" si="1"/>
        <v>3</v>
      </c>
      <c r="E31" s="126">
        <f t="shared" si="2"/>
        <v>0</v>
      </c>
      <c r="F31" s="126">
        <f t="shared" si="3"/>
        <v>0</v>
      </c>
      <c r="G31" s="126">
        <f t="shared" si="4"/>
        <v>0</v>
      </c>
      <c r="H31" s="127">
        <f t="shared" si="5"/>
        <v>3</v>
      </c>
      <c r="I31" s="128"/>
      <c r="J31" s="129" t="str">
        <f t="shared" si="6"/>
        <v>IK I - 3</v>
      </c>
      <c r="K31" s="358" t="s">
        <v>435</v>
      </c>
      <c r="L31" s="359"/>
      <c r="M31" s="360"/>
      <c r="N31" s="361"/>
      <c r="O31" s="362"/>
      <c r="P31" s="194"/>
      <c r="Q31" s="363"/>
      <c r="R31" s="196"/>
      <c r="S31" s="197" t="str">
        <f t="shared" si="7"/>
        <v/>
      </c>
      <c r="T31" s="198" t="str">
        <f t="shared" si="8"/>
        <v/>
      </c>
      <c r="U31" s="199"/>
      <c r="V31" s="67"/>
      <c r="W31" s="67"/>
    </row>
    <row r="32" spans="1:23" s="130" customFormat="1" ht="18" x14ac:dyDescent="0.25">
      <c r="A32" s="356">
        <v>2</v>
      </c>
      <c r="B32" s="357"/>
      <c r="C32" s="125" t="str">
        <f t="shared" si="0"/>
        <v>Ü</v>
      </c>
      <c r="D32" s="126">
        <f t="shared" si="1"/>
        <v>3</v>
      </c>
      <c r="E32" s="126">
        <f t="shared" si="2"/>
        <v>1</v>
      </c>
      <c r="F32" s="126">
        <f t="shared" si="3"/>
        <v>0</v>
      </c>
      <c r="G32" s="126">
        <f t="shared" si="4"/>
        <v>0</v>
      </c>
      <c r="H32" s="127" t="str">
        <f t="shared" si="5"/>
        <v>3.1</v>
      </c>
      <c r="I32" s="128"/>
      <c r="J32" s="129" t="str">
        <f t="shared" si="6"/>
        <v>IK I - 3.1</v>
      </c>
      <c r="K32" s="358" t="s">
        <v>436</v>
      </c>
      <c r="L32" s="359"/>
      <c r="M32" s="360"/>
      <c r="N32" s="361"/>
      <c r="O32" s="362"/>
      <c r="P32" s="194"/>
      <c r="Q32" s="363"/>
      <c r="R32" s="196"/>
      <c r="S32" s="197" t="str">
        <f t="shared" si="7"/>
        <v/>
      </c>
      <c r="T32" s="198" t="str">
        <f t="shared" si="8"/>
        <v/>
      </c>
      <c r="U32" s="199"/>
      <c r="V32" s="67"/>
      <c r="W32" s="67"/>
    </row>
    <row r="33" spans="1:23" s="130" customFormat="1" ht="18" x14ac:dyDescent="0.25">
      <c r="A33" s="356">
        <v>3</v>
      </c>
      <c r="B33" s="357"/>
      <c r="C33" s="125" t="str">
        <f t="shared" si="0"/>
        <v/>
      </c>
      <c r="D33" s="126">
        <f t="shared" si="1"/>
        <v>3</v>
      </c>
      <c r="E33" s="126">
        <f t="shared" si="2"/>
        <v>1</v>
      </c>
      <c r="F33" s="126">
        <f t="shared" si="3"/>
        <v>1</v>
      </c>
      <c r="G33" s="126">
        <f t="shared" si="4"/>
        <v>0</v>
      </c>
      <c r="H33" s="127" t="str">
        <f t="shared" si="5"/>
        <v>3.1.1</v>
      </c>
      <c r="I33" s="128"/>
      <c r="J33" s="129" t="str">
        <f t="shared" si="6"/>
        <v>IK I - 3.1.1</v>
      </c>
      <c r="K33" s="358" t="s">
        <v>437</v>
      </c>
      <c r="L33" s="359"/>
      <c r="M33" s="360" t="s">
        <v>438</v>
      </c>
      <c r="N33" s="361"/>
      <c r="O33" s="362">
        <v>1</v>
      </c>
      <c r="P33" s="194"/>
      <c r="Q33" s="363" t="s">
        <v>381</v>
      </c>
      <c r="R33" s="196"/>
      <c r="S33" s="197" t="str">
        <f t="shared" si="7"/>
        <v/>
      </c>
      <c r="T33" s="198" t="str">
        <f t="shared" si="8"/>
        <v/>
      </c>
      <c r="U33" s="199"/>
      <c r="V33" s="67"/>
      <c r="W33" s="67"/>
    </row>
    <row r="34" spans="1:23" s="130" customFormat="1" ht="18" x14ac:dyDescent="0.25">
      <c r="A34" s="356">
        <v>2</v>
      </c>
      <c r="B34" s="357"/>
      <c r="C34" s="125" t="str">
        <f t="shared" si="0"/>
        <v>Ü</v>
      </c>
      <c r="D34" s="126">
        <f t="shared" si="1"/>
        <v>3</v>
      </c>
      <c r="E34" s="126">
        <f t="shared" si="2"/>
        <v>2</v>
      </c>
      <c r="F34" s="126">
        <f t="shared" si="3"/>
        <v>0</v>
      </c>
      <c r="G34" s="126">
        <f t="shared" si="4"/>
        <v>0</v>
      </c>
      <c r="H34" s="127" t="str">
        <f t="shared" si="5"/>
        <v>3.2</v>
      </c>
      <c r="I34" s="128"/>
      <c r="J34" s="129" t="str">
        <f t="shared" si="6"/>
        <v>IK I - 3.2</v>
      </c>
      <c r="K34" s="358" t="s">
        <v>439</v>
      </c>
      <c r="L34" s="359"/>
      <c r="M34" s="360"/>
      <c r="N34" s="361"/>
      <c r="O34" s="362"/>
      <c r="P34" s="194"/>
      <c r="Q34" s="363"/>
      <c r="R34" s="196"/>
      <c r="S34" s="197" t="str">
        <f t="shared" si="7"/>
        <v/>
      </c>
      <c r="T34" s="198" t="str">
        <f t="shared" si="8"/>
        <v/>
      </c>
      <c r="U34" s="199"/>
      <c r="V34" s="67"/>
      <c r="W34" s="67"/>
    </row>
    <row r="35" spans="1:23" s="130" customFormat="1" ht="18" x14ac:dyDescent="0.25">
      <c r="A35" s="356">
        <v>3</v>
      </c>
      <c r="B35" s="357"/>
      <c r="C35" s="125" t="str">
        <f t="shared" si="0"/>
        <v/>
      </c>
      <c r="D35" s="126">
        <f t="shared" si="1"/>
        <v>3</v>
      </c>
      <c r="E35" s="126">
        <f t="shared" si="2"/>
        <v>2</v>
      </c>
      <c r="F35" s="126">
        <f t="shared" si="3"/>
        <v>1</v>
      </c>
      <c r="G35" s="126">
        <f t="shared" si="4"/>
        <v>0</v>
      </c>
      <c r="H35" s="127" t="str">
        <f t="shared" si="5"/>
        <v>3.2.1</v>
      </c>
      <c r="I35" s="128"/>
      <c r="J35" s="129" t="str">
        <f t="shared" si="6"/>
        <v>IK I - 3.2.1</v>
      </c>
      <c r="K35" s="358" t="s">
        <v>440</v>
      </c>
      <c r="L35" s="359"/>
      <c r="M35" s="360" t="s">
        <v>446</v>
      </c>
      <c r="N35" s="361"/>
      <c r="O35" s="362">
        <v>1</v>
      </c>
      <c r="P35" s="194"/>
      <c r="Q35" s="363" t="s">
        <v>381</v>
      </c>
      <c r="R35" s="196"/>
      <c r="S35" s="197" t="str">
        <f t="shared" si="7"/>
        <v/>
      </c>
      <c r="T35" s="198" t="str">
        <f t="shared" si="8"/>
        <v/>
      </c>
      <c r="U35" s="199"/>
      <c r="V35" s="67"/>
      <c r="W35" s="67"/>
    </row>
    <row r="36" spans="1:23" s="130" customFormat="1" ht="18" x14ac:dyDescent="0.25">
      <c r="A36" s="356">
        <v>3</v>
      </c>
      <c r="B36" s="357"/>
      <c r="C36" s="125" t="str">
        <f t="shared" si="0"/>
        <v/>
      </c>
      <c r="D36" s="126">
        <f t="shared" si="1"/>
        <v>3</v>
      </c>
      <c r="E36" s="126">
        <f t="shared" si="2"/>
        <v>2</v>
      </c>
      <c r="F36" s="126">
        <f t="shared" si="3"/>
        <v>2</v>
      </c>
      <c r="G36" s="126">
        <f t="shared" si="4"/>
        <v>0</v>
      </c>
      <c r="H36" s="127" t="str">
        <f t="shared" si="5"/>
        <v>3.2.2</v>
      </c>
      <c r="I36" s="128"/>
      <c r="J36" s="129" t="str">
        <f t="shared" si="6"/>
        <v>IK I - 3.2.2</v>
      </c>
      <c r="K36" s="358" t="s">
        <v>441</v>
      </c>
      <c r="L36" s="359"/>
      <c r="M36" s="360" t="s">
        <v>447</v>
      </c>
      <c r="N36" s="361"/>
      <c r="O36" s="362">
        <v>1</v>
      </c>
      <c r="P36" s="194"/>
      <c r="Q36" s="363" t="s">
        <v>381</v>
      </c>
      <c r="R36" s="196"/>
      <c r="S36" s="197" t="str">
        <f t="shared" si="7"/>
        <v/>
      </c>
      <c r="T36" s="198" t="str">
        <f t="shared" si="8"/>
        <v/>
      </c>
      <c r="U36" s="199"/>
      <c r="V36" s="67"/>
      <c r="W36" s="67"/>
    </row>
    <row r="37" spans="1:23" s="130" customFormat="1" ht="18" x14ac:dyDescent="0.25">
      <c r="A37" s="356">
        <v>3</v>
      </c>
      <c r="B37" s="357"/>
      <c r="C37" s="125" t="str">
        <f t="shared" si="0"/>
        <v/>
      </c>
      <c r="D37" s="126">
        <f t="shared" si="1"/>
        <v>3</v>
      </c>
      <c r="E37" s="126">
        <f t="shared" si="2"/>
        <v>2</v>
      </c>
      <c r="F37" s="126">
        <f t="shared" si="3"/>
        <v>3</v>
      </c>
      <c r="G37" s="126">
        <f t="shared" si="4"/>
        <v>0</v>
      </c>
      <c r="H37" s="127" t="str">
        <f t="shared" si="5"/>
        <v>3.2.3</v>
      </c>
      <c r="I37" s="128"/>
      <c r="J37" s="129" t="str">
        <f t="shared" si="6"/>
        <v>IK I - 3.2.3</v>
      </c>
      <c r="K37" s="358" t="s">
        <v>442</v>
      </c>
      <c r="L37" s="359"/>
      <c r="M37" s="360" t="s">
        <v>448</v>
      </c>
      <c r="N37" s="361"/>
      <c r="O37" s="362">
        <v>1</v>
      </c>
      <c r="P37" s="194"/>
      <c r="Q37" s="363" t="s">
        <v>381</v>
      </c>
      <c r="R37" s="196"/>
      <c r="S37" s="197" t="str">
        <f t="shared" si="7"/>
        <v/>
      </c>
      <c r="T37" s="198" t="str">
        <f t="shared" si="8"/>
        <v/>
      </c>
      <c r="U37" s="199"/>
      <c r="V37" s="67"/>
      <c r="W37" s="67"/>
    </row>
    <row r="38" spans="1:23" s="130" customFormat="1" ht="18" x14ac:dyDescent="0.25">
      <c r="A38" s="356">
        <v>3</v>
      </c>
      <c r="B38" s="357"/>
      <c r="C38" s="125" t="str">
        <f t="shared" si="0"/>
        <v/>
      </c>
      <c r="D38" s="126">
        <f t="shared" si="1"/>
        <v>3</v>
      </c>
      <c r="E38" s="126">
        <f t="shared" si="2"/>
        <v>2</v>
      </c>
      <c r="F38" s="126">
        <f t="shared" si="3"/>
        <v>4</v>
      </c>
      <c r="G38" s="126">
        <f t="shared" si="4"/>
        <v>0</v>
      </c>
      <c r="H38" s="127" t="str">
        <f t="shared" si="5"/>
        <v>3.2.4</v>
      </c>
      <c r="I38" s="128"/>
      <c r="J38" s="129" t="str">
        <f t="shared" si="6"/>
        <v>IK I - 3.2.4</v>
      </c>
      <c r="K38" s="358" t="s">
        <v>443</v>
      </c>
      <c r="L38" s="359"/>
      <c r="M38" s="360" t="s">
        <v>449</v>
      </c>
      <c r="N38" s="361"/>
      <c r="O38" s="362">
        <v>1</v>
      </c>
      <c r="P38" s="194"/>
      <c r="Q38" s="363" t="s">
        <v>381</v>
      </c>
      <c r="R38" s="196"/>
      <c r="S38" s="197" t="str">
        <f t="shared" si="7"/>
        <v/>
      </c>
      <c r="T38" s="198" t="str">
        <f t="shared" si="8"/>
        <v/>
      </c>
      <c r="U38" s="199"/>
      <c r="V38" s="67"/>
      <c r="W38" s="67"/>
    </row>
    <row r="39" spans="1:23" s="130" customFormat="1" ht="18" x14ac:dyDescent="0.25">
      <c r="A39" s="356">
        <v>3</v>
      </c>
      <c r="B39" s="357"/>
      <c r="C39" s="125" t="str">
        <f t="shared" si="0"/>
        <v/>
      </c>
      <c r="D39" s="126">
        <f t="shared" si="1"/>
        <v>3</v>
      </c>
      <c r="E39" s="126">
        <f t="shared" si="2"/>
        <v>2</v>
      </c>
      <c r="F39" s="126">
        <f t="shared" si="3"/>
        <v>5</v>
      </c>
      <c r="G39" s="126">
        <f t="shared" si="4"/>
        <v>0</v>
      </c>
      <c r="H39" s="127" t="str">
        <f t="shared" si="5"/>
        <v>3.2.5</v>
      </c>
      <c r="I39" s="128"/>
      <c r="J39" s="129" t="str">
        <f t="shared" si="6"/>
        <v>IK I - 3.2.5</v>
      </c>
      <c r="K39" s="358" t="s">
        <v>444</v>
      </c>
      <c r="L39" s="359"/>
      <c r="M39" s="360" t="s">
        <v>450</v>
      </c>
      <c r="N39" s="361"/>
      <c r="O39" s="362">
        <v>1</v>
      </c>
      <c r="P39" s="194"/>
      <c r="Q39" s="363" t="s">
        <v>381</v>
      </c>
      <c r="R39" s="196"/>
      <c r="S39" s="197" t="str">
        <f t="shared" si="7"/>
        <v/>
      </c>
      <c r="T39" s="198" t="str">
        <f t="shared" si="8"/>
        <v/>
      </c>
      <c r="U39" s="199"/>
      <c r="V39" s="67"/>
      <c r="W39" s="67"/>
    </row>
    <row r="40" spans="1:23" s="130" customFormat="1" ht="18" x14ac:dyDescent="0.25">
      <c r="A40" s="356">
        <v>3</v>
      </c>
      <c r="B40" s="357"/>
      <c r="C40" s="125" t="str">
        <f t="shared" si="0"/>
        <v/>
      </c>
      <c r="D40" s="126">
        <f t="shared" si="1"/>
        <v>3</v>
      </c>
      <c r="E40" s="126">
        <f t="shared" si="2"/>
        <v>2</v>
      </c>
      <c r="F40" s="126">
        <f t="shared" si="3"/>
        <v>6</v>
      </c>
      <c r="G40" s="126">
        <f t="shared" si="4"/>
        <v>0</v>
      </c>
      <c r="H40" s="127" t="str">
        <f t="shared" si="5"/>
        <v>3.2.6</v>
      </c>
      <c r="I40" s="128"/>
      <c r="J40" s="129" t="str">
        <f t="shared" si="6"/>
        <v>IK I - 3.2.6</v>
      </c>
      <c r="K40" s="358" t="s">
        <v>445</v>
      </c>
      <c r="L40" s="359"/>
      <c r="M40" s="360" t="s">
        <v>451</v>
      </c>
      <c r="N40" s="361"/>
      <c r="O40" s="362">
        <v>1</v>
      </c>
      <c r="P40" s="194"/>
      <c r="Q40" s="363" t="s">
        <v>381</v>
      </c>
      <c r="R40" s="196"/>
      <c r="S40" s="197" t="str">
        <f t="shared" si="7"/>
        <v/>
      </c>
      <c r="T40" s="198" t="str">
        <f t="shared" si="8"/>
        <v/>
      </c>
      <c r="U40" s="199"/>
      <c r="V40" s="67"/>
      <c r="W40" s="67"/>
    </row>
    <row r="41" spans="1:23" s="130" customFormat="1" ht="18" x14ac:dyDescent="0.25">
      <c r="A41" s="356">
        <v>2</v>
      </c>
      <c r="B41" s="357"/>
      <c r="C41" s="125" t="str">
        <f t="shared" si="0"/>
        <v>Ü</v>
      </c>
      <c r="D41" s="126">
        <f t="shared" si="1"/>
        <v>3</v>
      </c>
      <c r="E41" s="126">
        <f t="shared" si="2"/>
        <v>3</v>
      </c>
      <c r="F41" s="126">
        <f t="shared" si="3"/>
        <v>0</v>
      </c>
      <c r="G41" s="126">
        <f t="shared" si="4"/>
        <v>0</v>
      </c>
      <c r="H41" s="127" t="str">
        <f t="shared" si="5"/>
        <v>3.3</v>
      </c>
      <c r="I41" s="128"/>
      <c r="J41" s="129" t="str">
        <f t="shared" si="6"/>
        <v>IK I - 3.3</v>
      </c>
      <c r="K41" s="358" t="s">
        <v>452</v>
      </c>
      <c r="L41" s="359"/>
      <c r="M41" s="360"/>
      <c r="N41" s="361"/>
      <c r="O41" s="362"/>
      <c r="P41" s="194"/>
      <c r="Q41" s="363"/>
      <c r="R41" s="196"/>
      <c r="S41" s="197" t="str">
        <f t="shared" si="7"/>
        <v/>
      </c>
      <c r="T41" s="198" t="str">
        <f t="shared" si="8"/>
        <v/>
      </c>
      <c r="U41" s="199"/>
      <c r="V41" s="67"/>
      <c r="W41" s="67"/>
    </row>
    <row r="42" spans="1:23" s="130" customFormat="1" ht="18" x14ac:dyDescent="0.25">
      <c r="A42" s="356">
        <v>3</v>
      </c>
      <c r="B42" s="357"/>
      <c r="C42" s="125" t="str">
        <f t="shared" si="0"/>
        <v/>
      </c>
      <c r="D42" s="126">
        <f t="shared" si="1"/>
        <v>3</v>
      </c>
      <c r="E42" s="126">
        <f t="shared" si="2"/>
        <v>3</v>
      </c>
      <c r="F42" s="126">
        <f t="shared" si="3"/>
        <v>1</v>
      </c>
      <c r="G42" s="126">
        <f t="shared" si="4"/>
        <v>0</v>
      </c>
      <c r="H42" s="127" t="str">
        <f t="shared" si="5"/>
        <v>3.3.1</v>
      </c>
      <c r="I42" s="128"/>
      <c r="J42" s="129" t="str">
        <f t="shared" si="6"/>
        <v>IK I - 3.3.1</v>
      </c>
      <c r="K42" s="358" t="s">
        <v>453</v>
      </c>
      <c r="L42" s="359"/>
      <c r="M42" s="360" t="s">
        <v>462</v>
      </c>
      <c r="N42" s="361"/>
      <c r="O42" s="362">
        <v>1</v>
      </c>
      <c r="P42" s="194"/>
      <c r="Q42" s="363" t="s">
        <v>381</v>
      </c>
      <c r="R42" s="196"/>
      <c r="S42" s="197" t="str">
        <f t="shared" si="7"/>
        <v/>
      </c>
      <c r="T42" s="198" t="str">
        <f t="shared" si="8"/>
        <v/>
      </c>
      <c r="U42" s="199"/>
      <c r="V42" s="67"/>
      <c r="W42" s="67"/>
    </row>
    <row r="43" spans="1:23" s="130" customFormat="1" ht="18" x14ac:dyDescent="0.25">
      <c r="A43" s="356">
        <v>3</v>
      </c>
      <c r="B43" s="357"/>
      <c r="C43" s="125" t="str">
        <f t="shared" si="0"/>
        <v/>
      </c>
      <c r="D43" s="126">
        <f t="shared" si="1"/>
        <v>3</v>
      </c>
      <c r="E43" s="126">
        <f t="shared" si="2"/>
        <v>3</v>
      </c>
      <c r="F43" s="126">
        <f t="shared" si="3"/>
        <v>2</v>
      </c>
      <c r="G43" s="126">
        <f t="shared" si="4"/>
        <v>0</v>
      </c>
      <c r="H43" s="127" t="str">
        <f t="shared" si="5"/>
        <v>3.3.2</v>
      </c>
      <c r="I43" s="128"/>
      <c r="J43" s="129" t="str">
        <f t="shared" si="6"/>
        <v>IK I - 3.3.2</v>
      </c>
      <c r="K43" s="358" t="s">
        <v>454</v>
      </c>
      <c r="L43" s="359"/>
      <c r="M43" s="360" t="s">
        <v>463</v>
      </c>
      <c r="N43" s="361"/>
      <c r="O43" s="362">
        <v>1</v>
      </c>
      <c r="P43" s="194"/>
      <c r="Q43" s="363" t="s">
        <v>381</v>
      </c>
      <c r="R43" s="196"/>
      <c r="S43" s="197" t="str">
        <f t="shared" si="7"/>
        <v/>
      </c>
      <c r="T43" s="198" t="str">
        <f t="shared" si="8"/>
        <v/>
      </c>
      <c r="U43" s="199"/>
      <c r="V43" s="67"/>
      <c r="W43" s="67"/>
    </row>
    <row r="44" spans="1:23" s="130" customFormat="1" ht="18" x14ac:dyDescent="0.25">
      <c r="A44" s="356">
        <v>3</v>
      </c>
      <c r="B44" s="357"/>
      <c r="C44" s="125" t="str">
        <f t="shared" si="0"/>
        <v/>
      </c>
      <c r="D44" s="126">
        <f t="shared" si="1"/>
        <v>3</v>
      </c>
      <c r="E44" s="126">
        <f t="shared" si="2"/>
        <v>3</v>
      </c>
      <c r="F44" s="126">
        <f t="shared" si="3"/>
        <v>3</v>
      </c>
      <c r="G44" s="126">
        <f t="shared" si="4"/>
        <v>0</v>
      </c>
      <c r="H44" s="127" t="str">
        <f t="shared" si="5"/>
        <v>3.3.3</v>
      </c>
      <c r="I44" s="128"/>
      <c r="J44" s="129" t="str">
        <f t="shared" si="6"/>
        <v>IK I - 3.3.3</v>
      </c>
      <c r="K44" s="358" t="s">
        <v>455</v>
      </c>
      <c r="L44" s="359"/>
      <c r="M44" s="360" t="s">
        <v>464</v>
      </c>
      <c r="N44" s="361"/>
      <c r="O44" s="362">
        <v>1</v>
      </c>
      <c r="P44" s="194"/>
      <c r="Q44" s="363" t="s">
        <v>381</v>
      </c>
      <c r="R44" s="196"/>
      <c r="S44" s="197" t="str">
        <f t="shared" si="7"/>
        <v/>
      </c>
      <c r="T44" s="198" t="str">
        <f t="shared" si="8"/>
        <v/>
      </c>
      <c r="U44" s="199"/>
      <c r="V44" s="67"/>
      <c r="W44" s="67"/>
    </row>
    <row r="45" spans="1:23" s="130" customFormat="1" ht="18" x14ac:dyDescent="0.25">
      <c r="A45" s="356">
        <v>3</v>
      </c>
      <c r="B45" s="357"/>
      <c r="C45" s="125" t="str">
        <f t="shared" si="0"/>
        <v/>
      </c>
      <c r="D45" s="126">
        <f t="shared" si="1"/>
        <v>3</v>
      </c>
      <c r="E45" s="126">
        <f t="shared" si="2"/>
        <v>3</v>
      </c>
      <c r="F45" s="126">
        <f t="shared" si="3"/>
        <v>4</v>
      </c>
      <c r="G45" s="126">
        <f t="shared" si="4"/>
        <v>0</v>
      </c>
      <c r="H45" s="127" t="str">
        <f t="shared" si="5"/>
        <v>3.3.4</v>
      </c>
      <c r="I45" s="128"/>
      <c r="J45" s="129" t="str">
        <f t="shared" si="6"/>
        <v>IK I - 3.3.4</v>
      </c>
      <c r="K45" s="358" t="s">
        <v>456</v>
      </c>
      <c r="L45" s="359"/>
      <c r="M45" s="360" t="s">
        <v>465</v>
      </c>
      <c r="N45" s="361"/>
      <c r="O45" s="362">
        <v>1</v>
      </c>
      <c r="P45" s="194"/>
      <c r="Q45" s="363" t="s">
        <v>381</v>
      </c>
      <c r="R45" s="196"/>
      <c r="S45" s="197" t="str">
        <f t="shared" si="7"/>
        <v/>
      </c>
      <c r="T45" s="198" t="str">
        <f t="shared" si="8"/>
        <v/>
      </c>
      <c r="U45" s="199"/>
      <c r="V45" s="67"/>
      <c r="W45" s="67"/>
    </row>
    <row r="46" spans="1:23" s="130" customFormat="1" ht="18" x14ac:dyDescent="0.25">
      <c r="A46" s="356">
        <v>3</v>
      </c>
      <c r="B46" s="357"/>
      <c r="C46" s="125" t="str">
        <f t="shared" si="0"/>
        <v/>
      </c>
      <c r="D46" s="126">
        <f t="shared" si="1"/>
        <v>3</v>
      </c>
      <c r="E46" s="126">
        <f t="shared" si="2"/>
        <v>3</v>
      </c>
      <c r="F46" s="126">
        <f t="shared" si="3"/>
        <v>5</v>
      </c>
      <c r="G46" s="126">
        <f t="shared" si="4"/>
        <v>0</v>
      </c>
      <c r="H46" s="127" t="str">
        <f t="shared" si="5"/>
        <v>3.3.5</v>
      </c>
      <c r="I46" s="128"/>
      <c r="J46" s="129" t="str">
        <f t="shared" si="6"/>
        <v>IK I - 3.3.5</v>
      </c>
      <c r="K46" s="358" t="s">
        <v>457</v>
      </c>
      <c r="L46" s="359"/>
      <c r="M46" s="360" t="s">
        <v>466</v>
      </c>
      <c r="N46" s="361"/>
      <c r="O46" s="362">
        <v>1</v>
      </c>
      <c r="P46" s="194"/>
      <c r="Q46" s="363" t="s">
        <v>381</v>
      </c>
      <c r="R46" s="196"/>
      <c r="S46" s="197" t="str">
        <f t="shared" si="7"/>
        <v/>
      </c>
      <c r="T46" s="198" t="str">
        <f t="shared" si="8"/>
        <v/>
      </c>
      <c r="U46" s="199"/>
      <c r="V46" s="67"/>
      <c r="W46" s="67"/>
    </row>
    <row r="47" spans="1:23" s="130" customFormat="1" ht="18" x14ac:dyDescent="0.25">
      <c r="A47" s="356">
        <v>3</v>
      </c>
      <c r="B47" s="357"/>
      <c r="C47" s="125" t="str">
        <f t="shared" si="0"/>
        <v/>
      </c>
      <c r="D47" s="126">
        <f t="shared" si="1"/>
        <v>3</v>
      </c>
      <c r="E47" s="126">
        <f t="shared" si="2"/>
        <v>3</v>
      </c>
      <c r="F47" s="126">
        <f t="shared" si="3"/>
        <v>6</v>
      </c>
      <c r="G47" s="126">
        <f t="shared" si="4"/>
        <v>0</v>
      </c>
      <c r="H47" s="127" t="str">
        <f t="shared" si="5"/>
        <v>3.3.6</v>
      </c>
      <c r="I47" s="128"/>
      <c r="J47" s="129" t="str">
        <f t="shared" si="6"/>
        <v>IK I - 3.3.6</v>
      </c>
      <c r="K47" s="358" t="s">
        <v>458</v>
      </c>
      <c r="L47" s="359"/>
      <c r="M47" s="360" t="s">
        <v>467</v>
      </c>
      <c r="N47" s="361"/>
      <c r="O47" s="362">
        <v>1</v>
      </c>
      <c r="P47" s="194"/>
      <c r="Q47" s="363" t="s">
        <v>381</v>
      </c>
      <c r="R47" s="196"/>
      <c r="S47" s="197" t="str">
        <f t="shared" si="7"/>
        <v/>
      </c>
      <c r="T47" s="198" t="str">
        <f t="shared" si="8"/>
        <v/>
      </c>
      <c r="U47" s="199"/>
      <c r="V47" s="67"/>
      <c r="W47" s="67"/>
    </row>
    <row r="48" spans="1:23" s="130" customFormat="1" ht="18" x14ac:dyDescent="0.25">
      <c r="A48" s="356">
        <v>2</v>
      </c>
      <c r="B48" s="357"/>
      <c r="C48" s="125" t="str">
        <f t="shared" si="0"/>
        <v>Ü</v>
      </c>
      <c r="D48" s="126">
        <f t="shared" si="1"/>
        <v>3</v>
      </c>
      <c r="E48" s="126">
        <f t="shared" si="2"/>
        <v>4</v>
      </c>
      <c r="F48" s="126">
        <f t="shared" si="3"/>
        <v>0</v>
      </c>
      <c r="G48" s="126">
        <f t="shared" si="4"/>
        <v>0</v>
      </c>
      <c r="H48" s="127" t="str">
        <f t="shared" si="5"/>
        <v>3.4</v>
      </c>
      <c r="I48" s="128"/>
      <c r="J48" s="129" t="str">
        <f t="shared" si="6"/>
        <v>IK I - 3.4</v>
      </c>
      <c r="K48" s="358" t="s">
        <v>461</v>
      </c>
      <c r="L48" s="359"/>
      <c r="M48" s="360"/>
      <c r="N48" s="361"/>
      <c r="O48" s="362"/>
      <c r="P48" s="194"/>
      <c r="Q48" s="363"/>
      <c r="R48" s="196"/>
      <c r="S48" s="197" t="str">
        <f t="shared" si="7"/>
        <v/>
      </c>
      <c r="T48" s="198" t="str">
        <f t="shared" si="8"/>
        <v/>
      </c>
      <c r="U48" s="199"/>
      <c r="V48" s="67"/>
      <c r="W48" s="67"/>
    </row>
    <row r="49" spans="1:23" s="130" customFormat="1" ht="18" x14ac:dyDescent="0.25">
      <c r="A49" s="356">
        <v>3</v>
      </c>
      <c r="B49" s="357"/>
      <c r="C49" s="125" t="str">
        <f t="shared" si="0"/>
        <v/>
      </c>
      <c r="D49" s="126">
        <f t="shared" si="1"/>
        <v>3</v>
      </c>
      <c r="E49" s="126">
        <f t="shared" si="2"/>
        <v>4</v>
      </c>
      <c r="F49" s="126">
        <f t="shared" si="3"/>
        <v>1</v>
      </c>
      <c r="G49" s="126">
        <f t="shared" si="4"/>
        <v>0</v>
      </c>
      <c r="H49" s="127" t="str">
        <f t="shared" si="5"/>
        <v>3.4.1</v>
      </c>
      <c r="I49" s="128"/>
      <c r="J49" s="129" t="str">
        <f t="shared" si="6"/>
        <v>IK I - 3.4.1</v>
      </c>
      <c r="K49" s="358" t="s">
        <v>459</v>
      </c>
      <c r="L49" s="359"/>
      <c r="M49" s="360" t="s">
        <v>402</v>
      </c>
      <c r="N49" s="361"/>
      <c r="O49" s="362">
        <v>1</v>
      </c>
      <c r="P49" s="194"/>
      <c r="Q49" s="363" t="s">
        <v>381</v>
      </c>
      <c r="R49" s="196"/>
      <c r="S49" s="197" t="str">
        <f t="shared" si="7"/>
        <v/>
      </c>
      <c r="T49" s="198" t="str">
        <f t="shared" si="8"/>
        <v/>
      </c>
      <c r="U49" s="199"/>
      <c r="V49" s="67"/>
      <c r="W49" s="67"/>
    </row>
    <row r="50" spans="1:23" s="130" customFormat="1" ht="18" x14ac:dyDescent="0.25">
      <c r="A50" s="356">
        <v>3</v>
      </c>
      <c r="B50" s="357"/>
      <c r="C50" s="125" t="str">
        <f t="shared" si="0"/>
        <v/>
      </c>
      <c r="D50" s="126">
        <f t="shared" si="1"/>
        <v>3</v>
      </c>
      <c r="E50" s="126">
        <f t="shared" si="2"/>
        <v>4</v>
      </c>
      <c r="F50" s="126">
        <f t="shared" si="3"/>
        <v>2</v>
      </c>
      <c r="G50" s="126">
        <f t="shared" si="4"/>
        <v>0</v>
      </c>
      <c r="H50" s="127" t="str">
        <f t="shared" si="5"/>
        <v>3.4.2</v>
      </c>
      <c r="I50" s="128"/>
      <c r="J50" s="129" t="str">
        <f t="shared" si="6"/>
        <v>IK I - 3.4.2</v>
      </c>
      <c r="K50" s="358" t="s">
        <v>460</v>
      </c>
      <c r="L50" s="359"/>
      <c r="M50" s="360" t="s">
        <v>386</v>
      </c>
      <c r="N50" s="361"/>
      <c r="O50" s="362">
        <v>1</v>
      </c>
      <c r="P50" s="194"/>
      <c r="Q50" s="363" t="s">
        <v>381</v>
      </c>
      <c r="R50" s="196"/>
      <c r="S50" s="197" t="str">
        <f t="shared" si="7"/>
        <v/>
      </c>
      <c r="T50" s="198" t="str">
        <f t="shared" si="8"/>
        <v/>
      </c>
      <c r="U50" s="199"/>
      <c r="V50" s="67"/>
      <c r="W50" s="67"/>
    </row>
    <row r="51" spans="1:23" s="130" customFormat="1" ht="20.100000000000001" customHeight="1" x14ac:dyDescent="0.25">
      <c r="A51" s="356">
        <v>1</v>
      </c>
      <c r="B51" s="357"/>
      <c r="C51" s="125" t="str">
        <f t="shared" si="0"/>
        <v>T</v>
      </c>
      <c r="D51" s="126">
        <f t="shared" si="1"/>
        <v>4</v>
      </c>
      <c r="E51" s="126">
        <f t="shared" si="2"/>
        <v>0</v>
      </c>
      <c r="F51" s="126">
        <f t="shared" si="3"/>
        <v>0</v>
      </c>
      <c r="G51" s="126">
        <f t="shared" si="4"/>
        <v>0</v>
      </c>
      <c r="H51" s="127">
        <f t="shared" si="5"/>
        <v>4</v>
      </c>
      <c r="I51" s="128"/>
      <c r="J51" s="129" t="str">
        <f t="shared" si="6"/>
        <v>IK I - 4</v>
      </c>
      <c r="K51" s="358" t="s">
        <v>384</v>
      </c>
      <c r="L51" s="359"/>
      <c r="M51" s="360"/>
      <c r="N51" s="361"/>
      <c r="O51" s="362"/>
      <c r="P51" s="194"/>
      <c r="Q51" s="363"/>
      <c r="R51" s="196"/>
      <c r="S51" s="197" t="str">
        <f t="shared" si="7"/>
        <v/>
      </c>
      <c r="T51" s="198" t="str">
        <f t="shared" si="8"/>
        <v/>
      </c>
      <c r="U51" s="199"/>
    </row>
    <row r="52" spans="1:23" s="130" customFormat="1" ht="20.100000000000001" customHeight="1" x14ac:dyDescent="0.25">
      <c r="A52" s="356">
        <v>2</v>
      </c>
      <c r="B52" s="357"/>
      <c r="C52" s="125" t="str">
        <f t="shared" si="0"/>
        <v/>
      </c>
      <c r="D52" s="126">
        <f t="shared" si="1"/>
        <v>4</v>
      </c>
      <c r="E52" s="126">
        <f t="shared" si="2"/>
        <v>1</v>
      </c>
      <c r="F52" s="126">
        <f t="shared" si="3"/>
        <v>0</v>
      </c>
      <c r="G52" s="126">
        <f t="shared" si="4"/>
        <v>0</v>
      </c>
      <c r="H52" s="127" t="str">
        <f t="shared" si="5"/>
        <v>4.1</v>
      </c>
      <c r="I52" s="128"/>
      <c r="J52" s="129" t="str">
        <f t="shared" si="6"/>
        <v>IK I - 4.1</v>
      </c>
      <c r="K52" s="358" t="s">
        <v>385</v>
      </c>
      <c r="L52" s="359"/>
      <c r="M52" s="360" t="s">
        <v>470</v>
      </c>
      <c r="N52" s="361"/>
      <c r="O52" s="362">
        <v>2</v>
      </c>
      <c r="P52" s="194"/>
      <c r="Q52" s="363" t="s">
        <v>387</v>
      </c>
      <c r="R52" s="196"/>
      <c r="S52" s="197" t="str">
        <f t="shared" si="7"/>
        <v/>
      </c>
      <c r="T52" s="198" t="str">
        <f t="shared" si="8"/>
        <v/>
      </c>
      <c r="U52" s="199"/>
    </row>
    <row r="53" spans="1:23" s="130" customFormat="1" ht="20.100000000000001" customHeight="1" x14ac:dyDescent="0.25">
      <c r="A53" s="356">
        <v>2</v>
      </c>
      <c r="B53" s="357"/>
      <c r="C53" s="125" t="str">
        <f t="shared" si="0"/>
        <v/>
      </c>
      <c r="D53" s="126">
        <f t="shared" si="1"/>
        <v>4</v>
      </c>
      <c r="E53" s="126">
        <f t="shared" si="2"/>
        <v>2</v>
      </c>
      <c r="F53" s="126">
        <f t="shared" si="3"/>
        <v>0</v>
      </c>
      <c r="G53" s="126">
        <f t="shared" si="4"/>
        <v>0</v>
      </c>
      <c r="H53" s="127" t="str">
        <f t="shared" si="5"/>
        <v>4.2</v>
      </c>
      <c r="I53" s="128"/>
      <c r="J53" s="129" t="str">
        <f t="shared" si="6"/>
        <v>IK I - 4.2</v>
      </c>
      <c r="K53" s="358" t="s">
        <v>388</v>
      </c>
      <c r="L53" s="359"/>
      <c r="M53" s="360" t="s">
        <v>470</v>
      </c>
      <c r="N53" s="361"/>
      <c r="O53" s="362">
        <v>2</v>
      </c>
      <c r="P53" s="194"/>
      <c r="Q53" s="363" t="s">
        <v>387</v>
      </c>
      <c r="R53" s="196"/>
      <c r="S53" s="197" t="str">
        <f t="shared" si="7"/>
        <v/>
      </c>
      <c r="T53" s="198" t="str">
        <f t="shared" si="8"/>
        <v/>
      </c>
      <c r="U53" s="199"/>
    </row>
    <row r="54" spans="1:23" s="130" customFormat="1" ht="20.100000000000001" customHeight="1" x14ac:dyDescent="0.25">
      <c r="A54" s="356">
        <v>2</v>
      </c>
      <c r="B54" s="357"/>
      <c r="C54" s="125" t="str">
        <f t="shared" si="0"/>
        <v/>
      </c>
      <c r="D54" s="126">
        <f t="shared" si="1"/>
        <v>4</v>
      </c>
      <c r="E54" s="126">
        <f t="shared" si="2"/>
        <v>3</v>
      </c>
      <c r="F54" s="126">
        <f t="shared" si="3"/>
        <v>0</v>
      </c>
      <c r="G54" s="126">
        <f t="shared" si="4"/>
        <v>0</v>
      </c>
      <c r="H54" s="127" t="str">
        <f t="shared" si="5"/>
        <v>4.3</v>
      </c>
      <c r="I54" s="128"/>
      <c r="J54" s="129" t="str">
        <f t="shared" si="6"/>
        <v>IK I - 4.3</v>
      </c>
      <c r="K54" s="358" t="s">
        <v>388</v>
      </c>
      <c r="L54" s="359" t="s">
        <v>10</v>
      </c>
      <c r="M54" s="360" t="s">
        <v>470</v>
      </c>
      <c r="N54" s="361"/>
      <c r="O54" s="362">
        <v>1</v>
      </c>
      <c r="P54" s="194"/>
      <c r="Q54" s="363" t="s">
        <v>387</v>
      </c>
      <c r="R54" s="196"/>
      <c r="S54" s="197" t="str">
        <f t="shared" si="7"/>
        <v/>
      </c>
      <c r="T54" s="198" t="str">
        <f t="shared" si="8"/>
        <v/>
      </c>
      <c r="U54" s="199"/>
      <c r="V54" s="67"/>
      <c r="W54" s="67"/>
    </row>
    <row r="55" spans="1:23" s="130" customFormat="1" ht="20.100000000000001" customHeight="1" x14ac:dyDescent="0.25">
      <c r="A55" s="356">
        <v>2</v>
      </c>
      <c r="B55" s="357"/>
      <c r="C55" s="125" t="str">
        <f t="shared" si="0"/>
        <v/>
      </c>
      <c r="D55" s="126">
        <f t="shared" si="1"/>
        <v>4</v>
      </c>
      <c r="E55" s="126">
        <f t="shared" si="2"/>
        <v>4</v>
      </c>
      <c r="F55" s="126">
        <f t="shared" si="3"/>
        <v>0</v>
      </c>
      <c r="G55" s="126">
        <f t="shared" si="4"/>
        <v>0</v>
      </c>
      <c r="H55" s="127" t="str">
        <f t="shared" si="5"/>
        <v>4.4</v>
      </c>
      <c r="I55" s="128"/>
      <c r="J55" s="129" t="str">
        <f t="shared" si="6"/>
        <v>IK I - 4.4</v>
      </c>
      <c r="K55" s="358" t="s">
        <v>389</v>
      </c>
      <c r="L55" s="359"/>
      <c r="M55" s="360" t="s">
        <v>470</v>
      </c>
      <c r="N55" s="361"/>
      <c r="O55" s="362">
        <v>2</v>
      </c>
      <c r="P55" s="194"/>
      <c r="Q55" s="363" t="s">
        <v>387</v>
      </c>
      <c r="R55" s="196"/>
      <c r="S55" s="197" t="str">
        <f t="shared" si="7"/>
        <v/>
      </c>
      <c r="T55" s="198" t="str">
        <f t="shared" si="8"/>
        <v/>
      </c>
      <c r="U55" s="199"/>
      <c r="V55" s="67"/>
      <c r="W55" s="67"/>
    </row>
    <row r="56" spans="1:23" s="130" customFormat="1" ht="20.100000000000001" customHeight="1" x14ac:dyDescent="0.25">
      <c r="A56" s="356">
        <v>2</v>
      </c>
      <c r="B56" s="357"/>
      <c r="C56" s="125" t="str">
        <f t="shared" si="0"/>
        <v/>
      </c>
      <c r="D56" s="126">
        <f t="shared" si="1"/>
        <v>4</v>
      </c>
      <c r="E56" s="126">
        <f t="shared" si="2"/>
        <v>5</v>
      </c>
      <c r="F56" s="126">
        <f t="shared" si="3"/>
        <v>0</v>
      </c>
      <c r="G56" s="126">
        <f t="shared" si="4"/>
        <v>0</v>
      </c>
      <c r="H56" s="127" t="str">
        <f t="shared" si="5"/>
        <v>4.5</v>
      </c>
      <c r="I56" s="128"/>
      <c r="J56" s="129" t="str">
        <f t="shared" si="6"/>
        <v>IK I - 4.5</v>
      </c>
      <c r="K56" s="358" t="s">
        <v>488</v>
      </c>
      <c r="L56" s="359"/>
      <c r="M56" s="360" t="s">
        <v>470</v>
      </c>
      <c r="N56" s="361"/>
      <c r="O56" s="362">
        <v>3</v>
      </c>
      <c r="P56" s="194"/>
      <c r="Q56" s="363" t="s">
        <v>387</v>
      </c>
      <c r="R56" s="196"/>
      <c r="S56" s="197" t="str">
        <f t="shared" si="7"/>
        <v/>
      </c>
      <c r="T56" s="198" t="str">
        <f t="shared" si="8"/>
        <v/>
      </c>
      <c r="U56" s="199"/>
      <c r="V56" s="67"/>
      <c r="W56" s="67"/>
    </row>
    <row r="57" spans="1:23" s="130" customFormat="1" ht="20.100000000000001" customHeight="1" x14ac:dyDescent="0.25">
      <c r="A57" s="356">
        <v>2</v>
      </c>
      <c r="B57" s="357"/>
      <c r="C57" s="125" t="str">
        <f t="shared" si="0"/>
        <v/>
      </c>
      <c r="D57" s="126">
        <f t="shared" si="1"/>
        <v>4</v>
      </c>
      <c r="E57" s="126">
        <f t="shared" si="2"/>
        <v>6</v>
      </c>
      <c r="F57" s="126">
        <f t="shared" si="3"/>
        <v>0</v>
      </c>
      <c r="G57" s="126">
        <f t="shared" si="4"/>
        <v>0</v>
      </c>
      <c r="H57" s="127" t="str">
        <f t="shared" si="5"/>
        <v>4.6</v>
      </c>
      <c r="I57" s="128"/>
      <c r="J57" s="129" t="str">
        <f t="shared" si="6"/>
        <v>IK I - 4.6</v>
      </c>
      <c r="K57" s="358" t="s">
        <v>390</v>
      </c>
      <c r="L57" s="359" t="s">
        <v>10</v>
      </c>
      <c r="M57" s="360" t="s">
        <v>470</v>
      </c>
      <c r="N57" s="361"/>
      <c r="O57" s="362">
        <v>2</v>
      </c>
      <c r="P57" s="194"/>
      <c r="Q57" s="363" t="s">
        <v>387</v>
      </c>
      <c r="R57" s="196"/>
      <c r="S57" s="197" t="str">
        <f t="shared" si="7"/>
        <v/>
      </c>
      <c r="T57" s="198" t="str">
        <f t="shared" si="8"/>
        <v/>
      </c>
      <c r="U57" s="199"/>
      <c r="V57" s="67"/>
      <c r="W57" s="67"/>
    </row>
    <row r="58" spans="1:23" s="130" customFormat="1" ht="20.100000000000001" customHeight="1" x14ac:dyDescent="0.25">
      <c r="A58" s="356">
        <v>1</v>
      </c>
      <c r="B58" s="357"/>
      <c r="C58" s="125" t="str">
        <f t="shared" si="0"/>
        <v>T</v>
      </c>
      <c r="D58" s="126">
        <f t="shared" si="1"/>
        <v>5</v>
      </c>
      <c r="E58" s="126">
        <f t="shared" si="2"/>
        <v>0</v>
      </c>
      <c r="F58" s="126">
        <f t="shared" si="3"/>
        <v>0</v>
      </c>
      <c r="G58" s="126">
        <f t="shared" si="4"/>
        <v>0</v>
      </c>
      <c r="H58" s="127">
        <f t="shared" si="5"/>
        <v>5</v>
      </c>
      <c r="I58" s="128"/>
      <c r="J58" s="129" t="str">
        <f t="shared" si="6"/>
        <v>IK I - 5</v>
      </c>
      <c r="K58" s="358" t="s">
        <v>391</v>
      </c>
      <c r="L58" s="359"/>
      <c r="M58" s="360"/>
      <c r="N58" s="361"/>
      <c r="O58" s="362"/>
      <c r="P58" s="194"/>
      <c r="Q58" s="363"/>
      <c r="R58" s="196"/>
      <c r="S58" s="197" t="str">
        <f t="shared" si="7"/>
        <v/>
      </c>
      <c r="T58" s="198" t="str">
        <f t="shared" si="8"/>
        <v/>
      </c>
      <c r="U58" s="199"/>
    </row>
    <row r="59" spans="1:23" s="130" customFormat="1" ht="28.5" x14ac:dyDescent="0.25">
      <c r="A59" s="356">
        <v>2</v>
      </c>
      <c r="B59" s="357"/>
      <c r="C59" s="125" t="str">
        <f t="shared" si="0"/>
        <v/>
      </c>
      <c r="D59" s="126">
        <f t="shared" si="1"/>
        <v>5</v>
      </c>
      <c r="E59" s="126">
        <f t="shared" si="2"/>
        <v>1</v>
      </c>
      <c r="F59" s="126">
        <f t="shared" si="3"/>
        <v>0</v>
      </c>
      <c r="G59" s="126">
        <f t="shared" si="4"/>
        <v>0</v>
      </c>
      <c r="H59" s="127" t="str">
        <f t="shared" si="5"/>
        <v>5.1</v>
      </c>
      <c r="I59" s="128"/>
      <c r="J59" s="129" t="str">
        <f t="shared" si="6"/>
        <v>IK I - 5.1</v>
      </c>
      <c r="K59" s="358" t="s">
        <v>478</v>
      </c>
      <c r="L59" s="359"/>
      <c r="M59" s="360" t="s">
        <v>472</v>
      </c>
      <c r="N59" s="361"/>
      <c r="O59" s="362">
        <v>1</v>
      </c>
      <c r="P59" s="194"/>
      <c r="Q59" s="363" t="s">
        <v>381</v>
      </c>
      <c r="R59" s="196"/>
      <c r="S59" s="197" t="str">
        <f t="shared" si="7"/>
        <v/>
      </c>
      <c r="T59" s="198" t="str">
        <f t="shared" si="8"/>
        <v/>
      </c>
      <c r="U59" s="199"/>
      <c r="V59" s="67"/>
      <c r="W59" s="67"/>
    </row>
    <row r="60" spans="1:23" s="130" customFormat="1" ht="20.100000000000001" customHeight="1" x14ac:dyDescent="0.25">
      <c r="A60" s="356">
        <v>1</v>
      </c>
      <c r="B60" s="357"/>
      <c r="C60" s="125" t="str">
        <f t="shared" si="0"/>
        <v>T</v>
      </c>
      <c r="D60" s="126">
        <f t="shared" si="1"/>
        <v>6</v>
      </c>
      <c r="E60" s="126">
        <f t="shared" si="2"/>
        <v>0</v>
      </c>
      <c r="F60" s="126">
        <f t="shared" si="3"/>
        <v>0</v>
      </c>
      <c r="G60" s="126">
        <f t="shared" si="4"/>
        <v>0</v>
      </c>
      <c r="H60" s="127">
        <f t="shared" si="5"/>
        <v>6</v>
      </c>
      <c r="I60" s="128"/>
      <c r="J60" s="129" t="str">
        <f t="shared" si="6"/>
        <v>IK I - 6</v>
      </c>
      <c r="K60" s="358" t="s">
        <v>401</v>
      </c>
      <c r="L60" s="359"/>
      <c r="M60" s="360"/>
      <c r="N60" s="361"/>
      <c r="O60" s="362"/>
      <c r="P60" s="194"/>
      <c r="Q60" s="363"/>
      <c r="R60" s="196"/>
      <c r="S60" s="197" t="str">
        <f t="shared" si="7"/>
        <v/>
      </c>
      <c r="T60" s="198" t="str">
        <f t="shared" si="8"/>
        <v/>
      </c>
      <c r="U60" s="199"/>
      <c r="V60" s="67"/>
      <c r="W60" s="67"/>
    </row>
    <row r="61" spans="1:23" s="130" customFormat="1" ht="34.5" customHeight="1" x14ac:dyDescent="0.25">
      <c r="A61" s="356">
        <v>2</v>
      </c>
      <c r="B61" s="357"/>
      <c r="C61" s="125" t="str">
        <f t="shared" si="0"/>
        <v/>
      </c>
      <c r="D61" s="126">
        <f t="shared" si="1"/>
        <v>6</v>
      </c>
      <c r="E61" s="126">
        <f t="shared" si="2"/>
        <v>1</v>
      </c>
      <c r="F61" s="126">
        <f t="shared" si="3"/>
        <v>0</v>
      </c>
      <c r="G61" s="126">
        <f t="shared" si="4"/>
        <v>0</v>
      </c>
      <c r="H61" s="127" t="str">
        <f t="shared" si="5"/>
        <v>6.1</v>
      </c>
      <c r="I61" s="128"/>
      <c r="J61" s="129" t="str">
        <f t="shared" si="6"/>
        <v>IK I - 6.1</v>
      </c>
      <c r="K61" s="358" t="s">
        <v>479</v>
      </c>
      <c r="L61" s="359"/>
      <c r="M61" s="360" t="s">
        <v>392</v>
      </c>
      <c r="N61" s="361"/>
      <c r="O61" s="362">
        <v>1</v>
      </c>
      <c r="P61" s="194"/>
      <c r="Q61" s="363" t="s">
        <v>381</v>
      </c>
      <c r="R61" s="196"/>
      <c r="S61" s="197" t="str">
        <f t="shared" si="7"/>
        <v/>
      </c>
      <c r="T61" s="198" t="str">
        <f t="shared" si="8"/>
        <v/>
      </c>
      <c r="U61" s="199"/>
      <c r="V61" s="67"/>
      <c r="W61" s="67"/>
    </row>
    <row r="62" spans="1:23" s="130" customFormat="1" ht="57" x14ac:dyDescent="0.25">
      <c r="A62" s="356">
        <v>2</v>
      </c>
      <c r="B62" s="357"/>
      <c r="C62" s="125" t="str">
        <f t="shared" si="0"/>
        <v/>
      </c>
      <c r="D62" s="126">
        <f t="shared" si="1"/>
        <v>6</v>
      </c>
      <c r="E62" s="126">
        <f t="shared" si="2"/>
        <v>2</v>
      </c>
      <c r="F62" s="126">
        <f t="shared" si="3"/>
        <v>0</v>
      </c>
      <c r="G62" s="126">
        <f t="shared" si="4"/>
        <v>0</v>
      </c>
      <c r="H62" s="127" t="str">
        <f t="shared" si="5"/>
        <v>6.2</v>
      </c>
      <c r="I62" s="128"/>
      <c r="J62" s="129" t="str">
        <f t="shared" si="6"/>
        <v>IK I - 6.2</v>
      </c>
      <c r="K62" s="358" t="s">
        <v>491</v>
      </c>
      <c r="L62" s="359"/>
      <c r="M62" s="360" t="s">
        <v>392</v>
      </c>
      <c r="N62" s="361"/>
      <c r="O62" s="362">
        <v>1</v>
      </c>
      <c r="P62" s="194"/>
      <c r="Q62" s="363" t="s">
        <v>381</v>
      </c>
      <c r="R62" s="196"/>
      <c r="S62" s="197" t="str">
        <f t="shared" si="7"/>
        <v/>
      </c>
      <c r="T62" s="198" t="str">
        <f t="shared" si="8"/>
        <v/>
      </c>
      <c r="U62" s="199"/>
      <c r="V62" s="67"/>
      <c r="W62" s="67"/>
    </row>
    <row r="63" spans="1:23" s="130" customFormat="1" ht="42.75" x14ac:dyDescent="0.25">
      <c r="A63" s="356">
        <v>2</v>
      </c>
      <c r="B63" s="357"/>
      <c r="C63" s="125" t="str">
        <f t="shared" si="0"/>
        <v/>
      </c>
      <c r="D63" s="126">
        <f t="shared" si="1"/>
        <v>6</v>
      </c>
      <c r="E63" s="126">
        <f t="shared" si="2"/>
        <v>3</v>
      </c>
      <c r="F63" s="126">
        <f t="shared" si="3"/>
        <v>0</v>
      </c>
      <c r="G63" s="126">
        <f t="shared" si="4"/>
        <v>0</v>
      </c>
      <c r="H63" s="127" t="str">
        <f t="shared" si="5"/>
        <v>6.3</v>
      </c>
      <c r="I63" s="128"/>
      <c r="J63" s="129" t="str">
        <f t="shared" si="6"/>
        <v>IK I - 6.3</v>
      </c>
      <c r="K63" s="358" t="s">
        <v>481</v>
      </c>
      <c r="L63" s="359"/>
      <c r="M63" s="360" t="s">
        <v>392</v>
      </c>
      <c r="N63" s="361"/>
      <c r="O63" s="362">
        <v>1</v>
      </c>
      <c r="P63" s="194"/>
      <c r="Q63" s="363" t="s">
        <v>381</v>
      </c>
      <c r="R63" s="196"/>
      <c r="S63" s="197" t="str">
        <f t="shared" si="7"/>
        <v/>
      </c>
      <c r="T63" s="198" t="str">
        <f t="shared" si="8"/>
        <v/>
      </c>
      <c r="U63" s="199"/>
      <c r="V63" s="67"/>
      <c r="W63" s="67"/>
    </row>
    <row r="64" spans="1:23" s="130" customFormat="1" ht="42.75" x14ac:dyDescent="0.25">
      <c r="A64" s="356">
        <v>2</v>
      </c>
      <c r="B64" s="357"/>
      <c r="C64" s="125" t="str">
        <f t="shared" si="0"/>
        <v/>
      </c>
      <c r="D64" s="126">
        <f t="shared" si="1"/>
        <v>6</v>
      </c>
      <c r="E64" s="126">
        <f t="shared" si="2"/>
        <v>4</v>
      </c>
      <c r="F64" s="126">
        <f t="shared" si="3"/>
        <v>0</v>
      </c>
      <c r="G64" s="126">
        <f t="shared" si="4"/>
        <v>0</v>
      </c>
      <c r="H64" s="127" t="str">
        <f t="shared" si="5"/>
        <v>6.4</v>
      </c>
      <c r="I64" s="128"/>
      <c r="J64" s="129" t="str">
        <f t="shared" si="6"/>
        <v>IK I - 6.4</v>
      </c>
      <c r="K64" s="358" t="s">
        <v>483</v>
      </c>
      <c r="L64" s="359"/>
      <c r="M64" s="360" t="s">
        <v>392</v>
      </c>
      <c r="N64" s="361"/>
      <c r="O64" s="362">
        <v>1</v>
      </c>
      <c r="P64" s="194"/>
      <c r="Q64" s="363" t="s">
        <v>381</v>
      </c>
      <c r="R64" s="196"/>
      <c r="S64" s="197" t="str">
        <f t="shared" si="7"/>
        <v/>
      </c>
      <c r="T64" s="198" t="str">
        <f t="shared" si="8"/>
        <v/>
      </c>
      <c r="U64" s="199"/>
      <c r="V64" s="67"/>
      <c r="W64" s="67"/>
    </row>
    <row r="65" spans="1:23" s="130" customFormat="1" ht="34.5" customHeight="1" x14ac:dyDescent="0.25">
      <c r="A65" s="356">
        <v>2</v>
      </c>
      <c r="B65" s="357"/>
      <c r="C65" s="125" t="str">
        <f t="shared" si="0"/>
        <v/>
      </c>
      <c r="D65" s="126">
        <f t="shared" si="1"/>
        <v>6</v>
      </c>
      <c r="E65" s="126">
        <f t="shared" si="2"/>
        <v>5</v>
      </c>
      <c r="F65" s="126">
        <f t="shared" si="3"/>
        <v>0</v>
      </c>
      <c r="G65" s="126">
        <f t="shared" si="4"/>
        <v>0</v>
      </c>
      <c r="H65" s="127" t="str">
        <f t="shared" si="5"/>
        <v>6.5</v>
      </c>
      <c r="I65" s="128"/>
      <c r="J65" s="129" t="str">
        <f t="shared" si="6"/>
        <v>IK I - 6.5</v>
      </c>
      <c r="K65" s="358" t="s">
        <v>482</v>
      </c>
      <c r="L65" s="359"/>
      <c r="M65" s="360" t="s">
        <v>392</v>
      </c>
      <c r="N65" s="361"/>
      <c r="O65" s="362">
        <v>1</v>
      </c>
      <c r="P65" s="194"/>
      <c r="Q65" s="363" t="s">
        <v>381</v>
      </c>
      <c r="R65" s="196"/>
      <c r="S65" s="197" t="str">
        <f t="shared" si="7"/>
        <v/>
      </c>
      <c r="T65" s="198" t="str">
        <f t="shared" si="8"/>
        <v/>
      </c>
      <c r="U65" s="199"/>
      <c r="V65" s="67"/>
      <c r="W65" s="67"/>
    </row>
    <row r="66" spans="1:23" s="130" customFormat="1" ht="42.75" x14ac:dyDescent="0.25">
      <c r="A66" s="356">
        <v>2</v>
      </c>
      <c r="B66" s="357"/>
      <c r="C66" s="125" t="str">
        <f t="shared" si="0"/>
        <v/>
      </c>
      <c r="D66" s="126">
        <f t="shared" si="1"/>
        <v>6</v>
      </c>
      <c r="E66" s="126">
        <f t="shared" si="2"/>
        <v>6</v>
      </c>
      <c r="F66" s="126">
        <f t="shared" si="3"/>
        <v>0</v>
      </c>
      <c r="G66" s="126">
        <f t="shared" si="4"/>
        <v>0</v>
      </c>
      <c r="H66" s="127" t="str">
        <f t="shared" si="5"/>
        <v>6.6</v>
      </c>
      <c r="I66" s="128"/>
      <c r="J66" s="129" t="str">
        <f t="shared" si="6"/>
        <v>IK I - 6.6</v>
      </c>
      <c r="K66" s="358" t="s">
        <v>480</v>
      </c>
      <c r="L66" s="359"/>
      <c r="M66" s="360" t="s">
        <v>392</v>
      </c>
      <c r="N66" s="361"/>
      <c r="O66" s="362">
        <v>1</v>
      </c>
      <c r="P66" s="194"/>
      <c r="Q66" s="363" t="s">
        <v>381</v>
      </c>
      <c r="R66" s="196"/>
      <c r="S66" s="197" t="str">
        <f t="shared" si="7"/>
        <v/>
      </c>
      <c r="T66" s="198" t="str">
        <f t="shared" si="8"/>
        <v/>
      </c>
      <c r="U66" s="199"/>
      <c r="V66" s="67"/>
      <c r="W66" s="67"/>
    </row>
    <row r="67" spans="1:23" s="130" customFormat="1" ht="71.25" x14ac:dyDescent="0.25">
      <c r="A67" s="356">
        <v>2</v>
      </c>
      <c r="B67" s="357"/>
      <c r="C67" s="125" t="str">
        <f t="shared" si="0"/>
        <v/>
      </c>
      <c r="D67" s="126">
        <f t="shared" si="1"/>
        <v>6</v>
      </c>
      <c r="E67" s="126">
        <f t="shared" si="2"/>
        <v>7</v>
      </c>
      <c r="F67" s="126">
        <f t="shared" si="3"/>
        <v>0</v>
      </c>
      <c r="G67" s="126">
        <f t="shared" si="4"/>
        <v>0</v>
      </c>
      <c r="H67" s="127" t="str">
        <f t="shared" si="5"/>
        <v>6.7</v>
      </c>
      <c r="I67" s="128"/>
      <c r="J67" s="129" t="str">
        <f t="shared" si="6"/>
        <v>IK I - 6.7</v>
      </c>
      <c r="K67" s="358" t="s">
        <v>484</v>
      </c>
      <c r="L67" s="359"/>
      <c r="M67" s="360" t="s">
        <v>392</v>
      </c>
      <c r="N67" s="361"/>
      <c r="O67" s="362">
        <v>1</v>
      </c>
      <c r="P67" s="194"/>
      <c r="Q67" s="363" t="s">
        <v>381</v>
      </c>
      <c r="R67" s="196"/>
      <c r="S67" s="197" t="str">
        <f t="shared" si="7"/>
        <v/>
      </c>
      <c r="T67" s="198" t="str">
        <f t="shared" si="8"/>
        <v/>
      </c>
      <c r="U67" s="199"/>
      <c r="V67" s="67"/>
      <c r="W67" s="67"/>
    </row>
    <row r="68" spans="1:23" s="130" customFormat="1" ht="57" x14ac:dyDescent="0.25">
      <c r="A68" s="356">
        <v>2</v>
      </c>
      <c r="B68" s="357"/>
      <c r="C68" s="125" t="str">
        <f t="shared" si="0"/>
        <v/>
      </c>
      <c r="D68" s="126">
        <f t="shared" si="1"/>
        <v>6</v>
      </c>
      <c r="E68" s="126">
        <f t="shared" si="2"/>
        <v>8</v>
      </c>
      <c r="F68" s="126">
        <f t="shared" si="3"/>
        <v>0</v>
      </c>
      <c r="G68" s="126">
        <f t="shared" si="4"/>
        <v>0</v>
      </c>
      <c r="H68" s="127" t="str">
        <f t="shared" si="5"/>
        <v>6.8</v>
      </c>
      <c r="I68" s="128"/>
      <c r="J68" s="129" t="str">
        <f t="shared" si="6"/>
        <v>IK I - 6.8</v>
      </c>
      <c r="K68" s="358" t="s">
        <v>485</v>
      </c>
      <c r="L68" s="359"/>
      <c r="M68" s="360" t="s">
        <v>392</v>
      </c>
      <c r="N68" s="361"/>
      <c r="O68" s="362">
        <v>1</v>
      </c>
      <c r="P68" s="194"/>
      <c r="Q68" s="363" t="s">
        <v>381</v>
      </c>
      <c r="R68" s="196"/>
      <c r="S68" s="197" t="str">
        <f t="shared" si="7"/>
        <v/>
      </c>
      <c r="T68" s="198" t="str">
        <f t="shared" si="8"/>
        <v/>
      </c>
      <c r="U68" s="199"/>
      <c r="V68" s="67"/>
      <c r="W68" s="67"/>
    </row>
    <row r="69" spans="1:23" s="130" customFormat="1" ht="42.75" x14ac:dyDescent="0.25">
      <c r="A69" s="356">
        <v>2</v>
      </c>
      <c r="B69" s="357"/>
      <c r="C69" s="125" t="str">
        <f t="shared" si="0"/>
        <v/>
      </c>
      <c r="D69" s="126">
        <f t="shared" si="1"/>
        <v>6</v>
      </c>
      <c r="E69" s="126">
        <f t="shared" si="2"/>
        <v>9</v>
      </c>
      <c r="F69" s="126">
        <f t="shared" si="3"/>
        <v>0</v>
      </c>
      <c r="G69" s="126">
        <f t="shared" si="4"/>
        <v>0</v>
      </c>
      <c r="H69" s="127" t="str">
        <f t="shared" si="5"/>
        <v>6.9</v>
      </c>
      <c r="I69" s="128"/>
      <c r="J69" s="129" t="str">
        <f t="shared" si="6"/>
        <v>IK I - 6.9</v>
      </c>
      <c r="K69" s="358" t="s">
        <v>486</v>
      </c>
      <c r="L69" s="359" t="s">
        <v>10</v>
      </c>
      <c r="M69" s="360" t="s">
        <v>392</v>
      </c>
      <c r="N69" s="361"/>
      <c r="O69" s="362">
        <v>1</v>
      </c>
      <c r="P69" s="194"/>
      <c r="Q69" s="363" t="s">
        <v>381</v>
      </c>
      <c r="R69" s="196"/>
      <c r="S69" s="197" t="str">
        <f t="shared" si="7"/>
        <v/>
      </c>
      <c r="T69" s="198" t="str">
        <f t="shared" si="8"/>
        <v/>
      </c>
      <c r="U69" s="199"/>
      <c r="V69" s="67"/>
      <c r="W69" s="67"/>
    </row>
    <row r="70" spans="1:23" s="130" customFormat="1" ht="32.25" customHeight="1" x14ac:dyDescent="0.25">
      <c r="A70" s="356">
        <v>2</v>
      </c>
      <c r="B70" s="357"/>
      <c r="C70" s="125" t="str">
        <f t="shared" si="0"/>
        <v/>
      </c>
      <c r="D70" s="126">
        <f t="shared" si="1"/>
        <v>6</v>
      </c>
      <c r="E70" s="126">
        <f t="shared" si="2"/>
        <v>10</v>
      </c>
      <c r="F70" s="126">
        <f t="shared" si="3"/>
        <v>0</v>
      </c>
      <c r="G70" s="126">
        <f t="shared" si="4"/>
        <v>0</v>
      </c>
      <c r="H70" s="127" t="str">
        <f t="shared" si="5"/>
        <v>6.10</v>
      </c>
      <c r="I70" s="128"/>
      <c r="J70" s="129" t="str">
        <f t="shared" si="6"/>
        <v>IK I - 6.10</v>
      </c>
      <c r="K70" s="358" t="s">
        <v>425</v>
      </c>
      <c r="L70" s="359" t="s">
        <v>10</v>
      </c>
      <c r="M70" s="360" t="s">
        <v>392</v>
      </c>
      <c r="N70" s="361"/>
      <c r="O70" s="362">
        <v>1</v>
      </c>
      <c r="P70" s="194"/>
      <c r="Q70" s="363" t="s">
        <v>381</v>
      </c>
      <c r="R70" s="196"/>
      <c r="S70" s="197" t="str">
        <f t="shared" si="7"/>
        <v/>
      </c>
      <c r="T70" s="198" t="str">
        <f t="shared" si="8"/>
        <v/>
      </c>
      <c r="U70" s="199"/>
      <c r="V70" s="67"/>
      <c r="W70" s="67"/>
    </row>
    <row r="71" spans="1:23" s="130" customFormat="1" ht="57" x14ac:dyDescent="0.25">
      <c r="A71" s="356">
        <v>2</v>
      </c>
      <c r="B71" s="357"/>
      <c r="C71" s="125" t="str">
        <f t="shared" si="0"/>
        <v/>
      </c>
      <c r="D71" s="126">
        <f t="shared" si="1"/>
        <v>6</v>
      </c>
      <c r="E71" s="126">
        <f t="shared" si="2"/>
        <v>11</v>
      </c>
      <c r="F71" s="126">
        <f t="shared" si="3"/>
        <v>0</v>
      </c>
      <c r="G71" s="126">
        <f t="shared" si="4"/>
        <v>0</v>
      </c>
      <c r="H71" s="127" t="str">
        <f t="shared" si="5"/>
        <v>6.11</v>
      </c>
      <c r="I71" s="128"/>
      <c r="J71" s="129" t="str">
        <f t="shared" si="6"/>
        <v>IK I - 6.11</v>
      </c>
      <c r="K71" s="358" t="s">
        <v>487</v>
      </c>
      <c r="L71" s="359" t="s">
        <v>10</v>
      </c>
      <c r="M71" s="360" t="s">
        <v>392</v>
      </c>
      <c r="N71" s="361"/>
      <c r="O71" s="362">
        <v>1</v>
      </c>
      <c r="P71" s="194"/>
      <c r="Q71" s="363" t="s">
        <v>381</v>
      </c>
      <c r="R71" s="196"/>
      <c r="S71" s="197" t="str">
        <f t="shared" si="7"/>
        <v/>
      </c>
      <c r="T71" s="198" t="str">
        <f t="shared" si="8"/>
        <v/>
      </c>
      <c r="U71" s="199"/>
      <c r="V71" s="67"/>
      <c r="W71" s="67"/>
    </row>
    <row r="72" spans="1:23" s="130" customFormat="1" ht="20.100000000000001" customHeight="1" x14ac:dyDescent="0.25">
      <c r="A72" s="356">
        <v>1</v>
      </c>
      <c r="B72" s="357"/>
      <c r="C72" s="125" t="str">
        <f t="shared" si="0"/>
        <v>T</v>
      </c>
      <c r="D72" s="126">
        <f t="shared" si="1"/>
        <v>7</v>
      </c>
      <c r="E72" s="126">
        <f t="shared" si="2"/>
        <v>0</v>
      </c>
      <c r="F72" s="126">
        <f t="shared" si="3"/>
        <v>0</v>
      </c>
      <c r="G72" s="126">
        <f t="shared" si="4"/>
        <v>0</v>
      </c>
      <c r="H72" s="127">
        <f t="shared" si="5"/>
        <v>7</v>
      </c>
      <c r="I72" s="128"/>
      <c r="J72" s="129" t="str">
        <f t="shared" si="6"/>
        <v>IK I - 7</v>
      </c>
      <c r="K72" s="358" t="s">
        <v>403</v>
      </c>
      <c r="L72" s="359"/>
      <c r="M72" s="360"/>
      <c r="N72" s="361"/>
      <c r="O72" s="362"/>
      <c r="P72" s="194"/>
      <c r="Q72" s="363"/>
      <c r="R72" s="196"/>
      <c r="S72" s="197" t="str">
        <f t="shared" si="7"/>
        <v/>
      </c>
      <c r="T72" s="198" t="str">
        <f t="shared" si="8"/>
        <v/>
      </c>
      <c r="U72" s="199"/>
      <c r="V72" s="67"/>
      <c r="W72" s="67"/>
    </row>
    <row r="73" spans="1:23" s="130" customFormat="1" ht="20.100000000000001" customHeight="1" x14ac:dyDescent="0.25">
      <c r="A73" s="356">
        <v>2</v>
      </c>
      <c r="B73" s="357"/>
      <c r="C73" s="125" t="str">
        <f t="shared" si="0"/>
        <v/>
      </c>
      <c r="D73" s="126">
        <f t="shared" si="1"/>
        <v>7</v>
      </c>
      <c r="E73" s="126">
        <f t="shared" si="2"/>
        <v>1</v>
      </c>
      <c r="F73" s="126">
        <f t="shared" si="3"/>
        <v>0</v>
      </c>
      <c r="G73" s="126">
        <f t="shared" si="4"/>
        <v>0</v>
      </c>
      <c r="H73" s="127" t="str">
        <f t="shared" si="5"/>
        <v>7.1</v>
      </c>
      <c r="I73" s="128"/>
      <c r="J73" s="129" t="str">
        <f t="shared" si="6"/>
        <v>IK I - 7.1</v>
      </c>
      <c r="K73" s="358" t="s">
        <v>404</v>
      </c>
      <c r="L73" s="359"/>
      <c r="M73" s="360" t="s">
        <v>471</v>
      </c>
      <c r="N73" s="361"/>
      <c r="O73" s="362">
        <v>1</v>
      </c>
      <c r="P73" s="194"/>
      <c r="Q73" s="363" t="s">
        <v>381</v>
      </c>
      <c r="R73" s="196"/>
      <c r="S73" s="197" t="str">
        <f t="shared" si="7"/>
        <v/>
      </c>
      <c r="T73" s="198" t="str">
        <f t="shared" si="8"/>
        <v/>
      </c>
      <c r="U73" s="199"/>
      <c r="V73" s="67"/>
      <c r="W73" s="67"/>
    </row>
    <row r="74" spans="1:23" s="130" customFormat="1" ht="20.100000000000001" customHeight="1" x14ac:dyDescent="0.25">
      <c r="A74" s="356">
        <v>2</v>
      </c>
      <c r="B74" s="357"/>
      <c r="C74" s="125" t="str">
        <f t="shared" si="0"/>
        <v/>
      </c>
      <c r="D74" s="126">
        <f t="shared" si="1"/>
        <v>7</v>
      </c>
      <c r="E74" s="126">
        <f t="shared" si="2"/>
        <v>2</v>
      </c>
      <c r="F74" s="126">
        <f t="shared" si="3"/>
        <v>0</v>
      </c>
      <c r="G74" s="126">
        <f t="shared" si="4"/>
        <v>0</v>
      </c>
      <c r="H74" s="127" t="str">
        <f t="shared" si="5"/>
        <v>7.2</v>
      </c>
      <c r="I74" s="128"/>
      <c r="J74" s="129" t="str">
        <f t="shared" si="6"/>
        <v>IK I - 7.2</v>
      </c>
      <c r="K74" s="358" t="s">
        <v>406</v>
      </c>
      <c r="L74" s="359"/>
      <c r="M74" s="360" t="s">
        <v>471</v>
      </c>
      <c r="N74" s="361"/>
      <c r="O74" s="362">
        <v>1</v>
      </c>
      <c r="P74" s="194"/>
      <c r="Q74" s="363" t="s">
        <v>381</v>
      </c>
      <c r="R74" s="196"/>
      <c r="S74" s="197" t="str">
        <f t="shared" si="7"/>
        <v/>
      </c>
      <c r="T74" s="198" t="str">
        <f t="shared" si="8"/>
        <v/>
      </c>
      <c r="U74" s="199"/>
      <c r="V74" s="67"/>
      <c r="W74" s="67"/>
    </row>
    <row r="75" spans="1:23" s="130" customFormat="1" ht="20.100000000000001" customHeight="1" x14ac:dyDescent="0.25">
      <c r="A75" s="356">
        <v>2</v>
      </c>
      <c r="B75" s="357"/>
      <c r="C75" s="125" t="str">
        <f t="shared" si="0"/>
        <v/>
      </c>
      <c r="D75" s="126">
        <f t="shared" si="1"/>
        <v>7</v>
      </c>
      <c r="E75" s="126">
        <f t="shared" si="2"/>
        <v>3</v>
      </c>
      <c r="F75" s="126">
        <f t="shared" si="3"/>
        <v>0</v>
      </c>
      <c r="G75" s="126">
        <f t="shared" si="4"/>
        <v>0</v>
      </c>
      <c r="H75" s="127" t="str">
        <f t="shared" si="5"/>
        <v>7.3</v>
      </c>
      <c r="I75" s="128"/>
      <c r="J75" s="129" t="str">
        <f t="shared" si="6"/>
        <v>IK I - 7.3</v>
      </c>
      <c r="K75" s="358" t="s">
        <v>407</v>
      </c>
      <c r="L75" s="359"/>
      <c r="M75" s="360" t="s">
        <v>471</v>
      </c>
      <c r="N75" s="361"/>
      <c r="O75" s="362">
        <v>1</v>
      </c>
      <c r="P75" s="194"/>
      <c r="Q75" s="363" t="s">
        <v>381</v>
      </c>
      <c r="R75" s="196"/>
      <c r="S75" s="197" t="str">
        <f t="shared" si="7"/>
        <v/>
      </c>
      <c r="T75" s="198" t="str">
        <f t="shared" si="8"/>
        <v/>
      </c>
      <c r="U75" s="199"/>
      <c r="V75" s="67"/>
      <c r="W75" s="67"/>
    </row>
    <row r="76" spans="1:23" s="130" customFormat="1" ht="20.100000000000001" customHeight="1" x14ac:dyDescent="0.25">
      <c r="A76" s="356">
        <v>1</v>
      </c>
      <c r="B76" s="357"/>
      <c r="C76" s="125" t="str">
        <f t="shared" si="0"/>
        <v>T</v>
      </c>
      <c r="D76" s="126">
        <f t="shared" si="1"/>
        <v>8</v>
      </c>
      <c r="E76" s="126">
        <f t="shared" si="2"/>
        <v>0</v>
      </c>
      <c r="F76" s="126">
        <f t="shared" si="3"/>
        <v>0</v>
      </c>
      <c r="G76" s="126">
        <f t="shared" si="4"/>
        <v>0</v>
      </c>
      <c r="H76" s="127">
        <f t="shared" si="5"/>
        <v>8</v>
      </c>
      <c r="I76" s="128"/>
      <c r="J76" s="129" t="str">
        <f t="shared" si="6"/>
        <v>IK I - 8</v>
      </c>
      <c r="K76" s="358" t="s">
        <v>408</v>
      </c>
      <c r="L76" s="359"/>
      <c r="M76" s="360"/>
      <c r="N76" s="361"/>
      <c r="O76" s="362"/>
      <c r="P76" s="194"/>
      <c r="Q76" s="363"/>
      <c r="R76" s="196"/>
      <c r="S76" s="197" t="str">
        <f t="shared" si="7"/>
        <v/>
      </c>
      <c r="T76" s="198" t="str">
        <f t="shared" si="8"/>
        <v/>
      </c>
      <c r="U76" s="199"/>
      <c r="V76" s="67"/>
      <c r="W76" s="67"/>
    </row>
    <row r="77" spans="1:23" s="130" customFormat="1" ht="18" x14ac:dyDescent="0.25">
      <c r="A77" s="356">
        <v>2</v>
      </c>
      <c r="B77" s="357"/>
      <c r="C77" s="125" t="str">
        <f t="shared" si="0"/>
        <v/>
      </c>
      <c r="D77" s="126">
        <f t="shared" si="1"/>
        <v>8</v>
      </c>
      <c r="E77" s="126">
        <f t="shared" si="2"/>
        <v>1</v>
      </c>
      <c r="F77" s="126">
        <f t="shared" si="3"/>
        <v>0</v>
      </c>
      <c r="G77" s="126">
        <f t="shared" si="4"/>
        <v>0</v>
      </c>
      <c r="H77" s="127" t="str">
        <f t="shared" si="5"/>
        <v>8.1</v>
      </c>
      <c r="I77" s="128"/>
      <c r="J77" s="129" t="str">
        <f t="shared" si="6"/>
        <v>IK I - 8.1</v>
      </c>
      <c r="K77" s="358" t="s">
        <v>409</v>
      </c>
      <c r="L77" s="359"/>
      <c r="M77" s="360" t="s">
        <v>471</v>
      </c>
      <c r="N77" s="361"/>
      <c r="O77" s="362">
        <v>1</v>
      </c>
      <c r="P77" s="194"/>
      <c r="Q77" s="363" t="s">
        <v>381</v>
      </c>
      <c r="R77" s="196"/>
      <c r="S77" s="197" t="str">
        <f t="shared" si="7"/>
        <v/>
      </c>
      <c r="T77" s="198" t="str">
        <f t="shared" si="8"/>
        <v/>
      </c>
      <c r="U77" s="199"/>
      <c r="V77" s="67"/>
      <c r="W77" s="67"/>
    </row>
    <row r="78" spans="1:23" s="130" customFormat="1" ht="42.75" x14ac:dyDescent="0.25">
      <c r="A78" s="356">
        <v>2</v>
      </c>
      <c r="B78" s="357"/>
      <c r="C78" s="125" t="str">
        <f t="shared" si="0"/>
        <v/>
      </c>
      <c r="D78" s="126">
        <f t="shared" si="1"/>
        <v>8</v>
      </c>
      <c r="E78" s="126">
        <f t="shared" si="2"/>
        <v>2</v>
      </c>
      <c r="F78" s="126">
        <f t="shared" si="3"/>
        <v>0</v>
      </c>
      <c r="G78" s="126">
        <f t="shared" si="4"/>
        <v>0</v>
      </c>
      <c r="H78" s="127" t="str">
        <f t="shared" si="5"/>
        <v>8.2</v>
      </c>
      <c r="I78" s="128"/>
      <c r="J78" s="129" t="str">
        <f t="shared" si="6"/>
        <v>IK I - 8.2</v>
      </c>
      <c r="K78" s="358" t="s">
        <v>489</v>
      </c>
      <c r="L78" s="359"/>
      <c r="M78" s="360" t="s">
        <v>471</v>
      </c>
      <c r="N78" s="361"/>
      <c r="O78" s="362">
        <v>1</v>
      </c>
      <c r="P78" s="194"/>
      <c r="Q78" s="363" t="s">
        <v>410</v>
      </c>
      <c r="R78" s="196"/>
      <c r="S78" s="197" t="str">
        <f t="shared" si="7"/>
        <v/>
      </c>
      <c r="T78" s="198" t="str">
        <f t="shared" si="8"/>
        <v/>
      </c>
      <c r="U78" s="199"/>
      <c r="V78" s="67"/>
      <c r="W78" s="67"/>
    </row>
    <row r="79" spans="1:23" s="130" customFormat="1" ht="18" x14ac:dyDescent="0.25">
      <c r="A79" s="356">
        <v>2</v>
      </c>
      <c r="B79" s="357"/>
      <c r="C79" s="125" t="str">
        <f t="shared" ref="C79:C92" si="9">IF(LEN(H79)=1, "T",
IF( LEN(H80)-LEN(SUBSTITUTE(H80,".",)) &gt; LEN(H79)-LEN(SUBSTITUTE(H79,".",)), "Ü",
""))</f>
        <v/>
      </c>
      <c r="D79" s="126">
        <f t="shared" ref="D79:D92" si="10" xml:space="preserve"> IF(A79=1,D78+1,D78)</f>
        <v>8</v>
      </c>
      <c r="E79" s="126">
        <f t="shared" ref="E79:E92" si="11" xml:space="preserve"> IF(A79=1, 0,IF(A79=2,E78+1,E78))</f>
        <v>3</v>
      </c>
      <c r="F79" s="126">
        <f t="shared" ref="F79:F92" si="12" xml:space="preserve"> IF( OR(A79=1,A79=2), 0, IF(A79=3,F78+1,F78))</f>
        <v>0</v>
      </c>
      <c r="G79" s="126">
        <f t="shared" ref="G79:G92" si="13" xml:space="preserve"> IF(OR(A79=1,A79=2, A79=3),0,IF(A79=4,G78+1,G78))</f>
        <v>0</v>
      </c>
      <c r="H79" s="127" t="str">
        <f t="shared" ref="H79:H92" si="14">IF(A79=1,D79,IF(A79=2,CONCATENATE(D79,".",E79),IF(A79=3,CONCATENATE(D79,".",E79,".",F79),IF(A79=4,CONCATENATE(D79,".",E79,".",F79,".",G79),""))))</f>
        <v>8.3</v>
      </c>
      <c r="I79" s="128"/>
      <c r="J79" s="129" t="str">
        <f t="shared" ref="J79:J92" si="15">IF(H79&lt;&gt;"",CONCATENATE($L$6," ",ROMAN($K$6)," - ",H79,IF(B79="",""," - B")),"")</f>
        <v>IK I - 8.3</v>
      </c>
      <c r="K79" s="358" t="s">
        <v>490</v>
      </c>
      <c r="L79" s="359"/>
      <c r="M79" s="360" t="s">
        <v>473</v>
      </c>
      <c r="N79" s="361"/>
      <c r="O79" s="362">
        <v>1</v>
      </c>
      <c r="P79" s="194"/>
      <c r="Q79" s="363" t="s">
        <v>381</v>
      </c>
      <c r="R79" s="196"/>
      <c r="S79" s="197" t="str">
        <f t="shared" si="7"/>
        <v/>
      </c>
      <c r="T79" s="198" t="str">
        <f t="shared" si="8"/>
        <v/>
      </c>
      <c r="U79" s="199"/>
      <c r="V79" s="67"/>
      <c r="W79" s="67"/>
    </row>
    <row r="80" spans="1:23" s="130" customFormat="1" ht="18" x14ac:dyDescent="0.25">
      <c r="A80" s="356">
        <v>2</v>
      </c>
      <c r="B80" s="357"/>
      <c r="C80" s="125" t="str">
        <f t="shared" si="9"/>
        <v/>
      </c>
      <c r="D80" s="126">
        <f t="shared" si="10"/>
        <v>8</v>
      </c>
      <c r="E80" s="126">
        <f t="shared" si="11"/>
        <v>4</v>
      </c>
      <c r="F80" s="126">
        <f t="shared" si="12"/>
        <v>0</v>
      </c>
      <c r="G80" s="126">
        <f t="shared" si="13"/>
        <v>0</v>
      </c>
      <c r="H80" s="127" t="str">
        <f t="shared" si="14"/>
        <v>8.4</v>
      </c>
      <c r="I80" s="128"/>
      <c r="J80" s="129" t="str">
        <f t="shared" si="15"/>
        <v>IK I - 8.4</v>
      </c>
      <c r="K80" s="358" t="s">
        <v>411</v>
      </c>
      <c r="L80" s="359"/>
      <c r="M80" s="360" t="s">
        <v>471</v>
      </c>
      <c r="N80" s="361"/>
      <c r="O80" s="362">
        <v>1</v>
      </c>
      <c r="P80" s="194"/>
      <c r="Q80" s="363" t="s">
        <v>381</v>
      </c>
      <c r="R80" s="196"/>
      <c r="S80" s="197" t="str">
        <f t="shared" si="7"/>
        <v/>
      </c>
      <c r="T80" s="198" t="str">
        <f t="shared" si="8"/>
        <v/>
      </c>
      <c r="U80" s="199"/>
      <c r="V80" s="67"/>
      <c r="W80" s="67"/>
    </row>
    <row r="81" spans="1:23" s="130" customFormat="1" ht="20.100000000000001" customHeight="1" x14ac:dyDescent="0.25">
      <c r="A81" s="356">
        <v>1</v>
      </c>
      <c r="B81" s="357"/>
      <c r="C81" s="125" t="str">
        <f t="shared" si="9"/>
        <v>T</v>
      </c>
      <c r="D81" s="126">
        <f t="shared" si="10"/>
        <v>9</v>
      </c>
      <c r="E81" s="126">
        <f t="shared" si="11"/>
        <v>0</v>
      </c>
      <c r="F81" s="126">
        <f t="shared" si="12"/>
        <v>0</v>
      </c>
      <c r="G81" s="126">
        <f t="shared" si="13"/>
        <v>0</v>
      </c>
      <c r="H81" s="127">
        <f t="shared" si="14"/>
        <v>9</v>
      </c>
      <c r="I81" s="128"/>
      <c r="J81" s="129" t="str">
        <f t="shared" si="15"/>
        <v>IK I - 9</v>
      </c>
      <c r="K81" s="358" t="s">
        <v>412</v>
      </c>
      <c r="L81" s="359"/>
      <c r="M81" s="360"/>
      <c r="N81" s="361"/>
      <c r="O81" s="362"/>
      <c r="P81" s="194"/>
      <c r="Q81" s="363"/>
      <c r="R81" s="196"/>
      <c r="S81" s="197" t="str">
        <f t="shared" si="7"/>
        <v/>
      </c>
      <c r="T81" s="198" t="str">
        <f t="shared" si="8"/>
        <v/>
      </c>
      <c r="U81" s="199"/>
      <c r="V81" s="67"/>
      <c r="W81" s="67"/>
    </row>
    <row r="82" spans="1:23" s="130" customFormat="1" ht="20.100000000000001" customHeight="1" x14ac:dyDescent="0.25">
      <c r="A82" s="356">
        <v>2</v>
      </c>
      <c r="B82" s="357"/>
      <c r="C82" s="125" t="str">
        <f t="shared" si="9"/>
        <v/>
      </c>
      <c r="D82" s="126">
        <f t="shared" si="10"/>
        <v>9</v>
      </c>
      <c r="E82" s="126">
        <f t="shared" si="11"/>
        <v>1</v>
      </c>
      <c r="F82" s="126">
        <f t="shared" si="12"/>
        <v>0</v>
      </c>
      <c r="G82" s="126">
        <f t="shared" si="13"/>
        <v>0</v>
      </c>
      <c r="H82" s="127" t="str">
        <f t="shared" si="14"/>
        <v>9.1</v>
      </c>
      <c r="I82" s="128"/>
      <c r="J82" s="129" t="str">
        <f t="shared" si="15"/>
        <v>IK I - 9.1</v>
      </c>
      <c r="K82" s="358" t="s">
        <v>413</v>
      </c>
      <c r="L82" s="359"/>
      <c r="M82" s="360" t="s">
        <v>471</v>
      </c>
      <c r="N82" s="361"/>
      <c r="O82" s="362">
        <v>1</v>
      </c>
      <c r="P82" s="194"/>
      <c r="Q82" s="363" t="s">
        <v>381</v>
      </c>
      <c r="R82" s="196"/>
      <c r="S82" s="197" t="str">
        <f t="shared" si="7"/>
        <v/>
      </c>
      <c r="T82" s="198" t="str">
        <f t="shared" si="8"/>
        <v/>
      </c>
      <c r="U82" s="199"/>
      <c r="V82" s="67"/>
      <c r="W82" s="67"/>
    </row>
    <row r="83" spans="1:23" s="130" customFormat="1" ht="20.100000000000001" customHeight="1" x14ac:dyDescent="0.25">
      <c r="A83" s="356">
        <v>2</v>
      </c>
      <c r="B83" s="357"/>
      <c r="C83" s="125" t="str">
        <f t="shared" si="9"/>
        <v/>
      </c>
      <c r="D83" s="126">
        <f t="shared" si="10"/>
        <v>9</v>
      </c>
      <c r="E83" s="126">
        <f t="shared" si="11"/>
        <v>2</v>
      </c>
      <c r="F83" s="126">
        <f t="shared" si="12"/>
        <v>0</v>
      </c>
      <c r="G83" s="126">
        <f t="shared" si="13"/>
        <v>0</v>
      </c>
      <c r="H83" s="127" t="str">
        <f t="shared" si="14"/>
        <v>9.2</v>
      </c>
      <c r="I83" s="128"/>
      <c r="J83" s="129" t="str">
        <f t="shared" si="15"/>
        <v>IK I - 9.2</v>
      </c>
      <c r="K83" s="358" t="s">
        <v>414</v>
      </c>
      <c r="L83" s="359" t="s">
        <v>10</v>
      </c>
      <c r="M83" s="360" t="s">
        <v>471</v>
      </c>
      <c r="N83" s="361"/>
      <c r="O83" s="362">
        <v>1</v>
      </c>
      <c r="P83" s="194"/>
      <c r="Q83" s="363" t="s">
        <v>415</v>
      </c>
      <c r="R83" s="196"/>
      <c r="S83" s="197" t="str">
        <f t="shared" si="7"/>
        <v/>
      </c>
      <c r="T83" s="198" t="str">
        <f t="shared" si="8"/>
        <v/>
      </c>
      <c r="U83" s="199"/>
      <c r="V83" s="67"/>
      <c r="W83" s="67"/>
    </row>
    <row r="84" spans="1:23" s="130" customFormat="1" ht="20.100000000000001" customHeight="1" x14ac:dyDescent="0.25">
      <c r="A84" s="356">
        <v>1</v>
      </c>
      <c r="B84" s="357"/>
      <c r="C84" s="125" t="str">
        <f t="shared" si="9"/>
        <v>Ü</v>
      </c>
      <c r="D84" s="126">
        <f t="shared" si="10"/>
        <v>10</v>
      </c>
      <c r="E84" s="126">
        <f t="shared" si="11"/>
        <v>0</v>
      </c>
      <c r="F84" s="126">
        <f t="shared" si="12"/>
        <v>0</v>
      </c>
      <c r="G84" s="126">
        <f t="shared" si="13"/>
        <v>0</v>
      </c>
      <c r="H84" s="127">
        <f t="shared" si="14"/>
        <v>10</v>
      </c>
      <c r="I84" s="128"/>
      <c r="J84" s="365" t="str">
        <f t="shared" si="15"/>
        <v>IK I - 10</v>
      </c>
      <c r="K84" s="366" t="s">
        <v>416</v>
      </c>
      <c r="L84" s="367"/>
      <c r="M84" s="368"/>
      <c r="N84" s="369"/>
      <c r="O84" s="370"/>
      <c r="P84" s="227"/>
      <c r="Q84" s="371"/>
      <c r="R84" s="228"/>
      <c r="S84" s="229" t="str">
        <f t="shared" si="7"/>
        <v/>
      </c>
      <c r="T84" s="230" t="str">
        <f t="shared" si="8"/>
        <v/>
      </c>
      <c r="U84" s="231"/>
      <c r="V84" s="67"/>
      <c r="W84" s="67"/>
    </row>
    <row r="85" spans="1:23" s="130" customFormat="1" ht="28.5" x14ac:dyDescent="0.25">
      <c r="A85" s="356">
        <v>2</v>
      </c>
      <c r="B85" s="357" t="s">
        <v>492</v>
      </c>
      <c r="C85" s="125" t="str">
        <f t="shared" si="9"/>
        <v/>
      </c>
      <c r="D85" s="126">
        <f t="shared" si="10"/>
        <v>10</v>
      </c>
      <c r="E85" s="126">
        <f t="shared" si="11"/>
        <v>1</v>
      </c>
      <c r="F85" s="126">
        <f t="shared" si="12"/>
        <v>0</v>
      </c>
      <c r="G85" s="126">
        <f t="shared" si="13"/>
        <v>0</v>
      </c>
      <c r="H85" s="127" t="str">
        <f t="shared" si="14"/>
        <v>10.1</v>
      </c>
      <c r="I85" s="128"/>
      <c r="J85" s="129" t="str">
        <f t="shared" si="15"/>
        <v>IK I - 10.1 - B</v>
      </c>
      <c r="K85" s="192"/>
      <c r="L85" s="210"/>
      <c r="M85" s="217"/>
      <c r="N85" s="219"/>
      <c r="O85" s="193"/>
      <c r="P85" s="194"/>
      <c r="Q85" s="195"/>
      <c r="R85" s="196"/>
      <c r="S85" s="197" t="str">
        <f t="shared" si="7"/>
        <v/>
      </c>
      <c r="T85" s="198" t="str">
        <f>IF($L85&lt;&gt;"",
IF($R85&lt;&gt;"",ROUND(IF($P85&lt;&gt;"",$P85,IF($O85&lt;&gt;"",$O85,0))*$R85,$K$9),""),"")</f>
        <v/>
      </c>
      <c r="U85" s="199"/>
      <c r="V85" s="67"/>
      <c r="W85" s="67"/>
    </row>
    <row r="86" spans="1:23" s="130" customFormat="1" ht="28.5" x14ac:dyDescent="0.25">
      <c r="A86" s="356">
        <v>2</v>
      </c>
      <c r="B86" s="357" t="s">
        <v>492</v>
      </c>
      <c r="C86" s="125" t="str">
        <f t="shared" si="9"/>
        <v/>
      </c>
      <c r="D86" s="126">
        <f t="shared" si="10"/>
        <v>10</v>
      </c>
      <c r="E86" s="126">
        <f t="shared" si="11"/>
        <v>2</v>
      </c>
      <c r="F86" s="126">
        <f t="shared" si="12"/>
        <v>0</v>
      </c>
      <c r="G86" s="126">
        <f t="shared" si="13"/>
        <v>0</v>
      </c>
      <c r="H86" s="127" t="str">
        <f t="shared" si="14"/>
        <v>10.2</v>
      </c>
      <c r="I86" s="128"/>
      <c r="J86" s="129" t="str">
        <f t="shared" si="15"/>
        <v>IK I - 10.2 - B</v>
      </c>
      <c r="K86" s="192"/>
      <c r="L86" s="210"/>
      <c r="M86" s="217"/>
      <c r="N86" s="219"/>
      <c r="O86" s="193"/>
      <c r="P86" s="194"/>
      <c r="Q86" s="195"/>
      <c r="R86" s="196"/>
      <c r="S86" s="197" t="str">
        <f t="shared" si="7"/>
        <v/>
      </c>
      <c r="T86" s="198" t="str">
        <f>IF($L86&lt;&gt;"",
IF($R86&lt;&gt;"",ROUND(IF($P86&lt;&gt;"",$P86,IF($O86&lt;&gt;"",$O86,0))*$R86,$K$9),""),"")</f>
        <v/>
      </c>
      <c r="U86" s="199"/>
      <c r="V86" s="67"/>
      <c r="W86" s="67"/>
    </row>
    <row r="87" spans="1:23" s="130" customFormat="1" ht="28.5" x14ac:dyDescent="0.25">
      <c r="A87" s="356">
        <v>2</v>
      </c>
      <c r="B87" s="357" t="s">
        <v>492</v>
      </c>
      <c r="C87" s="125" t="str">
        <f t="shared" si="9"/>
        <v/>
      </c>
      <c r="D87" s="126">
        <f t="shared" si="10"/>
        <v>10</v>
      </c>
      <c r="E87" s="126">
        <f t="shared" si="11"/>
        <v>3</v>
      </c>
      <c r="F87" s="126">
        <f t="shared" si="12"/>
        <v>0</v>
      </c>
      <c r="G87" s="126">
        <f t="shared" si="13"/>
        <v>0</v>
      </c>
      <c r="H87" s="127" t="str">
        <f t="shared" si="14"/>
        <v>10.3</v>
      </c>
      <c r="I87" s="128"/>
      <c r="J87" s="129" t="str">
        <f t="shared" si="15"/>
        <v>IK I - 10.3 - B</v>
      </c>
      <c r="K87" s="192"/>
      <c r="L87" s="210"/>
      <c r="M87" s="217"/>
      <c r="N87" s="219"/>
      <c r="O87" s="193"/>
      <c r="P87" s="194"/>
      <c r="Q87" s="195"/>
      <c r="R87" s="196"/>
      <c r="S87" s="197" t="str">
        <f t="shared" si="7"/>
        <v/>
      </c>
      <c r="T87" s="198" t="str">
        <f t="shared" si="8"/>
        <v/>
      </c>
      <c r="U87" s="199"/>
      <c r="V87" s="67"/>
      <c r="W87" s="67"/>
    </row>
    <row r="88" spans="1:23" s="130" customFormat="1" ht="28.5" x14ac:dyDescent="0.25">
      <c r="A88" s="356">
        <v>2</v>
      </c>
      <c r="B88" s="357" t="s">
        <v>492</v>
      </c>
      <c r="C88" s="125" t="str">
        <f t="shared" si="9"/>
        <v/>
      </c>
      <c r="D88" s="126">
        <f t="shared" si="10"/>
        <v>10</v>
      </c>
      <c r="E88" s="126">
        <f t="shared" si="11"/>
        <v>4</v>
      </c>
      <c r="F88" s="126">
        <f t="shared" si="12"/>
        <v>0</v>
      </c>
      <c r="G88" s="126">
        <f t="shared" si="13"/>
        <v>0</v>
      </c>
      <c r="H88" s="127" t="str">
        <f t="shared" si="14"/>
        <v>10.4</v>
      </c>
      <c r="I88" s="128"/>
      <c r="J88" s="129" t="str">
        <f t="shared" si="15"/>
        <v>IK I - 10.4 - B</v>
      </c>
      <c r="K88" s="192"/>
      <c r="L88" s="210"/>
      <c r="M88" s="217"/>
      <c r="N88" s="219"/>
      <c r="O88" s="193"/>
      <c r="P88" s="194"/>
      <c r="Q88" s="195"/>
      <c r="R88" s="196"/>
      <c r="S88" s="197" t="str">
        <f t="shared" si="7"/>
        <v/>
      </c>
      <c r="T88" s="198" t="str">
        <f t="shared" si="8"/>
        <v/>
      </c>
      <c r="U88" s="199"/>
      <c r="V88" s="67"/>
      <c r="W88" s="67"/>
    </row>
    <row r="89" spans="1:23" s="130" customFormat="1" ht="28.5" x14ac:dyDescent="0.25">
      <c r="A89" s="356">
        <v>2</v>
      </c>
      <c r="B89" s="357" t="s">
        <v>492</v>
      </c>
      <c r="C89" s="125" t="str">
        <f t="shared" si="9"/>
        <v/>
      </c>
      <c r="D89" s="126">
        <f t="shared" si="10"/>
        <v>10</v>
      </c>
      <c r="E89" s="126">
        <f t="shared" si="11"/>
        <v>5</v>
      </c>
      <c r="F89" s="126">
        <f t="shared" si="12"/>
        <v>0</v>
      </c>
      <c r="G89" s="126">
        <f t="shared" si="13"/>
        <v>0</v>
      </c>
      <c r="H89" s="127" t="str">
        <f t="shared" si="14"/>
        <v>10.5</v>
      </c>
      <c r="I89" s="128"/>
      <c r="J89" s="129" t="str">
        <f t="shared" si="15"/>
        <v>IK I - 10.5 - B</v>
      </c>
      <c r="K89" s="192"/>
      <c r="L89" s="210"/>
      <c r="M89" s="217"/>
      <c r="N89" s="219"/>
      <c r="O89" s="193"/>
      <c r="P89" s="194"/>
      <c r="Q89" s="195"/>
      <c r="R89" s="196"/>
      <c r="S89" s="197" t="str">
        <f t="shared" si="7"/>
        <v/>
      </c>
      <c r="T89" s="198" t="str">
        <f t="shared" si="8"/>
        <v/>
      </c>
      <c r="U89" s="199"/>
      <c r="V89" s="67"/>
      <c r="W89" s="67"/>
    </row>
    <row r="90" spans="1:23" s="130" customFormat="1" ht="28.5" x14ac:dyDescent="0.25">
      <c r="A90" s="356">
        <v>2</v>
      </c>
      <c r="B90" s="357" t="s">
        <v>492</v>
      </c>
      <c r="C90" s="125" t="str">
        <f t="shared" si="9"/>
        <v/>
      </c>
      <c r="D90" s="126">
        <f t="shared" si="10"/>
        <v>10</v>
      </c>
      <c r="E90" s="126">
        <f t="shared" si="11"/>
        <v>6</v>
      </c>
      <c r="F90" s="126">
        <f t="shared" si="12"/>
        <v>0</v>
      </c>
      <c r="G90" s="126">
        <f t="shared" si="13"/>
        <v>0</v>
      </c>
      <c r="H90" s="127" t="str">
        <f t="shared" si="14"/>
        <v>10.6</v>
      </c>
      <c r="I90" s="128"/>
      <c r="J90" s="129" t="str">
        <f t="shared" si="15"/>
        <v>IK I - 10.6 - B</v>
      </c>
      <c r="K90" s="192"/>
      <c r="L90" s="210"/>
      <c r="M90" s="217"/>
      <c r="N90" s="219"/>
      <c r="O90" s="193"/>
      <c r="P90" s="194"/>
      <c r="Q90" s="195"/>
      <c r="R90" s="196"/>
      <c r="S90" s="197" t="str">
        <f t="shared" si="7"/>
        <v/>
      </c>
      <c r="T90" s="198" t="str">
        <f t="shared" si="8"/>
        <v/>
      </c>
      <c r="U90" s="199"/>
      <c r="V90" s="67"/>
      <c r="W90" s="67"/>
    </row>
    <row r="91" spans="1:23" s="130" customFormat="1" ht="28.5" x14ac:dyDescent="0.25">
      <c r="A91" s="356">
        <v>2</v>
      </c>
      <c r="B91" s="357" t="s">
        <v>492</v>
      </c>
      <c r="C91" s="125" t="str">
        <f t="shared" si="9"/>
        <v/>
      </c>
      <c r="D91" s="126">
        <f t="shared" si="10"/>
        <v>10</v>
      </c>
      <c r="E91" s="126">
        <f t="shared" si="11"/>
        <v>7</v>
      </c>
      <c r="F91" s="126">
        <f t="shared" si="12"/>
        <v>0</v>
      </c>
      <c r="G91" s="126">
        <f t="shared" si="13"/>
        <v>0</v>
      </c>
      <c r="H91" s="127" t="str">
        <f t="shared" si="14"/>
        <v>10.7</v>
      </c>
      <c r="I91" s="128"/>
      <c r="J91" s="129" t="str">
        <f t="shared" si="15"/>
        <v>IK I - 10.7 - B</v>
      </c>
      <c r="K91" s="192"/>
      <c r="L91" s="210"/>
      <c r="M91" s="217"/>
      <c r="N91" s="219"/>
      <c r="O91" s="193"/>
      <c r="P91" s="194"/>
      <c r="Q91" s="195"/>
      <c r="R91" s="196"/>
      <c r="S91" s="197" t="str">
        <f t="shared" si="7"/>
        <v/>
      </c>
      <c r="T91" s="198" t="str">
        <f t="shared" si="8"/>
        <v/>
      </c>
      <c r="U91" s="199"/>
      <c r="V91" s="67"/>
      <c r="W91" s="67"/>
    </row>
    <row r="92" spans="1:23" s="130" customFormat="1" ht="28.5" x14ac:dyDescent="0.25">
      <c r="A92" s="356">
        <v>2</v>
      </c>
      <c r="B92" s="357" t="s">
        <v>492</v>
      </c>
      <c r="C92" s="125" t="str">
        <f t="shared" si="9"/>
        <v/>
      </c>
      <c r="D92" s="126">
        <f t="shared" si="10"/>
        <v>10</v>
      </c>
      <c r="E92" s="126">
        <f t="shared" si="11"/>
        <v>8</v>
      </c>
      <c r="F92" s="126">
        <f t="shared" si="12"/>
        <v>0</v>
      </c>
      <c r="G92" s="126">
        <f t="shared" si="13"/>
        <v>0</v>
      </c>
      <c r="H92" s="127" t="str">
        <f t="shared" si="14"/>
        <v>10.8</v>
      </c>
      <c r="I92" s="128"/>
      <c r="J92" s="129" t="str">
        <f t="shared" si="15"/>
        <v>IK I - 10.8 - B</v>
      </c>
      <c r="K92" s="192"/>
      <c r="L92" s="210"/>
      <c r="M92" s="217"/>
      <c r="N92" s="219"/>
      <c r="O92" s="193"/>
      <c r="P92" s="194"/>
      <c r="Q92" s="195"/>
      <c r="R92" s="196"/>
      <c r="S92" s="197" t="str">
        <f t="shared" si="7"/>
        <v/>
      </c>
      <c r="T92" s="198" t="str">
        <f t="shared" si="8"/>
        <v/>
      </c>
      <c r="U92" s="199"/>
      <c r="V92" s="67"/>
      <c r="W92" s="67"/>
    </row>
  </sheetData>
  <sheetProtection algorithmName="SHA-512" hashValue="t9AqpaPsig9BBGY7XH3p3irD5ooQsPZGRwXe3Stmk5T3chVCEABZQ9Idua9z2e9cYiR3xDTvIFztb1wt/A9hAQ==" saltValue="XopXKlQI0C7zfSYeAC/9AA==" spinCount="100000" sheet="1" objects="1" scenarios="1" formatRows="0" selectLockedCells="1" autoFilter="0"/>
  <mergeCells count="1">
    <mergeCell ref="O10:P10"/>
  </mergeCells>
  <phoneticPr fontId="23" type="noConversion"/>
  <conditionalFormatting sqref="J14:U92">
    <cfRule type="expression" dxfId="1648" priority="7" stopIfTrue="1">
      <formula>AND( $A14=1, $C14="T" )</formula>
    </cfRule>
    <cfRule type="expression" dxfId="1647" priority="8" stopIfTrue="1">
      <formula>AND( $A14=4, $C14="ü" )</formula>
    </cfRule>
    <cfRule type="expression" dxfId="1646" priority="177" stopIfTrue="1">
      <formula>AND( $A14=3, $C14="ü" )</formula>
    </cfRule>
    <cfRule type="expression" dxfId="1645" priority="178" stopIfTrue="1">
      <formula>AND( $A14=2, $C14="Ü" )</formula>
    </cfRule>
  </conditionalFormatting>
  <conditionalFormatting sqref="K29:Q29">
    <cfRule type="expression" dxfId="1644" priority="3" stopIfTrue="1">
      <formula>AND( $A29=1, $C29="T" )</formula>
    </cfRule>
    <cfRule type="expression" dxfId="1643" priority="4" stopIfTrue="1">
      <formula>AND( $A29=4, $C29="ü" )</formula>
    </cfRule>
    <cfRule type="expression" dxfId="1642" priority="5" stopIfTrue="1">
      <formula>AND( $A29=3, $C29="ü" )</formula>
    </cfRule>
    <cfRule type="expression" dxfId="1641" priority="6" stopIfTrue="1">
      <formula>AND( $A29=2, $C29="Ü" )</formula>
    </cfRule>
  </conditionalFormatting>
  <conditionalFormatting sqref="O14:O92">
    <cfRule type="expression" dxfId="1640" priority="175" stopIfTrue="1">
      <formula>AND($O14&lt;&gt;"",$P14&lt;&gt;"")</formula>
    </cfRule>
  </conditionalFormatting>
  <conditionalFormatting sqref="O29">
    <cfRule type="expression" dxfId="1639" priority="2" stopIfTrue="1">
      <formula>AND($O29&lt;&gt;"",$P29&lt;&gt;"")</formula>
    </cfRule>
  </conditionalFormatting>
  <conditionalFormatting sqref="P14:P92">
    <cfRule type="expression" dxfId="1638" priority="174" stopIfTrue="1">
      <formula>$O14&lt;&gt;""</formula>
    </cfRule>
  </conditionalFormatting>
  <conditionalFormatting sqref="P29">
    <cfRule type="expression" dxfId="1637" priority="1" stopIfTrue="1">
      <formula>$O29&lt;&gt;""</formula>
    </cfRule>
  </conditionalFormatting>
  <conditionalFormatting sqref="R14:R92">
    <cfRule type="expression" dxfId="1636" priority="176" stopIfTrue="1">
      <formula>AND($K14&lt;&gt;"",OR($O14&lt;&gt;"",$P14&lt;&gt;""))</formula>
    </cfRule>
  </conditionalFormatting>
  <conditionalFormatting sqref="S14:S92">
    <cfRule type="expression" dxfId="1635" priority="179">
      <formula>$L14&lt;&gt;""</formula>
    </cfRule>
  </conditionalFormatting>
  <conditionalFormatting sqref="T14:T92">
    <cfRule type="expression" dxfId="1634" priority="180" stopIfTrue="1">
      <formula>$L14=""</formula>
    </cfRule>
  </conditionalFormatting>
  <dataValidations count="2">
    <dataValidation type="list" allowBlank="1" showInputMessage="1" showErrorMessage="1" sqref="A14:A92" xr:uid="{986A0E46-9D1B-4EF2-A8D9-B4BA5987BBCF}">
      <formula1>"1,2,3,4"</formula1>
    </dataValidation>
    <dataValidation type="list" allowBlank="1" showInputMessage="1" showErrorMessage="1" sqref="B14:B92" xr:uid="{5A8FE865-867B-42A7-A07C-7E799E0D90E4}">
      <formula1>"B"</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B51D1-E2A3-475D-B273-C202EB8A0D2E}">
  <sheetPr codeName="Tabelle022"/>
  <dimension ref="A1:Z33"/>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2" ht="20.100000000000001" customHeight="1" x14ac:dyDescent="0.25">
      <c r="J1" s="68" t="str">
        <f>Deckblatt!$A$1</f>
        <v>Kunde:</v>
      </c>
      <c r="K1" s="79" t="str">
        <f>Deckblatt!$B$1</f>
        <v>Stadtwerke Remscheid (SR)</v>
      </c>
      <c r="L1" s="80"/>
      <c r="M1" s="69"/>
      <c r="N1" s="69"/>
      <c r="O1" s="69"/>
      <c r="P1" s="69"/>
      <c r="Q1" s="81"/>
      <c r="R1" s="82"/>
      <c r="S1" s="70"/>
      <c r="T1" s="70"/>
      <c r="U1" s="83"/>
    </row>
    <row r="2" spans="1:22"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2" ht="20.100000000000001" customHeight="1" x14ac:dyDescent="0.25">
      <c r="J3" s="68" t="str">
        <f>Deckblatt!$A$3</f>
        <v>Dokument:</v>
      </c>
      <c r="K3" s="79" t="str">
        <f>Deckblatt!$B$3</f>
        <v>Leistungsverzeichnis</v>
      </c>
      <c r="L3" s="69"/>
      <c r="M3" s="69"/>
      <c r="N3" s="69"/>
      <c r="O3" s="69"/>
      <c r="P3" s="69"/>
      <c r="Q3" s="81"/>
      <c r="R3" s="70"/>
      <c r="S3" s="70"/>
      <c r="T3" s="70"/>
      <c r="U3" s="83"/>
    </row>
    <row r="4" spans="1:22" ht="20.100000000000001" customHeight="1" x14ac:dyDescent="0.25">
      <c r="J4" s="68" t="str">
        <f>Deckblatt!$A$4</f>
        <v>Teil:</v>
      </c>
      <c r="K4" s="79" t="str">
        <f>IF(Zusammenfassung!F22&lt;&gt;"",Zusammenfassung!F22,Zusammenfassung!D22)</f>
        <v>IK-Teilprojekt I - AG 2</v>
      </c>
      <c r="L4" s="80"/>
      <c r="M4" s="69"/>
      <c r="N4" s="69"/>
      <c r="O4" s="69"/>
      <c r="P4" s="69"/>
      <c r="Q4" s="81"/>
      <c r="R4" s="82"/>
      <c r="S4" s="70"/>
      <c r="T4" s="70"/>
      <c r="U4" s="83"/>
    </row>
    <row r="5" spans="1:22"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2" ht="20.100000000000001" hidden="1" customHeight="1" x14ac:dyDescent="0.25">
      <c r="J6" s="154" t="s">
        <v>377</v>
      </c>
      <c r="K6" s="205">
        <f>Zusammenfassung!$B$22</f>
        <v>1</v>
      </c>
      <c r="L6" s="155" t="str">
        <f>Sprache!$B$33</f>
        <v>IK</v>
      </c>
      <c r="M6" s="159"/>
      <c r="N6" s="159"/>
      <c r="O6" s="159"/>
      <c r="P6" s="159"/>
      <c r="Q6" s="160"/>
      <c r="R6" s="156"/>
      <c r="S6" s="156"/>
      <c r="T6" s="156"/>
      <c r="U6" s="158"/>
    </row>
    <row r="7" spans="1:22" ht="20.100000000000001" hidden="1" customHeight="1" thickBot="1" x14ac:dyDescent="0.3">
      <c r="J7" s="68" t="s">
        <v>378</v>
      </c>
      <c r="K7" s="206">
        <f>Zusammenfassung!$C$22</f>
        <v>2</v>
      </c>
      <c r="L7" s="69"/>
      <c r="M7" s="69"/>
      <c r="N7" s="69"/>
      <c r="O7" s="69"/>
      <c r="P7" s="69"/>
      <c r="Q7" s="81"/>
      <c r="R7" s="70"/>
      <c r="S7" s="70"/>
      <c r="T7" s="70"/>
      <c r="U7" s="83"/>
    </row>
    <row r="8" spans="1:22"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2" ht="20.100000000000001" hidden="1" customHeight="1" thickBot="1" x14ac:dyDescent="0.3">
      <c r="J9" s="91" t="str">
        <f>IF(Steuerung!A8&lt;&gt;"",Steuerung!A8,"")</f>
        <v>Rundung:</v>
      </c>
      <c r="K9" s="245">
        <f>Steuerung!B8</f>
        <v>2</v>
      </c>
      <c r="L9" s="246"/>
      <c r="M9" s="92"/>
      <c r="N9" s="92"/>
      <c r="O9" s="92"/>
      <c r="P9" s="92"/>
      <c r="Q9" s="92"/>
      <c r="R9" s="93"/>
      <c r="S9" s="93"/>
      <c r="T9" s="93"/>
      <c r="U9" s="94"/>
    </row>
    <row r="10" spans="1:22"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2"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2"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2" ht="30" customHeight="1" x14ac:dyDescent="0.25">
      <c r="B13" s="118" t="s">
        <v>380</v>
      </c>
      <c r="J13" s="220" t="str">
        <f>Sprache!$B$24</f>
        <v>Summe</v>
      </c>
      <c r="K13" s="221" t="str">
        <f>$K$4</f>
        <v>IK-Teilprojekt I - AG 2</v>
      </c>
      <c r="L13" s="222"/>
      <c r="M13" s="223"/>
      <c r="N13" s="223"/>
      <c r="O13" s="224"/>
      <c r="P13" s="224"/>
      <c r="Q13" s="224"/>
      <c r="R13" s="123"/>
      <c r="S13" s="123">
        <f>SUM(S14:S32)</f>
        <v>0</v>
      </c>
      <c r="T13" s="123">
        <f>SUM(T14:T32)</f>
        <v>0</v>
      </c>
      <c r="U13" s="225"/>
    </row>
    <row r="14" spans="1:22"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2" s="130" customFormat="1" ht="20.100000000000001" customHeight="1" x14ac:dyDescent="0.25">
      <c r="A15" s="37">
        <v>2</v>
      </c>
      <c r="B15" s="66"/>
      <c r="C15" s="125" t="str">
        <f t="shared" ref="C15:C31"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c r="V15" s="67"/>
    </row>
    <row r="16" spans="1:22"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2"/>
      <c r="L27" s="210"/>
      <c r="M27" s="217"/>
      <c r="N27" s="219"/>
      <c r="O27" s="193"/>
      <c r="P27" s="194"/>
      <c r="Q27" s="195"/>
      <c r="R27" s="196"/>
      <c r="S27" s="197" t="str">
        <f t="shared" si="7"/>
        <v/>
      </c>
      <c r="T27" s="198" t="str">
        <f t="shared" si="8"/>
        <v/>
      </c>
      <c r="U27" s="199"/>
      <c r="V27" s="67"/>
    </row>
    <row r="28" spans="1:26" s="71" customFormat="1" ht="20.100000000000001" customHeight="1" x14ac:dyDescent="0.2">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2"/>
      <c r="L28" s="210"/>
      <c r="M28" s="217"/>
      <c r="N28" s="219"/>
      <c r="O28" s="193"/>
      <c r="P28" s="194"/>
      <c r="Q28" s="195"/>
      <c r="R28" s="196"/>
      <c r="S28" s="197" t="str">
        <f t="shared" si="7"/>
        <v/>
      </c>
      <c r="T28" s="198" t="str">
        <f t="shared" si="8"/>
        <v/>
      </c>
      <c r="U28" s="199"/>
      <c r="V28" s="67"/>
      <c r="W28" s="130"/>
      <c r="X28" s="130"/>
      <c r="Y28" s="130"/>
      <c r="Z28" s="130"/>
    </row>
    <row r="29" spans="1:26" s="71" customFormat="1" ht="20.100000000000001" customHeight="1" x14ac:dyDescent="0.2">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2"/>
      <c r="L29" s="210"/>
      <c r="M29" s="217"/>
      <c r="N29" s="219"/>
      <c r="O29" s="193"/>
      <c r="P29" s="194"/>
      <c r="Q29" s="195"/>
      <c r="R29" s="196"/>
      <c r="S29" s="197" t="str">
        <f t="shared" si="7"/>
        <v/>
      </c>
      <c r="T29" s="198" t="str">
        <f t="shared" si="8"/>
        <v/>
      </c>
      <c r="U29" s="199"/>
      <c r="V29" s="67"/>
      <c r="W29" s="130"/>
      <c r="X29" s="130"/>
      <c r="Y29" s="130"/>
      <c r="Z29" s="130"/>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2"/>
      <c r="L30" s="210"/>
      <c r="M30" s="217"/>
      <c r="N30" s="219"/>
      <c r="O30" s="193"/>
      <c r="P30" s="194"/>
      <c r="Q30" s="195"/>
      <c r="R30" s="196"/>
      <c r="S30" s="197" t="str">
        <f t="shared" si="7"/>
        <v/>
      </c>
      <c r="T30" s="198" t="str">
        <f t="shared" si="8"/>
        <v/>
      </c>
      <c r="U30" s="199"/>
      <c r="V30" s="67"/>
      <c r="W30" s="67"/>
      <c r="X30" s="67"/>
      <c r="Y30" s="67"/>
      <c r="Z30" s="67"/>
    </row>
    <row r="31" spans="1:26" s="71" customFormat="1" ht="20.100000000000001" customHeight="1" x14ac:dyDescent="0.2">
      <c r="A31" s="37">
        <v>3</v>
      </c>
      <c r="B31" s="66"/>
      <c r="C31" s="125" t="str">
        <f t="shared" si="0"/>
        <v/>
      </c>
      <c r="D31" s="126">
        <f t="shared" si="1"/>
        <v>2</v>
      </c>
      <c r="E31" s="126">
        <f t="shared" si="2"/>
        <v>2</v>
      </c>
      <c r="F31" s="126">
        <f t="shared" si="3"/>
        <v>1</v>
      </c>
      <c r="G31" s="126">
        <f t="shared" si="4"/>
        <v>0</v>
      </c>
      <c r="H31" s="127" t="str">
        <f t="shared" si="5"/>
        <v>2.2.1</v>
      </c>
      <c r="I31" s="128"/>
      <c r="J31" s="129" t="str">
        <f t="shared" si="6"/>
        <v>IK I - 2.2.1</v>
      </c>
      <c r="K31" s="192"/>
      <c r="L31" s="210"/>
      <c r="M31" s="217"/>
      <c r="N31" s="219"/>
      <c r="O31" s="193"/>
      <c r="P31" s="194"/>
      <c r="Q31" s="195"/>
      <c r="R31" s="196"/>
      <c r="S31" s="197" t="str">
        <f t="shared" si="7"/>
        <v/>
      </c>
      <c r="T31" s="198" t="str">
        <f t="shared" si="8"/>
        <v/>
      </c>
      <c r="U31" s="199"/>
      <c r="V31" s="67"/>
      <c r="W31" s="67"/>
      <c r="X31" s="67"/>
      <c r="Y31" s="67"/>
      <c r="Z31" s="67"/>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sheetData>
  <sheetProtection algorithmName="SHA-512" hashValue="Bo+J9QrjKGnFKYRiP36UFNTGYOg2IfKSFB/mXm/yPHD0ToZ/HFDiu0Wh7AxSv4fFBr+1TjqDkyrOSD8OCfPVoQ==" saltValue="9MLeff/1x/rM4sMU3etCGA==" spinCount="100000" sheet="1" objects="1" scenarios="1" formatCells="0" formatRows="0" selectLockedCells="1" autoFilter="0"/>
  <mergeCells count="1">
    <mergeCell ref="O10:P10"/>
  </mergeCells>
  <conditionalFormatting sqref="J14:U31">
    <cfRule type="expression" dxfId="1633" priority="1" stopIfTrue="1">
      <formula>AND( $A14=1, $C14="T" )</formula>
    </cfRule>
    <cfRule type="expression" dxfId="1632" priority="2" stopIfTrue="1">
      <formula>AND( $A14=4, $C14="ü" )</formula>
    </cfRule>
    <cfRule type="expression" dxfId="1631" priority="13" stopIfTrue="1">
      <formula>AND( $A14=3, $C14="ü" )</formula>
    </cfRule>
    <cfRule type="expression" dxfId="1630" priority="14" stopIfTrue="1">
      <formula>AND( $A14=2, $C14="Ü" )</formula>
    </cfRule>
  </conditionalFormatting>
  <conditionalFormatting sqref="J31:U31">
    <cfRule type="expression" dxfId="1629" priority="6" stopIfTrue="1">
      <formula>AND( $A31=1, $C31="T" )</formula>
    </cfRule>
    <cfRule type="expression" dxfId="1628" priority="7" stopIfTrue="1">
      <formula>AND( $A31=4, $C31="ü" )</formula>
    </cfRule>
    <cfRule type="expression" dxfId="1627" priority="8" stopIfTrue="1">
      <formula>AND( $A31=3, $C31="ü" )</formula>
    </cfRule>
    <cfRule type="expression" dxfId="1626" priority="9" stopIfTrue="1">
      <formula>AND( $A31=2, $C31="Ü" )</formula>
    </cfRule>
  </conditionalFormatting>
  <conditionalFormatting sqref="O14:O31">
    <cfRule type="expression" dxfId="1625" priority="11" stopIfTrue="1">
      <formula>AND($O14&lt;&gt;"",$P14&lt;&gt;"")</formula>
    </cfRule>
  </conditionalFormatting>
  <conditionalFormatting sqref="O31">
    <cfRule type="expression" dxfId="1624" priority="4" stopIfTrue="1">
      <formula>AND($O31&lt;&gt;"",$P31&lt;&gt;"")</formula>
    </cfRule>
  </conditionalFormatting>
  <conditionalFormatting sqref="P14:P31">
    <cfRule type="expression" dxfId="1623" priority="10" stopIfTrue="1">
      <formula>$O14&lt;&gt;""</formula>
    </cfRule>
  </conditionalFormatting>
  <conditionalFormatting sqref="P31">
    <cfRule type="expression" dxfId="1622" priority="3" stopIfTrue="1">
      <formula>$O31&lt;&gt;""</formula>
    </cfRule>
  </conditionalFormatting>
  <conditionalFormatting sqref="R14:R31">
    <cfRule type="expression" dxfId="1621" priority="12" stopIfTrue="1">
      <formula>AND($K14&lt;&gt;"",OR($O14&lt;&gt;"",$P14&lt;&gt;""))</formula>
    </cfRule>
  </conditionalFormatting>
  <conditionalFormatting sqref="R31">
    <cfRule type="expression" dxfId="1620" priority="5" stopIfTrue="1">
      <formula>AND($K31&lt;&gt;"",OR($O31&lt;&gt;"",$P31&lt;&gt;""))</formula>
    </cfRule>
  </conditionalFormatting>
  <conditionalFormatting sqref="S14:S31">
    <cfRule type="expression" dxfId="1619" priority="15">
      <formula>$L14&lt;&gt;""</formula>
    </cfRule>
  </conditionalFormatting>
  <conditionalFormatting sqref="T14:T31">
    <cfRule type="expression" dxfId="1618" priority="16" stopIfTrue="1">
      <formula>$L14=""</formula>
    </cfRule>
  </conditionalFormatting>
  <dataValidations count="2">
    <dataValidation type="list" allowBlank="1" showInputMessage="1" showErrorMessage="1" sqref="B14:B31" xr:uid="{E28EC3DF-401A-42C9-B8DC-7E324A77206D}">
      <formula1>"B"</formula1>
    </dataValidation>
    <dataValidation type="list" allowBlank="1" showInputMessage="1" showErrorMessage="1" sqref="A14:A31" xr:uid="{12D0C3FF-7C3A-453B-BF3C-56200C02E54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0780D-13A5-4B03-BA95-A342DA4F4121}">
  <sheetPr codeName="Tabelle02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K14" sqref="K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IF(Zusammenfassung!F23&lt;&gt;"",Zusammenfassung!F23,Zusammenfassung!D23)</f>
        <v>IK-Teilprojekt I - AG 3</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Zusammenfassung!$B$23</f>
        <v>1</v>
      </c>
      <c r="L6" s="155" t="str">
        <f>Sprache!$B$33</f>
        <v>IK</v>
      </c>
      <c r="M6" s="159"/>
      <c r="N6" s="159"/>
      <c r="O6" s="159"/>
      <c r="P6" s="159"/>
      <c r="Q6" s="160"/>
      <c r="R6" s="156"/>
      <c r="S6" s="156"/>
      <c r="T6" s="156"/>
      <c r="U6" s="158"/>
    </row>
    <row r="7" spans="1:21" ht="20.100000000000001" hidden="1" customHeight="1" thickBot="1" x14ac:dyDescent="0.3">
      <c r="J7" s="68" t="s">
        <v>378</v>
      </c>
      <c r="K7" s="206">
        <f>Zusammenfassung!$C$23</f>
        <v>3</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 - AG 3</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vbTPCTHx8MEzlAdtDd6jjMqMvgppKBaFcAlQukrbMk3yQmpo340ipIBlleNrpFP2/JkF8lHmC4NC1Rrhm4qBA==" saltValue="xVE13QmGu3CowBav+BBuDA==" spinCount="100000" sheet="1" objects="1" scenarios="1" formatCells="0" formatRows="0" selectLockedCells="1" autoFilter="0"/>
  <mergeCells count="1">
    <mergeCell ref="O10:P10"/>
  </mergeCells>
  <conditionalFormatting sqref="J14:U31">
    <cfRule type="expression" dxfId="1617" priority="1" stopIfTrue="1">
      <formula>AND( $A14=1, $C14="T" )</formula>
    </cfRule>
    <cfRule type="expression" dxfId="1616" priority="2" stopIfTrue="1">
      <formula>AND( $A14=4, $C14="ü" )</formula>
    </cfRule>
    <cfRule type="expression" dxfId="1615" priority="13" stopIfTrue="1">
      <formula>AND( $A14=3, $C14="ü" )</formula>
    </cfRule>
    <cfRule type="expression" dxfId="1614" priority="14" stopIfTrue="1">
      <formula>AND( $A14=2, $C14="Ü" )</formula>
    </cfRule>
  </conditionalFormatting>
  <conditionalFormatting sqref="J31:U31">
    <cfRule type="expression" dxfId="1613" priority="6" stopIfTrue="1">
      <formula>AND( $A31=1, $C31="T" )</formula>
    </cfRule>
    <cfRule type="expression" dxfId="1612" priority="7" stopIfTrue="1">
      <formula>AND( $A31=4, $C31="ü" )</formula>
    </cfRule>
    <cfRule type="expression" dxfId="1611" priority="8" stopIfTrue="1">
      <formula>AND( $A31=3, $C31="ü" )</formula>
    </cfRule>
    <cfRule type="expression" dxfId="1610" priority="9" stopIfTrue="1">
      <formula>AND( $A31=2, $C31="Ü" )</formula>
    </cfRule>
  </conditionalFormatting>
  <conditionalFormatting sqref="O14:O31">
    <cfRule type="expression" dxfId="1609" priority="11" stopIfTrue="1">
      <formula>AND($O14&lt;&gt;"",$P14&lt;&gt;"")</formula>
    </cfRule>
  </conditionalFormatting>
  <conditionalFormatting sqref="O31">
    <cfRule type="expression" dxfId="1608" priority="4" stopIfTrue="1">
      <formula>AND($O31&lt;&gt;"",$P31&lt;&gt;"")</formula>
    </cfRule>
  </conditionalFormatting>
  <conditionalFormatting sqref="P14:P31">
    <cfRule type="expression" dxfId="1607" priority="10" stopIfTrue="1">
      <formula>$O14&lt;&gt;""</formula>
    </cfRule>
  </conditionalFormatting>
  <conditionalFormatting sqref="P31">
    <cfRule type="expression" dxfId="1606" priority="3" stopIfTrue="1">
      <formula>$O31&lt;&gt;""</formula>
    </cfRule>
  </conditionalFormatting>
  <conditionalFormatting sqref="R14:R31">
    <cfRule type="expression" dxfId="1605" priority="12" stopIfTrue="1">
      <formula>AND($K14&lt;&gt;"",OR($O14&lt;&gt;"",$P14&lt;&gt;""))</formula>
    </cfRule>
  </conditionalFormatting>
  <conditionalFormatting sqref="R31">
    <cfRule type="expression" dxfId="1604" priority="5" stopIfTrue="1">
      <formula>AND($K31&lt;&gt;"",OR($O31&lt;&gt;"",$P31&lt;&gt;""))</formula>
    </cfRule>
  </conditionalFormatting>
  <conditionalFormatting sqref="S14:S31">
    <cfRule type="expression" dxfId="1603" priority="15">
      <formula>$L14&lt;&gt;""</formula>
    </cfRule>
  </conditionalFormatting>
  <conditionalFormatting sqref="T14:T31">
    <cfRule type="expression" dxfId="1602" priority="16" stopIfTrue="1">
      <formula>$L14=""</formula>
    </cfRule>
  </conditionalFormatting>
  <dataValidations count="2">
    <dataValidation type="list" allowBlank="1" showInputMessage="1" showErrorMessage="1" sqref="B14:B31" xr:uid="{474C97E7-378A-4CC8-A19D-650B357E05E3}">
      <formula1>"B"</formula1>
    </dataValidation>
    <dataValidation type="list" allowBlank="1" showInputMessage="1" showErrorMessage="1" sqref="A14:A31" xr:uid="{155971E5-95DB-4E02-9467-7C118C86E43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8D783-7464-4A7B-91CB-DD52EF01F1CB}">
  <sheetPr codeName="Tabelle02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IF(Zusammenfassung!F24&lt;&gt;"",Zusammenfassung!F24,Zusammenfassung!D24)</f>
        <v>IK-Teilprojekt I - AG 4</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Zusammenfassung!$B$24</f>
        <v>1</v>
      </c>
      <c r="L6" s="155" t="str">
        <f>Sprache!$B$33</f>
        <v>IK</v>
      </c>
      <c r="M6" s="159"/>
      <c r="N6" s="159"/>
      <c r="O6" s="159"/>
      <c r="P6" s="159"/>
      <c r="Q6" s="160"/>
      <c r="R6" s="156"/>
      <c r="S6" s="156"/>
      <c r="T6" s="156"/>
      <c r="U6" s="158"/>
    </row>
    <row r="7" spans="1:21" ht="20.100000000000001" hidden="1" customHeight="1" thickBot="1" x14ac:dyDescent="0.3">
      <c r="J7" s="68" t="s">
        <v>378</v>
      </c>
      <c r="K7" s="206">
        <f>Zusammenfassung!$C$24</f>
        <v>4</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 - AG 4</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CU5OnlnPFrlBjv2uh8j647SefF8Y16mEKqWLfKQ3OheB0td3IOow2dgz5Xckug0IGZWdovUlAiKV2jjqw7rRfA==" saltValue="TrRAOSwIl8Wdzx2dSCbc7g==" spinCount="100000" sheet="1" objects="1" scenarios="1" formatCells="0" formatRows="0" selectLockedCells="1" autoFilter="0"/>
  <mergeCells count="1">
    <mergeCell ref="O10:P10"/>
  </mergeCells>
  <conditionalFormatting sqref="J14:U31">
    <cfRule type="expression" dxfId="1601" priority="1" stopIfTrue="1">
      <formula>AND( $A14=1, $C14="T" )</formula>
    </cfRule>
    <cfRule type="expression" dxfId="1600" priority="2" stopIfTrue="1">
      <formula>AND( $A14=4, $C14="ü" )</formula>
    </cfRule>
    <cfRule type="expression" dxfId="1599" priority="13" stopIfTrue="1">
      <formula>AND( $A14=3, $C14="ü" )</formula>
    </cfRule>
    <cfRule type="expression" dxfId="1598" priority="14" stopIfTrue="1">
      <formula>AND( $A14=2, $C14="Ü" )</formula>
    </cfRule>
  </conditionalFormatting>
  <conditionalFormatting sqref="J31:U31">
    <cfRule type="expression" dxfId="1597" priority="6" stopIfTrue="1">
      <formula>AND( $A31=1, $C31="T" )</formula>
    </cfRule>
    <cfRule type="expression" dxfId="1596" priority="7" stopIfTrue="1">
      <formula>AND( $A31=4, $C31="ü" )</formula>
    </cfRule>
    <cfRule type="expression" dxfId="1595" priority="8" stopIfTrue="1">
      <formula>AND( $A31=3, $C31="ü" )</formula>
    </cfRule>
    <cfRule type="expression" dxfId="1594" priority="9" stopIfTrue="1">
      <formula>AND( $A31=2, $C31="Ü" )</formula>
    </cfRule>
  </conditionalFormatting>
  <conditionalFormatting sqref="O14:O31">
    <cfRule type="expression" dxfId="1593" priority="11" stopIfTrue="1">
      <formula>AND($O14&lt;&gt;"",$P14&lt;&gt;"")</formula>
    </cfRule>
  </conditionalFormatting>
  <conditionalFormatting sqref="O31">
    <cfRule type="expression" dxfId="1592" priority="4" stopIfTrue="1">
      <formula>AND($O31&lt;&gt;"",$P31&lt;&gt;"")</formula>
    </cfRule>
  </conditionalFormatting>
  <conditionalFormatting sqref="P14:P31">
    <cfRule type="expression" dxfId="1591" priority="10" stopIfTrue="1">
      <formula>$O14&lt;&gt;""</formula>
    </cfRule>
  </conditionalFormatting>
  <conditionalFormatting sqref="P31">
    <cfRule type="expression" dxfId="1590" priority="3" stopIfTrue="1">
      <formula>$O31&lt;&gt;""</formula>
    </cfRule>
  </conditionalFormatting>
  <conditionalFormatting sqref="R14:R31">
    <cfRule type="expression" dxfId="1589" priority="12" stopIfTrue="1">
      <formula>AND($K14&lt;&gt;"",OR($O14&lt;&gt;"",$P14&lt;&gt;""))</formula>
    </cfRule>
  </conditionalFormatting>
  <conditionalFormatting sqref="R31">
    <cfRule type="expression" dxfId="1588" priority="5" stopIfTrue="1">
      <formula>AND($K31&lt;&gt;"",OR($O31&lt;&gt;"",$P31&lt;&gt;""))</formula>
    </cfRule>
  </conditionalFormatting>
  <conditionalFormatting sqref="S14:S31">
    <cfRule type="expression" dxfId="1587" priority="15">
      <formula>$L14&lt;&gt;""</formula>
    </cfRule>
  </conditionalFormatting>
  <conditionalFormatting sqref="T14:T31">
    <cfRule type="expression" dxfId="1586" priority="16" stopIfTrue="1">
      <formula>$L14=""</formula>
    </cfRule>
  </conditionalFormatting>
  <dataValidations count="2">
    <dataValidation type="list" allowBlank="1" showInputMessage="1" showErrorMessage="1" sqref="B14:B31" xr:uid="{C5973CA3-7EED-4103-8CA9-5851EE4A6001}">
      <formula1>"B"</formula1>
    </dataValidation>
    <dataValidation type="list" allowBlank="1" showInputMessage="1" showErrorMessage="1" sqref="A14:A31" xr:uid="{021D2FE2-449C-443B-A76C-20EDA7B5D08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60B62-FC75-4598-B6C8-64E4187FD29D}">
  <sheetPr codeName="Tabelle02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IF(Zusammenfassung!F25&lt;&gt;"",Zusammenfassung!F25,Zusammenfassung!D25)</f>
        <v>IK-Teilprojekt I - AG 5</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Zusammenfassung!$B$25</f>
        <v>1</v>
      </c>
      <c r="L6" s="155" t="str">
        <f>Sprache!$B$33</f>
        <v>IK</v>
      </c>
      <c r="M6" s="159"/>
      <c r="N6" s="159"/>
      <c r="O6" s="159"/>
      <c r="P6" s="159"/>
      <c r="Q6" s="160"/>
      <c r="R6" s="156"/>
      <c r="S6" s="156"/>
      <c r="T6" s="156"/>
      <c r="U6" s="158"/>
    </row>
    <row r="7" spans="1:21" ht="20.100000000000001" hidden="1" customHeight="1" thickBot="1" x14ac:dyDescent="0.3">
      <c r="J7" s="68" t="s">
        <v>378</v>
      </c>
      <c r="K7" s="206">
        <f>Zusammenfassung!$C$25</f>
        <v>5</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 - AG 5</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86YY9J8NAA+E1zgzD0in/mPfqGxobQBVSM7nUySa4SSOGWY2pEKpgjEuopuk2H9wX+JeR0Z1Y54zBu8F2aPWpA==" saltValue="26gFbpBAkX51iaCGbd71gA==" spinCount="100000" sheet="1" objects="1" scenarios="1" formatCells="0" formatRows="0" selectLockedCells="1" autoFilter="0"/>
  <mergeCells count="1">
    <mergeCell ref="O10:P10"/>
  </mergeCells>
  <conditionalFormatting sqref="J14:U31">
    <cfRule type="expression" dxfId="1585" priority="1" stopIfTrue="1">
      <formula>AND( $A14=1, $C14="T" )</formula>
    </cfRule>
    <cfRule type="expression" dxfId="1584" priority="2" stopIfTrue="1">
      <formula>AND( $A14=4, $C14="ü" )</formula>
    </cfRule>
    <cfRule type="expression" dxfId="1583" priority="13" stopIfTrue="1">
      <formula>AND( $A14=3, $C14="ü" )</formula>
    </cfRule>
    <cfRule type="expression" dxfId="1582" priority="14" stopIfTrue="1">
      <formula>AND( $A14=2, $C14="Ü" )</formula>
    </cfRule>
  </conditionalFormatting>
  <conditionalFormatting sqref="J31:U31">
    <cfRule type="expression" dxfId="1581" priority="6" stopIfTrue="1">
      <formula>AND( $A31=1, $C31="T" )</formula>
    </cfRule>
    <cfRule type="expression" dxfId="1580" priority="7" stopIfTrue="1">
      <formula>AND( $A31=4, $C31="ü" )</formula>
    </cfRule>
    <cfRule type="expression" dxfId="1579" priority="8" stopIfTrue="1">
      <formula>AND( $A31=3, $C31="ü" )</formula>
    </cfRule>
    <cfRule type="expression" dxfId="1578" priority="9" stopIfTrue="1">
      <formula>AND( $A31=2, $C31="Ü" )</formula>
    </cfRule>
  </conditionalFormatting>
  <conditionalFormatting sqref="O14:O31">
    <cfRule type="expression" dxfId="1577" priority="11" stopIfTrue="1">
      <formula>AND($O14&lt;&gt;"",$P14&lt;&gt;"")</formula>
    </cfRule>
  </conditionalFormatting>
  <conditionalFormatting sqref="O31">
    <cfRule type="expression" dxfId="1576" priority="4" stopIfTrue="1">
      <formula>AND($O31&lt;&gt;"",$P31&lt;&gt;"")</formula>
    </cfRule>
  </conditionalFormatting>
  <conditionalFormatting sqref="P14:P31">
    <cfRule type="expression" dxfId="1575" priority="10" stopIfTrue="1">
      <formula>$O14&lt;&gt;""</formula>
    </cfRule>
  </conditionalFormatting>
  <conditionalFormatting sqref="P31">
    <cfRule type="expression" dxfId="1574" priority="3" stopIfTrue="1">
      <formula>$O31&lt;&gt;""</formula>
    </cfRule>
  </conditionalFormatting>
  <conditionalFormatting sqref="R14:R31">
    <cfRule type="expression" dxfId="1573" priority="12" stopIfTrue="1">
      <formula>AND($K14&lt;&gt;"",OR($O14&lt;&gt;"",$P14&lt;&gt;""))</formula>
    </cfRule>
  </conditionalFormatting>
  <conditionalFormatting sqref="R31">
    <cfRule type="expression" dxfId="1572" priority="5" stopIfTrue="1">
      <formula>AND($K31&lt;&gt;"",OR($O31&lt;&gt;"",$P31&lt;&gt;""))</formula>
    </cfRule>
  </conditionalFormatting>
  <conditionalFormatting sqref="S14:S31">
    <cfRule type="expression" dxfId="1571" priority="15">
      <formula>$L14&lt;&gt;""</formula>
    </cfRule>
  </conditionalFormatting>
  <conditionalFormatting sqref="T14:T31">
    <cfRule type="expression" dxfId="1570" priority="16" stopIfTrue="1">
      <formula>$L14=""</formula>
    </cfRule>
  </conditionalFormatting>
  <dataValidations count="2">
    <dataValidation type="list" allowBlank="1" showInputMessage="1" showErrorMessage="1" sqref="B14:B31" xr:uid="{EF4D815C-E678-4095-B391-D1194AFBC9A8}">
      <formula1>"B"</formula1>
    </dataValidation>
    <dataValidation type="list" allowBlank="1" showInputMessage="1" showErrorMessage="1" sqref="A14:A31" xr:uid="{824FB9F2-7A8E-49C7-83C1-19B55DE6EC4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EBB7C-AA1F-4DBE-80D3-71B33D3C6396}">
  <sheetPr codeName="Tabelle02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IF(Zusammenfassung!F26&lt;&gt;"",Zusammenfassung!F26,Zusammenfassung!D26)</f>
        <v>IK-Teilprojekt I - AG 6</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Zusammenfassung!$B$26</f>
        <v>1</v>
      </c>
      <c r="L6" s="155" t="str">
        <f>Sprache!$B$33</f>
        <v>IK</v>
      </c>
      <c r="M6" s="159"/>
      <c r="N6" s="159"/>
      <c r="O6" s="159"/>
      <c r="P6" s="159"/>
      <c r="Q6" s="160"/>
      <c r="R6" s="156"/>
      <c r="S6" s="156"/>
      <c r="T6" s="156"/>
      <c r="U6" s="158"/>
    </row>
    <row r="7" spans="1:21" ht="20.100000000000001" hidden="1" customHeight="1" thickBot="1" x14ac:dyDescent="0.3">
      <c r="J7" s="68" t="s">
        <v>378</v>
      </c>
      <c r="K7" s="206">
        <f>Zusammenfassung!$C$26</f>
        <v>6</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 - AG 6</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HA3LooZcPtu7IymoHRVMdjSkYUiCpi5bc1tJsZAVpyn2zjLCEe0PM1BA7EcJyQoGSb6dfGQn8Fl8zflM6cNyQQ==" saltValue="ZnDExzsmLty/hwupqqDN+A==" spinCount="100000" sheet="1" objects="1" scenarios="1" formatCells="0" formatRows="0" selectLockedCells="1" autoFilter="0"/>
  <mergeCells count="1">
    <mergeCell ref="O10:P10"/>
  </mergeCells>
  <conditionalFormatting sqref="J14:U31">
    <cfRule type="expression" dxfId="1569" priority="1" stopIfTrue="1">
      <formula>AND( $A14=1, $C14="T" )</formula>
    </cfRule>
    <cfRule type="expression" dxfId="1568" priority="2" stopIfTrue="1">
      <formula>AND( $A14=4, $C14="ü" )</formula>
    </cfRule>
    <cfRule type="expression" dxfId="1567" priority="13" stopIfTrue="1">
      <formula>AND( $A14=3, $C14="ü" )</formula>
    </cfRule>
    <cfRule type="expression" dxfId="1566" priority="14" stopIfTrue="1">
      <formula>AND( $A14=2, $C14="Ü" )</formula>
    </cfRule>
  </conditionalFormatting>
  <conditionalFormatting sqref="J31:U31">
    <cfRule type="expression" dxfId="1565" priority="6" stopIfTrue="1">
      <formula>AND( $A31=1, $C31="T" )</formula>
    </cfRule>
    <cfRule type="expression" dxfId="1564" priority="7" stopIfTrue="1">
      <formula>AND( $A31=4, $C31="ü" )</formula>
    </cfRule>
    <cfRule type="expression" dxfId="1563" priority="8" stopIfTrue="1">
      <formula>AND( $A31=3, $C31="ü" )</formula>
    </cfRule>
    <cfRule type="expression" dxfId="1562" priority="9" stopIfTrue="1">
      <formula>AND( $A31=2, $C31="Ü" )</formula>
    </cfRule>
  </conditionalFormatting>
  <conditionalFormatting sqref="O14:O31">
    <cfRule type="expression" dxfId="1561" priority="11" stopIfTrue="1">
      <formula>AND($O14&lt;&gt;"",$P14&lt;&gt;"")</formula>
    </cfRule>
  </conditionalFormatting>
  <conditionalFormatting sqref="O31">
    <cfRule type="expression" dxfId="1560" priority="4" stopIfTrue="1">
      <formula>AND($O31&lt;&gt;"",$P31&lt;&gt;"")</formula>
    </cfRule>
  </conditionalFormatting>
  <conditionalFormatting sqref="P14:P31">
    <cfRule type="expression" dxfId="1559" priority="10" stopIfTrue="1">
      <formula>$O14&lt;&gt;""</formula>
    </cfRule>
  </conditionalFormatting>
  <conditionalFormatting sqref="P31">
    <cfRule type="expression" dxfId="1558" priority="3" stopIfTrue="1">
      <formula>$O31&lt;&gt;""</formula>
    </cfRule>
  </conditionalFormatting>
  <conditionalFormatting sqref="R14:R31">
    <cfRule type="expression" dxfId="1557" priority="12" stopIfTrue="1">
      <formula>AND($K14&lt;&gt;"",OR($O14&lt;&gt;"",$P14&lt;&gt;""))</formula>
    </cfRule>
  </conditionalFormatting>
  <conditionalFormatting sqref="R31">
    <cfRule type="expression" dxfId="1556" priority="5" stopIfTrue="1">
      <formula>AND($K31&lt;&gt;"",OR($O31&lt;&gt;"",$P31&lt;&gt;""))</formula>
    </cfRule>
  </conditionalFormatting>
  <conditionalFormatting sqref="S14:S31">
    <cfRule type="expression" dxfId="1555" priority="15">
      <formula>$L14&lt;&gt;""</formula>
    </cfRule>
  </conditionalFormatting>
  <conditionalFormatting sqref="T14:T31">
    <cfRule type="expression" dxfId="1554" priority="16" stopIfTrue="1">
      <formula>$L14=""</formula>
    </cfRule>
  </conditionalFormatting>
  <dataValidations count="2">
    <dataValidation type="list" allowBlank="1" showInputMessage="1" showErrorMessage="1" sqref="B14:B31" xr:uid="{486287D1-ADB4-4FA0-B510-32AAAFD3AE66}">
      <formula1>"B"</formula1>
    </dataValidation>
    <dataValidation type="list" allowBlank="1" showInputMessage="1" showErrorMessage="1" sqref="A14:A31" xr:uid="{76C5BF6C-1A22-487E-9972-8D52B9D5808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730D2-42DC-4FCA-8AD1-4A626E12FA78}">
  <sheetPr codeName="Tabelle02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IF(Zusammenfassung!F27&lt;&gt;"",Zusammenfassung!F27,Zusammenfassung!D27)</f>
        <v>IK-Teilprojekt I - AG 7</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Zusammenfassung!$B$27</f>
        <v>1</v>
      </c>
      <c r="L6" s="155" t="str">
        <f>Sprache!$B$33</f>
        <v>IK</v>
      </c>
      <c r="M6" s="159"/>
      <c r="N6" s="159"/>
      <c r="O6" s="159"/>
      <c r="P6" s="159"/>
      <c r="Q6" s="160"/>
      <c r="R6" s="156"/>
      <c r="S6" s="156"/>
      <c r="T6" s="156"/>
      <c r="U6" s="158"/>
    </row>
    <row r="7" spans="1:21" ht="20.100000000000001" hidden="1" customHeight="1" thickBot="1" x14ac:dyDescent="0.3">
      <c r="J7" s="68" t="s">
        <v>378</v>
      </c>
      <c r="K7" s="206">
        <f>Zusammenfassung!$C$27</f>
        <v>7</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 - AG 7</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msJmcULjGeGSLnVGXmrt/PEEXqiZ2RMr+RdcmQ3oWLr2xsx72/l+ZRWMX6d/C0kuMGI6buYbsOJk/OZ8ZBwhxw==" saltValue="yddsDhZtL1JnmChZfX/2tw==" spinCount="100000" sheet="1" objects="1" scenarios="1" formatCells="0" formatRows="0" selectLockedCells="1" autoFilter="0"/>
  <mergeCells count="1">
    <mergeCell ref="O10:P10"/>
  </mergeCells>
  <conditionalFormatting sqref="J14:U31">
    <cfRule type="expression" dxfId="1553" priority="1" stopIfTrue="1">
      <formula>AND( $A14=1, $C14="T" )</formula>
    </cfRule>
    <cfRule type="expression" dxfId="1552" priority="2" stopIfTrue="1">
      <formula>AND( $A14=4, $C14="ü" )</formula>
    </cfRule>
    <cfRule type="expression" dxfId="1551" priority="13" stopIfTrue="1">
      <formula>AND( $A14=3, $C14="ü" )</formula>
    </cfRule>
    <cfRule type="expression" dxfId="1550" priority="14" stopIfTrue="1">
      <formula>AND( $A14=2, $C14="Ü" )</formula>
    </cfRule>
  </conditionalFormatting>
  <conditionalFormatting sqref="J31:U31">
    <cfRule type="expression" dxfId="1549" priority="6" stopIfTrue="1">
      <formula>AND( $A31=1, $C31="T" )</formula>
    </cfRule>
    <cfRule type="expression" dxfId="1548" priority="7" stopIfTrue="1">
      <formula>AND( $A31=4, $C31="ü" )</formula>
    </cfRule>
    <cfRule type="expression" dxfId="1547" priority="8" stopIfTrue="1">
      <formula>AND( $A31=3, $C31="ü" )</formula>
    </cfRule>
    <cfRule type="expression" dxfId="1546" priority="9" stopIfTrue="1">
      <formula>AND( $A31=2, $C31="Ü" )</formula>
    </cfRule>
  </conditionalFormatting>
  <conditionalFormatting sqref="O14:O31">
    <cfRule type="expression" dxfId="1545" priority="11" stopIfTrue="1">
      <formula>AND($O14&lt;&gt;"",$P14&lt;&gt;"")</formula>
    </cfRule>
  </conditionalFormatting>
  <conditionalFormatting sqref="O31">
    <cfRule type="expression" dxfId="1544" priority="4" stopIfTrue="1">
      <formula>AND($O31&lt;&gt;"",$P31&lt;&gt;"")</formula>
    </cfRule>
  </conditionalFormatting>
  <conditionalFormatting sqref="P14:P31">
    <cfRule type="expression" dxfId="1543" priority="10" stopIfTrue="1">
      <formula>$O14&lt;&gt;""</formula>
    </cfRule>
  </conditionalFormatting>
  <conditionalFormatting sqref="P31">
    <cfRule type="expression" dxfId="1542" priority="3" stopIfTrue="1">
      <formula>$O31&lt;&gt;""</formula>
    </cfRule>
  </conditionalFormatting>
  <conditionalFormatting sqref="R14:R31">
    <cfRule type="expression" dxfId="1541" priority="12" stopIfTrue="1">
      <formula>AND($K14&lt;&gt;"",OR($O14&lt;&gt;"",$P14&lt;&gt;""))</formula>
    </cfRule>
  </conditionalFormatting>
  <conditionalFormatting sqref="R31">
    <cfRule type="expression" dxfId="1540" priority="5" stopIfTrue="1">
      <formula>AND($K31&lt;&gt;"",OR($O31&lt;&gt;"",$P31&lt;&gt;""))</formula>
    </cfRule>
  </conditionalFormatting>
  <conditionalFormatting sqref="S14:S31">
    <cfRule type="expression" dxfId="1539" priority="15">
      <formula>$L14&lt;&gt;""</formula>
    </cfRule>
  </conditionalFormatting>
  <conditionalFormatting sqref="T14:T31">
    <cfRule type="expression" dxfId="1538" priority="16" stopIfTrue="1">
      <formula>$L14=""</formula>
    </cfRule>
  </conditionalFormatting>
  <dataValidations count="2">
    <dataValidation type="list" allowBlank="1" showInputMessage="1" showErrorMessage="1" sqref="B14:B31" xr:uid="{A114EBDF-ED9B-44EB-8253-CFCC7D70C1C5}">
      <formula1>"B"</formula1>
    </dataValidation>
    <dataValidation type="list" allowBlank="1" showInputMessage="1" showErrorMessage="1" sqref="A14:A31" xr:uid="{2540698E-4DE5-4E0C-B06D-1123A129F1B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BA3CF-B4EC-45E5-A1F1-320BF7A63405}">
  <sheetPr codeName="Tabelle02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IF(Zusammenfassung!F28&lt;&gt;"",Zusammenfassung!F28,Zusammenfassung!D28)</f>
        <v>IK-Teilprojekt I - AG 8</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Zusammenfassung!$B$28</f>
        <v>1</v>
      </c>
      <c r="L6" s="155" t="str">
        <f>Sprache!$B$33</f>
        <v>IK</v>
      </c>
      <c r="M6" s="159"/>
      <c r="N6" s="159"/>
      <c r="O6" s="159"/>
      <c r="P6" s="159"/>
      <c r="Q6" s="160"/>
      <c r="R6" s="156"/>
      <c r="S6" s="156"/>
      <c r="T6" s="156"/>
      <c r="U6" s="158"/>
    </row>
    <row r="7" spans="1:21" ht="20.100000000000001" hidden="1" customHeight="1" thickBot="1" x14ac:dyDescent="0.3">
      <c r="J7" s="68" t="s">
        <v>378</v>
      </c>
      <c r="K7" s="206">
        <f>Zusammenfassung!$C$28</f>
        <v>8</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 - AG 8</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KHiONBq7Qcu8Pmd7uGB48TCHPbvndsbRJvRcCSjEmpjlWKC2Fz9oVs+I6ea6qHaXPYFFLvOIVpnTxklLYIORTg==" saltValue="enbC1JUs8raHjWKzcU8lWQ==" spinCount="100000" sheet="1" objects="1" scenarios="1" formatCells="0" formatRows="0" selectLockedCells="1" autoFilter="0"/>
  <mergeCells count="1">
    <mergeCell ref="O10:P10"/>
  </mergeCells>
  <conditionalFormatting sqref="J14:U31">
    <cfRule type="expression" dxfId="1537" priority="1" stopIfTrue="1">
      <formula>AND( $A14=1, $C14="T" )</formula>
    </cfRule>
    <cfRule type="expression" dxfId="1536" priority="2" stopIfTrue="1">
      <formula>AND( $A14=4, $C14="ü" )</formula>
    </cfRule>
    <cfRule type="expression" dxfId="1535" priority="13" stopIfTrue="1">
      <formula>AND( $A14=3, $C14="ü" )</formula>
    </cfRule>
    <cfRule type="expression" dxfId="1534" priority="14" stopIfTrue="1">
      <formula>AND( $A14=2, $C14="Ü" )</formula>
    </cfRule>
  </conditionalFormatting>
  <conditionalFormatting sqref="J31:U31">
    <cfRule type="expression" dxfId="1533" priority="6" stopIfTrue="1">
      <formula>AND( $A31=1, $C31="T" )</formula>
    </cfRule>
    <cfRule type="expression" dxfId="1532" priority="7" stopIfTrue="1">
      <formula>AND( $A31=4, $C31="ü" )</formula>
    </cfRule>
    <cfRule type="expression" dxfId="1531" priority="8" stopIfTrue="1">
      <formula>AND( $A31=3, $C31="ü" )</formula>
    </cfRule>
    <cfRule type="expression" dxfId="1530" priority="9" stopIfTrue="1">
      <formula>AND( $A31=2, $C31="Ü" )</formula>
    </cfRule>
  </conditionalFormatting>
  <conditionalFormatting sqref="O14:O31">
    <cfRule type="expression" dxfId="1529" priority="11" stopIfTrue="1">
      <formula>AND($O14&lt;&gt;"",$P14&lt;&gt;"")</formula>
    </cfRule>
  </conditionalFormatting>
  <conditionalFormatting sqref="O31">
    <cfRule type="expression" dxfId="1528" priority="4" stopIfTrue="1">
      <formula>AND($O31&lt;&gt;"",$P31&lt;&gt;"")</formula>
    </cfRule>
  </conditionalFormatting>
  <conditionalFormatting sqref="P14:P31">
    <cfRule type="expression" dxfId="1527" priority="10" stopIfTrue="1">
      <formula>$O14&lt;&gt;""</formula>
    </cfRule>
  </conditionalFormatting>
  <conditionalFormatting sqref="P31">
    <cfRule type="expression" dxfId="1526" priority="3" stopIfTrue="1">
      <formula>$O31&lt;&gt;""</formula>
    </cfRule>
  </conditionalFormatting>
  <conditionalFormatting sqref="R14:R31">
    <cfRule type="expression" dxfId="1525" priority="12" stopIfTrue="1">
      <formula>AND($K14&lt;&gt;"",OR($O14&lt;&gt;"",$P14&lt;&gt;""))</formula>
    </cfRule>
  </conditionalFormatting>
  <conditionalFormatting sqref="R31">
    <cfRule type="expression" dxfId="1524" priority="5" stopIfTrue="1">
      <formula>AND($K31&lt;&gt;"",OR($O31&lt;&gt;"",$P31&lt;&gt;""))</formula>
    </cfRule>
  </conditionalFormatting>
  <conditionalFormatting sqref="S14:S31">
    <cfRule type="expression" dxfId="1523" priority="15">
      <formula>$L14&lt;&gt;""</formula>
    </cfRule>
  </conditionalFormatting>
  <conditionalFormatting sqref="T14:T31">
    <cfRule type="expression" dxfId="1522" priority="16" stopIfTrue="1">
      <formula>$L14=""</formula>
    </cfRule>
  </conditionalFormatting>
  <dataValidations count="2">
    <dataValidation type="list" allowBlank="1" showInputMessage="1" showErrorMessage="1" sqref="B14:B31" xr:uid="{A0A75C88-6BFF-436A-BC42-98ABF6477A84}">
      <formula1>"B"</formula1>
    </dataValidation>
    <dataValidation type="list" allowBlank="1" showInputMessage="1" showErrorMessage="1" sqref="A14:A31" xr:uid="{1E09800B-1B6A-4EDF-9FDB-DC2C029AD3A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484B9-DF00-4460-865B-FBD9C4B5B937}">
  <sheetPr codeName="Tabelle02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IF(Zusammenfassung!F29&lt;&gt;"",Zusammenfassung!F29,Zusammenfassung!D29)</f>
        <v>IK-Teilprojekt I - AG 9</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Zusammenfassung!$B$29</f>
        <v>1</v>
      </c>
      <c r="L6" s="155" t="str">
        <f>Sprache!$B$33</f>
        <v>IK</v>
      </c>
      <c r="M6" s="159"/>
      <c r="N6" s="159"/>
      <c r="O6" s="159"/>
      <c r="P6" s="159"/>
      <c r="Q6" s="160"/>
      <c r="R6" s="156"/>
      <c r="S6" s="156"/>
      <c r="T6" s="156"/>
      <c r="U6" s="158"/>
    </row>
    <row r="7" spans="1:21" ht="20.100000000000001" hidden="1" customHeight="1" thickBot="1" x14ac:dyDescent="0.3">
      <c r="J7" s="68" t="s">
        <v>378</v>
      </c>
      <c r="K7" s="206">
        <f>Zusammenfassung!$C$29</f>
        <v>9</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 - AG 9</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d1Fve84crEshwG/hlgXcTmVaBFd5Oxzc+ebO5s3VHdOhJ6eD2J0LkZ3yzPG3C9svokKOoW0Y2ZSfD3HEm4Tuxw==" saltValue="/NYTvdUCxPx3AqZtF1L3xg==" spinCount="100000" sheet="1" objects="1" scenarios="1" formatCells="0" formatRows="0" selectLockedCells="1" autoFilter="0"/>
  <mergeCells count="1">
    <mergeCell ref="O10:P10"/>
  </mergeCells>
  <conditionalFormatting sqref="J14:U31">
    <cfRule type="expression" dxfId="1521" priority="1" stopIfTrue="1">
      <formula>AND( $A14=1, $C14="T" )</formula>
    </cfRule>
    <cfRule type="expression" dxfId="1520" priority="2" stopIfTrue="1">
      <formula>AND( $A14=4, $C14="ü" )</formula>
    </cfRule>
    <cfRule type="expression" dxfId="1519" priority="13" stopIfTrue="1">
      <formula>AND( $A14=3, $C14="ü" )</formula>
    </cfRule>
    <cfRule type="expression" dxfId="1518" priority="14" stopIfTrue="1">
      <formula>AND( $A14=2, $C14="Ü" )</formula>
    </cfRule>
  </conditionalFormatting>
  <conditionalFormatting sqref="J31:U31">
    <cfRule type="expression" dxfId="1517" priority="6" stopIfTrue="1">
      <formula>AND( $A31=1, $C31="T" )</formula>
    </cfRule>
    <cfRule type="expression" dxfId="1516" priority="7" stopIfTrue="1">
      <formula>AND( $A31=4, $C31="ü" )</formula>
    </cfRule>
    <cfRule type="expression" dxfId="1515" priority="8" stopIfTrue="1">
      <formula>AND( $A31=3, $C31="ü" )</formula>
    </cfRule>
    <cfRule type="expression" dxfId="1514" priority="9" stopIfTrue="1">
      <formula>AND( $A31=2, $C31="Ü" )</formula>
    </cfRule>
  </conditionalFormatting>
  <conditionalFormatting sqref="O14:O31">
    <cfRule type="expression" dxfId="1513" priority="11" stopIfTrue="1">
      <formula>AND($O14&lt;&gt;"",$P14&lt;&gt;"")</formula>
    </cfRule>
  </conditionalFormatting>
  <conditionalFormatting sqref="O31">
    <cfRule type="expression" dxfId="1512" priority="4" stopIfTrue="1">
      <formula>AND($O31&lt;&gt;"",$P31&lt;&gt;"")</formula>
    </cfRule>
  </conditionalFormatting>
  <conditionalFormatting sqref="P14:P31">
    <cfRule type="expression" dxfId="1511" priority="10" stopIfTrue="1">
      <formula>$O14&lt;&gt;""</formula>
    </cfRule>
  </conditionalFormatting>
  <conditionalFormatting sqref="P31">
    <cfRule type="expression" dxfId="1510" priority="3" stopIfTrue="1">
      <formula>$O31&lt;&gt;""</formula>
    </cfRule>
  </conditionalFormatting>
  <conditionalFormatting sqref="R14:R31">
    <cfRule type="expression" dxfId="1509" priority="12" stopIfTrue="1">
      <formula>AND($K14&lt;&gt;"",OR($O14&lt;&gt;"",$P14&lt;&gt;""))</formula>
    </cfRule>
  </conditionalFormatting>
  <conditionalFormatting sqref="R31">
    <cfRule type="expression" dxfId="1508" priority="5" stopIfTrue="1">
      <formula>AND($K31&lt;&gt;"",OR($O31&lt;&gt;"",$P31&lt;&gt;""))</formula>
    </cfRule>
  </conditionalFormatting>
  <conditionalFormatting sqref="S14:S31">
    <cfRule type="expression" dxfId="1507" priority="15">
      <formula>$L14&lt;&gt;""</formula>
    </cfRule>
  </conditionalFormatting>
  <conditionalFormatting sqref="T14:T31">
    <cfRule type="expression" dxfId="1506" priority="16" stopIfTrue="1">
      <formula>$L14=""</formula>
    </cfRule>
  </conditionalFormatting>
  <dataValidations count="2">
    <dataValidation type="list" allowBlank="1" showInputMessage="1" showErrorMessage="1" sqref="B14:B31" xr:uid="{CCC84818-A810-4F7C-ADFF-726CF9FDF75B}">
      <formula1>"B"</formula1>
    </dataValidation>
    <dataValidation type="list" allowBlank="1" showInputMessage="1" showErrorMessage="1" sqref="A14:A31" xr:uid="{68DF4743-1ABA-4005-AF28-17F980DC23E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9FD68-5C03-4BFF-B2BC-4981F901A808}">
  <sheetPr codeName="Tabelle003"/>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D0F8-D291-486E-94A3-448B01E4C037}">
  <sheetPr codeName="Tabelle03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IF(Zusammenfassung!F30&lt;&gt;"",Zusammenfassung!F30,Zusammenfassung!D30)</f>
        <v>IK-Teilprojekt I - AG 10</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Zusammenfassung!$B$30</f>
        <v>1</v>
      </c>
      <c r="L6" s="155" t="str">
        <f>Sprache!$B$33</f>
        <v>IK</v>
      </c>
      <c r="M6" s="159"/>
      <c r="N6" s="159"/>
      <c r="O6" s="159"/>
      <c r="P6" s="159"/>
      <c r="Q6" s="160"/>
      <c r="R6" s="156"/>
      <c r="S6" s="156"/>
      <c r="T6" s="156"/>
      <c r="U6" s="158"/>
    </row>
    <row r="7" spans="1:21" ht="20.100000000000001" hidden="1" customHeight="1" thickBot="1" x14ac:dyDescent="0.3">
      <c r="J7" s="68" t="s">
        <v>378</v>
      </c>
      <c r="K7" s="206">
        <f>Zusammenfassung!$C$30</f>
        <v>10</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 - AG 10</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9G89UIIJdW8BnpA764iHsQHWmJQY0qSzhhRJtBTZjmMCfuxctoUfNqJ4ABRnnu06K/9fAXvd1eNeLr2jrpW2CQ==" saltValue="SAP34ofXCc+4t1c7WSr4Xw==" spinCount="100000" sheet="1" objects="1" scenarios="1" formatCells="0" formatRows="0" selectLockedCells="1" autoFilter="0"/>
  <mergeCells count="1">
    <mergeCell ref="O10:P10"/>
  </mergeCells>
  <conditionalFormatting sqref="J14:U31">
    <cfRule type="expression" dxfId="1505" priority="1" stopIfTrue="1">
      <formula>AND( $A14=1, $C14="T" )</formula>
    </cfRule>
    <cfRule type="expression" dxfId="1504" priority="2" stopIfTrue="1">
      <formula>AND( $A14=4, $C14="ü" )</formula>
    </cfRule>
    <cfRule type="expression" dxfId="1503" priority="13" stopIfTrue="1">
      <formula>AND( $A14=3, $C14="ü" )</formula>
    </cfRule>
    <cfRule type="expression" dxfId="1502" priority="14" stopIfTrue="1">
      <formula>AND( $A14=2, $C14="Ü" )</formula>
    </cfRule>
  </conditionalFormatting>
  <conditionalFormatting sqref="J31:U31">
    <cfRule type="expression" dxfId="1501" priority="6" stopIfTrue="1">
      <formula>AND( $A31=1, $C31="T" )</formula>
    </cfRule>
    <cfRule type="expression" dxfId="1500" priority="7" stopIfTrue="1">
      <formula>AND( $A31=4, $C31="ü" )</formula>
    </cfRule>
    <cfRule type="expression" dxfId="1499" priority="8" stopIfTrue="1">
      <formula>AND( $A31=3, $C31="ü" )</formula>
    </cfRule>
    <cfRule type="expression" dxfId="1498" priority="9" stopIfTrue="1">
      <formula>AND( $A31=2, $C31="Ü" )</formula>
    </cfRule>
  </conditionalFormatting>
  <conditionalFormatting sqref="O14:O31">
    <cfRule type="expression" dxfId="1497" priority="11" stopIfTrue="1">
      <formula>AND($O14&lt;&gt;"",$P14&lt;&gt;"")</formula>
    </cfRule>
  </conditionalFormatting>
  <conditionalFormatting sqref="O31">
    <cfRule type="expression" dxfId="1496" priority="4" stopIfTrue="1">
      <formula>AND($O31&lt;&gt;"",$P31&lt;&gt;"")</formula>
    </cfRule>
  </conditionalFormatting>
  <conditionalFormatting sqref="P14:P31">
    <cfRule type="expression" dxfId="1495" priority="10" stopIfTrue="1">
      <formula>$O14&lt;&gt;""</formula>
    </cfRule>
  </conditionalFormatting>
  <conditionalFormatting sqref="P31">
    <cfRule type="expression" dxfId="1494" priority="3" stopIfTrue="1">
      <formula>$O31&lt;&gt;""</formula>
    </cfRule>
  </conditionalFormatting>
  <conditionalFormatting sqref="R14:R31">
    <cfRule type="expression" dxfId="1493" priority="12" stopIfTrue="1">
      <formula>AND($K14&lt;&gt;"",OR($O14&lt;&gt;"",$P14&lt;&gt;""))</formula>
    </cfRule>
  </conditionalFormatting>
  <conditionalFormatting sqref="R31">
    <cfRule type="expression" dxfId="1492" priority="5" stopIfTrue="1">
      <formula>AND($K31&lt;&gt;"",OR($O31&lt;&gt;"",$P31&lt;&gt;""))</formula>
    </cfRule>
  </conditionalFormatting>
  <conditionalFormatting sqref="S14:S31">
    <cfRule type="expression" dxfId="1491" priority="15">
      <formula>$L14&lt;&gt;""</formula>
    </cfRule>
  </conditionalFormatting>
  <conditionalFormatting sqref="T14:T31">
    <cfRule type="expression" dxfId="1490" priority="16" stopIfTrue="1">
      <formula>$L14=""</formula>
    </cfRule>
  </conditionalFormatting>
  <dataValidations count="2">
    <dataValidation type="list" allowBlank="1" showInputMessage="1" showErrorMessage="1" sqref="B14:B31" xr:uid="{3CA38E7C-68AC-49CD-8F65-F792FF55A163}">
      <formula1>"B"</formula1>
    </dataValidation>
    <dataValidation type="list" allowBlank="1" showInputMessage="1" showErrorMessage="1" sqref="A14:A31" xr:uid="{B6FC008B-F7C8-477C-8AA9-15E16AFD8103}">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F60E-8513-405E-B40D-E8752A8BAD51}">
  <sheetPr codeName="Tabelle03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IF(Zusammenfassung!F31&lt;&gt;"",Zusammenfassung!F31,Zusammenfassung!D31)</f>
        <v>IK-Teilprojekt II - AG 1</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Zusammenfassung!$B$31</f>
        <v>2</v>
      </c>
      <c r="L6" s="155" t="str">
        <f>Sprache!$B$33</f>
        <v>IK</v>
      </c>
      <c r="M6" s="159"/>
      <c r="N6" s="159"/>
      <c r="O6" s="159"/>
      <c r="P6" s="159"/>
      <c r="Q6" s="160"/>
      <c r="R6" s="156"/>
      <c r="S6" s="156"/>
      <c r="T6" s="156"/>
      <c r="U6" s="158"/>
    </row>
    <row r="7" spans="1:21" ht="20.100000000000001" hidden="1" customHeight="1" thickBot="1" x14ac:dyDescent="0.3">
      <c r="J7" s="68" t="s">
        <v>378</v>
      </c>
      <c r="K7" s="206">
        <f>Zusammenfassung!$C$31</f>
        <v>1</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 - AG 1</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YJfMNzQCMxG64Nrp5UEBCgCBedJ9fAVNk3MvGNuIdSTxwIjjer6Cb1BEsJDx9tX0sl4fPFPRvD/0DIkHcru07A==" saltValue="BoQR1rktLFdlFbBcL6XFaA==" spinCount="100000" sheet="1" objects="1" scenarios="1" formatCells="0" formatRows="0" selectLockedCells="1" autoFilter="0"/>
  <mergeCells count="1">
    <mergeCell ref="O10:P10"/>
  </mergeCells>
  <conditionalFormatting sqref="J14:U31">
    <cfRule type="expression" dxfId="1489" priority="1" stopIfTrue="1">
      <formula>AND( $A14=1, $C14="T" )</formula>
    </cfRule>
    <cfRule type="expression" dxfId="1488" priority="2" stopIfTrue="1">
      <formula>AND( $A14=4, $C14="ü" )</formula>
    </cfRule>
    <cfRule type="expression" dxfId="1487" priority="13" stopIfTrue="1">
      <formula>AND( $A14=3, $C14="ü" )</formula>
    </cfRule>
    <cfRule type="expression" dxfId="1486" priority="14" stopIfTrue="1">
      <formula>AND( $A14=2, $C14="Ü" )</formula>
    </cfRule>
  </conditionalFormatting>
  <conditionalFormatting sqref="J31:U31">
    <cfRule type="expression" dxfId="1485" priority="6" stopIfTrue="1">
      <formula>AND( $A31=1, $C31="T" )</formula>
    </cfRule>
    <cfRule type="expression" dxfId="1484" priority="7" stopIfTrue="1">
      <formula>AND( $A31=4, $C31="ü" )</formula>
    </cfRule>
    <cfRule type="expression" dxfId="1483" priority="8" stopIfTrue="1">
      <formula>AND( $A31=3, $C31="ü" )</formula>
    </cfRule>
    <cfRule type="expression" dxfId="1482" priority="9" stopIfTrue="1">
      <formula>AND( $A31=2, $C31="Ü" )</formula>
    </cfRule>
  </conditionalFormatting>
  <conditionalFormatting sqref="O14:O31">
    <cfRule type="expression" dxfId="1481" priority="11" stopIfTrue="1">
      <formula>AND($O14&lt;&gt;"",$P14&lt;&gt;"")</formula>
    </cfRule>
  </conditionalFormatting>
  <conditionalFormatting sqref="O31">
    <cfRule type="expression" dxfId="1480" priority="4" stopIfTrue="1">
      <formula>AND($O31&lt;&gt;"",$P31&lt;&gt;"")</formula>
    </cfRule>
  </conditionalFormatting>
  <conditionalFormatting sqref="P14:P31">
    <cfRule type="expression" dxfId="1479" priority="10" stopIfTrue="1">
      <formula>$O14&lt;&gt;""</formula>
    </cfRule>
  </conditionalFormatting>
  <conditionalFormatting sqref="P31">
    <cfRule type="expression" dxfId="1478" priority="3" stopIfTrue="1">
      <formula>$O31&lt;&gt;""</formula>
    </cfRule>
  </conditionalFormatting>
  <conditionalFormatting sqref="R14:R31">
    <cfRule type="expression" dxfId="1477" priority="12" stopIfTrue="1">
      <formula>AND($K14&lt;&gt;"",OR($O14&lt;&gt;"",$P14&lt;&gt;""))</formula>
    </cfRule>
  </conditionalFormatting>
  <conditionalFormatting sqref="R31">
    <cfRule type="expression" dxfId="1476" priority="5" stopIfTrue="1">
      <formula>AND($K31&lt;&gt;"",OR($O31&lt;&gt;"",$P31&lt;&gt;""))</formula>
    </cfRule>
  </conditionalFormatting>
  <conditionalFormatting sqref="S14:S31">
    <cfRule type="expression" dxfId="1475" priority="15">
      <formula>$L14&lt;&gt;""</formula>
    </cfRule>
  </conditionalFormatting>
  <conditionalFormatting sqref="T14:T31">
    <cfRule type="expression" dxfId="1474" priority="16" stopIfTrue="1">
      <formula>$L14=""</formula>
    </cfRule>
  </conditionalFormatting>
  <dataValidations count="2">
    <dataValidation type="list" allowBlank="1" showInputMessage="1" showErrorMessage="1" sqref="B14:B31" xr:uid="{2B6C8C77-472D-41C3-B2E3-79FD1E4FA7CD}">
      <formula1>"B"</formula1>
    </dataValidation>
    <dataValidation type="list" allowBlank="1" showInputMessage="1" showErrorMessage="1" sqref="A14:A31" xr:uid="{CD8EBA08-B2ED-4C59-8DCF-23CF9AD1661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FE81-D535-4D6B-943B-027B34CB2D78}">
  <sheetPr codeName="Tabelle03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IF(Zusammenfassung!F32&lt;&gt;"",Zusammenfassung!F32,Zusammenfassung!D32)</f>
        <v>IK-Teilprojekt II - AG 2</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Zusammenfassung!$B$32</f>
        <v>2</v>
      </c>
      <c r="L6" s="155" t="str">
        <f>Sprache!$B$33</f>
        <v>IK</v>
      </c>
      <c r="M6" s="159"/>
      <c r="N6" s="159"/>
      <c r="O6" s="159"/>
      <c r="P6" s="159"/>
      <c r="Q6" s="160"/>
      <c r="R6" s="156"/>
      <c r="S6" s="156"/>
      <c r="T6" s="156"/>
      <c r="U6" s="158"/>
    </row>
    <row r="7" spans="1:21" ht="20.100000000000001" hidden="1" customHeight="1" thickBot="1" x14ac:dyDescent="0.3">
      <c r="J7" s="68" t="s">
        <v>378</v>
      </c>
      <c r="K7" s="206">
        <f>Zusammenfassung!$C$32</f>
        <v>2</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 - AG 2</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mQqko0yagKLqJ8lOvoXf+QK6s8QcfkrrFF/EtqvG/ozSBPsTFNv7OjdbDoKjstYfPFOUaZaV6z6oawRk/dn2kA==" saltValue="3XEegBl6OksZkUC6ArLElQ==" spinCount="100000" sheet="1" objects="1" scenarios="1" formatCells="0" formatRows="0" selectLockedCells="1" autoFilter="0"/>
  <mergeCells count="1">
    <mergeCell ref="O10:P10"/>
  </mergeCells>
  <conditionalFormatting sqref="J14:U31">
    <cfRule type="expression" dxfId="1473" priority="1" stopIfTrue="1">
      <formula>AND( $A14=1, $C14="T" )</formula>
    </cfRule>
    <cfRule type="expression" dxfId="1472" priority="2" stopIfTrue="1">
      <formula>AND( $A14=4, $C14="ü" )</formula>
    </cfRule>
    <cfRule type="expression" dxfId="1471" priority="13" stopIfTrue="1">
      <formula>AND( $A14=3, $C14="ü" )</formula>
    </cfRule>
    <cfRule type="expression" dxfId="1470" priority="14" stopIfTrue="1">
      <formula>AND( $A14=2, $C14="Ü" )</formula>
    </cfRule>
  </conditionalFormatting>
  <conditionalFormatting sqref="J31:U31">
    <cfRule type="expression" dxfId="1469" priority="6" stopIfTrue="1">
      <formula>AND( $A31=1, $C31="T" )</formula>
    </cfRule>
    <cfRule type="expression" dxfId="1468" priority="7" stopIfTrue="1">
      <formula>AND( $A31=4, $C31="ü" )</formula>
    </cfRule>
    <cfRule type="expression" dxfId="1467" priority="8" stopIfTrue="1">
      <formula>AND( $A31=3, $C31="ü" )</formula>
    </cfRule>
    <cfRule type="expression" dxfId="1466" priority="9" stopIfTrue="1">
      <formula>AND( $A31=2, $C31="Ü" )</formula>
    </cfRule>
  </conditionalFormatting>
  <conditionalFormatting sqref="O14:O31">
    <cfRule type="expression" dxfId="1465" priority="11" stopIfTrue="1">
      <formula>AND($O14&lt;&gt;"",$P14&lt;&gt;"")</formula>
    </cfRule>
  </conditionalFormatting>
  <conditionalFormatting sqref="O31">
    <cfRule type="expression" dxfId="1464" priority="4" stopIfTrue="1">
      <formula>AND($O31&lt;&gt;"",$P31&lt;&gt;"")</formula>
    </cfRule>
  </conditionalFormatting>
  <conditionalFormatting sqref="P14:P31">
    <cfRule type="expression" dxfId="1463" priority="10" stopIfTrue="1">
      <formula>$O14&lt;&gt;""</formula>
    </cfRule>
  </conditionalFormatting>
  <conditionalFormatting sqref="P31">
    <cfRule type="expression" dxfId="1462" priority="3" stopIfTrue="1">
      <formula>$O31&lt;&gt;""</formula>
    </cfRule>
  </conditionalFormatting>
  <conditionalFormatting sqref="R14:R31">
    <cfRule type="expression" dxfId="1461" priority="12" stopIfTrue="1">
      <formula>AND($K14&lt;&gt;"",OR($O14&lt;&gt;"",$P14&lt;&gt;""))</formula>
    </cfRule>
  </conditionalFormatting>
  <conditionalFormatting sqref="R31">
    <cfRule type="expression" dxfId="1460" priority="5" stopIfTrue="1">
      <formula>AND($K31&lt;&gt;"",OR($O31&lt;&gt;"",$P31&lt;&gt;""))</formula>
    </cfRule>
  </conditionalFormatting>
  <conditionalFormatting sqref="S14:S31">
    <cfRule type="expression" dxfId="1459" priority="15">
      <formula>$L14&lt;&gt;""</formula>
    </cfRule>
  </conditionalFormatting>
  <conditionalFormatting sqref="T14:T31">
    <cfRule type="expression" dxfId="1458" priority="16" stopIfTrue="1">
      <formula>$L14=""</formula>
    </cfRule>
  </conditionalFormatting>
  <dataValidations count="2">
    <dataValidation type="list" allowBlank="1" showInputMessage="1" showErrorMessage="1" sqref="B14:B31" xr:uid="{A805769A-3C91-427D-AC53-D4327696D164}">
      <formula1>"B"</formula1>
    </dataValidation>
    <dataValidation type="list" allowBlank="1" showInputMessage="1" showErrorMessage="1" sqref="A14:A31" xr:uid="{BC4F9C2B-E11E-46CF-9A89-C88420B2324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051DA-7232-4213-A3B3-9C5FD118D747}">
  <sheetPr codeName="Tabelle03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IF(Zusammenfassung!F33&lt;&gt;"",Zusammenfassung!F33,Zusammenfassung!D33)</f>
        <v>IK-Teilprojekt II - AG 3</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Zusammenfassung!$B$33</f>
        <v>2</v>
      </c>
      <c r="L6" s="155" t="str">
        <f>Sprache!$B$33</f>
        <v>IK</v>
      </c>
      <c r="M6" s="159"/>
      <c r="N6" s="159"/>
      <c r="O6" s="159"/>
      <c r="P6" s="159"/>
      <c r="Q6" s="160"/>
      <c r="R6" s="156"/>
      <c r="S6" s="156"/>
      <c r="T6" s="156"/>
      <c r="U6" s="158"/>
    </row>
    <row r="7" spans="1:21" ht="20.100000000000001" hidden="1" customHeight="1" thickBot="1" x14ac:dyDescent="0.3">
      <c r="J7" s="68" t="s">
        <v>378</v>
      </c>
      <c r="K7" s="206">
        <f>Zusammenfassung!$C$33</f>
        <v>3</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 - AG 3</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j8P/Zny7LFFqlZel8mrOJ5ocnFVcwJq6aPJ82XUMsbt9jpxC2dy3dm0ml0cIIYXuaY2Ry3wbES4FLcbuXWzTgg==" saltValue="rV/01Ooamz2cmocAoa/dGQ==" spinCount="100000" sheet="1" objects="1" scenarios="1" formatCells="0" formatRows="0" selectLockedCells="1" autoFilter="0"/>
  <mergeCells count="1">
    <mergeCell ref="O10:P10"/>
  </mergeCells>
  <conditionalFormatting sqref="J14:U31">
    <cfRule type="expression" dxfId="1457" priority="1" stopIfTrue="1">
      <formula>AND( $A14=1, $C14="T" )</formula>
    </cfRule>
    <cfRule type="expression" dxfId="1456" priority="2" stopIfTrue="1">
      <formula>AND( $A14=4, $C14="ü" )</formula>
    </cfRule>
    <cfRule type="expression" dxfId="1455" priority="13" stopIfTrue="1">
      <formula>AND( $A14=3, $C14="ü" )</formula>
    </cfRule>
    <cfRule type="expression" dxfId="1454" priority="14" stopIfTrue="1">
      <formula>AND( $A14=2, $C14="Ü" )</formula>
    </cfRule>
  </conditionalFormatting>
  <conditionalFormatting sqref="J31:U31">
    <cfRule type="expression" dxfId="1453" priority="6" stopIfTrue="1">
      <formula>AND( $A31=1, $C31="T" )</formula>
    </cfRule>
    <cfRule type="expression" dxfId="1452" priority="7" stopIfTrue="1">
      <formula>AND( $A31=4, $C31="ü" )</formula>
    </cfRule>
    <cfRule type="expression" dxfId="1451" priority="8" stopIfTrue="1">
      <formula>AND( $A31=3, $C31="ü" )</formula>
    </cfRule>
    <cfRule type="expression" dxfId="1450" priority="9" stopIfTrue="1">
      <formula>AND( $A31=2, $C31="Ü" )</formula>
    </cfRule>
  </conditionalFormatting>
  <conditionalFormatting sqref="O14:O31">
    <cfRule type="expression" dxfId="1449" priority="11" stopIfTrue="1">
      <formula>AND($O14&lt;&gt;"",$P14&lt;&gt;"")</formula>
    </cfRule>
  </conditionalFormatting>
  <conditionalFormatting sqref="O31">
    <cfRule type="expression" dxfId="1448" priority="4" stopIfTrue="1">
      <formula>AND($O31&lt;&gt;"",$P31&lt;&gt;"")</formula>
    </cfRule>
  </conditionalFormatting>
  <conditionalFormatting sqref="P14:P31">
    <cfRule type="expression" dxfId="1447" priority="10" stopIfTrue="1">
      <formula>$O14&lt;&gt;""</formula>
    </cfRule>
  </conditionalFormatting>
  <conditionalFormatting sqref="P31">
    <cfRule type="expression" dxfId="1446" priority="3" stopIfTrue="1">
      <formula>$O31&lt;&gt;""</formula>
    </cfRule>
  </conditionalFormatting>
  <conditionalFormatting sqref="R14:R31">
    <cfRule type="expression" dxfId="1445" priority="12" stopIfTrue="1">
      <formula>AND($K14&lt;&gt;"",OR($O14&lt;&gt;"",$P14&lt;&gt;""))</formula>
    </cfRule>
  </conditionalFormatting>
  <conditionalFormatting sqref="R31">
    <cfRule type="expression" dxfId="1444" priority="5" stopIfTrue="1">
      <formula>AND($K31&lt;&gt;"",OR($O31&lt;&gt;"",$P31&lt;&gt;""))</formula>
    </cfRule>
  </conditionalFormatting>
  <conditionalFormatting sqref="S14:S31">
    <cfRule type="expression" dxfId="1443" priority="15">
      <formula>$L14&lt;&gt;""</formula>
    </cfRule>
  </conditionalFormatting>
  <conditionalFormatting sqref="T14:T31">
    <cfRule type="expression" dxfId="1442" priority="16" stopIfTrue="1">
      <formula>$L14=""</formula>
    </cfRule>
  </conditionalFormatting>
  <dataValidations count="2">
    <dataValidation type="list" allowBlank="1" showInputMessage="1" showErrorMessage="1" sqref="B14:B31" xr:uid="{97E3C56F-3BE5-48D9-B888-3254044A0C54}">
      <formula1>"B"</formula1>
    </dataValidation>
    <dataValidation type="list" allowBlank="1" showInputMessage="1" showErrorMessage="1" sqref="A14:A31" xr:uid="{6C314AC3-08D7-4C7F-BA3D-B3EFA0F8B00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0C19E-E5F9-4D34-A42B-B9B8233A26FD}">
  <sheetPr codeName="Tabelle03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IF(Zusammenfassung!F34&lt;&gt;"",Zusammenfassung!F34,Zusammenfassung!D34)</f>
        <v>IK-Teilprojekt II - AG 4</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Zusammenfassung!$B$34</f>
        <v>2</v>
      </c>
      <c r="L6" s="155" t="str">
        <f>Sprache!$B$33</f>
        <v>IK</v>
      </c>
      <c r="M6" s="159"/>
      <c r="N6" s="159"/>
      <c r="O6" s="159"/>
      <c r="P6" s="159"/>
      <c r="Q6" s="160"/>
      <c r="R6" s="156"/>
      <c r="S6" s="156"/>
      <c r="T6" s="156"/>
      <c r="U6" s="158"/>
    </row>
    <row r="7" spans="1:21" ht="20.100000000000001" hidden="1" customHeight="1" thickBot="1" x14ac:dyDescent="0.3">
      <c r="J7" s="68" t="s">
        <v>378</v>
      </c>
      <c r="K7" s="206">
        <f>Zusammenfassung!$C$34</f>
        <v>4</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 - AG 4</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Y7l5+eHRy8hFg/RvYS6Yo0sxMhviWOL4G0rDhr7UEZ/YYNrXfYZL4iY8ebqEgdMRfkjJF6KSEiPSvGYbY+C/9w==" saltValue="oNTGqwNRTZDeWVw0Zu7NWA==" spinCount="100000" sheet="1" objects="1" scenarios="1" formatCells="0" formatRows="0" selectLockedCells="1" autoFilter="0"/>
  <mergeCells count="1">
    <mergeCell ref="O10:P10"/>
  </mergeCells>
  <conditionalFormatting sqref="J14:U31">
    <cfRule type="expression" dxfId="1441" priority="1" stopIfTrue="1">
      <formula>AND( $A14=1, $C14="T" )</formula>
    </cfRule>
    <cfRule type="expression" dxfId="1440" priority="2" stopIfTrue="1">
      <formula>AND( $A14=4, $C14="ü" )</formula>
    </cfRule>
    <cfRule type="expression" dxfId="1439" priority="13" stopIfTrue="1">
      <formula>AND( $A14=3, $C14="ü" )</formula>
    </cfRule>
    <cfRule type="expression" dxfId="1438" priority="14" stopIfTrue="1">
      <formula>AND( $A14=2, $C14="Ü" )</formula>
    </cfRule>
  </conditionalFormatting>
  <conditionalFormatting sqref="J31:U31">
    <cfRule type="expression" dxfId="1437" priority="6" stopIfTrue="1">
      <formula>AND( $A31=1, $C31="T" )</formula>
    </cfRule>
    <cfRule type="expression" dxfId="1436" priority="7" stopIfTrue="1">
      <formula>AND( $A31=4, $C31="ü" )</formula>
    </cfRule>
    <cfRule type="expression" dxfId="1435" priority="8" stopIfTrue="1">
      <formula>AND( $A31=3, $C31="ü" )</formula>
    </cfRule>
    <cfRule type="expression" dxfId="1434" priority="9" stopIfTrue="1">
      <formula>AND( $A31=2, $C31="Ü" )</formula>
    </cfRule>
  </conditionalFormatting>
  <conditionalFormatting sqref="O14:O31">
    <cfRule type="expression" dxfId="1433" priority="11" stopIfTrue="1">
      <formula>AND($O14&lt;&gt;"",$P14&lt;&gt;"")</formula>
    </cfRule>
  </conditionalFormatting>
  <conditionalFormatting sqref="O31">
    <cfRule type="expression" dxfId="1432" priority="4" stopIfTrue="1">
      <formula>AND($O31&lt;&gt;"",$P31&lt;&gt;"")</formula>
    </cfRule>
  </conditionalFormatting>
  <conditionalFormatting sqref="P14:P31">
    <cfRule type="expression" dxfId="1431" priority="10" stopIfTrue="1">
      <formula>$O14&lt;&gt;""</formula>
    </cfRule>
  </conditionalFormatting>
  <conditionalFormatting sqref="P31">
    <cfRule type="expression" dxfId="1430" priority="3" stopIfTrue="1">
      <formula>$O31&lt;&gt;""</formula>
    </cfRule>
  </conditionalFormatting>
  <conditionalFormatting sqref="R14:R31">
    <cfRule type="expression" dxfId="1429" priority="12" stopIfTrue="1">
      <formula>AND($K14&lt;&gt;"",OR($O14&lt;&gt;"",$P14&lt;&gt;""))</formula>
    </cfRule>
  </conditionalFormatting>
  <conditionalFormatting sqref="R31">
    <cfRule type="expression" dxfId="1428" priority="5" stopIfTrue="1">
      <formula>AND($K31&lt;&gt;"",OR($O31&lt;&gt;"",$P31&lt;&gt;""))</formula>
    </cfRule>
  </conditionalFormatting>
  <conditionalFormatting sqref="S14:S31">
    <cfRule type="expression" dxfId="1427" priority="15">
      <formula>$L14&lt;&gt;""</formula>
    </cfRule>
  </conditionalFormatting>
  <conditionalFormatting sqref="T14:T31">
    <cfRule type="expression" dxfId="1426" priority="16" stopIfTrue="1">
      <formula>$L14=""</formula>
    </cfRule>
  </conditionalFormatting>
  <dataValidations count="2">
    <dataValidation type="list" allowBlank="1" showInputMessage="1" showErrorMessage="1" sqref="B14:B31" xr:uid="{522B3154-39ED-4B61-B17F-D067163330AA}">
      <formula1>"B"</formula1>
    </dataValidation>
    <dataValidation type="list" allowBlank="1" showInputMessage="1" showErrorMessage="1" sqref="A14:A31" xr:uid="{8976DF27-3D8E-49E8-92E9-847DF5D7FB8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E58DC-1538-47A4-A3AF-6CB987AF33C6}">
  <sheetPr codeName="Tabelle03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IF(Zusammenfassung!F35&lt;&gt;"",Zusammenfassung!F35,Zusammenfassung!D35)</f>
        <v>IK-Teilprojekt II - AG 5</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Zusammenfassung!$B$35</f>
        <v>2</v>
      </c>
      <c r="L6" s="155" t="str">
        <f>Sprache!$B$33</f>
        <v>IK</v>
      </c>
      <c r="M6" s="159"/>
      <c r="N6" s="159"/>
      <c r="O6" s="159"/>
      <c r="P6" s="159"/>
      <c r="Q6" s="160"/>
      <c r="R6" s="156"/>
      <c r="S6" s="156"/>
      <c r="T6" s="156"/>
      <c r="U6" s="158"/>
    </row>
    <row r="7" spans="1:21" ht="20.100000000000001" hidden="1" customHeight="1" thickBot="1" x14ac:dyDescent="0.3">
      <c r="J7" s="68" t="s">
        <v>378</v>
      </c>
      <c r="K7" s="206">
        <f>Zusammenfassung!$C$35</f>
        <v>5</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 - AG 5</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4SmcdZD1SsSVpEcxLVfSBIq9jL2jA7QC9fpkLsYfScKdkt7kyEZjcbVL/S1uIcrBsFIbpMo4nqkMrjjZUmhKkQ==" saltValue="+bONlDBsJJ7zbLrmluybuQ==" spinCount="100000" sheet="1" objects="1" scenarios="1" formatCells="0" formatRows="0" selectLockedCells="1" autoFilter="0"/>
  <mergeCells count="1">
    <mergeCell ref="O10:P10"/>
  </mergeCells>
  <conditionalFormatting sqref="J14:U31">
    <cfRule type="expression" dxfId="1425" priority="1" stopIfTrue="1">
      <formula>AND( $A14=1, $C14="T" )</formula>
    </cfRule>
    <cfRule type="expression" dxfId="1424" priority="2" stopIfTrue="1">
      <formula>AND( $A14=4, $C14="ü" )</formula>
    </cfRule>
    <cfRule type="expression" dxfId="1423" priority="13" stopIfTrue="1">
      <formula>AND( $A14=3, $C14="ü" )</formula>
    </cfRule>
    <cfRule type="expression" dxfId="1422" priority="14" stopIfTrue="1">
      <formula>AND( $A14=2, $C14="Ü" )</formula>
    </cfRule>
  </conditionalFormatting>
  <conditionalFormatting sqref="J31:U31">
    <cfRule type="expression" dxfId="1421" priority="6" stopIfTrue="1">
      <formula>AND( $A31=1, $C31="T" )</formula>
    </cfRule>
    <cfRule type="expression" dxfId="1420" priority="7" stopIfTrue="1">
      <formula>AND( $A31=4, $C31="ü" )</formula>
    </cfRule>
    <cfRule type="expression" dxfId="1419" priority="8" stopIfTrue="1">
      <formula>AND( $A31=3, $C31="ü" )</formula>
    </cfRule>
    <cfRule type="expression" dxfId="1418" priority="9" stopIfTrue="1">
      <formula>AND( $A31=2, $C31="Ü" )</formula>
    </cfRule>
  </conditionalFormatting>
  <conditionalFormatting sqref="O14:O31">
    <cfRule type="expression" dxfId="1417" priority="11" stopIfTrue="1">
      <formula>AND($O14&lt;&gt;"",$P14&lt;&gt;"")</formula>
    </cfRule>
  </conditionalFormatting>
  <conditionalFormatting sqref="O31">
    <cfRule type="expression" dxfId="1416" priority="4" stopIfTrue="1">
      <formula>AND($O31&lt;&gt;"",$P31&lt;&gt;"")</formula>
    </cfRule>
  </conditionalFormatting>
  <conditionalFormatting sqref="P14:P31">
    <cfRule type="expression" dxfId="1415" priority="10" stopIfTrue="1">
      <formula>$O14&lt;&gt;""</formula>
    </cfRule>
  </conditionalFormatting>
  <conditionalFormatting sqref="P31">
    <cfRule type="expression" dxfId="1414" priority="3" stopIfTrue="1">
      <formula>$O31&lt;&gt;""</formula>
    </cfRule>
  </conditionalFormatting>
  <conditionalFormatting sqref="R14:R31">
    <cfRule type="expression" dxfId="1413" priority="12" stopIfTrue="1">
      <formula>AND($K14&lt;&gt;"",OR($O14&lt;&gt;"",$P14&lt;&gt;""))</formula>
    </cfRule>
  </conditionalFormatting>
  <conditionalFormatting sqref="R31">
    <cfRule type="expression" dxfId="1412" priority="5" stopIfTrue="1">
      <formula>AND($K31&lt;&gt;"",OR($O31&lt;&gt;"",$P31&lt;&gt;""))</formula>
    </cfRule>
  </conditionalFormatting>
  <conditionalFormatting sqref="S14:S31">
    <cfRule type="expression" dxfId="1411" priority="15">
      <formula>$L14&lt;&gt;""</formula>
    </cfRule>
  </conditionalFormatting>
  <conditionalFormatting sqref="T14:T31">
    <cfRule type="expression" dxfId="1410" priority="16" stopIfTrue="1">
      <formula>$L14=""</formula>
    </cfRule>
  </conditionalFormatting>
  <dataValidations count="2">
    <dataValidation type="list" allowBlank="1" showInputMessage="1" showErrorMessage="1" sqref="B14:B31" xr:uid="{9B6EFEF4-A32A-4B01-9064-9D46F0B19CB4}">
      <formula1>"B"</formula1>
    </dataValidation>
    <dataValidation type="list" allowBlank="1" showInputMessage="1" showErrorMessage="1" sqref="A14:A31" xr:uid="{FB80DBFA-4CFD-4ABC-8D82-EB8E4C03F07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96355-106F-4D53-925C-F10496531395}">
  <sheetPr codeName="Tabelle03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IF(Zusammenfassung!F36&lt;&gt;"",Zusammenfassung!F36,Zusammenfassung!D36)</f>
        <v>IK-Teilprojekt II - AG 6</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Zusammenfassung!$B$36</f>
        <v>2</v>
      </c>
      <c r="L6" s="155" t="str">
        <f>Sprache!$B$33</f>
        <v>IK</v>
      </c>
      <c r="M6" s="159"/>
      <c r="N6" s="159"/>
      <c r="O6" s="159"/>
      <c r="P6" s="159"/>
      <c r="Q6" s="160"/>
      <c r="R6" s="156"/>
      <c r="S6" s="156"/>
      <c r="T6" s="156"/>
      <c r="U6" s="158"/>
    </row>
    <row r="7" spans="1:21" ht="20.100000000000001" hidden="1" customHeight="1" thickBot="1" x14ac:dyDescent="0.3">
      <c r="J7" s="68" t="s">
        <v>378</v>
      </c>
      <c r="K7" s="206">
        <f>Zusammenfassung!$C$36</f>
        <v>6</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 - AG 6</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QyeXX/gbR23DroB3UzgEpMssGOdlcFwHUyPylPKLS5u4NC0i6MihB+RhQuABEJIDBw5ne9dkfSbeEGxvYxgxdA==" saltValue="kq/mr88EOdJvbtch0Y7caQ==" spinCount="100000" sheet="1" objects="1" scenarios="1" formatCells="0" formatRows="0" selectLockedCells="1" autoFilter="0"/>
  <mergeCells count="1">
    <mergeCell ref="O10:P10"/>
  </mergeCells>
  <conditionalFormatting sqref="J14:U31">
    <cfRule type="expression" dxfId="1409" priority="1" stopIfTrue="1">
      <formula>AND( $A14=1, $C14="T" )</formula>
    </cfRule>
    <cfRule type="expression" dxfId="1408" priority="2" stopIfTrue="1">
      <formula>AND( $A14=4, $C14="ü" )</formula>
    </cfRule>
    <cfRule type="expression" dxfId="1407" priority="13" stopIfTrue="1">
      <formula>AND( $A14=3, $C14="ü" )</formula>
    </cfRule>
    <cfRule type="expression" dxfId="1406" priority="14" stopIfTrue="1">
      <formula>AND( $A14=2, $C14="Ü" )</formula>
    </cfRule>
  </conditionalFormatting>
  <conditionalFormatting sqref="J31:U31">
    <cfRule type="expression" dxfId="1405" priority="6" stopIfTrue="1">
      <formula>AND( $A31=1, $C31="T" )</formula>
    </cfRule>
    <cfRule type="expression" dxfId="1404" priority="7" stopIfTrue="1">
      <formula>AND( $A31=4, $C31="ü" )</formula>
    </cfRule>
    <cfRule type="expression" dxfId="1403" priority="8" stopIfTrue="1">
      <formula>AND( $A31=3, $C31="ü" )</formula>
    </cfRule>
    <cfRule type="expression" dxfId="1402" priority="9" stopIfTrue="1">
      <formula>AND( $A31=2, $C31="Ü" )</formula>
    </cfRule>
  </conditionalFormatting>
  <conditionalFormatting sqref="O14:O31">
    <cfRule type="expression" dxfId="1401" priority="11" stopIfTrue="1">
      <formula>AND($O14&lt;&gt;"",$P14&lt;&gt;"")</formula>
    </cfRule>
  </conditionalFormatting>
  <conditionalFormatting sqref="O31">
    <cfRule type="expression" dxfId="1400" priority="4" stopIfTrue="1">
      <formula>AND($O31&lt;&gt;"",$P31&lt;&gt;"")</formula>
    </cfRule>
  </conditionalFormatting>
  <conditionalFormatting sqref="P14:P31">
    <cfRule type="expression" dxfId="1399" priority="10" stopIfTrue="1">
      <formula>$O14&lt;&gt;""</formula>
    </cfRule>
  </conditionalFormatting>
  <conditionalFormatting sqref="P31">
    <cfRule type="expression" dxfId="1398" priority="3" stopIfTrue="1">
      <formula>$O31&lt;&gt;""</formula>
    </cfRule>
  </conditionalFormatting>
  <conditionalFormatting sqref="R14:R31">
    <cfRule type="expression" dxfId="1397" priority="12" stopIfTrue="1">
      <formula>AND($K14&lt;&gt;"",OR($O14&lt;&gt;"",$P14&lt;&gt;""))</formula>
    </cfRule>
  </conditionalFormatting>
  <conditionalFormatting sqref="R31">
    <cfRule type="expression" dxfId="1396" priority="5" stopIfTrue="1">
      <formula>AND($K31&lt;&gt;"",OR($O31&lt;&gt;"",$P31&lt;&gt;""))</formula>
    </cfRule>
  </conditionalFormatting>
  <conditionalFormatting sqref="S14:S31">
    <cfRule type="expression" dxfId="1395" priority="15">
      <formula>$L14&lt;&gt;""</formula>
    </cfRule>
  </conditionalFormatting>
  <conditionalFormatting sqref="T14:T31">
    <cfRule type="expression" dxfId="1394" priority="16" stopIfTrue="1">
      <formula>$L14=""</formula>
    </cfRule>
  </conditionalFormatting>
  <dataValidations count="2">
    <dataValidation type="list" allowBlank="1" showInputMessage="1" showErrorMessage="1" sqref="B14:B31" xr:uid="{34F3FD65-40A0-4C52-ADFF-6B7280441105}">
      <formula1>"B"</formula1>
    </dataValidation>
    <dataValidation type="list" allowBlank="1" showInputMessage="1" showErrorMessage="1" sqref="A14:A31" xr:uid="{77896CAD-2F7B-448F-96A8-CA40AAC1731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32CBB-C409-4987-B81F-87B4ACE1802D}">
  <sheetPr codeName="Tabelle03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IF(Zusammenfassung!F37&lt;&gt;"",Zusammenfassung!F37,Zusammenfassung!D37)</f>
        <v>IK-Teilprojekt II - AG 7</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Zusammenfassung!$B$37</f>
        <v>2</v>
      </c>
      <c r="L6" s="155" t="str">
        <f>Sprache!$B$33</f>
        <v>IK</v>
      </c>
      <c r="M6" s="159"/>
      <c r="N6" s="159"/>
      <c r="O6" s="159"/>
      <c r="P6" s="159"/>
      <c r="Q6" s="160"/>
      <c r="R6" s="156"/>
      <c r="S6" s="156"/>
      <c r="T6" s="156"/>
      <c r="U6" s="158"/>
    </row>
    <row r="7" spans="1:21" ht="20.100000000000001" hidden="1" customHeight="1" thickBot="1" x14ac:dyDescent="0.3">
      <c r="J7" s="68" t="s">
        <v>378</v>
      </c>
      <c r="K7" s="206">
        <f>Zusammenfassung!$C$37</f>
        <v>7</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 - AG 7</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4KTATJnkxO0CYpjgya6QDQXYjJlSVHpOv0mD0rHytLeSQL3ewPMuY2g4qz6iEPQ6Buv83hDPfN3i0YkxAZLYaQ==" saltValue="8QXAcrpqJZpv1GXMIwK2Jg==" spinCount="100000" sheet="1" objects="1" scenarios="1" formatCells="0" formatRows="0" selectLockedCells="1" autoFilter="0"/>
  <mergeCells count="1">
    <mergeCell ref="O10:P10"/>
  </mergeCells>
  <conditionalFormatting sqref="J14:U31">
    <cfRule type="expression" dxfId="1393" priority="1" stopIfTrue="1">
      <formula>AND( $A14=1, $C14="T" )</formula>
    </cfRule>
    <cfRule type="expression" dxfId="1392" priority="2" stopIfTrue="1">
      <formula>AND( $A14=4, $C14="ü" )</formula>
    </cfRule>
    <cfRule type="expression" dxfId="1391" priority="13" stopIfTrue="1">
      <formula>AND( $A14=3, $C14="ü" )</formula>
    </cfRule>
    <cfRule type="expression" dxfId="1390" priority="14" stopIfTrue="1">
      <formula>AND( $A14=2, $C14="Ü" )</formula>
    </cfRule>
  </conditionalFormatting>
  <conditionalFormatting sqref="J31:U31">
    <cfRule type="expression" dxfId="1389" priority="6" stopIfTrue="1">
      <formula>AND( $A31=1, $C31="T" )</formula>
    </cfRule>
    <cfRule type="expression" dxfId="1388" priority="7" stopIfTrue="1">
      <formula>AND( $A31=4, $C31="ü" )</formula>
    </cfRule>
    <cfRule type="expression" dxfId="1387" priority="8" stopIfTrue="1">
      <formula>AND( $A31=3, $C31="ü" )</formula>
    </cfRule>
    <cfRule type="expression" dxfId="1386" priority="9" stopIfTrue="1">
      <formula>AND( $A31=2, $C31="Ü" )</formula>
    </cfRule>
  </conditionalFormatting>
  <conditionalFormatting sqref="O14:O31">
    <cfRule type="expression" dxfId="1385" priority="11" stopIfTrue="1">
      <formula>AND($O14&lt;&gt;"",$P14&lt;&gt;"")</formula>
    </cfRule>
  </conditionalFormatting>
  <conditionalFormatting sqref="O31">
    <cfRule type="expression" dxfId="1384" priority="4" stopIfTrue="1">
      <formula>AND($O31&lt;&gt;"",$P31&lt;&gt;"")</formula>
    </cfRule>
  </conditionalFormatting>
  <conditionalFormatting sqref="P14:P31">
    <cfRule type="expression" dxfId="1383" priority="10" stopIfTrue="1">
      <formula>$O14&lt;&gt;""</formula>
    </cfRule>
  </conditionalFormatting>
  <conditionalFormatting sqref="P31">
    <cfRule type="expression" dxfId="1382" priority="3" stopIfTrue="1">
      <formula>$O31&lt;&gt;""</formula>
    </cfRule>
  </conditionalFormatting>
  <conditionalFormatting sqref="R14:R31">
    <cfRule type="expression" dxfId="1381" priority="12" stopIfTrue="1">
      <formula>AND($K14&lt;&gt;"",OR($O14&lt;&gt;"",$P14&lt;&gt;""))</formula>
    </cfRule>
  </conditionalFormatting>
  <conditionalFormatting sqref="R31">
    <cfRule type="expression" dxfId="1380" priority="5" stopIfTrue="1">
      <formula>AND($K31&lt;&gt;"",OR($O31&lt;&gt;"",$P31&lt;&gt;""))</formula>
    </cfRule>
  </conditionalFormatting>
  <conditionalFormatting sqref="S14:S31">
    <cfRule type="expression" dxfId="1379" priority="15">
      <formula>$L14&lt;&gt;""</formula>
    </cfRule>
  </conditionalFormatting>
  <conditionalFormatting sqref="T14:T31">
    <cfRule type="expression" dxfId="1378" priority="16" stopIfTrue="1">
      <formula>$L14=""</formula>
    </cfRule>
  </conditionalFormatting>
  <dataValidations count="2">
    <dataValidation type="list" allowBlank="1" showInputMessage="1" showErrorMessage="1" sqref="B14:B31" xr:uid="{0BE93747-1A4A-46F3-B5B6-7DEF85B1C5C2}">
      <formula1>"B"</formula1>
    </dataValidation>
    <dataValidation type="list" allowBlank="1" showInputMessage="1" showErrorMessage="1" sqref="A14:A31" xr:uid="{F5CE1481-14BC-47D5-B89D-4034ABCF6EA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D9596-6BC9-4855-B68F-4C9805AE8F19}">
  <sheetPr codeName="Tabelle03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IF(Zusammenfassung!F38&lt;&gt;"",Zusammenfassung!F38,Zusammenfassung!D38)</f>
        <v>IK-Teilprojekt II - AG 8</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Zusammenfassung!$B$38</f>
        <v>2</v>
      </c>
      <c r="L6" s="155" t="str">
        <f>Sprache!$B$33</f>
        <v>IK</v>
      </c>
      <c r="M6" s="159"/>
      <c r="N6" s="159"/>
      <c r="O6" s="159"/>
      <c r="P6" s="159"/>
      <c r="Q6" s="160"/>
      <c r="R6" s="156"/>
      <c r="S6" s="156"/>
      <c r="T6" s="156"/>
      <c r="U6" s="158"/>
    </row>
    <row r="7" spans="1:21" ht="20.100000000000001" hidden="1" customHeight="1" thickBot="1" x14ac:dyDescent="0.3">
      <c r="J7" s="68" t="s">
        <v>378</v>
      </c>
      <c r="K7" s="206">
        <f>Zusammenfassung!$C$38</f>
        <v>8</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 - AG 8</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QLAdjXXCLQw/OqNdCjxP9p4gGVe0Xu7UZaAF+VHFO8UpRPEpVG3vMxtshhMqsioG9zl9JhWFI/rL3qmJ0NLSw==" saltValue="wmMwZwOqF7xsMqHuOBPlxA==" spinCount="100000" sheet="1" objects="1" scenarios="1" formatCells="0" formatRows="0" selectLockedCells="1" autoFilter="0"/>
  <mergeCells count="1">
    <mergeCell ref="O10:P10"/>
  </mergeCells>
  <conditionalFormatting sqref="J14:U31">
    <cfRule type="expression" dxfId="1377" priority="1" stopIfTrue="1">
      <formula>AND( $A14=1, $C14="T" )</formula>
    </cfRule>
    <cfRule type="expression" dxfId="1376" priority="2" stopIfTrue="1">
      <formula>AND( $A14=4, $C14="ü" )</formula>
    </cfRule>
    <cfRule type="expression" dxfId="1375" priority="13" stopIfTrue="1">
      <formula>AND( $A14=3, $C14="ü" )</formula>
    </cfRule>
    <cfRule type="expression" dxfId="1374" priority="14" stopIfTrue="1">
      <formula>AND( $A14=2, $C14="Ü" )</formula>
    </cfRule>
  </conditionalFormatting>
  <conditionalFormatting sqref="J31:U31">
    <cfRule type="expression" dxfId="1373" priority="6" stopIfTrue="1">
      <formula>AND( $A31=1, $C31="T" )</formula>
    </cfRule>
    <cfRule type="expression" dxfId="1372" priority="7" stopIfTrue="1">
      <formula>AND( $A31=4, $C31="ü" )</formula>
    </cfRule>
    <cfRule type="expression" dxfId="1371" priority="8" stopIfTrue="1">
      <formula>AND( $A31=3, $C31="ü" )</formula>
    </cfRule>
    <cfRule type="expression" dxfId="1370" priority="9" stopIfTrue="1">
      <formula>AND( $A31=2, $C31="Ü" )</formula>
    </cfRule>
  </conditionalFormatting>
  <conditionalFormatting sqref="O14:O31">
    <cfRule type="expression" dxfId="1369" priority="11" stopIfTrue="1">
      <formula>AND($O14&lt;&gt;"",$P14&lt;&gt;"")</formula>
    </cfRule>
  </conditionalFormatting>
  <conditionalFormatting sqref="O31">
    <cfRule type="expression" dxfId="1368" priority="4" stopIfTrue="1">
      <formula>AND($O31&lt;&gt;"",$P31&lt;&gt;"")</formula>
    </cfRule>
  </conditionalFormatting>
  <conditionalFormatting sqref="P14:P31">
    <cfRule type="expression" dxfId="1367" priority="10" stopIfTrue="1">
      <formula>$O14&lt;&gt;""</formula>
    </cfRule>
  </conditionalFormatting>
  <conditionalFormatting sqref="P31">
    <cfRule type="expression" dxfId="1366" priority="3" stopIfTrue="1">
      <formula>$O31&lt;&gt;""</formula>
    </cfRule>
  </conditionalFormatting>
  <conditionalFormatting sqref="R14:R31">
    <cfRule type="expression" dxfId="1365" priority="12" stopIfTrue="1">
      <formula>AND($K14&lt;&gt;"",OR($O14&lt;&gt;"",$P14&lt;&gt;""))</formula>
    </cfRule>
  </conditionalFormatting>
  <conditionalFormatting sqref="R31">
    <cfRule type="expression" dxfId="1364" priority="5" stopIfTrue="1">
      <formula>AND($K31&lt;&gt;"",OR($O31&lt;&gt;"",$P31&lt;&gt;""))</formula>
    </cfRule>
  </conditionalFormatting>
  <conditionalFormatting sqref="S14:S31">
    <cfRule type="expression" dxfId="1363" priority="15">
      <formula>$L14&lt;&gt;""</formula>
    </cfRule>
  </conditionalFormatting>
  <conditionalFormatting sqref="T14:T31">
    <cfRule type="expression" dxfId="1362" priority="16" stopIfTrue="1">
      <formula>$L14=""</formula>
    </cfRule>
  </conditionalFormatting>
  <dataValidations count="2">
    <dataValidation type="list" allowBlank="1" showInputMessage="1" showErrorMessage="1" sqref="B14:B31" xr:uid="{308A66DE-8862-4CFF-9644-5492A091C9D4}">
      <formula1>"B"</formula1>
    </dataValidation>
    <dataValidation type="list" allowBlank="1" showInputMessage="1" showErrorMessage="1" sqref="A14:A31" xr:uid="{272DEBD6-1BF2-4528-AAD4-BD18CC7F7E2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0A4EE-7044-4E23-B355-0CCB98D92477}">
  <sheetPr codeName="Tabelle03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IF(Zusammenfassung!F39&lt;&gt;"",Zusammenfassung!F39,Zusammenfassung!D39)</f>
        <v>IK-Teilprojekt II - AG 9</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Zusammenfassung!$B$39</f>
        <v>2</v>
      </c>
      <c r="L6" s="155" t="str">
        <f>Sprache!$B$33</f>
        <v>IK</v>
      </c>
      <c r="M6" s="159"/>
      <c r="N6" s="159"/>
      <c r="O6" s="159"/>
      <c r="P6" s="159"/>
      <c r="Q6" s="160"/>
      <c r="R6" s="156"/>
      <c r="S6" s="156"/>
      <c r="T6" s="156"/>
      <c r="U6" s="158"/>
    </row>
    <row r="7" spans="1:21" ht="20.100000000000001" hidden="1" customHeight="1" thickBot="1" x14ac:dyDescent="0.3">
      <c r="J7" s="68" t="s">
        <v>378</v>
      </c>
      <c r="K7" s="206">
        <f>Zusammenfassung!$C$39</f>
        <v>9</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 - AG 9</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x4akw8pgLkL2DChLzci7ZAAjRMoO6giedtSRS8BrNFdAB+exC+rQ8fMcL3iAFVxJYwOePlc15I09jt7j/1+LmA==" saltValue="6GPN5fOE68a9sGtRZuAoDA==" spinCount="100000" sheet="1" objects="1" scenarios="1" formatCells="0" formatRows="0" selectLockedCells="1" autoFilter="0"/>
  <mergeCells count="1">
    <mergeCell ref="O10:P10"/>
  </mergeCells>
  <conditionalFormatting sqref="J14:U31">
    <cfRule type="expression" dxfId="1361" priority="1" stopIfTrue="1">
      <formula>AND( $A14=1, $C14="T" )</formula>
    </cfRule>
    <cfRule type="expression" dxfId="1360" priority="2" stopIfTrue="1">
      <formula>AND( $A14=4, $C14="ü" )</formula>
    </cfRule>
    <cfRule type="expression" dxfId="1359" priority="13" stopIfTrue="1">
      <formula>AND( $A14=3, $C14="ü" )</formula>
    </cfRule>
    <cfRule type="expression" dxfId="1358" priority="14" stopIfTrue="1">
      <formula>AND( $A14=2, $C14="Ü" )</formula>
    </cfRule>
  </conditionalFormatting>
  <conditionalFormatting sqref="J31:U31">
    <cfRule type="expression" dxfId="1357" priority="6" stopIfTrue="1">
      <formula>AND( $A31=1, $C31="T" )</formula>
    </cfRule>
    <cfRule type="expression" dxfId="1356" priority="7" stopIfTrue="1">
      <formula>AND( $A31=4, $C31="ü" )</formula>
    </cfRule>
    <cfRule type="expression" dxfId="1355" priority="8" stopIfTrue="1">
      <formula>AND( $A31=3, $C31="ü" )</formula>
    </cfRule>
    <cfRule type="expression" dxfId="1354" priority="9" stopIfTrue="1">
      <formula>AND( $A31=2, $C31="Ü" )</formula>
    </cfRule>
  </conditionalFormatting>
  <conditionalFormatting sqref="O14:O31">
    <cfRule type="expression" dxfId="1353" priority="11" stopIfTrue="1">
      <formula>AND($O14&lt;&gt;"",$P14&lt;&gt;"")</formula>
    </cfRule>
  </conditionalFormatting>
  <conditionalFormatting sqref="O31">
    <cfRule type="expression" dxfId="1352" priority="4" stopIfTrue="1">
      <formula>AND($O31&lt;&gt;"",$P31&lt;&gt;"")</formula>
    </cfRule>
  </conditionalFormatting>
  <conditionalFormatting sqref="P14:P31">
    <cfRule type="expression" dxfId="1351" priority="10" stopIfTrue="1">
      <formula>$O14&lt;&gt;""</formula>
    </cfRule>
  </conditionalFormatting>
  <conditionalFormatting sqref="P31">
    <cfRule type="expression" dxfId="1350" priority="3" stopIfTrue="1">
      <formula>$O31&lt;&gt;""</formula>
    </cfRule>
  </conditionalFormatting>
  <conditionalFormatting sqref="R14:R31">
    <cfRule type="expression" dxfId="1349" priority="12" stopIfTrue="1">
      <formula>AND($K14&lt;&gt;"",OR($O14&lt;&gt;"",$P14&lt;&gt;""))</formula>
    </cfRule>
  </conditionalFormatting>
  <conditionalFormatting sqref="R31">
    <cfRule type="expression" dxfId="1348" priority="5" stopIfTrue="1">
      <formula>AND($K31&lt;&gt;"",OR($O31&lt;&gt;"",$P31&lt;&gt;""))</formula>
    </cfRule>
  </conditionalFormatting>
  <conditionalFormatting sqref="S14:S31">
    <cfRule type="expression" dxfId="1347" priority="15">
      <formula>$L14&lt;&gt;""</formula>
    </cfRule>
  </conditionalFormatting>
  <conditionalFormatting sqref="T14:T31">
    <cfRule type="expression" dxfId="1346" priority="16" stopIfTrue="1">
      <formula>$L14=""</formula>
    </cfRule>
  </conditionalFormatting>
  <dataValidations count="2">
    <dataValidation type="list" allowBlank="1" showInputMessage="1" showErrorMessage="1" sqref="B14:B31" xr:uid="{A12F1DF9-B9FA-4978-BB36-03CD115CB7C3}">
      <formula1>"B"</formula1>
    </dataValidation>
    <dataValidation type="list" allowBlank="1" showInputMessage="1" showErrorMessage="1" sqref="A14:A31" xr:uid="{8C72DFE7-D6D5-4E6B-B88D-5BF36E78183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4EAFB-1910-456D-9CC8-70C3370FE6F9}">
  <sheetPr codeName="Tabelle004"/>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1AB48-F6E1-4320-9A73-BE8484634473}">
  <sheetPr codeName="Tabelle04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IF(Zusammenfassung!F40&lt;&gt;"",Zusammenfassung!F40,Zusammenfassung!D40)</f>
        <v>IK-Teilprojekt II - AG 10</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Zusammenfassung!$B$40</f>
        <v>2</v>
      </c>
      <c r="L6" s="155" t="str">
        <f>Sprache!$B$33</f>
        <v>IK</v>
      </c>
      <c r="M6" s="159"/>
      <c r="N6" s="159"/>
      <c r="O6" s="159"/>
      <c r="P6" s="159"/>
      <c r="Q6" s="160"/>
      <c r="R6" s="156"/>
      <c r="S6" s="156"/>
      <c r="T6" s="156"/>
      <c r="U6" s="158"/>
    </row>
    <row r="7" spans="1:21" ht="20.100000000000001" hidden="1" customHeight="1" thickBot="1" x14ac:dyDescent="0.3">
      <c r="J7" s="68" t="s">
        <v>378</v>
      </c>
      <c r="K7" s="206">
        <f>Zusammenfassung!$C$40</f>
        <v>10</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 - AG 10</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mXXXXejB5faP9+Uf0gnA/j1CUPe9P2Bc1mMUuFqYXUIO++3UbPBEx67XtMe/RFZ1OYhfky7Z5tLjlT/FqUuhQ==" saltValue="vQ2bolHI+4dyNU7N0CJivw==" spinCount="100000" sheet="1" objects="1" scenarios="1" formatCells="0" formatRows="0" selectLockedCells="1" autoFilter="0"/>
  <mergeCells count="1">
    <mergeCell ref="O10:P10"/>
  </mergeCells>
  <conditionalFormatting sqref="J14:U31">
    <cfRule type="expression" dxfId="1345" priority="1" stopIfTrue="1">
      <formula>AND( $A14=1, $C14="T" )</formula>
    </cfRule>
    <cfRule type="expression" dxfId="1344" priority="2" stopIfTrue="1">
      <formula>AND( $A14=4, $C14="ü" )</formula>
    </cfRule>
    <cfRule type="expression" dxfId="1343" priority="13" stopIfTrue="1">
      <formula>AND( $A14=3, $C14="ü" )</formula>
    </cfRule>
    <cfRule type="expression" dxfId="1342" priority="14" stopIfTrue="1">
      <formula>AND( $A14=2, $C14="Ü" )</formula>
    </cfRule>
  </conditionalFormatting>
  <conditionalFormatting sqref="J31:U31">
    <cfRule type="expression" dxfId="1341" priority="6" stopIfTrue="1">
      <formula>AND( $A31=1, $C31="T" )</formula>
    </cfRule>
    <cfRule type="expression" dxfId="1340" priority="7" stopIfTrue="1">
      <formula>AND( $A31=4, $C31="ü" )</formula>
    </cfRule>
    <cfRule type="expression" dxfId="1339" priority="8" stopIfTrue="1">
      <formula>AND( $A31=3, $C31="ü" )</formula>
    </cfRule>
    <cfRule type="expression" dxfId="1338" priority="9" stopIfTrue="1">
      <formula>AND( $A31=2, $C31="Ü" )</formula>
    </cfRule>
  </conditionalFormatting>
  <conditionalFormatting sqref="O14:O31">
    <cfRule type="expression" dxfId="1337" priority="11" stopIfTrue="1">
      <formula>AND($O14&lt;&gt;"",$P14&lt;&gt;"")</formula>
    </cfRule>
  </conditionalFormatting>
  <conditionalFormatting sqref="O31">
    <cfRule type="expression" dxfId="1336" priority="4" stopIfTrue="1">
      <formula>AND($O31&lt;&gt;"",$P31&lt;&gt;"")</formula>
    </cfRule>
  </conditionalFormatting>
  <conditionalFormatting sqref="P14:P31">
    <cfRule type="expression" dxfId="1335" priority="10" stopIfTrue="1">
      <formula>$O14&lt;&gt;""</formula>
    </cfRule>
  </conditionalFormatting>
  <conditionalFormatting sqref="P31">
    <cfRule type="expression" dxfId="1334" priority="3" stopIfTrue="1">
      <formula>$O31&lt;&gt;""</formula>
    </cfRule>
  </conditionalFormatting>
  <conditionalFormatting sqref="R14:R31">
    <cfRule type="expression" dxfId="1333" priority="12" stopIfTrue="1">
      <formula>AND($K14&lt;&gt;"",OR($O14&lt;&gt;"",$P14&lt;&gt;""))</formula>
    </cfRule>
  </conditionalFormatting>
  <conditionalFormatting sqref="R31">
    <cfRule type="expression" dxfId="1332" priority="5" stopIfTrue="1">
      <formula>AND($K31&lt;&gt;"",OR($O31&lt;&gt;"",$P31&lt;&gt;""))</formula>
    </cfRule>
  </conditionalFormatting>
  <conditionalFormatting sqref="S14:S31">
    <cfRule type="expression" dxfId="1331" priority="15">
      <formula>$L14&lt;&gt;""</formula>
    </cfRule>
  </conditionalFormatting>
  <conditionalFormatting sqref="T14:T31">
    <cfRule type="expression" dxfId="1330" priority="16" stopIfTrue="1">
      <formula>$L14=""</formula>
    </cfRule>
  </conditionalFormatting>
  <dataValidations count="2">
    <dataValidation type="list" allowBlank="1" showInputMessage="1" showErrorMessage="1" sqref="B14:B31" xr:uid="{C14D36AA-DE7F-4CEC-86A1-37C6432BB203}">
      <formula1>"B"</formula1>
    </dataValidation>
    <dataValidation type="list" allowBlank="1" showInputMessage="1" showErrorMessage="1" sqref="A14:A31" xr:uid="{4C1C43E3-1E4E-44FA-B2C4-3E418258EC4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36424-5A0D-42E3-8D8A-8A4DF92E3065}">
  <sheetPr codeName="Tabelle04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IF(Zusammenfassung!F41&lt;&gt;"",Zusammenfassung!F41,Zusammenfassung!D41)</f>
        <v>IK-Teilprojekt III - AG 1</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Zusammenfassung!$B$41</f>
        <v>3</v>
      </c>
      <c r="L6" s="155" t="str">
        <f>Sprache!$B$33</f>
        <v>IK</v>
      </c>
      <c r="M6" s="159"/>
      <c r="N6" s="159"/>
      <c r="O6" s="159"/>
      <c r="P6" s="159"/>
      <c r="Q6" s="160"/>
      <c r="R6" s="156"/>
      <c r="S6" s="156"/>
      <c r="T6" s="156"/>
      <c r="U6" s="158"/>
    </row>
    <row r="7" spans="1:21" ht="20.100000000000001" hidden="1" customHeight="1" thickBot="1" x14ac:dyDescent="0.3">
      <c r="J7" s="68" t="s">
        <v>378</v>
      </c>
      <c r="K7" s="206">
        <f>Zusammenfassung!$C$41</f>
        <v>1</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III - AG 1</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LcUVHOER9GQCfecKd6KSz62hyrD7Pp1biBVwzSPBTDfGzA0X9IL61dOo0f10bI3xMX7f/GLneAEr19vbChKbyQ==" saltValue="kCnSuVJtiWiX6gszfewexQ==" spinCount="100000" sheet="1" objects="1" scenarios="1" formatCells="0" formatRows="0" selectLockedCells="1" autoFilter="0"/>
  <mergeCells count="1">
    <mergeCell ref="O10:P10"/>
  </mergeCells>
  <conditionalFormatting sqref="J14:U31">
    <cfRule type="expression" dxfId="1329" priority="1" stopIfTrue="1">
      <formula>AND( $A14=1, $C14="T" )</formula>
    </cfRule>
    <cfRule type="expression" dxfId="1328" priority="2" stopIfTrue="1">
      <formula>AND( $A14=4, $C14="ü" )</formula>
    </cfRule>
    <cfRule type="expression" dxfId="1327" priority="13" stopIfTrue="1">
      <formula>AND( $A14=3, $C14="ü" )</formula>
    </cfRule>
    <cfRule type="expression" dxfId="1326" priority="14" stopIfTrue="1">
      <formula>AND( $A14=2, $C14="Ü" )</formula>
    </cfRule>
  </conditionalFormatting>
  <conditionalFormatting sqref="J31:U31">
    <cfRule type="expression" dxfId="1325" priority="6" stopIfTrue="1">
      <formula>AND( $A31=1, $C31="T" )</formula>
    </cfRule>
    <cfRule type="expression" dxfId="1324" priority="7" stopIfTrue="1">
      <formula>AND( $A31=4, $C31="ü" )</formula>
    </cfRule>
    <cfRule type="expression" dxfId="1323" priority="8" stopIfTrue="1">
      <formula>AND( $A31=3, $C31="ü" )</formula>
    </cfRule>
    <cfRule type="expression" dxfId="1322" priority="9" stopIfTrue="1">
      <formula>AND( $A31=2, $C31="Ü" )</formula>
    </cfRule>
  </conditionalFormatting>
  <conditionalFormatting sqref="O14:O31">
    <cfRule type="expression" dxfId="1321" priority="11" stopIfTrue="1">
      <formula>AND($O14&lt;&gt;"",$P14&lt;&gt;"")</formula>
    </cfRule>
  </conditionalFormatting>
  <conditionalFormatting sqref="O31">
    <cfRule type="expression" dxfId="1320" priority="4" stopIfTrue="1">
      <formula>AND($O31&lt;&gt;"",$P31&lt;&gt;"")</formula>
    </cfRule>
  </conditionalFormatting>
  <conditionalFormatting sqref="P14:P31">
    <cfRule type="expression" dxfId="1319" priority="10" stopIfTrue="1">
      <formula>$O14&lt;&gt;""</formula>
    </cfRule>
  </conditionalFormatting>
  <conditionalFormatting sqref="P31">
    <cfRule type="expression" dxfId="1318" priority="3" stopIfTrue="1">
      <formula>$O31&lt;&gt;""</formula>
    </cfRule>
  </conditionalFormatting>
  <conditionalFormatting sqref="R14:R31">
    <cfRule type="expression" dxfId="1317" priority="12" stopIfTrue="1">
      <formula>AND($K14&lt;&gt;"",OR($O14&lt;&gt;"",$P14&lt;&gt;""))</formula>
    </cfRule>
  </conditionalFormatting>
  <conditionalFormatting sqref="R31">
    <cfRule type="expression" dxfId="1316" priority="5" stopIfTrue="1">
      <formula>AND($K31&lt;&gt;"",OR($O31&lt;&gt;"",$P31&lt;&gt;""))</formula>
    </cfRule>
  </conditionalFormatting>
  <conditionalFormatting sqref="S14:S31">
    <cfRule type="expression" dxfId="1315" priority="15">
      <formula>$L14&lt;&gt;""</formula>
    </cfRule>
  </conditionalFormatting>
  <conditionalFormatting sqref="T14:T31">
    <cfRule type="expression" dxfId="1314" priority="16" stopIfTrue="1">
      <formula>$L14=""</formula>
    </cfRule>
  </conditionalFormatting>
  <dataValidations count="2">
    <dataValidation type="list" allowBlank="1" showInputMessage="1" showErrorMessage="1" sqref="B14:B31" xr:uid="{A95DA88C-9045-4162-8029-D475DA5C6DCA}">
      <formula1>"B"</formula1>
    </dataValidation>
    <dataValidation type="list" allowBlank="1" showInputMessage="1" showErrorMessage="1" sqref="A14:A31" xr:uid="{98FF6D13-EF26-4082-8BD9-F1BCB6E91B8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21E36-A037-4E36-8775-D6A6A9170839}">
  <sheetPr codeName="Tabelle04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IF(Zusammenfassung!F42&lt;&gt;"",Zusammenfassung!F42,Zusammenfassung!D42)</f>
        <v>IK-Teilprojekt III - AG 2</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Zusammenfassung!$B$42</f>
        <v>3</v>
      </c>
      <c r="L6" s="155" t="str">
        <f>Sprache!$B$33</f>
        <v>IK</v>
      </c>
      <c r="M6" s="159"/>
      <c r="N6" s="159"/>
      <c r="O6" s="159"/>
      <c r="P6" s="159"/>
      <c r="Q6" s="160"/>
      <c r="R6" s="156"/>
      <c r="S6" s="156"/>
      <c r="T6" s="156"/>
      <c r="U6" s="158"/>
    </row>
    <row r="7" spans="1:21" ht="20.100000000000001" hidden="1" customHeight="1" thickBot="1" x14ac:dyDescent="0.3">
      <c r="J7" s="68" t="s">
        <v>378</v>
      </c>
      <c r="K7" s="206">
        <f>Zusammenfassung!$C$42</f>
        <v>2</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III - AG 2</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LWtl98Rin6EAeoKrEkxmMfLqFsWkfxGtRAlHmJeXB1+okXGRXgc9gGQ5RSY5QwkUjwsnVgzuLYh9G9DnYrW+Dw==" saltValue="sSXL/PWYKlE7Gup/WBEFKw==" spinCount="100000" sheet="1" objects="1" scenarios="1" formatCells="0" formatRows="0" selectLockedCells="1" autoFilter="0"/>
  <mergeCells count="1">
    <mergeCell ref="O10:P10"/>
  </mergeCells>
  <conditionalFormatting sqref="J14:U31">
    <cfRule type="expression" dxfId="1313" priority="1" stopIfTrue="1">
      <formula>AND( $A14=1, $C14="T" )</formula>
    </cfRule>
    <cfRule type="expression" dxfId="1312" priority="2" stopIfTrue="1">
      <formula>AND( $A14=4, $C14="ü" )</formula>
    </cfRule>
    <cfRule type="expression" dxfId="1311" priority="13" stopIfTrue="1">
      <formula>AND( $A14=3, $C14="ü" )</formula>
    </cfRule>
    <cfRule type="expression" dxfId="1310" priority="14" stopIfTrue="1">
      <formula>AND( $A14=2, $C14="Ü" )</formula>
    </cfRule>
  </conditionalFormatting>
  <conditionalFormatting sqref="J31:U31">
    <cfRule type="expression" dxfId="1309" priority="6" stopIfTrue="1">
      <formula>AND( $A31=1, $C31="T" )</formula>
    </cfRule>
    <cfRule type="expression" dxfId="1308" priority="7" stopIfTrue="1">
      <formula>AND( $A31=4, $C31="ü" )</formula>
    </cfRule>
    <cfRule type="expression" dxfId="1307" priority="8" stopIfTrue="1">
      <formula>AND( $A31=3, $C31="ü" )</formula>
    </cfRule>
    <cfRule type="expression" dxfId="1306" priority="9" stopIfTrue="1">
      <formula>AND( $A31=2, $C31="Ü" )</formula>
    </cfRule>
  </conditionalFormatting>
  <conditionalFormatting sqref="O14:O31">
    <cfRule type="expression" dxfId="1305" priority="11" stopIfTrue="1">
      <formula>AND($O14&lt;&gt;"",$P14&lt;&gt;"")</formula>
    </cfRule>
  </conditionalFormatting>
  <conditionalFormatting sqref="O31">
    <cfRule type="expression" dxfId="1304" priority="4" stopIfTrue="1">
      <formula>AND($O31&lt;&gt;"",$P31&lt;&gt;"")</formula>
    </cfRule>
  </conditionalFormatting>
  <conditionalFormatting sqref="P14:P31">
    <cfRule type="expression" dxfId="1303" priority="10" stopIfTrue="1">
      <formula>$O14&lt;&gt;""</formula>
    </cfRule>
  </conditionalFormatting>
  <conditionalFormatting sqref="P31">
    <cfRule type="expression" dxfId="1302" priority="3" stopIfTrue="1">
      <formula>$O31&lt;&gt;""</formula>
    </cfRule>
  </conditionalFormatting>
  <conditionalFormatting sqref="R14:R31">
    <cfRule type="expression" dxfId="1301" priority="12" stopIfTrue="1">
      <formula>AND($K14&lt;&gt;"",OR($O14&lt;&gt;"",$P14&lt;&gt;""))</formula>
    </cfRule>
  </conditionalFormatting>
  <conditionalFormatting sqref="R31">
    <cfRule type="expression" dxfId="1300" priority="5" stopIfTrue="1">
      <formula>AND($K31&lt;&gt;"",OR($O31&lt;&gt;"",$P31&lt;&gt;""))</formula>
    </cfRule>
  </conditionalFormatting>
  <conditionalFormatting sqref="S14:S31">
    <cfRule type="expression" dxfId="1299" priority="15">
      <formula>$L14&lt;&gt;""</formula>
    </cfRule>
  </conditionalFormatting>
  <conditionalFormatting sqref="T14:T31">
    <cfRule type="expression" dxfId="1298" priority="16" stopIfTrue="1">
      <formula>$L14=""</formula>
    </cfRule>
  </conditionalFormatting>
  <dataValidations count="2">
    <dataValidation type="list" allowBlank="1" showInputMessage="1" showErrorMessage="1" sqref="B14:B31" xr:uid="{101BD093-EFAE-4015-A909-9B33A1DE2099}">
      <formula1>"B"</formula1>
    </dataValidation>
    <dataValidation type="list" allowBlank="1" showInputMessage="1" showErrorMessage="1" sqref="A14:A31" xr:uid="{9DE74C5B-7FC6-4201-890B-7AB3C20CA99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0B78-8449-4395-A95C-43C8E706B39F}">
  <sheetPr codeName="Tabelle04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IF(Zusammenfassung!F43&lt;&gt;"",Zusammenfassung!F43,Zusammenfassung!D43)</f>
        <v>IK-Teilprojekt III - AG 3</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Zusammenfassung!$B$43</f>
        <v>3</v>
      </c>
      <c r="L6" s="155" t="str">
        <f>Sprache!$B$33</f>
        <v>IK</v>
      </c>
      <c r="M6" s="159"/>
      <c r="N6" s="159"/>
      <c r="O6" s="159"/>
      <c r="P6" s="159"/>
      <c r="Q6" s="160"/>
      <c r="R6" s="156"/>
      <c r="S6" s="156"/>
      <c r="T6" s="156"/>
      <c r="U6" s="158"/>
    </row>
    <row r="7" spans="1:21" ht="20.100000000000001" hidden="1" customHeight="1" thickBot="1" x14ac:dyDescent="0.3">
      <c r="J7" s="68" t="s">
        <v>378</v>
      </c>
      <c r="K7" s="206">
        <f>Zusammenfassung!$C$43</f>
        <v>3</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III - AG 3</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DD2YY+/H8we6oWtc0uM2JV5bfw3Ncwen/wYf15aZlyxBP92zrJVUxNloM2okg65kuMYo1eWppSPJPD4Gr+Csxw==" saltValue="87M3+uLGi+gsZumFOYkryA==" spinCount="100000" sheet="1" objects="1" scenarios="1" formatCells="0" formatRows="0" selectLockedCells="1" autoFilter="0"/>
  <mergeCells count="1">
    <mergeCell ref="O10:P10"/>
  </mergeCells>
  <conditionalFormatting sqref="J14:U31">
    <cfRule type="expression" dxfId="1297" priority="1" stopIfTrue="1">
      <formula>AND( $A14=1, $C14="T" )</formula>
    </cfRule>
    <cfRule type="expression" dxfId="1296" priority="2" stopIfTrue="1">
      <formula>AND( $A14=4, $C14="ü" )</formula>
    </cfRule>
    <cfRule type="expression" dxfId="1295" priority="13" stopIfTrue="1">
      <formula>AND( $A14=3, $C14="ü" )</formula>
    </cfRule>
    <cfRule type="expression" dxfId="1294" priority="14" stopIfTrue="1">
      <formula>AND( $A14=2, $C14="Ü" )</formula>
    </cfRule>
  </conditionalFormatting>
  <conditionalFormatting sqref="J31:U31">
    <cfRule type="expression" dxfId="1293" priority="6" stopIfTrue="1">
      <formula>AND( $A31=1, $C31="T" )</formula>
    </cfRule>
    <cfRule type="expression" dxfId="1292" priority="7" stopIfTrue="1">
      <formula>AND( $A31=4, $C31="ü" )</formula>
    </cfRule>
    <cfRule type="expression" dxfId="1291" priority="8" stopIfTrue="1">
      <formula>AND( $A31=3, $C31="ü" )</formula>
    </cfRule>
    <cfRule type="expression" dxfId="1290" priority="9" stopIfTrue="1">
      <formula>AND( $A31=2, $C31="Ü" )</formula>
    </cfRule>
  </conditionalFormatting>
  <conditionalFormatting sqref="O14:O31">
    <cfRule type="expression" dxfId="1289" priority="11" stopIfTrue="1">
      <formula>AND($O14&lt;&gt;"",$P14&lt;&gt;"")</formula>
    </cfRule>
  </conditionalFormatting>
  <conditionalFormatting sqref="O31">
    <cfRule type="expression" dxfId="1288" priority="4" stopIfTrue="1">
      <formula>AND($O31&lt;&gt;"",$P31&lt;&gt;"")</formula>
    </cfRule>
  </conditionalFormatting>
  <conditionalFormatting sqref="P14:P31">
    <cfRule type="expression" dxfId="1287" priority="10" stopIfTrue="1">
      <formula>$O14&lt;&gt;""</formula>
    </cfRule>
  </conditionalFormatting>
  <conditionalFormatting sqref="P31">
    <cfRule type="expression" dxfId="1286" priority="3" stopIfTrue="1">
      <formula>$O31&lt;&gt;""</formula>
    </cfRule>
  </conditionalFormatting>
  <conditionalFormatting sqref="R14:R31">
    <cfRule type="expression" dxfId="1285" priority="12" stopIfTrue="1">
      <formula>AND($K14&lt;&gt;"",OR($O14&lt;&gt;"",$P14&lt;&gt;""))</formula>
    </cfRule>
  </conditionalFormatting>
  <conditionalFormatting sqref="R31">
    <cfRule type="expression" dxfId="1284" priority="5" stopIfTrue="1">
      <formula>AND($K31&lt;&gt;"",OR($O31&lt;&gt;"",$P31&lt;&gt;""))</formula>
    </cfRule>
  </conditionalFormatting>
  <conditionalFormatting sqref="S14:S31">
    <cfRule type="expression" dxfId="1283" priority="15">
      <formula>$L14&lt;&gt;""</formula>
    </cfRule>
  </conditionalFormatting>
  <conditionalFormatting sqref="T14:T31">
    <cfRule type="expression" dxfId="1282" priority="16" stopIfTrue="1">
      <formula>$L14=""</formula>
    </cfRule>
  </conditionalFormatting>
  <dataValidations count="2">
    <dataValidation type="list" allowBlank="1" showInputMessage="1" showErrorMessage="1" sqref="B14:B31" xr:uid="{98C03743-56C8-4CC2-9D5D-D04BD530CA68}">
      <formula1>"B"</formula1>
    </dataValidation>
    <dataValidation type="list" allowBlank="1" showInputMessage="1" showErrorMessage="1" sqref="A14:A31" xr:uid="{ACD85264-4D6D-4F88-878C-04CF4F4AD15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C2125-665C-48B4-81E4-AD1E20F3DF96}">
  <sheetPr codeName="Tabelle04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IF(Zusammenfassung!F44&lt;&gt;"",Zusammenfassung!F44,Zusammenfassung!D44)</f>
        <v>IK-Teilprojekt III - AG 4</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Zusammenfassung!$B$44</f>
        <v>3</v>
      </c>
      <c r="L6" s="155" t="str">
        <f>Sprache!$B$33</f>
        <v>IK</v>
      </c>
      <c r="M6" s="159"/>
      <c r="N6" s="159"/>
      <c r="O6" s="159"/>
      <c r="P6" s="159"/>
      <c r="Q6" s="160"/>
      <c r="R6" s="156"/>
      <c r="S6" s="156"/>
      <c r="T6" s="156"/>
      <c r="U6" s="158"/>
    </row>
    <row r="7" spans="1:21" ht="20.100000000000001" hidden="1" customHeight="1" thickBot="1" x14ac:dyDescent="0.3">
      <c r="J7" s="68" t="s">
        <v>378</v>
      </c>
      <c r="K7" s="206">
        <f>Zusammenfassung!$C$44</f>
        <v>4</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III - AG 4</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UbxWi+v096y47NPWvy3zh7W1sp61bDZ8kYAi6XJYL7boI/J9j4xZh2bjHSMkGWdZzMD60UEDcNrVKU0GJsMPkw==" saltValue="JlT6C3VMP+XabnK6b+kagQ==" spinCount="100000" sheet="1" objects="1" scenarios="1" formatCells="0" formatRows="0" selectLockedCells="1" autoFilter="0"/>
  <mergeCells count="1">
    <mergeCell ref="O10:P10"/>
  </mergeCells>
  <conditionalFormatting sqref="J14:U31">
    <cfRule type="expression" dxfId="1281" priority="1" stopIfTrue="1">
      <formula>AND( $A14=1, $C14="T" )</formula>
    </cfRule>
    <cfRule type="expression" dxfId="1280" priority="2" stopIfTrue="1">
      <formula>AND( $A14=4, $C14="ü" )</formula>
    </cfRule>
    <cfRule type="expression" dxfId="1279" priority="13" stopIfTrue="1">
      <formula>AND( $A14=3, $C14="ü" )</formula>
    </cfRule>
    <cfRule type="expression" dxfId="1278" priority="14" stopIfTrue="1">
      <formula>AND( $A14=2, $C14="Ü" )</formula>
    </cfRule>
  </conditionalFormatting>
  <conditionalFormatting sqref="J31:U31">
    <cfRule type="expression" dxfId="1277" priority="6" stopIfTrue="1">
      <formula>AND( $A31=1, $C31="T" )</formula>
    </cfRule>
    <cfRule type="expression" dxfId="1276" priority="7" stopIfTrue="1">
      <formula>AND( $A31=4, $C31="ü" )</formula>
    </cfRule>
    <cfRule type="expression" dxfId="1275" priority="8" stopIfTrue="1">
      <formula>AND( $A31=3, $C31="ü" )</formula>
    </cfRule>
    <cfRule type="expression" dxfId="1274" priority="9" stopIfTrue="1">
      <formula>AND( $A31=2, $C31="Ü" )</formula>
    </cfRule>
  </conditionalFormatting>
  <conditionalFormatting sqref="O14:O31">
    <cfRule type="expression" dxfId="1273" priority="11" stopIfTrue="1">
      <formula>AND($O14&lt;&gt;"",$P14&lt;&gt;"")</formula>
    </cfRule>
  </conditionalFormatting>
  <conditionalFormatting sqref="O31">
    <cfRule type="expression" dxfId="1272" priority="4" stopIfTrue="1">
      <formula>AND($O31&lt;&gt;"",$P31&lt;&gt;"")</formula>
    </cfRule>
  </conditionalFormatting>
  <conditionalFormatting sqref="P14:P31">
    <cfRule type="expression" dxfId="1271" priority="10" stopIfTrue="1">
      <formula>$O14&lt;&gt;""</formula>
    </cfRule>
  </conditionalFormatting>
  <conditionalFormatting sqref="P31">
    <cfRule type="expression" dxfId="1270" priority="3" stopIfTrue="1">
      <formula>$O31&lt;&gt;""</formula>
    </cfRule>
  </conditionalFormatting>
  <conditionalFormatting sqref="R14:R31">
    <cfRule type="expression" dxfId="1269" priority="12" stopIfTrue="1">
      <formula>AND($K14&lt;&gt;"",OR($O14&lt;&gt;"",$P14&lt;&gt;""))</formula>
    </cfRule>
  </conditionalFormatting>
  <conditionalFormatting sqref="R31">
    <cfRule type="expression" dxfId="1268" priority="5" stopIfTrue="1">
      <formula>AND($K31&lt;&gt;"",OR($O31&lt;&gt;"",$P31&lt;&gt;""))</formula>
    </cfRule>
  </conditionalFormatting>
  <conditionalFormatting sqref="S14:S31">
    <cfRule type="expression" dxfId="1267" priority="15">
      <formula>$L14&lt;&gt;""</formula>
    </cfRule>
  </conditionalFormatting>
  <conditionalFormatting sqref="T14:T31">
    <cfRule type="expression" dxfId="1266" priority="16" stopIfTrue="1">
      <formula>$L14=""</formula>
    </cfRule>
  </conditionalFormatting>
  <dataValidations count="2">
    <dataValidation type="list" allowBlank="1" showInputMessage="1" showErrorMessage="1" sqref="B14:B31" xr:uid="{EDDBF324-16EF-4A26-AE0D-202CB658DE90}">
      <formula1>"B"</formula1>
    </dataValidation>
    <dataValidation type="list" allowBlank="1" showInputMessage="1" showErrorMessage="1" sqref="A14:A31" xr:uid="{16BA3811-1A2A-4EBF-B12D-5376BDF0303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CA0F-90C0-4F35-BA63-00F6F2B99E50}">
  <sheetPr codeName="Tabelle04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IF(Zusammenfassung!F45&lt;&gt;"",Zusammenfassung!F45,Zusammenfassung!D45)</f>
        <v>IK-Teilprojekt III - AG 5</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Zusammenfassung!$B$45</f>
        <v>3</v>
      </c>
      <c r="L6" s="155" t="str">
        <f>Sprache!$B$33</f>
        <v>IK</v>
      </c>
      <c r="M6" s="159"/>
      <c r="N6" s="159"/>
      <c r="O6" s="159"/>
      <c r="P6" s="159"/>
      <c r="Q6" s="160"/>
      <c r="R6" s="156"/>
      <c r="S6" s="156"/>
      <c r="T6" s="156"/>
      <c r="U6" s="158"/>
    </row>
    <row r="7" spans="1:21" ht="20.100000000000001" hidden="1" customHeight="1" thickBot="1" x14ac:dyDescent="0.3">
      <c r="J7" s="68" t="s">
        <v>378</v>
      </c>
      <c r="K7" s="206">
        <f>Zusammenfassung!$C$45</f>
        <v>5</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III - AG 5</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RlLVyU3mcqbM9gQ47DT3PuGMJyMsMkgQRWUD3lV/wcp0+cFXx3Wlua73KlL2m4mS0ogeVzQxtUtY5Qc6kuyP8A==" saltValue="W/11qN86GM+DiVSS48Bqyw==" spinCount="100000" sheet="1" objects="1" scenarios="1" formatCells="0" formatRows="0" selectLockedCells="1" autoFilter="0"/>
  <mergeCells count="1">
    <mergeCell ref="O10:P10"/>
  </mergeCells>
  <conditionalFormatting sqref="J14:U31">
    <cfRule type="expression" dxfId="1265" priority="1" stopIfTrue="1">
      <formula>AND( $A14=1, $C14="T" )</formula>
    </cfRule>
    <cfRule type="expression" dxfId="1264" priority="2" stopIfTrue="1">
      <formula>AND( $A14=4, $C14="ü" )</formula>
    </cfRule>
    <cfRule type="expression" dxfId="1263" priority="13" stopIfTrue="1">
      <formula>AND( $A14=3, $C14="ü" )</formula>
    </cfRule>
    <cfRule type="expression" dxfId="1262" priority="14" stopIfTrue="1">
      <formula>AND( $A14=2, $C14="Ü" )</formula>
    </cfRule>
  </conditionalFormatting>
  <conditionalFormatting sqref="J31:U31">
    <cfRule type="expression" dxfId="1261" priority="6" stopIfTrue="1">
      <formula>AND( $A31=1, $C31="T" )</formula>
    </cfRule>
    <cfRule type="expression" dxfId="1260" priority="7" stopIfTrue="1">
      <formula>AND( $A31=4, $C31="ü" )</formula>
    </cfRule>
    <cfRule type="expression" dxfId="1259" priority="8" stopIfTrue="1">
      <formula>AND( $A31=3, $C31="ü" )</formula>
    </cfRule>
    <cfRule type="expression" dxfId="1258" priority="9" stopIfTrue="1">
      <formula>AND( $A31=2, $C31="Ü" )</formula>
    </cfRule>
  </conditionalFormatting>
  <conditionalFormatting sqref="O14:O31">
    <cfRule type="expression" dxfId="1257" priority="11" stopIfTrue="1">
      <formula>AND($O14&lt;&gt;"",$P14&lt;&gt;"")</formula>
    </cfRule>
  </conditionalFormatting>
  <conditionalFormatting sqref="O31">
    <cfRule type="expression" dxfId="1256" priority="4" stopIfTrue="1">
      <formula>AND($O31&lt;&gt;"",$P31&lt;&gt;"")</formula>
    </cfRule>
  </conditionalFormatting>
  <conditionalFormatting sqref="P14:P31">
    <cfRule type="expression" dxfId="1255" priority="10" stopIfTrue="1">
      <formula>$O14&lt;&gt;""</formula>
    </cfRule>
  </conditionalFormatting>
  <conditionalFormatting sqref="P31">
    <cfRule type="expression" dxfId="1254" priority="3" stopIfTrue="1">
      <formula>$O31&lt;&gt;""</formula>
    </cfRule>
  </conditionalFormatting>
  <conditionalFormatting sqref="R14:R31">
    <cfRule type="expression" dxfId="1253" priority="12" stopIfTrue="1">
      <formula>AND($K14&lt;&gt;"",OR($O14&lt;&gt;"",$P14&lt;&gt;""))</formula>
    </cfRule>
  </conditionalFormatting>
  <conditionalFormatting sqref="R31">
    <cfRule type="expression" dxfId="1252" priority="5" stopIfTrue="1">
      <formula>AND($K31&lt;&gt;"",OR($O31&lt;&gt;"",$P31&lt;&gt;""))</formula>
    </cfRule>
  </conditionalFormatting>
  <conditionalFormatting sqref="S14:S31">
    <cfRule type="expression" dxfId="1251" priority="15">
      <formula>$L14&lt;&gt;""</formula>
    </cfRule>
  </conditionalFormatting>
  <conditionalFormatting sqref="T14:T31">
    <cfRule type="expression" dxfId="1250" priority="16" stopIfTrue="1">
      <formula>$L14=""</formula>
    </cfRule>
  </conditionalFormatting>
  <dataValidations count="2">
    <dataValidation type="list" allowBlank="1" showInputMessage="1" showErrorMessage="1" sqref="B14:B31" xr:uid="{A7FF64CC-2380-41D8-9FDC-29F63DB6DD23}">
      <formula1>"B"</formula1>
    </dataValidation>
    <dataValidation type="list" allowBlank="1" showInputMessage="1" showErrorMessage="1" sqref="A14:A31" xr:uid="{A48C8011-258C-41B6-8BFB-4DDC7B50A11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09D35-1ED7-42C3-A427-E05D21847FA3}">
  <sheetPr codeName="Tabelle04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IF(Zusammenfassung!F46&lt;&gt;"",Zusammenfassung!F46,Zusammenfassung!D46)</f>
        <v>IK-Teilprojekt III - AG 6</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Zusammenfassung!$B$46</f>
        <v>3</v>
      </c>
      <c r="L6" s="155" t="str">
        <f>Sprache!$B$33</f>
        <v>IK</v>
      </c>
      <c r="M6" s="159"/>
      <c r="N6" s="159"/>
      <c r="O6" s="159"/>
      <c r="P6" s="159"/>
      <c r="Q6" s="160"/>
      <c r="R6" s="156"/>
      <c r="S6" s="156"/>
      <c r="T6" s="156"/>
      <c r="U6" s="158"/>
    </row>
    <row r="7" spans="1:21" ht="20.100000000000001" hidden="1" customHeight="1" thickBot="1" x14ac:dyDescent="0.3">
      <c r="J7" s="68" t="s">
        <v>378</v>
      </c>
      <c r="K7" s="206">
        <f>Zusammenfassung!$C$46</f>
        <v>6</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III - AG 6</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e9JNyZZezr/1yIy3/8AOmGu7YLjVqcrhyVP0nuQHEk92oVYHeHLkcKpceGthLJSfb5huog9RIZ4622gEnJYSkw==" saltValue="GIIW84uKqNCCoY7A3yP7sw==" spinCount="100000" sheet="1" objects="1" scenarios="1" formatCells="0" formatRows="0" selectLockedCells="1" autoFilter="0"/>
  <mergeCells count="1">
    <mergeCell ref="O10:P10"/>
  </mergeCells>
  <conditionalFormatting sqref="J14:U31">
    <cfRule type="expression" dxfId="1249" priority="1" stopIfTrue="1">
      <formula>AND( $A14=1, $C14="T" )</formula>
    </cfRule>
    <cfRule type="expression" dxfId="1248" priority="2" stopIfTrue="1">
      <formula>AND( $A14=4, $C14="ü" )</formula>
    </cfRule>
    <cfRule type="expression" dxfId="1247" priority="13" stopIfTrue="1">
      <formula>AND( $A14=3, $C14="ü" )</formula>
    </cfRule>
    <cfRule type="expression" dxfId="1246" priority="14" stopIfTrue="1">
      <formula>AND( $A14=2, $C14="Ü" )</formula>
    </cfRule>
  </conditionalFormatting>
  <conditionalFormatting sqref="J31:U31">
    <cfRule type="expression" dxfId="1245" priority="6" stopIfTrue="1">
      <formula>AND( $A31=1, $C31="T" )</formula>
    </cfRule>
    <cfRule type="expression" dxfId="1244" priority="7" stopIfTrue="1">
      <formula>AND( $A31=4, $C31="ü" )</formula>
    </cfRule>
    <cfRule type="expression" dxfId="1243" priority="8" stopIfTrue="1">
      <formula>AND( $A31=3, $C31="ü" )</formula>
    </cfRule>
    <cfRule type="expression" dxfId="1242" priority="9" stopIfTrue="1">
      <formula>AND( $A31=2, $C31="Ü" )</formula>
    </cfRule>
  </conditionalFormatting>
  <conditionalFormatting sqref="O14:O31">
    <cfRule type="expression" dxfId="1241" priority="11" stopIfTrue="1">
      <formula>AND($O14&lt;&gt;"",$P14&lt;&gt;"")</formula>
    </cfRule>
  </conditionalFormatting>
  <conditionalFormatting sqref="O31">
    <cfRule type="expression" dxfId="1240" priority="4" stopIfTrue="1">
      <formula>AND($O31&lt;&gt;"",$P31&lt;&gt;"")</formula>
    </cfRule>
  </conditionalFormatting>
  <conditionalFormatting sqref="P14:P31">
    <cfRule type="expression" dxfId="1239" priority="10" stopIfTrue="1">
      <formula>$O14&lt;&gt;""</formula>
    </cfRule>
  </conditionalFormatting>
  <conditionalFormatting sqref="P31">
    <cfRule type="expression" dxfId="1238" priority="3" stopIfTrue="1">
      <formula>$O31&lt;&gt;""</formula>
    </cfRule>
  </conditionalFormatting>
  <conditionalFormatting sqref="R14:R31">
    <cfRule type="expression" dxfId="1237" priority="12" stopIfTrue="1">
      <formula>AND($K14&lt;&gt;"",OR($O14&lt;&gt;"",$P14&lt;&gt;""))</formula>
    </cfRule>
  </conditionalFormatting>
  <conditionalFormatting sqref="R31">
    <cfRule type="expression" dxfId="1236" priority="5" stopIfTrue="1">
      <formula>AND($K31&lt;&gt;"",OR($O31&lt;&gt;"",$P31&lt;&gt;""))</formula>
    </cfRule>
  </conditionalFormatting>
  <conditionalFormatting sqref="S14:S31">
    <cfRule type="expression" dxfId="1235" priority="15">
      <formula>$L14&lt;&gt;""</formula>
    </cfRule>
  </conditionalFormatting>
  <conditionalFormatting sqref="T14:T31">
    <cfRule type="expression" dxfId="1234" priority="16" stopIfTrue="1">
      <formula>$L14=""</formula>
    </cfRule>
  </conditionalFormatting>
  <dataValidations count="2">
    <dataValidation type="list" allowBlank="1" showInputMessage="1" showErrorMessage="1" sqref="B14:B31" xr:uid="{3D661CDE-5944-4C3E-BD01-4DB032CEE058}">
      <formula1>"B"</formula1>
    </dataValidation>
    <dataValidation type="list" allowBlank="1" showInputMessage="1" showErrorMessage="1" sqref="A14:A31" xr:uid="{7526B15A-5077-4CBB-AAED-2456847CDA8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F69E6-F6B8-474A-953F-2DBB52AD95F6}">
  <sheetPr codeName="Tabelle04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IF(Zusammenfassung!F47&lt;&gt;"",Zusammenfassung!F47,Zusammenfassung!D47)</f>
        <v>IK-Teilprojekt III - AG 7</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Zusammenfassung!$B$47</f>
        <v>3</v>
      </c>
      <c r="L6" s="155" t="str">
        <f>Sprache!$B$33</f>
        <v>IK</v>
      </c>
      <c r="M6" s="159"/>
      <c r="N6" s="159"/>
      <c r="O6" s="159"/>
      <c r="P6" s="159"/>
      <c r="Q6" s="160"/>
      <c r="R6" s="156"/>
      <c r="S6" s="156"/>
      <c r="T6" s="156"/>
      <c r="U6" s="158"/>
    </row>
    <row r="7" spans="1:21" ht="20.100000000000001" hidden="1" customHeight="1" thickBot="1" x14ac:dyDescent="0.3">
      <c r="J7" s="68" t="s">
        <v>378</v>
      </c>
      <c r="K7" s="206">
        <f>Zusammenfassung!$C$47</f>
        <v>7</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III - AG 7</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VG4DzWByB7Y3jXgCU6FuCW8joIYHKS7iJ1FwT4ksjcuLrQXKPUL9e/yaAp6OeM4sncpN6FYzjA+B5dUgcyAM+Q==" saltValue="EzFqoTLg95AQ6iUX6/O1VA==" spinCount="100000" sheet="1" objects="1" scenarios="1" formatCells="0" formatRows="0" selectLockedCells="1" autoFilter="0"/>
  <mergeCells count="1">
    <mergeCell ref="O10:P10"/>
  </mergeCells>
  <conditionalFormatting sqref="J14:U31">
    <cfRule type="expression" dxfId="1233" priority="1" stopIfTrue="1">
      <formula>AND( $A14=1, $C14="T" )</formula>
    </cfRule>
    <cfRule type="expression" dxfId="1232" priority="2" stopIfTrue="1">
      <formula>AND( $A14=4, $C14="ü" )</formula>
    </cfRule>
    <cfRule type="expression" dxfId="1231" priority="13" stopIfTrue="1">
      <formula>AND( $A14=3, $C14="ü" )</formula>
    </cfRule>
    <cfRule type="expression" dxfId="1230" priority="14" stopIfTrue="1">
      <formula>AND( $A14=2, $C14="Ü" )</formula>
    </cfRule>
  </conditionalFormatting>
  <conditionalFormatting sqref="J31:U31">
    <cfRule type="expression" dxfId="1229" priority="6" stopIfTrue="1">
      <formula>AND( $A31=1, $C31="T" )</formula>
    </cfRule>
    <cfRule type="expression" dxfId="1228" priority="7" stopIfTrue="1">
      <formula>AND( $A31=4, $C31="ü" )</formula>
    </cfRule>
    <cfRule type="expression" dxfId="1227" priority="8" stopIfTrue="1">
      <formula>AND( $A31=3, $C31="ü" )</formula>
    </cfRule>
    <cfRule type="expression" dxfId="1226" priority="9" stopIfTrue="1">
      <formula>AND( $A31=2, $C31="Ü" )</formula>
    </cfRule>
  </conditionalFormatting>
  <conditionalFormatting sqref="O14:O31">
    <cfRule type="expression" dxfId="1225" priority="11" stopIfTrue="1">
      <formula>AND($O14&lt;&gt;"",$P14&lt;&gt;"")</formula>
    </cfRule>
  </conditionalFormatting>
  <conditionalFormatting sqref="O31">
    <cfRule type="expression" dxfId="1224" priority="4" stopIfTrue="1">
      <formula>AND($O31&lt;&gt;"",$P31&lt;&gt;"")</formula>
    </cfRule>
  </conditionalFormatting>
  <conditionalFormatting sqref="P14:P31">
    <cfRule type="expression" dxfId="1223" priority="10" stopIfTrue="1">
      <formula>$O14&lt;&gt;""</formula>
    </cfRule>
  </conditionalFormatting>
  <conditionalFormatting sqref="P31">
    <cfRule type="expression" dxfId="1222" priority="3" stopIfTrue="1">
      <formula>$O31&lt;&gt;""</formula>
    </cfRule>
  </conditionalFormatting>
  <conditionalFormatting sqref="R14:R31">
    <cfRule type="expression" dxfId="1221" priority="12" stopIfTrue="1">
      <formula>AND($K14&lt;&gt;"",OR($O14&lt;&gt;"",$P14&lt;&gt;""))</formula>
    </cfRule>
  </conditionalFormatting>
  <conditionalFormatting sqref="R31">
    <cfRule type="expression" dxfId="1220" priority="5" stopIfTrue="1">
      <formula>AND($K31&lt;&gt;"",OR($O31&lt;&gt;"",$P31&lt;&gt;""))</formula>
    </cfRule>
  </conditionalFormatting>
  <conditionalFormatting sqref="S14:S31">
    <cfRule type="expression" dxfId="1219" priority="15">
      <formula>$L14&lt;&gt;""</formula>
    </cfRule>
  </conditionalFormatting>
  <conditionalFormatting sqref="T14:T31">
    <cfRule type="expression" dxfId="1218" priority="16" stopIfTrue="1">
      <formula>$L14=""</formula>
    </cfRule>
  </conditionalFormatting>
  <dataValidations count="2">
    <dataValidation type="list" allowBlank="1" showInputMessage="1" showErrorMessage="1" sqref="B14:B31" xr:uid="{E23C4EF7-99E4-41BD-B0A2-73C7D980DA71}">
      <formula1>"B"</formula1>
    </dataValidation>
    <dataValidation type="list" allowBlank="1" showInputMessage="1" showErrorMessage="1" sqref="A14:A31" xr:uid="{CB347594-3D77-49C3-88D9-3FB76F802D8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76B81-C729-4D0E-926E-180AEAB9E354}">
  <sheetPr codeName="Tabelle04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IF(Zusammenfassung!F48&lt;&gt;"",Zusammenfassung!F48,Zusammenfassung!D48)</f>
        <v>IK-Teilprojekt III - AG 8</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Zusammenfassung!$B$48</f>
        <v>3</v>
      </c>
      <c r="L6" s="155" t="str">
        <f>Sprache!$B$33</f>
        <v>IK</v>
      </c>
      <c r="M6" s="159"/>
      <c r="N6" s="159"/>
      <c r="O6" s="159"/>
      <c r="P6" s="159"/>
      <c r="Q6" s="160"/>
      <c r="R6" s="156"/>
      <c r="S6" s="156"/>
      <c r="T6" s="156"/>
      <c r="U6" s="158"/>
    </row>
    <row r="7" spans="1:21" ht="20.100000000000001" hidden="1" customHeight="1" thickBot="1" x14ac:dyDescent="0.3">
      <c r="J7" s="68" t="s">
        <v>378</v>
      </c>
      <c r="K7" s="206">
        <f>Zusammenfassung!$C$48</f>
        <v>8</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III - AG 8</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IC1JVaShDcR+Rli/re88N7BcT2IdZxZ4d7b8Z0JBoecjwVvb09nZ1ivoKgLNRbjr6QouIPFmyakbF6H7ePPgjg==" saltValue="NCjI3a6VbuG0RYOvrXvYlg==" spinCount="100000" sheet="1" objects="1" scenarios="1" formatCells="0" formatRows="0" selectLockedCells="1" autoFilter="0"/>
  <mergeCells count="1">
    <mergeCell ref="O10:P10"/>
  </mergeCells>
  <conditionalFormatting sqref="J14:U31">
    <cfRule type="expression" dxfId="1217" priority="1" stopIfTrue="1">
      <formula>AND( $A14=1, $C14="T" )</formula>
    </cfRule>
    <cfRule type="expression" dxfId="1216" priority="2" stopIfTrue="1">
      <formula>AND( $A14=4, $C14="ü" )</formula>
    </cfRule>
    <cfRule type="expression" dxfId="1215" priority="13" stopIfTrue="1">
      <formula>AND( $A14=3, $C14="ü" )</formula>
    </cfRule>
    <cfRule type="expression" dxfId="1214" priority="14" stopIfTrue="1">
      <formula>AND( $A14=2, $C14="Ü" )</formula>
    </cfRule>
  </conditionalFormatting>
  <conditionalFormatting sqref="J31:U31">
    <cfRule type="expression" dxfId="1213" priority="6" stopIfTrue="1">
      <formula>AND( $A31=1, $C31="T" )</formula>
    </cfRule>
    <cfRule type="expression" dxfId="1212" priority="7" stopIfTrue="1">
      <formula>AND( $A31=4, $C31="ü" )</formula>
    </cfRule>
    <cfRule type="expression" dxfId="1211" priority="8" stopIfTrue="1">
      <formula>AND( $A31=3, $C31="ü" )</formula>
    </cfRule>
    <cfRule type="expression" dxfId="1210" priority="9" stopIfTrue="1">
      <formula>AND( $A31=2, $C31="Ü" )</formula>
    </cfRule>
  </conditionalFormatting>
  <conditionalFormatting sqref="O14:O31">
    <cfRule type="expression" dxfId="1209" priority="11" stopIfTrue="1">
      <formula>AND($O14&lt;&gt;"",$P14&lt;&gt;"")</formula>
    </cfRule>
  </conditionalFormatting>
  <conditionalFormatting sqref="O31">
    <cfRule type="expression" dxfId="1208" priority="4" stopIfTrue="1">
      <formula>AND($O31&lt;&gt;"",$P31&lt;&gt;"")</formula>
    </cfRule>
  </conditionalFormatting>
  <conditionalFormatting sqref="P14:P31">
    <cfRule type="expression" dxfId="1207" priority="10" stopIfTrue="1">
      <formula>$O14&lt;&gt;""</formula>
    </cfRule>
  </conditionalFormatting>
  <conditionalFormatting sqref="P31">
    <cfRule type="expression" dxfId="1206" priority="3" stopIfTrue="1">
      <formula>$O31&lt;&gt;""</formula>
    </cfRule>
  </conditionalFormatting>
  <conditionalFormatting sqref="R14:R31">
    <cfRule type="expression" dxfId="1205" priority="12" stopIfTrue="1">
      <formula>AND($K14&lt;&gt;"",OR($O14&lt;&gt;"",$P14&lt;&gt;""))</formula>
    </cfRule>
  </conditionalFormatting>
  <conditionalFormatting sqref="R31">
    <cfRule type="expression" dxfId="1204" priority="5" stopIfTrue="1">
      <formula>AND($K31&lt;&gt;"",OR($O31&lt;&gt;"",$P31&lt;&gt;""))</formula>
    </cfRule>
  </conditionalFormatting>
  <conditionalFormatting sqref="S14:S31">
    <cfRule type="expression" dxfId="1203" priority="15">
      <formula>$L14&lt;&gt;""</formula>
    </cfRule>
  </conditionalFormatting>
  <conditionalFormatting sqref="T14:T31">
    <cfRule type="expression" dxfId="1202" priority="16" stopIfTrue="1">
      <formula>$L14=""</formula>
    </cfRule>
  </conditionalFormatting>
  <dataValidations count="2">
    <dataValidation type="list" allowBlank="1" showInputMessage="1" showErrorMessage="1" sqref="B14:B31" xr:uid="{8AAF84C4-F8DE-4D47-93DC-A96D9C7488AC}">
      <formula1>"B"</formula1>
    </dataValidation>
    <dataValidation type="list" allowBlank="1" showInputMessage="1" showErrorMessage="1" sqref="A14:A31" xr:uid="{CE23005E-CD7F-4FFB-8861-5ACC5D44DC3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F5E54-DCFE-486D-8E1B-C6C123142B91}">
  <sheetPr codeName="Tabelle04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IF(Zusammenfassung!F49&lt;&gt;"",Zusammenfassung!F49,Zusammenfassung!D49)</f>
        <v>IK-Teilprojekt III - AG 9</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Zusammenfassung!$B$49</f>
        <v>3</v>
      </c>
      <c r="L6" s="155" t="str">
        <f>Sprache!$B$33</f>
        <v>IK</v>
      </c>
      <c r="M6" s="159"/>
      <c r="N6" s="159"/>
      <c r="O6" s="159"/>
      <c r="P6" s="159"/>
      <c r="Q6" s="160"/>
      <c r="R6" s="156"/>
      <c r="S6" s="156"/>
      <c r="T6" s="156"/>
      <c r="U6" s="158"/>
    </row>
    <row r="7" spans="1:21" ht="20.100000000000001" hidden="1" customHeight="1" thickBot="1" x14ac:dyDescent="0.3">
      <c r="J7" s="68" t="s">
        <v>378</v>
      </c>
      <c r="K7" s="206">
        <f>Zusammenfassung!$C$49</f>
        <v>9</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III - AG 9</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OvSPVmEJMHXlq4q49mznGiE8l4dO3jfJfi+X6nIjfLTzxxLO6jCfz+mLgnfRgqVzuzQWCXqWWUAJ2IJf6EUtEw==" saltValue="q8BNpd27ceHI+XhUwtPu/Q==" spinCount="100000" sheet="1" objects="1" scenarios="1" formatCells="0" formatRows="0" selectLockedCells="1" autoFilter="0"/>
  <mergeCells count="1">
    <mergeCell ref="O10:P10"/>
  </mergeCells>
  <conditionalFormatting sqref="J14:U31">
    <cfRule type="expression" dxfId="1201" priority="1" stopIfTrue="1">
      <formula>AND( $A14=1, $C14="T" )</formula>
    </cfRule>
    <cfRule type="expression" dxfId="1200" priority="2" stopIfTrue="1">
      <formula>AND( $A14=4, $C14="ü" )</formula>
    </cfRule>
    <cfRule type="expression" dxfId="1199" priority="13" stopIfTrue="1">
      <formula>AND( $A14=3, $C14="ü" )</formula>
    </cfRule>
    <cfRule type="expression" dxfId="1198" priority="14" stopIfTrue="1">
      <formula>AND( $A14=2, $C14="Ü" )</formula>
    </cfRule>
  </conditionalFormatting>
  <conditionalFormatting sqref="J31:U31">
    <cfRule type="expression" dxfId="1197" priority="6" stopIfTrue="1">
      <formula>AND( $A31=1, $C31="T" )</formula>
    </cfRule>
    <cfRule type="expression" dxfId="1196" priority="7" stopIfTrue="1">
      <formula>AND( $A31=4, $C31="ü" )</formula>
    </cfRule>
    <cfRule type="expression" dxfId="1195" priority="8" stopIfTrue="1">
      <formula>AND( $A31=3, $C31="ü" )</formula>
    </cfRule>
    <cfRule type="expression" dxfId="1194" priority="9" stopIfTrue="1">
      <formula>AND( $A31=2, $C31="Ü" )</formula>
    </cfRule>
  </conditionalFormatting>
  <conditionalFormatting sqref="O14:O31">
    <cfRule type="expression" dxfId="1193" priority="11" stopIfTrue="1">
      <formula>AND($O14&lt;&gt;"",$P14&lt;&gt;"")</formula>
    </cfRule>
  </conditionalFormatting>
  <conditionalFormatting sqref="O31">
    <cfRule type="expression" dxfId="1192" priority="4" stopIfTrue="1">
      <formula>AND($O31&lt;&gt;"",$P31&lt;&gt;"")</formula>
    </cfRule>
  </conditionalFormatting>
  <conditionalFormatting sqref="P14:P31">
    <cfRule type="expression" dxfId="1191" priority="10" stopIfTrue="1">
      <formula>$O14&lt;&gt;""</formula>
    </cfRule>
  </conditionalFormatting>
  <conditionalFormatting sqref="P31">
    <cfRule type="expression" dxfId="1190" priority="3" stopIfTrue="1">
      <formula>$O31&lt;&gt;""</formula>
    </cfRule>
  </conditionalFormatting>
  <conditionalFormatting sqref="R14:R31">
    <cfRule type="expression" dxfId="1189" priority="12" stopIfTrue="1">
      <formula>AND($K14&lt;&gt;"",OR($O14&lt;&gt;"",$P14&lt;&gt;""))</formula>
    </cfRule>
  </conditionalFormatting>
  <conditionalFormatting sqref="R31">
    <cfRule type="expression" dxfId="1188" priority="5" stopIfTrue="1">
      <formula>AND($K31&lt;&gt;"",OR($O31&lt;&gt;"",$P31&lt;&gt;""))</formula>
    </cfRule>
  </conditionalFormatting>
  <conditionalFormatting sqref="S14:S31">
    <cfRule type="expression" dxfId="1187" priority="15">
      <formula>$L14&lt;&gt;""</formula>
    </cfRule>
  </conditionalFormatting>
  <conditionalFormatting sqref="T14:T31">
    <cfRule type="expression" dxfId="1186" priority="16" stopIfTrue="1">
      <formula>$L14=""</formula>
    </cfRule>
  </conditionalFormatting>
  <dataValidations count="2">
    <dataValidation type="list" allowBlank="1" showInputMessage="1" showErrorMessage="1" sqref="B14:B31" xr:uid="{DD40C9B4-6755-453B-91D0-FF828BD23E60}">
      <formula1>"B"</formula1>
    </dataValidation>
    <dataValidation type="list" allowBlank="1" showInputMessage="1" showErrorMessage="1" sqref="A14:A31" xr:uid="{CED14E01-8F75-4234-8D90-25AED18B086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843FB-6D84-48EA-9A87-9D02754B955A}">
  <sheetPr codeName="Tabelle005"/>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9C8C8-C17B-4DC5-8F46-E90BD105DC82}">
  <sheetPr codeName="Tabelle05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IF(Zusammenfassung!F50&lt;&gt;"",Zusammenfassung!F50,Zusammenfassung!D50)</f>
        <v>IK-Teilprojekt III - AG 10</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Zusammenfassung!$B$50</f>
        <v>3</v>
      </c>
      <c r="L6" s="155" t="str">
        <f>Sprache!$B$33</f>
        <v>IK</v>
      </c>
      <c r="M6" s="159"/>
      <c r="N6" s="159"/>
      <c r="O6" s="159"/>
      <c r="P6" s="159"/>
      <c r="Q6" s="160"/>
      <c r="R6" s="156"/>
      <c r="S6" s="156"/>
      <c r="T6" s="156"/>
      <c r="U6" s="158"/>
    </row>
    <row r="7" spans="1:21" ht="20.100000000000001" hidden="1" customHeight="1" thickBot="1" x14ac:dyDescent="0.3">
      <c r="J7" s="68" t="s">
        <v>378</v>
      </c>
      <c r="K7" s="206">
        <f>Zusammenfassung!$C$50</f>
        <v>10</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III - AG 10</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JriNd7YySbrFasyN/eql1P+IhKQrQSSyId0rVZSUUMSzy88nESbPIwlMohoHuTecMooPP6n9rwns9ED4eWt4KQ==" saltValue="zF7BJW0bHlXskeHPkj/X2Q==" spinCount="100000" sheet="1" objects="1" scenarios="1" formatCells="0" formatRows="0" selectLockedCells="1" autoFilter="0"/>
  <mergeCells count="1">
    <mergeCell ref="O10:P10"/>
  </mergeCells>
  <conditionalFormatting sqref="J14:U31">
    <cfRule type="expression" dxfId="1185" priority="1" stopIfTrue="1">
      <formula>AND( $A14=1, $C14="T" )</formula>
    </cfRule>
    <cfRule type="expression" dxfId="1184" priority="2" stopIfTrue="1">
      <formula>AND( $A14=4, $C14="ü" )</formula>
    </cfRule>
    <cfRule type="expression" dxfId="1183" priority="13" stopIfTrue="1">
      <formula>AND( $A14=3, $C14="ü" )</formula>
    </cfRule>
    <cfRule type="expression" dxfId="1182" priority="14" stopIfTrue="1">
      <formula>AND( $A14=2, $C14="Ü" )</formula>
    </cfRule>
  </conditionalFormatting>
  <conditionalFormatting sqref="J31:U31">
    <cfRule type="expression" dxfId="1181" priority="6" stopIfTrue="1">
      <formula>AND( $A31=1, $C31="T" )</formula>
    </cfRule>
    <cfRule type="expression" dxfId="1180" priority="7" stopIfTrue="1">
      <formula>AND( $A31=4, $C31="ü" )</formula>
    </cfRule>
    <cfRule type="expression" dxfId="1179" priority="8" stopIfTrue="1">
      <formula>AND( $A31=3, $C31="ü" )</formula>
    </cfRule>
    <cfRule type="expression" dxfId="1178" priority="9" stopIfTrue="1">
      <formula>AND( $A31=2, $C31="Ü" )</formula>
    </cfRule>
  </conditionalFormatting>
  <conditionalFormatting sqref="O14:O31">
    <cfRule type="expression" dxfId="1177" priority="11" stopIfTrue="1">
      <formula>AND($O14&lt;&gt;"",$P14&lt;&gt;"")</formula>
    </cfRule>
  </conditionalFormatting>
  <conditionalFormatting sqref="O31">
    <cfRule type="expression" dxfId="1176" priority="4" stopIfTrue="1">
      <formula>AND($O31&lt;&gt;"",$P31&lt;&gt;"")</formula>
    </cfRule>
  </conditionalFormatting>
  <conditionalFormatting sqref="P14:P31">
    <cfRule type="expression" dxfId="1175" priority="10" stopIfTrue="1">
      <formula>$O14&lt;&gt;""</formula>
    </cfRule>
  </conditionalFormatting>
  <conditionalFormatting sqref="P31">
    <cfRule type="expression" dxfId="1174" priority="3" stopIfTrue="1">
      <formula>$O31&lt;&gt;""</formula>
    </cfRule>
  </conditionalFormatting>
  <conditionalFormatting sqref="R14:R31">
    <cfRule type="expression" dxfId="1173" priority="12" stopIfTrue="1">
      <formula>AND($K14&lt;&gt;"",OR($O14&lt;&gt;"",$P14&lt;&gt;""))</formula>
    </cfRule>
  </conditionalFormatting>
  <conditionalFormatting sqref="R31">
    <cfRule type="expression" dxfId="1172" priority="5" stopIfTrue="1">
      <formula>AND($K31&lt;&gt;"",OR($O31&lt;&gt;"",$P31&lt;&gt;""))</formula>
    </cfRule>
  </conditionalFormatting>
  <conditionalFormatting sqref="S14:S31">
    <cfRule type="expression" dxfId="1171" priority="15">
      <formula>$L14&lt;&gt;""</formula>
    </cfRule>
  </conditionalFormatting>
  <conditionalFormatting sqref="T14:T31">
    <cfRule type="expression" dxfId="1170" priority="16" stopIfTrue="1">
      <formula>$L14=""</formula>
    </cfRule>
  </conditionalFormatting>
  <dataValidations count="2">
    <dataValidation type="list" allowBlank="1" showInputMessage="1" showErrorMessage="1" sqref="B14:B31" xr:uid="{6A297D6C-F44D-41E7-B07C-01EBE21E0674}">
      <formula1>"B"</formula1>
    </dataValidation>
    <dataValidation type="list" allowBlank="1" showInputMessage="1" showErrorMessage="1" sqref="A14:A31" xr:uid="{3C1D91E9-35EC-42CB-BFD4-FACCB39DB6F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4E808-9753-4982-9062-6B1E6D3B054E}">
  <sheetPr codeName="Tabelle05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IF(Zusammenfassung!F51&lt;&gt;"",Zusammenfassung!F51,Zusammenfassung!D51)</f>
        <v>IK-Teilprojekt IV - AG 1</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Zusammenfassung!$B$51</f>
        <v>4</v>
      </c>
      <c r="L6" s="155" t="str">
        <f>Sprache!$B$33</f>
        <v>IK</v>
      </c>
      <c r="M6" s="159"/>
      <c r="N6" s="159"/>
      <c r="O6" s="159"/>
      <c r="P6" s="159"/>
      <c r="Q6" s="160"/>
      <c r="R6" s="156"/>
      <c r="S6" s="156"/>
      <c r="T6" s="156"/>
      <c r="U6" s="158"/>
    </row>
    <row r="7" spans="1:21" ht="20.100000000000001" hidden="1" customHeight="1" thickBot="1" x14ac:dyDescent="0.3">
      <c r="J7" s="68" t="s">
        <v>378</v>
      </c>
      <c r="K7" s="206">
        <f>Zusammenfassung!$C$51</f>
        <v>1</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IV - AG 1</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z3tUGxFAXZ4x4eEJ8n4r38UVYLJxaOlsmcmJG+EBG4ylN4gERP32yRW5o1cVbSvXetabwmivg2sCqcWXJNhuYw==" saltValue="vJfgWTUxr/HpWLvb8BzSgw==" spinCount="100000" sheet="1" objects="1" scenarios="1" formatCells="0" formatRows="0" selectLockedCells="1" autoFilter="0"/>
  <mergeCells count="1">
    <mergeCell ref="O10:P10"/>
  </mergeCells>
  <conditionalFormatting sqref="J14:U31">
    <cfRule type="expression" dxfId="1169" priority="1" stopIfTrue="1">
      <formula>AND( $A14=1, $C14="T" )</formula>
    </cfRule>
    <cfRule type="expression" dxfId="1168" priority="2" stopIfTrue="1">
      <formula>AND( $A14=4, $C14="ü" )</formula>
    </cfRule>
    <cfRule type="expression" dxfId="1167" priority="13" stopIfTrue="1">
      <formula>AND( $A14=3, $C14="ü" )</formula>
    </cfRule>
    <cfRule type="expression" dxfId="1166" priority="14" stopIfTrue="1">
      <formula>AND( $A14=2, $C14="Ü" )</formula>
    </cfRule>
  </conditionalFormatting>
  <conditionalFormatting sqref="J31:U31">
    <cfRule type="expression" dxfId="1165" priority="6" stopIfTrue="1">
      <formula>AND( $A31=1, $C31="T" )</formula>
    </cfRule>
    <cfRule type="expression" dxfId="1164" priority="7" stopIfTrue="1">
      <formula>AND( $A31=4, $C31="ü" )</formula>
    </cfRule>
    <cfRule type="expression" dxfId="1163" priority="8" stopIfTrue="1">
      <formula>AND( $A31=3, $C31="ü" )</formula>
    </cfRule>
    <cfRule type="expression" dxfId="1162" priority="9" stopIfTrue="1">
      <formula>AND( $A31=2, $C31="Ü" )</formula>
    </cfRule>
  </conditionalFormatting>
  <conditionalFormatting sqref="O14:O31">
    <cfRule type="expression" dxfId="1161" priority="11" stopIfTrue="1">
      <formula>AND($O14&lt;&gt;"",$P14&lt;&gt;"")</formula>
    </cfRule>
  </conditionalFormatting>
  <conditionalFormatting sqref="O31">
    <cfRule type="expression" dxfId="1160" priority="4" stopIfTrue="1">
      <formula>AND($O31&lt;&gt;"",$P31&lt;&gt;"")</formula>
    </cfRule>
  </conditionalFormatting>
  <conditionalFormatting sqref="P14:P31">
    <cfRule type="expression" dxfId="1159" priority="10" stopIfTrue="1">
      <formula>$O14&lt;&gt;""</formula>
    </cfRule>
  </conditionalFormatting>
  <conditionalFormatting sqref="P31">
    <cfRule type="expression" dxfId="1158" priority="3" stopIfTrue="1">
      <formula>$O31&lt;&gt;""</formula>
    </cfRule>
  </conditionalFormatting>
  <conditionalFormatting sqref="R14:R31">
    <cfRule type="expression" dxfId="1157" priority="12" stopIfTrue="1">
      <formula>AND($K14&lt;&gt;"",OR($O14&lt;&gt;"",$P14&lt;&gt;""))</formula>
    </cfRule>
  </conditionalFormatting>
  <conditionalFormatting sqref="R31">
    <cfRule type="expression" dxfId="1156" priority="5" stopIfTrue="1">
      <formula>AND($K31&lt;&gt;"",OR($O31&lt;&gt;"",$P31&lt;&gt;""))</formula>
    </cfRule>
  </conditionalFormatting>
  <conditionalFormatting sqref="S14:S31">
    <cfRule type="expression" dxfId="1155" priority="15">
      <formula>$L14&lt;&gt;""</formula>
    </cfRule>
  </conditionalFormatting>
  <conditionalFormatting sqref="T14:T31">
    <cfRule type="expression" dxfId="1154" priority="16" stopIfTrue="1">
      <formula>$L14=""</formula>
    </cfRule>
  </conditionalFormatting>
  <dataValidations count="2">
    <dataValidation type="list" allowBlank="1" showInputMessage="1" showErrorMessage="1" sqref="B14:B31" xr:uid="{2C582719-7674-445A-BD7D-FF510A3FF920}">
      <formula1>"B"</formula1>
    </dataValidation>
    <dataValidation type="list" allowBlank="1" showInputMessage="1" showErrorMessage="1" sqref="A14:A31" xr:uid="{9F8FE6FD-954F-4B23-9FFF-7D40C2918F0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0CFF7-C997-4C98-A2B2-F0137C890154}">
  <sheetPr codeName="Tabelle05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IF(Zusammenfassung!F52&lt;&gt;"",Zusammenfassung!F52,Zusammenfassung!D52)</f>
        <v>IK-Teilprojekt IV - AG 2</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Zusammenfassung!$B$52</f>
        <v>4</v>
      </c>
      <c r="L6" s="155" t="str">
        <f>Sprache!$B$33</f>
        <v>IK</v>
      </c>
      <c r="M6" s="159"/>
      <c r="N6" s="159"/>
      <c r="O6" s="159"/>
      <c r="P6" s="159"/>
      <c r="Q6" s="160"/>
      <c r="R6" s="156"/>
      <c r="S6" s="156"/>
      <c r="T6" s="156"/>
      <c r="U6" s="158"/>
    </row>
    <row r="7" spans="1:21" ht="20.100000000000001" hidden="1" customHeight="1" thickBot="1" x14ac:dyDescent="0.3">
      <c r="J7" s="68" t="s">
        <v>378</v>
      </c>
      <c r="K7" s="206">
        <f>Zusammenfassung!$C$52</f>
        <v>2</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IV - AG 2</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hqHnpnpWtgw2rCcttbIxn/YC2MA2B6LNSuEWh8I0XWd30s+lPrGrgDJ1TqRug8YRdxlzsqQ5JCRJNGJPDso/IA==" saltValue="Z456j4x2Irbffv9+3b0Ldg==" spinCount="100000" sheet="1" objects="1" scenarios="1" formatCells="0" formatRows="0" selectLockedCells="1" autoFilter="0"/>
  <mergeCells count="1">
    <mergeCell ref="O10:P10"/>
  </mergeCells>
  <conditionalFormatting sqref="J14:U31">
    <cfRule type="expression" dxfId="1153" priority="1" stopIfTrue="1">
      <formula>AND( $A14=1, $C14="T" )</formula>
    </cfRule>
    <cfRule type="expression" dxfId="1152" priority="2" stopIfTrue="1">
      <formula>AND( $A14=4, $C14="ü" )</formula>
    </cfRule>
    <cfRule type="expression" dxfId="1151" priority="13" stopIfTrue="1">
      <formula>AND( $A14=3, $C14="ü" )</formula>
    </cfRule>
    <cfRule type="expression" dxfId="1150" priority="14" stopIfTrue="1">
      <formula>AND( $A14=2, $C14="Ü" )</formula>
    </cfRule>
  </conditionalFormatting>
  <conditionalFormatting sqref="J31:U31">
    <cfRule type="expression" dxfId="1149" priority="6" stopIfTrue="1">
      <formula>AND( $A31=1, $C31="T" )</formula>
    </cfRule>
    <cfRule type="expression" dxfId="1148" priority="7" stopIfTrue="1">
      <formula>AND( $A31=4, $C31="ü" )</formula>
    </cfRule>
    <cfRule type="expression" dxfId="1147" priority="8" stopIfTrue="1">
      <formula>AND( $A31=3, $C31="ü" )</formula>
    </cfRule>
    <cfRule type="expression" dxfId="1146" priority="9" stopIfTrue="1">
      <formula>AND( $A31=2, $C31="Ü" )</formula>
    </cfRule>
  </conditionalFormatting>
  <conditionalFormatting sqref="O14:O31">
    <cfRule type="expression" dxfId="1145" priority="11" stopIfTrue="1">
      <formula>AND($O14&lt;&gt;"",$P14&lt;&gt;"")</formula>
    </cfRule>
  </conditionalFormatting>
  <conditionalFormatting sqref="O31">
    <cfRule type="expression" dxfId="1144" priority="4" stopIfTrue="1">
      <formula>AND($O31&lt;&gt;"",$P31&lt;&gt;"")</formula>
    </cfRule>
  </conditionalFormatting>
  <conditionalFormatting sqref="P14:P31">
    <cfRule type="expression" dxfId="1143" priority="10" stopIfTrue="1">
      <formula>$O14&lt;&gt;""</formula>
    </cfRule>
  </conditionalFormatting>
  <conditionalFormatting sqref="P31">
    <cfRule type="expression" dxfId="1142" priority="3" stopIfTrue="1">
      <formula>$O31&lt;&gt;""</formula>
    </cfRule>
  </conditionalFormatting>
  <conditionalFormatting sqref="R14:R31">
    <cfRule type="expression" dxfId="1141" priority="12" stopIfTrue="1">
      <formula>AND($K14&lt;&gt;"",OR($O14&lt;&gt;"",$P14&lt;&gt;""))</formula>
    </cfRule>
  </conditionalFormatting>
  <conditionalFormatting sqref="R31">
    <cfRule type="expression" dxfId="1140" priority="5" stopIfTrue="1">
      <formula>AND($K31&lt;&gt;"",OR($O31&lt;&gt;"",$P31&lt;&gt;""))</formula>
    </cfRule>
  </conditionalFormatting>
  <conditionalFormatting sqref="S14:S31">
    <cfRule type="expression" dxfId="1139" priority="15">
      <formula>$L14&lt;&gt;""</formula>
    </cfRule>
  </conditionalFormatting>
  <conditionalFormatting sqref="T14:T31">
    <cfRule type="expression" dxfId="1138" priority="16" stopIfTrue="1">
      <formula>$L14=""</formula>
    </cfRule>
  </conditionalFormatting>
  <dataValidations count="2">
    <dataValidation type="list" allowBlank="1" showInputMessage="1" showErrorMessage="1" sqref="B14:B31" xr:uid="{98A940C1-C27A-4C70-AF8C-F23DFFF5511A}">
      <formula1>"B"</formula1>
    </dataValidation>
    <dataValidation type="list" allowBlank="1" showInputMessage="1" showErrorMessage="1" sqref="A14:A31" xr:uid="{43E1DD99-C70F-42C6-892C-131F134FBD1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AAB9A-C976-4CA7-9AD0-F76A96311F0C}">
  <sheetPr codeName="Tabelle05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IF(Zusammenfassung!F53&lt;&gt;"",Zusammenfassung!F53,Zusammenfassung!D53)</f>
        <v>IK-Teilprojekt IV - AG 3</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Zusammenfassung!$B$53</f>
        <v>4</v>
      </c>
      <c r="L6" s="155" t="str">
        <f>Sprache!$B$33</f>
        <v>IK</v>
      </c>
      <c r="M6" s="159"/>
      <c r="N6" s="159"/>
      <c r="O6" s="159"/>
      <c r="P6" s="159"/>
      <c r="Q6" s="160"/>
      <c r="R6" s="156"/>
      <c r="S6" s="156"/>
      <c r="T6" s="156"/>
      <c r="U6" s="158"/>
    </row>
    <row r="7" spans="1:21" ht="20.100000000000001" hidden="1" customHeight="1" thickBot="1" x14ac:dyDescent="0.3">
      <c r="J7" s="68" t="s">
        <v>378</v>
      </c>
      <c r="K7" s="206">
        <f>Zusammenfassung!$C$53</f>
        <v>3</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IV - AG 3</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mbqrkqvaB+drr0jx/06SCxfnuUaZ+4K2sFCHcnt3/PYfwFHAuO+c4rw4juCOKCMxZDAFSliBRLSfdL1kpUSeng==" saltValue="4fKHbDrFbuggepbbCh0qVg==" spinCount="100000" sheet="1" objects="1" scenarios="1" formatCells="0" formatRows="0" selectLockedCells="1" autoFilter="0"/>
  <mergeCells count="1">
    <mergeCell ref="O10:P10"/>
  </mergeCells>
  <conditionalFormatting sqref="J14:U31">
    <cfRule type="expression" dxfId="1137" priority="1" stopIfTrue="1">
      <formula>AND( $A14=1, $C14="T" )</formula>
    </cfRule>
    <cfRule type="expression" dxfId="1136" priority="2" stopIfTrue="1">
      <formula>AND( $A14=4, $C14="ü" )</formula>
    </cfRule>
    <cfRule type="expression" dxfId="1135" priority="13" stopIfTrue="1">
      <formula>AND( $A14=3, $C14="ü" )</formula>
    </cfRule>
    <cfRule type="expression" dxfId="1134" priority="14" stopIfTrue="1">
      <formula>AND( $A14=2, $C14="Ü" )</formula>
    </cfRule>
  </conditionalFormatting>
  <conditionalFormatting sqref="J31:U31">
    <cfRule type="expression" dxfId="1133" priority="6" stopIfTrue="1">
      <formula>AND( $A31=1, $C31="T" )</formula>
    </cfRule>
    <cfRule type="expression" dxfId="1132" priority="7" stopIfTrue="1">
      <formula>AND( $A31=4, $C31="ü" )</formula>
    </cfRule>
    <cfRule type="expression" dxfId="1131" priority="8" stopIfTrue="1">
      <formula>AND( $A31=3, $C31="ü" )</formula>
    </cfRule>
    <cfRule type="expression" dxfId="1130" priority="9" stopIfTrue="1">
      <formula>AND( $A31=2, $C31="Ü" )</formula>
    </cfRule>
  </conditionalFormatting>
  <conditionalFormatting sqref="O14:O31">
    <cfRule type="expression" dxfId="1129" priority="11" stopIfTrue="1">
      <formula>AND($O14&lt;&gt;"",$P14&lt;&gt;"")</formula>
    </cfRule>
  </conditionalFormatting>
  <conditionalFormatting sqref="O31">
    <cfRule type="expression" dxfId="1128" priority="4" stopIfTrue="1">
      <formula>AND($O31&lt;&gt;"",$P31&lt;&gt;"")</formula>
    </cfRule>
  </conditionalFormatting>
  <conditionalFormatting sqref="P14:P31">
    <cfRule type="expression" dxfId="1127" priority="10" stopIfTrue="1">
      <formula>$O14&lt;&gt;""</formula>
    </cfRule>
  </conditionalFormatting>
  <conditionalFormatting sqref="P31">
    <cfRule type="expression" dxfId="1126" priority="3" stopIfTrue="1">
      <formula>$O31&lt;&gt;""</formula>
    </cfRule>
  </conditionalFormatting>
  <conditionalFormatting sqref="R14:R31">
    <cfRule type="expression" dxfId="1125" priority="12" stopIfTrue="1">
      <formula>AND($K14&lt;&gt;"",OR($O14&lt;&gt;"",$P14&lt;&gt;""))</formula>
    </cfRule>
  </conditionalFormatting>
  <conditionalFormatting sqref="R31">
    <cfRule type="expression" dxfId="1124" priority="5" stopIfTrue="1">
      <formula>AND($K31&lt;&gt;"",OR($O31&lt;&gt;"",$P31&lt;&gt;""))</formula>
    </cfRule>
  </conditionalFormatting>
  <conditionalFormatting sqref="S14:S31">
    <cfRule type="expression" dxfId="1123" priority="15">
      <formula>$L14&lt;&gt;""</formula>
    </cfRule>
  </conditionalFormatting>
  <conditionalFormatting sqref="T14:T31">
    <cfRule type="expression" dxfId="1122" priority="16" stopIfTrue="1">
      <formula>$L14=""</formula>
    </cfRule>
  </conditionalFormatting>
  <dataValidations count="2">
    <dataValidation type="list" allowBlank="1" showInputMessage="1" showErrorMessage="1" sqref="B14:B31" xr:uid="{75A24E19-3C54-4FDB-897E-24F1CC5469B6}">
      <formula1>"B"</formula1>
    </dataValidation>
    <dataValidation type="list" allowBlank="1" showInputMessage="1" showErrorMessage="1" sqref="A14:A31" xr:uid="{636CC634-8CBA-4241-A7A7-D22B2A7B48E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5C3A9-185D-4BAB-8016-EF26F7D43151}">
  <sheetPr codeName="Tabelle05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IF(Zusammenfassung!F54&lt;&gt;"",Zusammenfassung!F54,Zusammenfassung!D54)</f>
        <v>IK-Teilprojekt IV - AG 4</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Zusammenfassung!$B$54</f>
        <v>4</v>
      </c>
      <c r="L6" s="155" t="str">
        <f>Sprache!$B$33</f>
        <v>IK</v>
      </c>
      <c r="M6" s="159"/>
      <c r="N6" s="159"/>
      <c r="O6" s="159"/>
      <c r="P6" s="159"/>
      <c r="Q6" s="160"/>
      <c r="R6" s="156"/>
      <c r="S6" s="156"/>
      <c r="T6" s="156"/>
      <c r="U6" s="158"/>
    </row>
    <row r="7" spans="1:21" ht="20.100000000000001" hidden="1" customHeight="1" thickBot="1" x14ac:dyDescent="0.3">
      <c r="J7" s="68" t="s">
        <v>378</v>
      </c>
      <c r="K7" s="206">
        <f>Zusammenfassung!$C$54</f>
        <v>4</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IV - AG 4</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8n0M9L7Mq9WsV6T9XVYM8gTFz+tFe3b2bm97nxAWR8doqQUZRbX5Ri/7M2w5o44dAQqiYCjDxZStIPcNzqGKLg==" saltValue="uGojW1Yc76xqndIK3Hs5vQ==" spinCount="100000" sheet="1" objects="1" scenarios="1" formatCells="0" formatRows="0" selectLockedCells="1" autoFilter="0"/>
  <mergeCells count="1">
    <mergeCell ref="O10:P10"/>
  </mergeCells>
  <conditionalFormatting sqref="J14:U31">
    <cfRule type="expression" dxfId="1121" priority="1" stopIfTrue="1">
      <formula>AND( $A14=1, $C14="T" )</formula>
    </cfRule>
    <cfRule type="expression" dxfId="1120" priority="2" stopIfTrue="1">
      <formula>AND( $A14=4, $C14="ü" )</formula>
    </cfRule>
    <cfRule type="expression" dxfId="1119" priority="13" stopIfTrue="1">
      <formula>AND( $A14=3, $C14="ü" )</formula>
    </cfRule>
    <cfRule type="expression" dxfId="1118" priority="14" stopIfTrue="1">
      <formula>AND( $A14=2, $C14="Ü" )</formula>
    </cfRule>
  </conditionalFormatting>
  <conditionalFormatting sqref="J31:U31">
    <cfRule type="expression" dxfId="1117" priority="6" stopIfTrue="1">
      <formula>AND( $A31=1, $C31="T" )</formula>
    </cfRule>
    <cfRule type="expression" dxfId="1116" priority="7" stopIfTrue="1">
      <formula>AND( $A31=4, $C31="ü" )</formula>
    </cfRule>
    <cfRule type="expression" dxfId="1115" priority="8" stopIfTrue="1">
      <formula>AND( $A31=3, $C31="ü" )</formula>
    </cfRule>
    <cfRule type="expression" dxfId="1114" priority="9" stopIfTrue="1">
      <formula>AND( $A31=2, $C31="Ü" )</formula>
    </cfRule>
  </conditionalFormatting>
  <conditionalFormatting sqref="O14:O31">
    <cfRule type="expression" dxfId="1113" priority="11" stopIfTrue="1">
      <formula>AND($O14&lt;&gt;"",$P14&lt;&gt;"")</formula>
    </cfRule>
  </conditionalFormatting>
  <conditionalFormatting sqref="O31">
    <cfRule type="expression" dxfId="1112" priority="4" stopIfTrue="1">
      <formula>AND($O31&lt;&gt;"",$P31&lt;&gt;"")</formula>
    </cfRule>
  </conditionalFormatting>
  <conditionalFormatting sqref="P14:P31">
    <cfRule type="expression" dxfId="1111" priority="10" stopIfTrue="1">
      <formula>$O14&lt;&gt;""</formula>
    </cfRule>
  </conditionalFormatting>
  <conditionalFormatting sqref="P31">
    <cfRule type="expression" dxfId="1110" priority="3" stopIfTrue="1">
      <formula>$O31&lt;&gt;""</formula>
    </cfRule>
  </conditionalFormatting>
  <conditionalFormatting sqref="R14:R31">
    <cfRule type="expression" dxfId="1109" priority="12" stopIfTrue="1">
      <formula>AND($K14&lt;&gt;"",OR($O14&lt;&gt;"",$P14&lt;&gt;""))</formula>
    </cfRule>
  </conditionalFormatting>
  <conditionalFormatting sqref="R31">
    <cfRule type="expression" dxfId="1108" priority="5" stopIfTrue="1">
      <formula>AND($K31&lt;&gt;"",OR($O31&lt;&gt;"",$P31&lt;&gt;""))</formula>
    </cfRule>
  </conditionalFormatting>
  <conditionalFormatting sqref="S14:S31">
    <cfRule type="expression" dxfId="1107" priority="15">
      <formula>$L14&lt;&gt;""</formula>
    </cfRule>
  </conditionalFormatting>
  <conditionalFormatting sqref="T14:T31">
    <cfRule type="expression" dxfId="1106" priority="16" stopIfTrue="1">
      <formula>$L14=""</formula>
    </cfRule>
  </conditionalFormatting>
  <dataValidations count="2">
    <dataValidation type="list" allowBlank="1" showInputMessage="1" showErrorMessage="1" sqref="B14:B31" xr:uid="{C5EF1413-8974-4D46-AAA0-F4187BC4D194}">
      <formula1>"B"</formula1>
    </dataValidation>
    <dataValidation type="list" allowBlank="1" showInputMessage="1" showErrorMessage="1" sqref="A14:A31" xr:uid="{52015B64-BE61-4633-9293-C05692783F6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4D329-871C-4786-A3A5-F8962859B85C}">
  <sheetPr codeName="Tabelle05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IF(Zusammenfassung!F55&lt;&gt;"",Zusammenfassung!F55,Zusammenfassung!D55)</f>
        <v>IK-Teilprojekt IV - AG 5</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Zusammenfassung!$B$55</f>
        <v>4</v>
      </c>
      <c r="L6" s="155" t="str">
        <f>Sprache!$B$33</f>
        <v>IK</v>
      </c>
      <c r="M6" s="159"/>
      <c r="N6" s="159"/>
      <c r="O6" s="159"/>
      <c r="P6" s="159"/>
      <c r="Q6" s="160"/>
      <c r="R6" s="156"/>
      <c r="S6" s="156"/>
      <c r="T6" s="156"/>
      <c r="U6" s="158"/>
    </row>
    <row r="7" spans="1:21" ht="20.100000000000001" hidden="1" customHeight="1" thickBot="1" x14ac:dyDescent="0.3">
      <c r="J7" s="68" t="s">
        <v>378</v>
      </c>
      <c r="K7" s="206">
        <f>Zusammenfassung!$C$55</f>
        <v>5</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IV - AG 5</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dxM4/XJUgHCMwkqpAXaREAfgaFfMCJkm2jdqXsLtrnDphdofupg2c0id8cKtaG+T+0n206Mwx/vZBu1Cc+yCRQ==" saltValue="ErgtJZDsAw3MGXP5DhCFdw==" spinCount="100000" sheet="1" objects="1" scenarios="1" formatCells="0" formatRows="0" selectLockedCells="1" autoFilter="0"/>
  <mergeCells count="1">
    <mergeCell ref="O10:P10"/>
  </mergeCells>
  <conditionalFormatting sqref="J14:U31">
    <cfRule type="expression" dxfId="1105" priority="1" stopIfTrue="1">
      <formula>AND( $A14=1, $C14="T" )</formula>
    </cfRule>
    <cfRule type="expression" dxfId="1104" priority="2" stopIfTrue="1">
      <formula>AND( $A14=4, $C14="ü" )</formula>
    </cfRule>
    <cfRule type="expression" dxfId="1103" priority="13" stopIfTrue="1">
      <formula>AND( $A14=3, $C14="ü" )</formula>
    </cfRule>
    <cfRule type="expression" dxfId="1102" priority="14" stopIfTrue="1">
      <formula>AND( $A14=2, $C14="Ü" )</formula>
    </cfRule>
  </conditionalFormatting>
  <conditionalFormatting sqref="J31:U31">
    <cfRule type="expression" dxfId="1101" priority="6" stopIfTrue="1">
      <formula>AND( $A31=1, $C31="T" )</formula>
    </cfRule>
    <cfRule type="expression" dxfId="1100" priority="7" stopIfTrue="1">
      <formula>AND( $A31=4, $C31="ü" )</formula>
    </cfRule>
    <cfRule type="expression" dxfId="1099" priority="8" stopIfTrue="1">
      <formula>AND( $A31=3, $C31="ü" )</formula>
    </cfRule>
    <cfRule type="expression" dxfId="1098" priority="9" stopIfTrue="1">
      <formula>AND( $A31=2, $C31="Ü" )</formula>
    </cfRule>
  </conditionalFormatting>
  <conditionalFormatting sqref="O14:O31">
    <cfRule type="expression" dxfId="1097" priority="11" stopIfTrue="1">
      <formula>AND($O14&lt;&gt;"",$P14&lt;&gt;"")</formula>
    </cfRule>
  </conditionalFormatting>
  <conditionalFormatting sqref="O31">
    <cfRule type="expression" dxfId="1096" priority="4" stopIfTrue="1">
      <formula>AND($O31&lt;&gt;"",$P31&lt;&gt;"")</formula>
    </cfRule>
  </conditionalFormatting>
  <conditionalFormatting sqref="P14:P31">
    <cfRule type="expression" dxfId="1095" priority="10" stopIfTrue="1">
      <formula>$O14&lt;&gt;""</formula>
    </cfRule>
  </conditionalFormatting>
  <conditionalFormatting sqref="P31">
    <cfRule type="expression" dxfId="1094" priority="3" stopIfTrue="1">
      <formula>$O31&lt;&gt;""</formula>
    </cfRule>
  </conditionalFormatting>
  <conditionalFormatting sqref="R14:R31">
    <cfRule type="expression" dxfId="1093" priority="12" stopIfTrue="1">
      <formula>AND($K14&lt;&gt;"",OR($O14&lt;&gt;"",$P14&lt;&gt;""))</formula>
    </cfRule>
  </conditionalFormatting>
  <conditionalFormatting sqref="R31">
    <cfRule type="expression" dxfId="1092" priority="5" stopIfTrue="1">
      <formula>AND($K31&lt;&gt;"",OR($O31&lt;&gt;"",$P31&lt;&gt;""))</formula>
    </cfRule>
  </conditionalFormatting>
  <conditionalFormatting sqref="S14:S31">
    <cfRule type="expression" dxfId="1091" priority="15">
      <formula>$L14&lt;&gt;""</formula>
    </cfRule>
  </conditionalFormatting>
  <conditionalFormatting sqref="T14:T31">
    <cfRule type="expression" dxfId="1090" priority="16" stopIfTrue="1">
      <formula>$L14=""</formula>
    </cfRule>
  </conditionalFormatting>
  <dataValidations count="2">
    <dataValidation type="list" allowBlank="1" showInputMessage="1" showErrorMessage="1" sqref="B14:B31" xr:uid="{EA0FBD83-AFB3-400D-A493-3D8554E11886}">
      <formula1>"B"</formula1>
    </dataValidation>
    <dataValidation type="list" allowBlank="1" showInputMessage="1" showErrorMessage="1" sqref="A14:A31" xr:uid="{7E237C49-78E8-4B06-B451-211313DC949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87E88-8585-4D9F-81D3-698BC434DA2C}">
  <sheetPr codeName="Tabelle05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IF(Zusammenfassung!F56&lt;&gt;"",Zusammenfassung!F56,Zusammenfassung!D56)</f>
        <v>IK-Teilprojekt IV - AG 6</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Zusammenfassung!$B$56</f>
        <v>4</v>
      </c>
      <c r="L6" s="155" t="str">
        <f>Sprache!$B$33</f>
        <v>IK</v>
      </c>
      <c r="M6" s="159"/>
      <c r="N6" s="159"/>
      <c r="O6" s="159"/>
      <c r="P6" s="159"/>
      <c r="Q6" s="160"/>
      <c r="R6" s="156"/>
      <c r="S6" s="156"/>
      <c r="T6" s="156"/>
      <c r="U6" s="158"/>
    </row>
    <row r="7" spans="1:21" ht="20.100000000000001" hidden="1" customHeight="1" thickBot="1" x14ac:dyDescent="0.3">
      <c r="J7" s="68" t="s">
        <v>378</v>
      </c>
      <c r="K7" s="206">
        <f>Zusammenfassung!$C$56</f>
        <v>6</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IV - AG 6</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yAPNQJDuAo+30ieLi1Wn7ctIJPi7vc27J0bkLaN5aRlugJyk47947e7mU0qrKAdEIPbgr+2m+QZbUAKZoJbcWg==" saltValue="ACc9BHrWgqKFTZnJ7p8ykg==" spinCount="100000" sheet="1" objects="1" scenarios="1" formatCells="0" formatRows="0" selectLockedCells="1" autoFilter="0"/>
  <mergeCells count="1">
    <mergeCell ref="O10:P10"/>
  </mergeCells>
  <conditionalFormatting sqref="J14:U31">
    <cfRule type="expression" dxfId="1089" priority="1" stopIfTrue="1">
      <formula>AND( $A14=1, $C14="T" )</formula>
    </cfRule>
    <cfRule type="expression" dxfId="1088" priority="2" stopIfTrue="1">
      <formula>AND( $A14=4, $C14="ü" )</formula>
    </cfRule>
    <cfRule type="expression" dxfId="1087" priority="13" stopIfTrue="1">
      <formula>AND( $A14=3, $C14="ü" )</formula>
    </cfRule>
    <cfRule type="expression" dxfId="1086" priority="14" stopIfTrue="1">
      <formula>AND( $A14=2, $C14="Ü" )</formula>
    </cfRule>
  </conditionalFormatting>
  <conditionalFormatting sqref="J31:U31">
    <cfRule type="expression" dxfId="1085" priority="6" stopIfTrue="1">
      <formula>AND( $A31=1, $C31="T" )</formula>
    </cfRule>
    <cfRule type="expression" dxfId="1084" priority="7" stopIfTrue="1">
      <formula>AND( $A31=4, $C31="ü" )</formula>
    </cfRule>
    <cfRule type="expression" dxfId="1083" priority="8" stopIfTrue="1">
      <formula>AND( $A31=3, $C31="ü" )</formula>
    </cfRule>
    <cfRule type="expression" dxfId="1082" priority="9" stopIfTrue="1">
      <formula>AND( $A31=2, $C31="Ü" )</formula>
    </cfRule>
  </conditionalFormatting>
  <conditionalFormatting sqref="O14:O31">
    <cfRule type="expression" dxfId="1081" priority="11" stopIfTrue="1">
      <formula>AND($O14&lt;&gt;"",$P14&lt;&gt;"")</formula>
    </cfRule>
  </conditionalFormatting>
  <conditionalFormatting sqref="O31">
    <cfRule type="expression" dxfId="1080" priority="4" stopIfTrue="1">
      <formula>AND($O31&lt;&gt;"",$P31&lt;&gt;"")</formula>
    </cfRule>
  </conditionalFormatting>
  <conditionalFormatting sqref="P14:P31">
    <cfRule type="expression" dxfId="1079" priority="10" stopIfTrue="1">
      <formula>$O14&lt;&gt;""</formula>
    </cfRule>
  </conditionalFormatting>
  <conditionalFormatting sqref="P31">
    <cfRule type="expression" dxfId="1078" priority="3" stopIfTrue="1">
      <formula>$O31&lt;&gt;""</formula>
    </cfRule>
  </conditionalFormatting>
  <conditionalFormatting sqref="R14:R31">
    <cfRule type="expression" dxfId="1077" priority="12" stopIfTrue="1">
      <formula>AND($K14&lt;&gt;"",OR($O14&lt;&gt;"",$P14&lt;&gt;""))</formula>
    </cfRule>
  </conditionalFormatting>
  <conditionalFormatting sqref="R31">
    <cfRule type="expression" dxfId="1076" priority="5" stopIfTrue="1">
      <formula>AND($K31&lt;&gt;"",OR($O31&lt;&gt;"",$P31&lt;&gt;""))</formula>
    </cfRule>
  </conditionalFormatting>
  <conditionalFormatting sqref="S14:S31">
    <cfRule type="expression" dxfId="1075" priority="15">
      <formula>$L14&lt;&gt;""</formula>
    </cfRule>
  </conditionalFormatting>
  <conditionalFormatting sqref="T14:T31">
    <cfRule type="expression" dxfId="1074" priority="16" stopIfTrue="1">
      <formula>$L14=""</formula>
    </cfRule>
  </conditionalFormatting>
  <dataValidations count="2">
    <dataValidation type="list" allowBlank="1" showInputMessage="1" showErrorMessage="1" sqref="B14:B31" xr:uid="{D207BCDD-6E2E-4072-97C6-51EEE592DC94}">
      <formula1>"B"</formula1>
    </dataValidation>
    <dataValidation type="list" allowBlank="1" showInputMessage="1" showErrorMessage="1" sqref="A14:A31" xr:uid="{0BD72AA7-A655-4724-BC9B-15EE6F95010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9A9B8-A551-465E-B726-2A6DFB39FD68}">
  <sheetPr codeName="Tabelle05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IF(Zusammenfassung!F57&lt;&gt;"",Zusammenfassung!F57,Zusammenfassung!D57)</f>
        <v>IK-Teilprojekt IV - AG 7</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Zusammenfassung!$B$57</f>
        <v>4</v>
      </c>
      <c r="L6" s="155" t="str">
        <f>Sprache!$B$33</f>
        <v>IK</v>
      </c>
      <c r="M6" s="159"/>
      <c r="N6" s="159"/>
      <c r="O6" s="159"/>
      <c r="P6" s="159"/>
      <c r="Q6" s="160"/>
      <c r="R6" s="156"/>
      <c r="S6" s="156"/>
      <c r="T6" s="156"/>
      <c r="U6" s="158"/>
    </row>
    <row r="7" spans="1:21" ht="20.100000000000001" hidden="1" customHeight="1" thickBot="1" x14ac:dyDescent="0.3">
      <c r="J7" s="68" t="s">
        <v>378</v>
      </c>
      <c r="K7" s="206">
        <f>Zusammenfassung!$C$57</f>
        <v>7</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IV - AG 7</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V9oJPrdg2nDvLhxJV4WEXGUBD7ZzHVLK4fe/P81GoM88g6Mj4GbX43dPR+SzpIksGEogPhBvnU90Y7hat1Pc7w==" saltValue="L3I8WEy1pTshKWe7aapvcQ==" spinCount="100000" sheet="1" objects="1" scenarios="1" formatCells="0" formatRows="0" selectLockedCells="1" autoFilter="0"/>
  <mergeCells count="1">
    <mergeCell ref="O10:P10"/>
  </mergeCells>
  <conditionalFormatting sqref="J14:U31">
    <cfRule type="expression" dxfId="1073" priority="1" stopIfTrue="1">
      <formula>AND( $A14=1, $C14="T" )</formula>
    </cfRule>
    <cfRule type="expression" dxfId="1072" priority="2" stopIfTrue="1">
      <formula>AND( $A14=4, $C14="ü" )</formula>
    </cfRule>
    <cfRule type="expression" dxfId="1071" priority="13" stopIfTrue="1">
      <formula>AND( $A14=3, $C14="ü" )</formula>
    </cfRule>
    <cfRule type="expression" dxfId="1070" priority="14" stopIfTrue="1">
      <formula>AND( $A14=2, $C14="Ü" )</formula>
    </cfRule>
  </conditionalFormatting>
  <conditionalFormatting sqref="J31:U31">
    <cfRule type="expression" dxfId="1069" priority="6" stopIfTrue="1">
      <formula>AND( $A31=1, $C31="T" )</formula>
    </cfRule>
    <cfRule type="expression" dxfId="1068" priority="7" stopIfTrue="1">
      <formula>AND( $A31=4, $C31="ü" )</formula>
    </cfRule>
    <cfRule type="expression" dxfId="1067" priority="8" stopIfTrue="1">
      <formula>AND( $A31=3, $C31="ü" )</formula>
    </cfRule>
    <cfRule type="expression" dxfId="1066" priority="9" stopIfTrue="1">
      <formula>AND( $A31=2, $C31="Ü" )</formula>
    </cfRule>
  </conditionalFormatting>
  <conditionalFormatting sqref="O14:O31">
    <cfRule type="expression" dxfId="1065" priority="11" stopIfTrue="1">
      <formula>AND($O14&lt;&gt;"",$P14&lt;&gt;"")</formula>
    </cfRule>
  </conditionalFormatting>
  <conditionalFormatting sqref="O31">
    <cfRule type="expression" dxfId="1064" priority="4" stopIfTrue="1">
      <formula>AND($O31&lt;&gt;"",$P31&lt;&gt;"")</formula>
    </cfRule>
  </conditionalFormatting>
  <conditionalFormatting sqref="P14:P31">
    <cfRule type="expression" dxfId="1063" priority="10" stopIfTrue="1">
      <formula>$O14&lt;&gt;""</formula>
    </cfRule>
  </conditionalFormatting>
  <conditionalFormatting sqref="P31">
    <cfRule type="expression" dxfId="1062" priority="3" stopIfTrue="1">
      <formula>$O31&lt;&gt;""</formula>
    </cfRule>
  </conditionalFormatting>
  <conditionalFormatting sqref="R14:R31">
    <cfRule type="expression" dxfId="1061" priority="12" stopIfTrue="1">
      <formula>AND($K14&lt;&gt;"",OR($O14&lt;&gt;"",$P14&lt;&gt;""))</formula>
    </cfRule>
  </conditionalFormatting>
  <conditionalFormatting sqref="R31">
    <cfRule type="expression" dxfId="1060" priority="5" stopIfTrue="1">
      <formula>AND($K31&lt;&gt;"",OR($O31&lt;&gt;"",$P31&lt;&gt;""))</formula>
    </cfRule>
  </conditionalFormatting>
  <conditionalFormatting sqref="S14:S31">
    <cfRule type="expression" dxfId="1059" priority="15">
      <formula>$L14&lt;&gt;""</formula>
    </cfRule>
  </conditionalFormatting>
  <conditionalFormatting sqref="T14:T31">
    <cfRule type="expression" dxfId="1058" priority="16" stopIfTrue="1">
      <formula>$L14=""</formula>
    </cfRule>
  </conditionalFormatting>
  <dataValidations count="2">
    <dataValidation type="list" allowBlank="1" showInputMessage="1" showErrorMessage="1" sqref="B14:B31" xr:uid="{BBD3FB38-5FCC-42FF-AAC8-9C73351BA44B}">
      <formula1>"B"</formula1>
    </dataValidation>
    <dataValidation type="list" allowBlank="1" showInputMessage="1" showErrorMessage="1" sqref="A14:A31" xr:uid="{711BE509-DA06-4384-8052-E1ED37E064C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C5EA-F166-4341-9846-229C1F750F4D}">
  <sheetPr codeName="Tabelle05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IF(Zusammenfassung!F58&lt;&gt;"",Zusammenfassung!F58,Zusammenfassung!D58)</f>
        <v>IK-Teilprojekt IV - AG 8</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Zusammenfassung!$B$58</f>
        <v>4</v>
      </c>
      <c r="L6" s="155" t="str">
        <f>Sprache!$B$33</f>
        <v>IK</v>
      </c>
      <c r="M6" s="159"/>
      <c r="N6" s="159"/>
      <c r="O6" s="159"/>
      <c r="P6" s="159"/>
      <c r="Q6" s="160"/>
      <c r="R6" s="156"/>
      <c r="S6" s="156"/>
      <c r="T6" s="156"/>
      <c r="U6" s="158"/>
    </row>
    <row r="7" spans="1:21" ht="20.100000000000001" hidden="1" customHeight="1" thickBot="1" x14ac:dyDescent="0.3">
      <c r="J7" s="68" t="s">
        <v>378</v>
      </c>
      <c r="K7" s="206">
        <f>Zusammenfassung!$C$58</f>
        <v>8</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IV - AG 8</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AO0Otys8A5UxaTp4LfEKgYT7v16MO6gi8bxVq3jwSsD2GRO+04N+7wZTB8WB3sKa1+cFraK4ZMA0xJ6Wtv+ZmQ==" saltValue="e0k2Cg7kdhD5ywRGmQSL1g==" spinCount="100000" sheet="1" objects="1" scenarios="1" formatCells="0" formatRows="0" selectLockedCells="1" autoFilter="0"/>
  <mergeCells count="1">
    <mergeCell ref="O10:P10"/>
  </mergeCells>
  <conditionalFormatting sqref="J14:U31">
    <cfRule type="expression" dxfId="1057" priority="1" stopIfTrue="1">
      <formula>AND( $A14=1, $C14="T" )</formula>
    </cfRule>
    <cfRule type="expression" dxfId="1056" priority="2" stopIfTrue="1">
      <formula>AND( $A14=4, $C14="ü" )</formula>
    </cfRule>
    <cfRule type="expression" dxfId="1055" priority="13" stopIfTrue="1">
      <formula>AND( $A14=3, $C14="ü" )</formula>
    </cfRule>
    <cfRule type="expression" dxfId="1054" priority="14" stopIfTrue="1">
      <formula>AND( $A14=2, $C14="Ü" )</formula>
    </cfRule>
  </conditionalFormatting>
  <conditionalFormatting sqref="J31:U31">
    <cfRule type="expression" dxfId="1053" priority="6" stopIfTrue="1">
      <formula>AND( $A31=1, $C31="T" )</formula>
    </cfRule>
    <cfRule type="expression" dxfId="1052" priority="7" stopIfTrue="1">
      <formula>AND( $A31=4, $C31="ü" )</formula>
    </cfRule>
    <cfRule type="expression" dxfId="1051" priority="8" stopIfTrue="1">
      <formula>AND( $A31=3, $C31="ü" )</formula>
    </cfRule>
    <cfRule type="expression" dxfId="1050" priority="9" stopIfTrue="1">
      <formula>AND( $A31=2, $C31="Ü" )</formula>
    </cfRule>
  </conditionalFormatting>
  <conditionalFormatting sqref="O14:O31">
    <cfRule type="expression" dxfId="1049" priority="11" stopIfTrue="1">
      <formula>AND($O14&lt;&gt;"",$P14&lt;&gt;"")</formula>
    </cfRule>
  </conditionalFormatting>
  <conditionalFormatting sqref="O31">
    <cfRule type="expression" dxfId="1048" priority="4" stopIfTrue="1">
      <formula>AND($O31&lt;&gt;"",$P31&lt;&gt;"")</formula>
    </cfRule>
  </conditionalFormatting>
  <conditionalFormatting sqref="P14:P31">
    <cfRule type="expression" dxfId="1047" priority="10" stopIfTrue="1">
      <formula>$O14&lt;&gt;""</formula>
    </cfRule>
  </conditionalFormatting>
  <conditionalFormatting sqref="P31">
    <cfRule type="expression" dxfId="1046" priority="3" stopIfTrue="1">
      <formula>$O31&lt;&gt;""</formula>
    </cfRule>
  </conditionalFormatting>
  <conditionalFormatting sqref="R14:R31">
    <cfRule type="expression" dxfId="1045" priority="12" stopIfTrue="1">
      <formula>AND($K14&lt;&gt;"",OR($O14&lt;&gt;"",$P14&lt;&gt;""))</formula>
    </cfRule>
  </conditionalFormatting>
  <conditionalFormatting sqref="R31">
    <cfRule type="expression" dxfId="1044" priority="5" stopIfTrue="1">
      <formula>AND($K31&lt;&gt;"",OR($O31&lt;&gt;"",$P31&lt;&gt;""))</formula>
    </cfRule>
  </conditionalFormatting>
  <conditionalFormatting sqref="S14:S31">
    <cfRule type="expression" dxfId="1043" priority="15">
      <formula>$L14&lt;&gt;""</formula>
    </cfRule>
  </conditionalFormatting>
  <conditionalFormatting sqref="T14:T31">
    <cfRule type="expression" dxfId="1042" priority="16" stopIfTrue="1">
      <formula>$L14=""</formula>
    </cfRule>
  </conditionalFormatting>
  <dataValidations count="2">
    <dataValidation type="list" allowBlank="1" showInputMessage="1" showErrorMessage="1" sqref="B14:B31" xr:uid="{5128DE9A-D2AF-4E7E-A444-7A8D2B0684A2}">
      <formula1>"B"</formula1>
    </dataValidation>
    <dataValidation type="list" allowBlank="1" showInputMessage="1" showErrorMessage="1" sqref="A14:A31" xr:uid="{C89B7172-C3EE-493D-9939-5831FBF32CA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AAFB-A326-4253-A428-A621F6101949}">
  <sheetPr codeName="Tabelle05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IF(Zusammenfassung!F59&lt;&gt;"",Zusammenfassung!F59,Zusammenfassung!D59)</f>
        <v>IK-Teilprojekt IV - AG 9</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Zusammenfassung!$B$59</f>
        <v>4</v>
      </c>
      <c r="L6" s="155" t="str">
        <f>Sprache!$B$33</f>
        <v>IK</v>
      </c>
      <c r="M6" s="159"/>
      <c r="N6" s="159"/>
      <c r="O6" s="159"/>
      <c r="P6" s="159"/>
      <c r="Q6" s="160"/>
      <c r="R6" s="156"/>
      <c r="S6" s="156"/>
      <c r="T6" s="156"/>
      <c r="U6" s="158"/>
    </row>
    <row r="7" spans="1:21" ht="20.100000000000001" hidden="1" customHeight="1" thickBot="1" x14ac:dyDescent="0.3">
      <c r="J7" s="68" t="s">
        <v>378</v>
      </c>
      <c r="K7" s="206">
        <f>Zusammenfassung!$C$59</f>
        <v>9</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IV - AG 9</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42cSTuHoW9l4X9xuCDFIbXuimOb4xvzWoyoVOHxO2Uy0nlAqEJ3z7XqhM9iJ/hKdWDgT+jQLeZcdaNtnzm7+Vw==" saltValue="BL72CA1XxUSb5px059wvrg==" spinCount="100000" sheet="1" objects="1" scenarios="1" formatCells="0" formatRows="0" selectLockedCells="1" autoFilter="0"/>
  <mergeCells count="1">
    <mergeCell ref="O10:P10"/>
  </mergeCells>
  <conditionalFormatting sqref="J14:U31">
    <cfRule type="expression" dxfId="1041" priority="1" stopIfTrue="1">
      <formula>AND( $A14=1, $C14="T" )</formula>
    </cfRule>
    <cfRule type="expression" dxfId="1040" priority="2" stopIfTrue="1">
      <formula>AND( $A14=4, $C14="ü" )</formula>
    </cfRule>
    <cfRule type="expression" dxfId="1039" priority="13" stopIfTrue="1">
      <formula>AND( $A14=3, $C14="ü" )</formula>
    </cfRule>
    <cfRule type="expression" dxfId="1038" priority="14" stopIfTrue="1">
      <formula>AND( $A14=2, $C14="Ü" )</formula>
    </cfRule>
  </conditionalFormatting>
  <conditionalFormatting sqref="J31:U31">
    <cfRule type="expression" dxfId="1037" priority="6" stopIfTrue="1">
      <formula>AND( $A31=1, $C31="T" )</formula>
    </cfRule>
    <cfRule type="expression" dxfId="1036" priority="7" stopIfTrue="1">
      <formula>AND( $A31=4, $C31="ü" )</formula>
    </cfRule>
    <cfRule type="expression" dxfId="1035" priority="8" stopIfTrue="1">
      <formula>AND( $A31=3, $C31="ü" )</formula>
    </cfRule>
    <cfRule type="expression" dxfId="1034" priority="9" stopIfTrue="1">
      <formula>AND( $A31=2, $C31="Ü" )</formula>
    </cfRule>
  </conditionalFormatting>
  <conditionalFormatting sqref="O14:O31">
    <cfRule type="expression" dxfId="1033" priority="11" stopIfTrue="1">
      <formula>AND($O14&lt;&gt;"",$P14&lt;&gt;"")</formula>
    </cfRule>
  </conditionalFormatting>
  <conditionalFormatting sqref="O31">
    <cfRule type="expression" dxfId="1032" priority="4" stopIfTrue="1">
      <formula>AND($O31&lt;&gt;"",$P31&lt;&gt;"")</formula>
    </cfRule>
  </conditionalFormatting>
  <conditionalFormatting sqref="P14:P31">
    <cfRule type="expression" dxfId="1031" priority="10" stopIfTrue="1">
      <formula>$O14&lt;&gt;""</formula>
    </cfRule>
  </conditionalFormatting>
  <conditionalFormatting sqref="P31">
    <cfRule type="expression" dxfId="1030" priority="3" stopIfTrue="1">
      <formula>$O31&lt;&gt;""</formula>
    </cfRule>
  </conditionalFormatting>
  <conditionalFormatting sqref="R14:R31">
    <cfRule type="expression" dxfId="1029" priority="12" stopIfTrue="1">
      <formula>AND($K14&lt;&gt;"",OR($O14&lt;&gt;"",$P14&lt;&gt;""))</formula>
    </cfRule>
  </conditionalFormatting>
  <conditionalFormatting sqref="R31">
    <cfRule type="expression" dxfId="1028" priority="5" stopIfTrue="1">
      <formula>AND($K31&lt;&gt;"",OR($O31&lt;&gt;"",$P31&lt;&gt;""))</formula>
    </cfRule>
  </conditionalFormatting>
  <conditionalFormatting sqref="S14:S31">
    <cfRule type="expression" dxfId="1027" priority="15">
      <formula>$L14&lt;&gt;""</formula>
    </cfRule>
  </conditionalFormatting>
  <conditionalFormatting sqref="T14:T31">
    <cfRule type="expression" dxfId="1026" priority="16" stopIfTrue="1">
      <formula>$L14=""</formula>
    </cfRule>
  </conditionalFormatting>
  <dataValidations count="2">
    <dataValidation type="list" allowBlank="1" showInputMessage="1" showErrorMessage="1" sqref="B14:B31" xr:uid="{8ACE5485-6AE0-4EE1-AD5A-0D59F45799F3}">
      <formula1>"B"</formula1>
    </dataValidation>
    <dataValidation type="list" allowBlank="1" showInputMessage="1" showErrorMessage="1" sqref="A14:A31" xr:uid="{1FD79DE8-F398-4843-B398-525FB27589B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EB3C4-471C-46F8-B477-530D1FFC4BF1}">
  <sheetPr codeName="Tabelle006"/>
  <dimension ref="A1:H50"/>
  <sheetViews>
    <sheetView zoomScale="85" zoomScaleNormal="85" workbookViewId="0">
      <selection activeCell="F2" sqref="F2"/>
    </sheetView>
  </sheetViews>
  <sheetFormatPr baseColWidth="10" defaultColWidth="11.42578125" defaultRowHeight="15" x14ac:dyDescent="0.2"/>
  <cols>
    <col min="1" max="2" width="35.42578125" style="175" customWidth="1"/>
    <col min="3" max="8" width="30.7109375" style="175" customWidth="1"/>
    <col min="9" max="16384" width="11.42578125" style="175"/>
  </cols>
  <sheetData>
    <row r="1" spans="1:8" ht="16.5" thickBot="1" x14ac:dyDescent="0.3">
      <c r="A1" s="171"/>
      <c r="B1" s="172" t="s">
        <v>2</v>
      </c>
      <c r="C1" s="173" t="s">
        <v>3</v>
      </c>
      <c r="D1" s="174" t="s">
        <v>4</v>
      </c>
      <c r="E1" s="174" t="s">
        <v>5</v>
      </c>
      <c r="F1" s="174" t="s">
        <v>6</v>
      </c>
      <c r="G1" s="174" t="s">
        <v>7</v>
      </c>
      <c r="H1" s="174" t="s">
        <v>8</v>
      </c>
    </row>
    <row r="2" spans="1:8" ht="16.5" thickBot="1" x14ac:dyDescent="0.3">
      <c r="A2" s="176" t="s">
        <v>9</v>
      </c>
      <c r="B2" s="177" t="str">
        <f>INDEX(C1:H2,1,MATCH("X",C2:H2,0))</f>
        <v>Deutsch</v>
      </c>
      <c r="C2" s="167" t="s">
        <v>10</v>
      </c>
      <c r="D2" s="168"/>
      <c r="E2" s="168"/>
      <c r="F2" s="168"/>
      <c r="G2" s="168"/>
      <c r="H2" s="169"/>
    </row>
    <row r="3" spans="1:8" ht="5.0999999999999996" customHeight="1" x14ac:dyDescent="0.25">
      <c r="A3" s="178"/>
      <c r="B3" s="179"/>
      <c r="C3" s="180"/>
      <c r="D3" s="181"/>
      <c r="E3" s="181"/>
      <c r="F3" s="181"/>
      <c r="G3" s="181"/>
      <c r="H3" s="182"/>
    </row>
    <row r="4" spans="1:8" ht="15.75" x14ac:dyDescent="0.25">
      <c r="A4" s="183" t="s">
        <v>11</v>
      </c>
      <c r="B4" s="184"/>
      <c r="C4" s="185"/>
      <c r="D4" s="186"/>
      <c r="E4" s="186"/>
      <c r="F4" s="186"/>
      <c r="G4" s="186"/>
      <c r="H4" s="187"/>
    </row>
    <row r="5" spans="1:8" ht="5.0999999999999996" customHeight="1" x14ac:dyDescent="0.25">
      <c r="A5" s="188"/>
      <c r="B5" s="189"/>
      <c r="C5" s="173"/>
      <c r="D5" s="174"/>
      <c r="E5" s="174"/>
      <c r="F5" s="174"/>
      <c r="G5" s="174"/>
      <c r="H5" s="190"/>
    </row>
    <row r="6" spans="1:8" ht="15.75" x14ac:dyDescent="0.25">
      <c r="A6" s="183" t="s">
        <v>12</v>
      </c>
      <c r="B6" s="184" t="str">
        <f>HLOOKUP($B$2,$C:$H,ROW($B6),FALSE)</f>
        <v>Leistungsverzeichnis</v>
      </c>
      <c r="C6" s="185" t="s">
        <v>12</v>
      </c>
      <c r="D6" s="186" t="s">
        <v>13</v>
      </c>
      <c r="E6" s="186" t="s">
        <v>14</v>
      </c>
      <c r="F6" s="186" t="s">
        <v>15</v>
      </c>
      <c r="G6" s="186" t="s">
        <v>16</v>
      </c>
      <c r="H6" s="170" t="s">
        <v>17</v>
      </c>
    </row>
    <row r="7" spans="1:8" ht="15.75" x14ac:dyDescent="0.25">
      <c r="A7" s="183" t="s">
        <v>18</v>
      </c>
      <c r="B7" s="184" t="str">
        <f t="shared" ref="B7:B50" si="0">HLOOKUP($B$2,$C:$H,ROW($B7),FALSE)</f>
        <v>Kunde</v>
      </c>
      <c r="C7" s="185" t="s">
        <v>18</v>
      </c>
      <c r="D7" s="186" t="s">
        <v>19</v>
      </c>
      <c r="E7" s="186" t="s">
        <v>20</v>
      </c>
      <c r="F7" s="186" t="s">
        <v>21</v>
      </c>
      <c r="G7" s="186" t="s">
        <v>22</v>
      </c>
      <c r="H7" s="170" t="s">
        <v>17</v>
      </c>
    </row>
    <row r="8" spans="1:8" ht="15.75" x14ac:dyDescent="0.25">
      <c r="A8" s="183" t="s">
        <v>23</v>
      </c>
      <c r="B8" s="184" t="str">
        <f t="shared" si="0"/>
        <v>Vorhaben</v>
      </c>
      <c r="C8" s="185" t="s">
        <v>23</v>
      </c>
      <c r="D8" s="186" t="s">
        <v>24</v>
      </c>
      <c r="E8" s="186" t="s">
        <v>25</v>
      </c>
      <c r="F8" s="186" t="s">
        <v>26</v>
      </c>
      <c r="G8" s="186" t="s">
        <v>27</v>
      </c>
      <c r="H8" s="170" t="s">
        <v>17</v>
      </c>
    </row>
    <row r="9" spans="1:8" ht="15.75" x14ac:dyDescent="0.25">
      <c r="A9" s="183" t="s">
        <v>28</v>
      </c>
      <c r="B9" s="184" t="str">
        <f t="shared" si="0"/>
        <v>Dokument</v>
      </c>
      <c r="C9" s="185" t="s">
        <v>28</v>
      </c>
      <c r="D9" s="186" t="s">
        <v>29</v>
      </c>
      <c r="E9" s="186" t="s">
        <v>29</v>
      </c>
      <c r="F9" s="186" t="s">
        <v>30</v>
      </c>
      <c r="G9" s="186" t="s">
        <v>28</v>
      </c>
      <c r="H9" s="170" t="s">
        <v>17</v>
      </c>
    </row>
    <row r="10" spans="1:8" ht="15.75" x14ac:dyDescent="0.25">
      <c r="A10" s="183" t="s">
        <v>31</v>
      </c>
      <c r="B10" s="184" t="str">
        <f t="shared" si="0"/>
        <v>Teil</v>
      </c>
      <c r="C10" s="185" t="s">
        <v>31</v>
      </c>
      <c r="D10" s="186" t="s">
        <v>32</v>
      </c>
      <c r="E10" s="186" t="s">
        <v>33</v>
      </c>
      <c r="F10" s="186" t="s">
        <v>34</v>
      </c>
      <c r="G10" s="186" t="s">
        <v>35</v>
      </c>
      <c r="H10" s="170" t="s">
        <v>17</v>
      </c>
    </row>
    <row r="11" spans="1:8" ht="15.75" x14ac:dyDescent="0.25">
      <c r="A11" s="183" t="s">
        <v>36</v>
      </c>
      <c r="B11" s="184" t="str">
        <f t="shared" si="0"/>
        <v>Deckblatt</v>
      </c>
      <c r="C11" s="185" t="s">
        <v>36</v>
      </c>
      <c r="D11" s="186" t="s">
        <v>37</v>
      </c>
      <c r="E11" s="186" t="s">
        <v>38</v>
      </c>
      <c r="F11" s="186" t="s">
        <v>39</v>
      </c>
      <c r="G11" s="186" t="s">
        <v>40</v>
      </c>
      <c r="H11" s="170" t="s">
        <v>17</v>
      </c>
    </row>
    <row r="12" spans="1:8" ht="15.75" x14ac:dyDescent="0.25">
      <c r="A12" s="183" t="s">
        <v>41</v>
      </c>
      <c r="B12" s="184" t="str">
        <f t="shared" si="0"/>
        <v>Name</v>
      </c>
      <c r="C12" s="185" t="s">
        <v>41</v>
      </c>
      <c r="D12" s="186" t="s">
        <v>41</v>
      </c>
      <c r="E12" s="186" t="s">
        <v>42</v>
      </c>
      <c r="F12" s="186" t="s">
        <v>43</v>
      </c>
      <c r="G12" s="186" t="s">
        <v>44</v>
      </c>
      <c r="H12" s="170" t="s">
        <v>17</v>
      </c>
    </row>
    <row r="13" spans="1:8" ht="15.75" x14ac:dyDescent="0.25">
      <c r="A13" s="183" t="s">
        <v>45</v>
      </c>
      <c r="B13" s="184" t="str">
        <f t="shared" si="0"/>
        <v>Bieter</v>
      </c>
      <c r="C13" s="185" t="s">
        <v>45</v>
      </c>
      <c r="D13" s="186" t="s">
        <v>46</v>
      </c>
      <c r="E13" s="186" t="s">
        <v>47</v>
      </c>
      <c r="F13" s="186" t="s">
        <v>48</v>
      </c>
      <c r="G13" s="186" t="s">
        <v>49</v>
      </c>
      <c r="H13" s="170" t="s">
        <v>17</v>
      </c>
    </row>
    <row r="14" spans="1:8" ht="15.75" x14ac:dyDescent="0.25">
      <c r="A14" s="183" t="s">
        <v>50</v>
      </c>
      <c r="B14" s="184" t="str">
        <f t="shared" si="0"/>
        <v>Firma</v>
      </c>
      <c r="C14" s="185" t="s">
        <v>50</v>
      </c>
      <c r="D14" s="186" t="s">
        <v>51</v>
      </c>
      <c r="E14" s="186" t="s">
        <v>52</v>
      </c>
      <c r="F14" s="186" t="s">
        <v>53</v>
      </c>
      <c r="G14" s="186" t="s">
        <v>50</v>
      </c>
      <c r="H14" s="170" t="s">
        <v>17</v>
      </c>
    </row>
    <row r="15" spans="1:8" ht="15.75" x14ac:dyDescent="0.25">
      <c r="A15" s="183" t="s">
        <v>54</v>
      </c>
      <c r="B15" s="184" t="str">
        <f t="shared" si="0"/>
        <v>Adresse</v>
      </c>
      <c r="C15" s="185" t="s">
        <v>54</v>
      </c>
      <c r="D15" s="186" t="s">
        <v>55</v>
      </c>
      <c r="E15" s="186" t="s">
        <v>54</v>
      </c>
      <c r="F15" s="186" t="s">
        <v>56</v>
      </c>
      <c r="G15" s="186" t="s">
        <v>57</v>
      </c>
      <c r="H15" s="170" t="s">
        <v>17</v>
      </c>
    </row>
    <row r="16" spans="1:8" ht="15.75" x14ac:dyDescent="0.25">
      <c r="A16" s="183" t="s">
        <v>58</v>
      </c>
      <c r="B16" s="184" t="str">
        <f t="shared" si="0"/>
        <v>Auftraggeber</v>
      </c>
      <c r="C16" s="183" t="s">
        <v>58</v>
      </c>
      <c r="D16" s="186" t="s">
        <v>59</v>
      </c>
      <c r="E16" s="186" t="s">
        <v>60</v>
      </c>
      <c r="F16" s="186" t="s">
        <v>61</v>
      </c>
      <c r="G16" s="186" t="s">
        <v>62</v>
      </c>
      <c r="H16" s="170" t="s">
        <v>17</v>
      </c>
    </row>
    <row r="17" spans="1:8" ht="15.75" x14ac:dyDescent="0.25">
      <c r="A17" s="183" t="s">
        <v>63</v>
      </c>
      <c r="B17" s="184" t="str">
        <f t="shared" si="0"/>
        <v>Netto</v>
      </c>
      <c r="C17" s="185" t="s">
        <v>63</v>
      </c>
      <c r="D17" s="186" t="s">
        <v>64</v>
      </c>
      <c r="E17" s="186" t="s">
        <v>64</v>
      </c>
      <c r="F17" s="186" t="s">
        <v>63</v>
      </c>
      <c r="G17" s="186" t="s">
        <v>63</v>
      </c>
      <c r="H17" s="170" t="s">
        <v>17</v>
      </c>
    </row>
    <row r="18" spans="1:8" ht="15.75" x14ac:dyDescent="0.25">
      <c r="A18" s="183" t="s">
        <v>65</v>
      </c>
      <c r="B18" s="184" t="str">
        <f t="shared" si="0"/>
        <v>Brutto</v>
      </c>
      <c r="C18" s="185" t="s">
        <v>65</v>
      </c>
      <c r="D18" s="186" t="s">
        <v>66</v>
      </c>
      <c r="E18" s="186" t="s">
        <v>67</v>
      </c>
      <c r="F18" s="186" t="s">
        <v>65</v>
      </c>
      <c r="G18" s="186" t="s">
        <v>68</v>
      </c>
      <c r="H18" s="170" t="s">
        <v>17</v>
      </c>
    </row>
    <row r="19" spans="1:8" ht="15.75" x14ac:dyDescent="0.25">
      <c r="A19" s="183" t="s">
        <v>69</v>
      </c>
      <c r="B19" s="184" t="str">
        <f t="shared" si="0"/>
        <v>Kosten</v>
      </c>
      <c r="C19" s="185" t="s">
        <v>69</v>
      </c>
      <c r="D19" s="186" t="s">
        <v>70</v>
      </c>
      <c r="E19" s="186" t="s">
        <v>71</v>
      </c>
      <c r="F19" s="186" t="s">
        <v>72</v>
      </c>
      <c r="G19" s="186" t="s">
        <v>73</v>
      </c>
      <c r="H19" s="170" t="s">
        <v>17</v>
      </c>
    </row>
    <row r="20" spans="1:8" ht="15.75" x14ac:dyDescent="0.25">
      <c r="A20" s="183" t="s">
        <v>74</v>
      </c>
      <c r="B20" s="184" t="str">
        <f t="shared" si="0"/>
        <v>Investitionskosten</v>
      </c>
      <c r="C20" s="185" t="s">
        <v>74</v>
      </c>
      <c r="D20" s="186" t="s">
        <v>75</v>
      </c>
      <c r="E20" s="186" t="s">
        <v>76</v>
      </c>
      <c r="F20" s="186" t="s">
        <v>77</v>
      </c>
      <c r="G20" s="186" t="s">
        <v>78</v>
      </c>
      <c r="H20" s="170" t="s">
        <v>17</v>
      </c>
    </row>
    <row r="21" spans="1:8" ht="15.75" x14ac:dyDescent="0.25">
      <c r="A21" s="183" t="s">
        <v>79</v>
      </c>
      <c r="B21" s="184" t="str">
        <f t="shared" si="0"/>
        <v>Betriebskosten</v>
      </c>
      <c r="C21" s="185" t="s">
        <v>79</v>
      </c>
      <c r="D21" s="186" t="s">
        <v>80</v>
      </c>
      <c r="E21" s="186" t="s">
        <v>81</v>
      </c>
      <c r="F21" s="186" t="s">
        <v>82</v>
      </c>
      <c r="G21" s="186" t="s">
        <v>83</v>
      </c>
      <c r="H21" s="170" t="s">
        <v>17</v>
      </c>
    </row>
    <row r="22" spans="1:8" ht="15.75" x14ac:dyDescent="0.25">
      <c r="A22" s="183" t="s">
        <v>84</v>
      </c>
      <c r="B22" s="184" t="str">
        <f t="shared" si="0"/>
        <v>Gesamtkosten</v>
      </c>
      <c r="C22" s="185" t="s">
        <v>84</v>
      </c>
      <c r="D22" s="186" t="s">
        <v>85</v>
      </c>
      <c r="E22" s="186" t="s">
        <v>86</v>
      </c>
      <c r="F22" s="186" t="s">
        <v>87</v>
      </c>
      <c r="G22" s="186" t="s">
        <v>88</v>
      </c>
      <c r="H22" s="170" t="s">
        <v>17</v>
      </c>
    </row>
    <row r="23" spans="1:8" ht="15.75" x14ac:dyDescent="0.25">
      <c r="A23" s="183" t="s">
        <v>89</v>
      </c>
      <c r="B23" s="184" t="str">
        <f t="shared" si="0"/>
        <v>Zusammenfassung</v>
      </c>
      <c r="C23" s="185" t="s">
        <v>89</v>
      </c>
      <c r="D23" s="186" t="s">
        <v>90</v>
      </c>
      <c r="E23" s="186" t="s">
        <v>91</v>
      </c>
      <c r="F23" s="186" t="s">
        <v>92</v>
      </c>
      <c r="G23" s="186" t="s">
        <v>93</v>
      </c>
      <c r="H23" s="170" t="s">
        <v>17</v>
      </c>
    </row>
    <row r="24" spans="1:8" ht="15.75" x14ac:dyDescent="0.25">
      <c r="A24" s="183" t="s">
        <v>94</v>
      </c>
      <c r="B24" s="184" t="str">
        <f t="shared" si="0"/>
        <v>Summe</v>
      </c>
      <c r="C24" s="185" t="s">
        <v>94</v>
      </c>
      <c r="D24" s="186" t="s">
        <v>95</v>
      </c>
      <c r="E24" s="186" t="s">
        <v>95</v>
      </c>
      <c r="F24" s="186" t="s">
        <v>96</v>
      </c>
      <c r="G24" s="186" t="s">
        <v>97</v>
      </c>
      <c r="H24" s="170" t="s">
        <v>17</v>
      </c>
    </row>
    <row r="25" spans="1:8" ht="15.75" x14ac:dyDescent="0.25">
      <c r="A25" s="183" t="s">
        <v>98</v>
      </c>
      <c r="B25" s="184" t="str">
        <f t="shared" si="0"/>
        <v>Teilprojekt</v>
      </c>
      <c r="C25" s="185" t="s">
        <v>98</v>
      </c>
      <c r="D25" s="186" t="s">
        <v>99</v>
      </c>
      <c r="E25" s="186" t="s">
        <v>100</v>
      </c>
      <c r="F25" s="186" t="s">
        <v>101</v>
      </c>
      <c r="G25" s="186" t="s">
        <v>102</v>
      </c>
      <c r="H25" s="170" t="s">
        <v>17</v>
      </c>
    </row>
    <row r="26" spans="1:8" ht="15.75" x14ac:dyDescent="0.25">
      <c r="A26" s="183" t="s">
        <v>103</v>
      </c>
      <c r="B26" s="184" t="str">
        <f t="shared" si="0"/>
        <v>Generische Bezeichnung</v>
      </c>
      <c r="C26" s="185" t="s">
        <v>103</v>
      </c>
      <c r="D26" s="186" t="s">
        <v>104</v>
      </c>
      <c r="E26" s="186" t="s">
        <v>105</v>
      </c>
      <c r="F26" s="186" t="s">
        <v>106</v>
      </c>
      <c r="G26" s="186" t="s">
        <v>107</v>
      </c>
      <c r="H26" s="170" t="s">
        <v>17</v>
      </c>
    </row>
    <row r="27" spans="1:8" ht="15.75" x14ac:dyDescent="0.25">
      <c r="A27" s="183" t="s">
        <v>108</v>
      </c>
      <c r="B27" s="184" t="str">
        <f t="shared" si="0"/>
        <v>Spezifische Bezeichnung</v>
      </c>
      <c r="C27" s="185" t="s">
        <v>108</v>
      </c>
      <c r="D27" s="186" t="s">
        <v>109</v>
      </c>
      <c r="E27" s="186" t="s">
        <v>110</v>
      </c>
      <c r="F27" s="186" t="s">
        <v>111</v>
      </c>
      <c r="G27" s="186" t="s">
        <v>112</v>
      </c>
      <c r="H27" s="170" t="s">
        <v>17</v>
      </c>
    </row>
    <row r="28" spans="1:8" ht="15.75" x14ac:dyDescent="0.25">
      <c r="A28" s="183" t="s">
        <v>113</v>
      </c>
      <c r="B28" s="184" t="str">
        <f t="shared" si="0"/>
        <v>Position</v>
      </c>
      <c r="C28" s="185" t="s">
        <v>114</v>
      </c>
      <c r="D28" s="186" t="s">
        <v>115</v>
      </c>
      <c r="E28" s="186" t="s">
        <v>116</v>
      </c>
      <c r="F28" s="186" t="s">
        <v>117</v>
      </c>
      <c r="G28" s="186" t="s">
        <v>118</v>
      </c>
      <c r="H28" s="170" t="s">
        <v>17</v>
      </c>
    </row>
    <row r="29" spans="1:8" ht="15.75" x14ac:dyDescent="0.25">
      <c r="A29" s="183" t="s">
        <v>119</v>
      </c>
      <c r="B29" s="184" t="str">
        <f t="shared" si="0"/>
        <v>Festposition</v>
      </c>
      <c r="C29" s="185" t="s">
        <v>119</v>
      </c>
      <c r="D29" s="186" t="s">
        <v>120</v>
      </c>
      <c r="E29" s="186" t="s">
        <v>121</v>
      </c>
      <c r="F29" s="186" t="s">
        <v>122</v>
      </c>
      <c r="G29" s="186" t="s">
        <v>123</v>
      </c>
      <c r="H29" s="170" t="s">
        <v>17</v>
      </c>
    </row>
    <row r="30" spans="1:8" ht="15.75" x14ac:dyDescent="0.25">
      <c r="A30" s="183" t="s">
        <v>124</v>
      </c>
      <c r="B30" s="184" t="str">
        <f t="shared" si="0"/>
        <v>Festpositionen</v>
      </c>
      <c r="C30" s="185" t="s">
        <v>124</v>
      </c>
      <c r="D30" s="186" t="s">
        <v>125</v>
      </c>
      <c r="E30" s="186" t="s">
        <v>126</v>
      </c>
      <c r="F30" s="186" t="s">
        <v>127</v>
      </c>
      <c r="G30" s="186" t="s">
        <v>128</v>
      </c>
      <c r="H30" s="170" t="s">
        <v>17</v>
      </c>
    </row>
    <row r="31" spans="1:8" ht="15.75" x14ac:dyDescent="0.25">
      <c r="A31" s="183" t="s">
        <v>129</v>
      </c>
      <c r="B31" s="184" t="str">
        <f t="shared" si="0"/>
        <v>Option</v>
      </c>
      <c r="C31" s="185" t="s">
        <v>129</v>
      </c>
      <c r="D31" s="186" t="s">
        <v>130</v>
      </c>
      <c r="E31" s="186" t="s">
        <v>131</v>
      </c>
      <c r="F31" s="186" t="s">
        <v>132</v>
      </c>
      <c r="G31" s="186" t="s">
        <v>133</v>
      </c>
      <c r="H31" s="170" t="s">
        <v>17</v>
      </c>
    </row>
    <row r="32" spans="1:8" ht="15.75" x14ac:dyDescent="0.25">
      <c r="A32" s="183" t="s">
        <v>134</v>
      </c>
      <c r="B32" s="184" t="str">
        <f t="shared" si="0"/>
        <v>Optionen</v>
      </c>
      <c r="C32" s="185" t="s">
        <v>134</v>
      </c>
      <c r="D32" s="186" t="s">
        <v>135</v>
      </c>
      <c r="E32" s="186" t="s">
        <v>136</v>
      </c>
      <c r="F32" s="186" t="s">
        <v>137</v>
      </c>
      <c r="G32" s="186" t="s">
        <v>138</v>
      </c>
      <c r="H32" s="170" t="s">
        <v>17</v>
      </c>
    </row>
    <row r="33" spans="1:8" ht="15.75" x14ac:dyDescent="0.25">
      <c r="A33" s="183" t="s">
        <v>139</v>
      </c>
      <c r="B33" s="184" t="str">
        <f t="shared" si="0"/>
        <v>IK</v>
      </c>
      <c r="C33" s="185" t="s">
        <v>140</v>
      </c>
      <c r="D33" s="186" t="s">
        <v>141</v>
      </c>
      <c r="E33" s="186" t="s">
        <v>142</v>
      </c>
      <c r="F33" s="186" t="s">
        <v>143</v>
      </c>
      <c r="G33" s="186" t="s">
        <v>144</v>
      </c>
      <c r="H33" s="170" t="s">
        <v>17</v>
      </c>
    </row>
    <row r="34" spans="1:8" ht="15.75" x14ac:dyDescent="0.25">
      <c r="A34" s="183" t="s">
        <v>145</v>
      </c>
      <c r="B34" s="184" t="str">
        <f t="shared" si="0"/>
        <v>BK</v>
      </c>
      <c r="C34" s="185" t="s">
        <v>146</v>
      </c>
      <c r="D34" s="186" t="s">
        <v>147</v>
      </c>
      <c r="E34" s="186" t="s">
        <v>148</v>
      </c>
      <c r="F34" s="186" t="s">
        <v>149</v>
      </c>
      <c r="G34" s="186" t="s">
        <v>150</v>
      </c>
      <c r="H34" s="170" t="s">
        <v>17</v>
      </c>
    </row>
    <row r="35" spans="1:8" ht="15.75" x14ac:dyDescent="0.25">
      <c r="A35" s="183" t="s">
        <v>151</v>
      </c>
      <c r="B35" s="184" t="str">
        <f t="shared" si="0"/>
        <v>AG</v>
      </c>
      <c r="C35" s="185" t="s">
        <v>152</v>
      </c>
      <c r="D35" s="186" t="s">
        <v>153</v>
      </c>
      <c r="E35" s="186" t="s">
        <v>154</v>
      </c>
      <c r="F35" s="186" t="s">
        <v>155</v>
      </c>
      <c r="G35" s="186" t="s">
        <v>156</v>
      </c>
      <c r="H35" s="170" t="s">
        <v>17</v>
      </c>
    </row>
    <row r="36" spans="1:8" ht="15.75" x14ac:dyDescent="0.25">
      <c r="A36" s="183" t="s">
        <v>157</v>
      </c>
      <c r="B36" s="184" t="str">
        <f t="shared" si="0"/>
        <v>Leistung gemäß</v>
      </c>
      <c r="C36" s="185" t="s">
        <v>157</v>
      </c>
      <c r="D36" s="186" t="s">
        <v>158</v>
      </c>
      <c r="E36" s="186" t="s">
        <v>159</v>
      </c>
      <c r="F36" s="186" t="s">
        <v>160</v>
      </c>
      <c r="G36" s="186" t="s">
        <v>161</v>
      </c>
      <c r="H36" s="170" t="s">
        <v>17</v>
      </c>
    </row>
    <row r="37" spans="1:8" ht="15.75" x14ac:dyDescent="0.25">
      <c r="A37" s="183" t="s">
        <v>162</v>
      </c>
      <c r="B37" s="184" t="str">
        <f t="shared" si="0"/>
        <v>Lastenheft</v>
      </c>
      <c r="C37" s="185" t="s">
        <v>162</v>
      </c>
      <c r="D37" s="186" t="s">
        <v>163</v>
      </c>
      <c r="E37" s="186" t="s">
        <v>164</v>
      </c>
      <c r="F37" s="186" t="s">
        <v>165</v>
      </c>
      <c r="G37" s="186" t="s">
        <v>166</v>
      </c>
      <c r="H37" s="170" t="s">
        <v>17</v>
      </c>
    </row>
    <row r="38" spans="1:8" ht="15.75" x14ac:dyDescent="0.25">
      <c r="A38" s="183" t="s">
        <v>167</v>
      </c>
      <c r="B38" s="184" t="str">
        <f t="shared" si="0"/>
        <v>Kapitel</v>
      </c>
      <c r="C38" s="185" t="s">
        <v>167</v>
      </c>
      <c r="D38" s="186" t="s">
        <v>168</v>
      </c>
      <c r="E38" s="186" t="s">
        <v>169</v>
      </c>
      <c r="F38" s="186" t="s">
        <v>170</v>
      </c>
      <c r="G38" s="186" t="s">
        <v>171</v>
      </c>
      <c r="H38" s="170" t="s">
        <v>17</v>
      </c>
    </row>
    <row r="39" spans="1:8" ht="15.75" x14ac:dyDescent="0.25">
      <c r="A39" s="183" t="s">
        <v>172</v>
      </c>
      <c r="B39" s="184" t="str">
        <f t="shared" si="0"/>
        <v>Kriterium</v>
      </c>
      <c r="C39" s="185" t="s">
        <v>172</v>
      </c>
      <c r="D39" s="186" t="s">
        <v>173</v>
      </c>
      <c r="E39" s="186" t="s">
        <v>174</v>
      </c>
      <c r="F39" s="186" t="s">
        <v>175</v>
      </c>
      <c r="G39" s="186" t="s">
        <v>176</v>
      </c>
      <c r="H39" s="170" t="s">
        <v>17</v>
      </c>
    </row>
    <row r="40" spans="1:8" ht="15.75" x14ac:dyDescent="0.25">
      <c r="A40" s="183" t="s">
        <v>177</v>
      </c>
      <c r="B40" s="184" t="str">
        <f t="shared" si="0"/>
        <v>Beschreibung</v>
      </c>
      <c r="C40" s="185" t="s">
        <v>177</v>
      </c>
      <c r="D40" s="186" t="s">
        <v>178</v>
      </c>
      <c r="E40" s="186" t="s">
        <v>178</v>
      </c>
      <c r="F40" s="186" t="s">
        <v>179</v>
      </c>
      <c r="G40" s="186" t="s">
        <v>180</v>
      </c>
      <c r="H40" s="170" t="s">
        <v>17</v>
      </c>
    </row>
    <row r="41" spans="1:8" ht="15.75" x14ac:dyDescent="0.25">
      <c r="A41" s="183" t="s">
        <v>181</v>
      </c>
      <c r="B41" s="184" t="str">
        <f t="shared" si="0"/>
        <v>Vorgabe</v>
      </c>
      <c r="C41" s="185" t="s">
        <v>181</v>
      </c>
      <c r="D41" s="186" t="s">
        <v>182</v>
      </c>
      <c r="E41" s="186" t="s">
        <v>183</v>
      </c>
      <c r="F41" s="186" t="s">
        <v>184</v>
      </c>
      <c r="G41" s="186" t="s">
        <v>185</v>
      </c>
      <c r="H41" s="170" t="s">
        <v>17</v>
      </c>
    </row>
    <row r="42" spans="1:8" ht="15.75" x14ac:dyDescent="0.25">
      <c r="A42" s="183" t="s">
        <v>186</v>
      </c>
      <c r="B42" s="184" t="str">
        <f t="shared" si="0"/>
        <v>Vergabestelle</v>
      </c>
      <c r="C42" s="185" t="s">
        <v>186</v>
      </c>
      <c r="D42" s="186" t="s">
        <v>187</v>
      </c>
      <c r="E42" s="186" t="s">
        <v>188</v>
      </c>
      <c r="F42" s="186" t="s">
        <v>189</v>
      </c>
      <c r="G42" s="186" t="s">
        <v>190</v>
      </c>
      <c r="H42" s="170" t="s">
        <v>17</v>
      </c>
    </row>
    <row r="43" spans="1:8" ht="15.75" x14ac:dyDescent="0.25">
      <c r="A43" s="183" t="s">
        <v>191</v>
      </c>
      <c r="B43" s="184" t="str">
        <f t="shared" si="0"/>
        <v>Korrektur</v>
      </c>
      <c r="C43" s="185" t="s">
        <v>191</v>
      </c>
      <c r="D43" s="186" t="s">
        <v>192</v>
      </c>
      <c r="E43" s="186" t="s">
        <v>192</v>
      </c>
      <c r="F43" s="186" t="s">
        <v>193</v>
      </c>
      <c r="G43" s="186" t="s">
        <v>194</v>
      </c>
      <c r="H43" s="170" t="s">
        <v>17</v>
      </c>
    </row>
    <row r="44" spans="1:8" ht="15.75" x14ac:dyDescent="0.25">
      <c r="A44" s="183" t="s">
        <v>195</v>
      </c>
      <c r="B44" s="184" t="str">
        <f t="shared" si="0"/>
        <v>Einheit</v>
      </c>
      <c r="C44" s="185" t="s">
        <v>195</v>
      </c>
      <c r="D44" s="186" t="s">
        <v>196</v>
      </c>
      <c r="E44" s="186" t="s">
        <v>197</v>
      </c>
      <c r="F44" s="186" t="s">
        <v>198</v>
      </c>
      <c r="G44" s="186" t="s">
        <v>199</v>
      </c>
      <c r="H44" s="170" t="s">
        <v>17</v>
      </c>
    </row>
    <row r="45" spans="1:8" ht="15.75" x14ac:dyDescent="0.25">
      <c r="A45" s="183" t="s">
        <v>200</v>
      </c>
      <c r="B45" s="184" t="str">
        <f t="shared" si="0"/>
        <v>Menge</v>
      </c>
      <c r="C45" s="185" t="s">
        <v>200</v>
      </c>
      <c r="D45" s="186" t="s">
        <v>201</v>
      </c>
      <c r="E45" s="186" t="s">
        <v>202</v>
      </c>
      <c r="F45" s="186" t="s">
        <v>203</v>
      </c>
      <c r="G45" s="186" t="s">
        <v>204</v>
      </c>
      <c r="H45" s="170" t="s">
        <v>17</v>
      </c>
    </row>
    <row r="46" spans="1:8" ht="15.75" x14ac:dyDescent="0.25">
      <c r="A46" s="183" t="s">
        <v>205</v>
      </c>
      <c r="B46" s="184" t="str">
        <f t="shared" si="0"/>
        <v>Einzelpreis</v>
      </c>
      <c r="C46" s="185" t="s">
        <v>205</v>
      </c>
      <c r="D46" s="186" t="s">
        <v>206</v>
      </c>
      <c r="E46" s="186" t="s">
        <v>207</v>
      </c>
      <c r="F46" s="186" t="s">
        <v>208</v>
      </c>
      <c r="G46" s="186" t="s">
        <v>209</v>
      </c>
      <c r="H46" s="170" t="s">
        <v>17</v>
      </c>
    </row>
    <row r="47" spans="1:8" ht="15.75" x14ac:dyDescent="0.25">
      <c r="A47" s="183" t="s">
        <v>210</v>
      </c>
      <c r="B47" s="184" t="str">
        <f t="shared" si="0"/>
        <v>Gesamtpreis</v>
      </c>
      <c r="C47" s="183" t="s">
        <v>210</v>
      </c>
      <c r="D47" s="186" t="s">
        <v>211</v>
      </c>
      <c r="E47" s="186" t="s">
        <v>212</v>
      </c>
      <c r="F47" s="186" t="s">
        <v>213</v>
      </c>
      <c r="G47" s="186" t="s">
        <v>214</v>
      </c>
      <c r="H47" s="170" t="s">
        <v>17</v>
      </c>
    </row>
    <row r="48" spans="1:8" ht="15.75" x14ac:dyDescent="0.25">
      <c r="A48" s="183" t="s">
        <v>215</v>
      </c>
      <c r="B48" s="184" t="str">
        <f t="shared" si="0"/>
        <v>Bemerkungen</v>
      </c>
      <c r="C48" s="185" t="s">
        <v>215</v>
      </c>
      <c r="D48" s="186" t="s">
        <v>216</v>
      </c>
      <c r="E48" s="186" t="s">
        <v>217</v>
      </c>
      <c r="F48" s="186" t="s">
        <v>218</v>
      </c>
      <c r="G48" s="186" t="s">
        <v>219</v>
      </c>
      <c r="H48" s="170" t="s">
        <v>17</v>
      </c>
    </row>
    <row r="49" spans="1:8" ht="15.75" x14ac:dyDescent="0.25">
      <c r="A49" s="183" t="s">
        <v>220</v>
      </c>
      <c r="B49" s="184" t="str">
        <f t="shared" si="0"/>
        <v>Zeit</v>
      </c>
      <c r="C49" s="185" t="s">
        <v>220</v>
      </c>
      <c r="D49" s="186" t="s">
        <v>221</v>
      </c>
      <c r="E49" s="186" t="s">
        <v>222</v>
      </c>
      <c r="F49" s="186" t="s">
        <v>223</v>
      </c>
      <c r="G49" s="186" t="s">
        <v>224</v>
      </c>
      <c r="H49" s="170" t="s">
        <v>17</v>
      </c>
    </row>
    <row r="50" spans="1:8" ht="15.75" x14ac:dyDescent="0.25">
      <c r="A50" s="183" t="s">
        <v>225</v>
      </c>
      <c r="B50" s="184" t="str">
        <f t="shared" si="0"/>
        <v>Vertragsdauer</v>
      </c>
      <c r="C50" s="185" t="s">
        <v>225</v>
      </c>
      <c r="D50" s="186" t="s">
        <v>226</v>
      </c>
      <c r="E50" s="186" t="s">
        <v>227</v>
      </c>
      <c r="F50" s="186" t="s">
        <v>228</v>
      </c>
      <c r="G50" s="186" t="s">
        <v>229</v>
      </c>
      <c r="H50" s="170" t="s">
        <v>17</v>
      </c>
    </row>
  </sheetData>
  <sheetProtection selectLockedCells="1"/>
  <pageMargins left="0.7" right="0.7" top="0.78740157499999996" bottom="0.78740157499999996" header="0.3" footer="0.3"/>
  <pageSetup paperSize="9" orientation="portrait" horizontalDpi="4294967293" verticalDpi="4294967293" r:id="rId1"/>
  <ignoredErrors>
    <ignoredError sqref="B6 B7:B50 B2" unlockedFormula="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EAAAA-2E70-4ACB-AC79-86E3F9565C36}">
  <sheetPr codeName="Tabelle06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IF(Zusammenfassung!F60&lt;&gt;"",Zusammenfassung!F60,Zusammenfassung!D60)</f>
        <v>IK-Teilprojekt IV - AG 10</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Zusammenfassung!$B$60</f>
        <v>4</v>
      </c>
      <c r="L6" s="155" t="str">
        <f>Sprache!$B$33</f>
        <v>IK</v>
      </c>
      <c r="M6" s="159"/>
      <c r="N6" s="159"/>
      <c r="O6" s="159"/>
      <c r="P6" s="159"/>
      <c r="Q6" s="160"/>
      <c r="R6" s="156"/>
      <c r="S6" s="156"/>
      <c r="T6" s="156"/>
      <c r="U6" s="158"/>
    </row>
    <row r="7" spans="1:21" ht="20.100000000000001" hidden="1" customHeight="1" thickBot="1" x14ac:dyDescent="0.3">
      <c r="J7" s="68" t="s">
        <v>378</v>
      </c>
      <c r="K7" s="206">
        <f>Zusammenfassung!$C$60</f>
        <v>10</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IV - AG 10</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Gdtkp4ds7fsmmQhT1zIhw2hj+WjSXriXxUsHbS2iFDWLoTo7hYAH9dg4W/zg4j19H0EaGi72U/kHEAp0t0wsHQ==" saltValue="+ZLHkF+3f38yLOK/mwL82A==" spinCount="100000" sheet="1" objects="1" scenarios="1" formatCells="0" formatRows="0" selectLockedCells="1" autoFilter="0"/>
  <mergeCells count="1">
    <mergeCell ref="O10:P10"/>
  </mergeCells>
  <conditionalFormatting sqref="J14:U31">
    <cfRule type="expression" dxfId="1025" priority="1" stopIfTrue="1">
      <formula>AND( $A14=1, $C14="T" )</formula>
    </cfRule>
    <cfRule type="expression" dxfId="1024" priority="2" stopIfTrue="1">
      <formula>AND( $A14=4, $C14="ü" )</formula>
    </cfRule>
    <cfRule type="expression" dxfId="1023" priority="13" stopIfTrue="1">
      <formula>AND( $A14=3, $C14="ü" )</formula>
    </cfRule>
    <cfRule type="expression" dxfId="1022" priority="14" stopIfTrue="1">
      <formula>AND( $A14=2, $C14="Ü" )</formula>
    </cfRule>
  </conditionalFormatting>
  <conditionalFormatting sqref="J31:U31">
    <cfRule type="expression" dxfId="1021" priority="6" stopIfTrue="1">
      <formula>AND( $A31=1, $C31="T" )</formula>
    </cfRule>
    <cfRule type="expression" dxfId="1020" priority="7" stopIfTrue="1">
      <formula>AND( $A31=4, $C31="ü" )</formula>
    </cfRule>
    <cfRule type="expression" dxfId="1019" priority="8" stopIfTrue="1">
      <formula>AND( $A31=3, $C31="ü" )</formula>
    </cfRule>
    <cfRule type="expression" dxfId="1018" priority="9" stopIfTrue="1">
      <formula>AND( $A31=2, $C31="Ü" )</formula>
    </cfRule>
  </conditionalFormatting>
  <conditionalFormatting sqref="O14:O31">
    <cfRule type="expression" dxfId="1017" priority="11" stopIfTrue="1">
      <formula>AND($O14&lt;&gt;"",$P14&lt;&gt;"")</formula>
    </cfRule>
  </conditionalFormatting>
  <conditionalFormatting sqref="O31">
    <cfRule type="expression" dxfId="1016" priority="4" stopIfTrue="1">
      <formula>AND($O31&lt;&gt;"",$P31&lt;&gt;"")</formula>
    </cfRule>
  </conditionalFormatting>
  <conditionalFormatting sqref="P14:P31">
    <cfRule type="expression" dxfId="1015" priority="10" stopIfTrue="1">
      <formula>$O14&lt;&gt;""</formula>
    </cfRule>
  </conditionalFormatting>
  <conditionalFormatting sqref="P31">
    <cfRule type="expression" dxfId="1014" priority="3" stopIfTrue="1">
      <formula>$O31&lt;&gt;""</formula>
    </cfRule>
  </conditionalFormatting>
  <conditionalFormatting sqref="R14:R31">
    <cfRule type="expression" dxfId="1013" priority="12" stopIfTrue="1">
      <formula>AND($K14&lt;&gt;"",OR($O14&lt;&gt;"",$P14&lt;&gt;""))</formula>
    </cfRule>
  </conditionalFormatting>
  <conditionalFormatting sqref="R31">
    <cfRule type="expression" dxfId="1012" priority="5" stopIfTrue="1">
      <formula>AND($K31&lt;&gt;"",OR($O31&lt;&gt;"",$P31&lt;&gt;""))</formula>
    </cfRule>
  </conditionalFormatting>
  <conditionalFormatting sqref="S14:S31">
    <cfRule type="expression" dxfId="1011" priority="15">
      <formula>$L14&lt;&gt;""</formula>
    </cfRule>
  </conditionalFormatting>
  <conditionalFormatting sqref="T14:T31">
    <cfRule type="expression" dxfId="1010" priority="16" stopIfTrue="1">
      <formula>$L14=""</formula>
    </cfRule>
  </conditionalFormatting>
  <dataValidations count="2">
    <dataValidation type="list" allowBlank="1" showInputMessage="1" showErrorMessage="1" sqref="B14:B31" xr:uid="{877F2197-1204-497A-9BF5-B6218957FDE8}">
      <formula1>"B"</formula1>
    </dataValidation>
    <dataValidation type="list" allowBlank="1" showInputMessage="1" showErrorMessage="1" sqref="A14:A31" xr:uid="{76556E00-69F1-4D26-A9CE-F66EADCF533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2C41E-95FE-473D-9BED-EB178FE4C90C}">
  <sheetPr codeName="Tabelle06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IF(Zusammenfassung!F61&lt;&gt;"",Zusammenfassung!F61,Zusammenfassung!D61)</f>
        <v>IK-Teilprojekt V - AG 1</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Zusammenfassung!$B$61</f>
        <v>5</v>
      </c>
      <c r="L6" s="155" t="str">
        <f>Sprache!$B$33</f>
        <v>IK</v>
      </c>
      <c r="M6" s="159"/>
      <c r="N6" s="159"/>
      <c r="O6" s="159"/>
      <c r="P6" s="159"/>
      <c r="Q6" s="160"/>
      <c r="R6" s="156"/>
      <c r="S6" s="156"/>
      <c r="T6" s="156"/>
      <c r="U6" s="158"/>
    </row>
    <row r="7" spans="1:21" ht="20.100000000000001" hidden="1" customHeight="1" thickBot="1" x14ac:dyDescent="0.3">
      <c r="J7" s="68" t="s">
        <v>378</v>
      </c>
      <c r="K7" s="206">
        <f>Zusammenfassung!$C$61</f>
        <v>1</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V - AG 1</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yfgQx6N0AjCaWGFO7/P0G1a0tkM4PFeoou9OrHtZoTuouRPokgT3OxEu/xtuieNa13yFgSUTykLlWn5cGfVVvg==" saltValue="T48NkmDg/9gPe2fLLvEJ/A==" spinCount="100000" sheet="1" objects="1" scenarios="1" formatCells="0" formatRows="0" selectLockedCells="1" autoFilter="0"/>
  <mergeCells count="1">
    <mergeCell ref="O10:P10"/>
  </mergeCells>
  <conditionalFormatting sqref="J14:U31">
    <cfRule type="expression" dxfId="1009" priority="1" stopIfTrue="1">
      <formula>AND( $A14=1, $C14="T" )</formula>
    </cfRule>
    <cfRule type="expression" dxfId="1008" priority="2" stopIfTrue="1">
      <formula>AND( $A14=4, $C14="ü" )</formula>
    </cfRule>
    <cfRule type="expression" dxfId="1007" priority="13" stopIfTrue="1">
      <formula>AND( $A14=3, $C14="ü" )</formula>
    </cfRule>
    <cfRule type="expression" dxfId="1006" priority="14" stopIfTrue="1">
      <formula>AND( $A14=2, $C14="Ü" )</formula>
    </cfRule>
  </conditionalFormatting>
  <conditionalFormatting sqref="J31:U31">
    <cfRule type="expression" dxfId="1005" priority="6" stopIfTrue="1">
      <formula>AND( $A31=1, $C31="T" )</formula>
    </cfRule>
    <cfRule type="expression" dxfId="1004" priority="7" stopIfTrue="1">
      <formula>AND( $A31=4, $C31="ü" )</formula>
    </cfRule>
    <cfRule type="expression" dxfId="1003" priority="8" stopIfTrue="1">
      <formula>AND( $A31=3, $C31="ü" )</formula>
    </cfRule>
    <cfRule type="expression" dxfId="1002" priority="9" stopIfTrue="1">
      <formula>AND( $A31=2, $C31="Ü" )</formula>
    </cfRule>
  </conditionalFormatting>
  <conditionalFormatting sqref="O14:O31">
    <cfRule type="expression" dxfId="1001" priority="11" stopIfTrue="1">
      <formula>AND($O14&lt;&gt;"",$P14&lt;&gt;"")</formula>
    </cfRule>
  </conditionalFormatting>
  <conditionalFormatting sqref="O31">
    <cfRule type="expression" dxfId="1000" priority="4" stopIfTrue="1">
      <formula>AND($O31&lt;&gt;"",$P31&lt;&gt;"")</formula>
    </cfRule>
  </conditionalFormatting>
  <conditionalFormatting sqref="P14:P31">
    <cfRule type="expression" dxfId="999" priority="10" stopIfTrue="1">
      <formula>$O14&lt;&gt;""</formula>
    </cfRule>
  </conditionalFormatting>
  <conditionalFormatting sqref="P31">
    <cfRule type="expression" dxfId="998" priority="3" stopIfTrue="1">
      <formula>$O31&lt;&gt;""</formula>
    </cfRule>
  </conditionalFormatting>
  <conditionalFormatting sqref="R14:R31">
    <cfRule type="expression" dxfId="997" priority="12" stopIfTrue="1">
      <formula>AND($K14&lt;&gt;"",OR($O14&lt;&gt;"",$P14&lt;&gt;""))</formula>
    </cfRule>
  </conditionalFormatting>
  <conditionalFormatting sqref="R31">
    <cfRule type="expression" dxfId="996" priority="5" stopIfTrue="1">
      <formula>AND($K31&lt;&gt;"",OR($O31&lt;&gt;"",$P31&lt;&gt;""))</formula>
    </cfRule>
  </conditionalFormatting>
  <conditionalFormatting sqref="S14:S31">
    <cfRule type="expression" dxfId="995" priority="15">
      <formula>$L14&lt;&gt;""</formula>
    </cfRule>
  </conditionalFormatting>
  <conditionalFormatting sqref="T14:T31">
    <cfRule type="expression" dxfId="994" priority="16" stopIfTrue="1">
      <formula>$L14=""</formula>
    </cfRule>
  </conditionalFormatting>
  <dataValidations count="2">
    <dataValidation type="list" allowBlank="1" showInputMessage="1" showErrorMessage="1" sqref="B14:B31" xr:uid="{FE9721DE-7E31-4C20-A551-6E59E0D64C5A}">
      <formula1>"B"</formula1>
    </dataValidation>
    <dataValidation type="list" allowBlank="1" showInputMessage="1" showErrorMessage="1" sqref="A14:A31" xr:uid="{0BA11D0C-7804-4CC6-BD77-521E8D04729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F51E-16CB-4FB9-A0B1-A38A917A066C}">
  <sheetPr codeName="Tabelle06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IF(Zusammenfassung!F62&lt;&gt;"",Zusammenfassung!F62,Zusammenfassung!D62)</f>
        <v>IK-Teilprojekt V - AG 2</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Zusammenfassung!$B$62</f>
        <v>5</v>
      </c>
      <c r="L6" s="155" t="str">
        <f>Sprache!$B$33</f>
        <v>IK</v>
      </c>
      <c r="M6" s="159"/>
      <c r="N6" s="159"/>
      <c r="O6" s="159"/>
      <c r="P6" s="159"/>
      <c r="Q6" s="160"/>
      <c r="R6" s="156"/>
      <c r="S6" s="156"/>
      <c r="T6" s="156"/>
      <c r="U6" s="158"/>
    </row>
    <row r="7" spans="1:21" ht="20.100000000000001" hidden="1" customHeight="1" thickBot="1" x14ac:dyDescent="0.3">
      <c r="J7" s="68" t="s">
        <v>378</v>
      </c>
      <c r="K7" s="206">
        <f>Zusammenfassung!$C$62</f>
        <v>2</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V - AG 2</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FPkBsgH9bgNZBp7uLRYuxQWOW423oo4TRJ15XK1I36CTZ+d9amiuFD83KR7I8fXI4j/ifCswMNVOBZRmfyT7UQ==" saltValue="6l2KohStF+CvsJBSHr/54g==" spinCount="100000" sheet="1" objects="1" scenarios="1" formatCells="0" formatRows="0" selectLockedCells="1" autoFilter="0"/>
  <mergeCells count="1">
    <mergeCell ref="O10:P10"/>
  </mergeCells>
  <conditionalFormatting sqref="J14:U31">
    <cfRule type="expression" dxfId="993" priority="1" stopIfTrue="1">
      <formula>AND( $A14=1, $C14="T" )</formula>
    </cfRule>
    <cfRule type="expression" dxfId="992" priority="2" stopIfTrue="1">
      <formula>AND( $A14=4, $C14="ü" )</formula>
    </cfRule>
    <cfRule type="expression" dxfId="991" priority="13" stopIfTrue="1">
      <formula>AND( $A14=3, $C14="ü" )</formula>
    </cfRule>
    <cfRule type="expression" dxfId="990" priority="14" stopIfTrue="1">
      <formula>AND( $A14=2, $C14="Ü" )</formula>
    </cfRule>
  </conditionalFormatting>
  <conditionalFormatting sqref="J31:U31">
    <cfRule type="expression" dxfId="989" priority="6" stopIfTrue="1">
      <formula>AND( $A31=1, $C31="T" )</formula>
    </cfRule>
    <cfRule type="expression" dxfId="988" priority="7" stopIfTrue="1">
      <formula>AND( $A31=4, $C31="ü" )</formula>
    </cfRule>
    <cfRule type="expression" dxfId="987" priority="8" stopIfTrue="1">
      <formula>AND( $A31=3, $C31="ü" )</formula>
    </cfRule>
    <cfRule type="expression" dxfId="986" priority="9" stopIfTrue="1">
      <formula>AND( $A31=2, $C31="Ü" )</formula>
    </cfRule>
  </conditionalFormatting>
  <conditionalFormatting sqref="O14:O31">
    <cfRule type="expression" dxfId="985" priority="11" stopIfTrue="1">
      <formula>AND($O14&lt;&gt;"",$P14&lt;&gt;"")</formula>
    </cfRule>
  </conditionalFormatting>
  <conditionalFormatting sqref="O31">
    <cfRule type="expression" dxfId="984" priority="4" stopIfTrue="1">
      <formula>AND($O31&lt;&gt;"",$P31&lt;&gt;"")</formula>
    </cfRule>
  </conditionalFormatting>
  <conditionalFormatting sqref="P14:P31">
    <cfRule type="expression" dxfId="983" priority="10" stopIfTrue="1">
      <formula>$O14&lt;&gt;""</formula>
    </cfRule>
  </conditionalFormatting>
  <conditionalFormatting sqref="P31">
    <cfRule type="expression" dxfId="982" priority="3" stopIfTrue="1">
      <formula>$O31&lt;&gt;""</formula>
    </cfRule>
  </conditionalFormatting>
  <conditionalFormatting sqref="R14:R31">
    <cfRule type="expression" dxfId="981" priority="12" stopIfTrue="1">
      <formula>AND($K14&lt;&gt;"",OR($O14&lt;&gt;"",$P14&lt;&gt;""))</formula>
    </cfRule>
  </conditionalFormatting>
  <conditionalFormatting sqref="R31">
    <cfRule type="expression" dxfId="980" priority="5" stopIfTrue="1">
      <formula>AND($K31&lt;&gt;"",OR($O31&lt;&gt;"",$P31&lt;&gt;""))</formula>
    </cfRule>
  </conditionalFormatting>
  <conditionalFormatting sqref="S14:S31">
    <cfRule type="expression" dxfId="979" priority="15">
      <formula>$L14&lt;&gt;""</formula>
    </cfRule>
  </conditionalFormatting>
  <conditionalFormatting sqref="T14:T31">
    <cfRule type="expression" dxfId="978" priority="16" stopIfTrue="1">
      <formula>$L14=""</formula>
    </cfRule>
  </conditionalFormatting>
  <dataValidations count="2">
    <dataValidation type="list" allowBlank="1" showInputMessage="1" showErrorMessage="1" sqref="B14:B31" xr:uid="{993294D6-EDCF-4EA1-A407-09BB4FB8CD97}">
      <formula1>"B"</formula1>
    </dataValidation>
    <dataValidation type="list" allowBlank="1" showInputMessage="1" showErrorMessage="1" sqref="A14:A31" xr:uid="{F4CD4D1E-10FE-4C1F-89C0-9F4120EFF4D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DC863-585D-4843-A5D7-99C292414115}">
  <sheetPr codeName="Tabelle06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IF(Zusammenfassung!F63&lt;&gt;"",Zusammenfassung!F63,Zusammenfassung!D63)</f>
        <v>IK-Teilprojekt V - AG 3</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Zusammenfassung!$B$63</f>
        <v>5</v>
      </c>
      <c r="L6" s="155" t="str">
        <f>Sprache!$B$33</f>
        <v>IK</v>
      </c>
      <c r="M6" s="159"/>
      <c r="N6" s="159"/>
      <c r="O6" s="159"/>
      <c r="P6" s="159"/>
      <c r="Q6" s="160"/>
      <c r="R6" s="156"/>
      <c r="S6" s="156"/>
      <c r="T6" s="156"/>
      <c r="U6" s="158"/>
    </row>
    <row r="7" spans="1:21" ht="20.100000000000001" hidden="1" customHeight="1" thickBot="1" x14ac:dyDescent="0.3">
      <c r="J7" s="68" t="s">
        <v>378</v>
      </c>
      <c r="K7" s="206">
        <f>Zusammenfassung!$C$63</f>
        <v>3</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V - AG 3</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R547/oNt3LP0OKmOHn/5bVlodViHx96UjiH6aPcPvu4oWDM0aXGfIcDANpiY0eW3lJX8vC/MjE1U5uK1FQbO+Q==" saltValue="47dn5nl1QiVhU4tZ16svjA==" spinCount="100000" sheet="1" objects="1" scenarios="1" formatCells="0" formatRows="0" selectLockedCells="1" autoFilter="0"/>
  <mergeCells count="1">
    <mergeCell ref="O10:P10"/>
  </mergeCells>
  <conditionalFormatting sqref="J14:U31">
    <cfRule type="expression" dxfId="977" priority="1" stopIfTrue="1">
      <formula>AND( $A14=1, $C14="T" )</formula>
    </cfRule>
    <cfRule type="expression" dxfId="976" priority="2" stopIfTrue="1">
      <formula>AND( $A14=4, $C14="ü" )</formula>
    </cfRule>
    <cfRule type="expression" dxfId="975" priority="13" stopIfTrue="1">
      <formula>AND( $A14=3, $C14="ü" )</formula>
    </cfRule>
    <cfRule type="expression" dxfId="974" priority="14" stopIfTrue="1">
      <formula>AND( $A14=2, $C14="Ü" )</formula>
    </cfRule>
  </conditionalFormatting>
  <conditionalFormatting sqref="J31:U31">
    <cfRule type="expression" dxfId="973" priority="6" stopIfTrue="1">
      <formula>AND( $A31=1, $C31="T" )</formula>
    </cfRule>
    <cfRule type="expression" dxfId="972" priority="7" stopIfTrue="1">
      <formula>AND( $A31=4, $C31="ü" )</formula>
    </cfRule>
    <cfRule type="expression" dxfId="971" priority="8" stopIfTrue="1">
      <formula>AND( $A31=3, $C31="ü" )</formula>
    </cfRule>
    <cfRule type="expression" dxfId="970" priority="9" stopIfTrue="1">
      <formula>AND( $A31=2, $C31="Ü" )</formula>
    </cfRule>
  </conditionalFormatting>
  <conditionalFormatting sqref="O14:O31">
    <cfRule type="expression" dxfId="969" priority="11" stopIfTrue="1">
      <formula>AND($O14&lt;&gt;"",$P14&lt;&gt;"")</formula>
    </cfRule>
  </conditionalFormatting>
  <conditionalFormatting sqref="O31">
    <cfRule type="expression" dxfId="968" priority="4" stopIfTrue="1">
      <formula>AND($O31&lt;&gt;"",$P31&lt;&gt;"")</formula>
    </cfRule>
  </conditionalFormatting>
  <conditionalFormatting sqref="P14:P31">
    <cfRule type="expression" dxfId="967" priority="10" stopIfTrue="1">
      <formula>$O14&lt;&gt;""</formula>
    </cfRule>
  </conditionalFormatting>
  <conditionalFormatting sqref="P31">
    <cfRule type="expression" dxfId="966" priority="3" stopIfTrue="1">
      <formula>$O31&lt;&gt;""</formula>
    </cfRule>
  </conditionalFormatting>
  <conditionalFormatting sqref="R14:R31">
    <cfRule type="expression" dxfId="965" priority="12" stopIfTrue="1">
      <formula>AND($K14&lt;&gt;"",OR($O14&lt;&gt;"",$P14&lt;&gt;""))</formula>
    </cfRule>
  </conditionalFormatting>
  <conditionalFormatting sqref="R31">
    <cfRule type="expression" dxfId="964" priority="5" stopIfTrue="1">
      <formula>AND($K31&lt;&gt;"",OR($O31&lt;&gt;"",$P31&lt;&gt;""))</formula>
    </cfRule>
  </conditionalFormatting>
  <conditionalFormatting sqref="S14:S31">
    <cfRule type="expression" dxfId="963" priority="15">
      <formula>$L14&lt;&gt;""</formula>
    </cfRule>
  </conditionalFormatting>
  <conditionalFormatting sqref="T14:T31">
    <cfRule type="expression" dxfId="962" priority="16" stopIfTrue="1">
      <formula>$L14=""</formula>
    </cfRule>
  </conditionalFormatting>
  <dataValidations count="2">
    <dataValidation type="list" allowBlank="1" showInputMessage="1" showErrorMessage="1" sqref="B14:B31" xr:uid="{491F2AAB-70AA-46E4-BAC6-29FBD31E6EB6}">
      <formula1>"B"</formula1>
    </dataValidation>
    <dataValidation type="list" allowBlank="1" showInputMessage="1" showErrorMessage="1" sqref="A14:A31" xr:uid="{190BBA00-BE61-4DAC-B0E7-4B6454294CE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9A3-3488-4730-A4D6-341B923B3291}">
  <sheetPr codeName="Tabelle06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IF(Zusammenfassung!F64&lt;&gt;"",Zusammenfassung!F64,Zusammenfassung!D64)</f>
        <v>IK-Teilprojekt V - AG 4</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Zusammenfassung!$B$64</f>
        <v>5</v>
      </c>
      <c r="L6" s="155" t="str">
        <f>Sprache!$B$33</f>
        <v>IK</v>
      </c>
      <c r="M6" s="159"/>
      <c r="N6" s="159"/>
      <c r="O6" s="159"/>
      <c r="P6" s="159"/>
      <c r="Q6" s="160"/>
      <c r="R6" s="156"/>
      <c r="S6" s="156"/>
      <c r="T6" s="156"/>
      <c r="U6" s="158"/>
    </row>
    <row r="7" spans="1:21" ht="20.100000000000001" hidden="1" customHeight="1" thickBot="1" x14ac:dyDescent="0.3">
      <c r="J7" s="68" t="s">
        <v>378</v>
      </c>
      <c r="K7" s="206">
        <f>Zusammenfassung!$C$64</f>
        <v>4</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V - AG 4</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AchaPJSNokN4m6wImL+F8jizLI6PolkVrNPdIMlDaQTIOrlyVaeKmraTQg1iPqrMyINuhuqyKDPJZTXj/XEIwg==" saltValue="wbyl6QVIA4TjBdGU3fpCIg==" spinCount="100000" sheet="1" objects="1" scenarios="1" formatCells="0" formatRows="0" selectLockedCells="1" autoFilter="0"/>
  <mergeCells count="1">
    <mergeCell ref="O10:P10"/>
  </mergeCells>
  <conditionalFormatting sqref="J14:U31">
    <cfRule type="expression" dxfId="961" priority="1" stopIfTrue="1">
      <formula>AND( $A14=1, $C14="T" )</formula>
    </cfRule>
    <cfRule type="expression" dxfId="960" priority="2" stopIfTrue="1">
      <formula>AND( $A14=4, $C14="ü" )</formula>
    </cfRule>
    <cfRule type="expression" dxfId="959" priority="13" stopIfTrue="1">
      <formula>AND( $A14=3, $C14="ü" )</formula>
    </cfRule>
    <cfRule type="expression" dxfId="958" priority="14" stopIfTrue="1">
      <formula>AND( $A14=2, $C14="Ü" )</formula>
    </cfRule>
  </conditionalFormatting>
  <conditionalFormatting sqref="J31:U31">
    <cfRule type="expression" dxfId="957" priority="6" stopIfTrue="1">
      <formula>AND( $A31=1, $C31="T" )</formula>
    </cfRule>
    <cfRule type="expression" dxfId="956" priority="7" stopIfTrue="1">
      <formula>AND( $A31=4, $C31="ü" )</formula>
    </cfRule>
    <cfRule type="expression" dxfId="955" priority="8" stopIfTrue="1">
      <formula>AND( $A31=3, $C31="ü" )</formula>
    </cfRule>
    <cfRule type="expression" dxfId="954" priority="9" stopIfTrue="1">
      <formula>AND( $A31=2, $C31="Ü" )</formula>
    </cfRule>
  </conditionalFormatting>
  <conditionalFormatting sqref="O14:O31">
    <cfRule type="expression" dxfId="953" priority="11" stopIfTrue="1">
      <formula>AND($O14&lt;&gt;"",$P14&lt;&gt;"")</formula>
    </cfRule>
  </conditionalFormatting>
  <conditionalFormatting sqref="O31">
    <cfRule type="expression" dxfId="952" priority="4" stopIfTrue="1">
      <formula>AND($O31&lt;&gt;"",$P31&lt;&gt;"")</formula>
    </cfRule>
  </conditionalFormatting>
  <conditionalFormatting sqref="P14:P31">
    <cfRule type="expression" dxfId="951" priority="10" stopIfTrue="1">
      <formula>$O14&lt;&gt;""</formula>
    </cfRule>
  </conditionalFormatting>
  <conditionalFormatting sqref="P31">
    <cfRule type="expression" dxfId="950" priority="3" stopIfTrue="1">
      <formula>$O31&lt;&gt;""</formula>
    </cfRule>
  </conditionalFormatting>
  <conditionalFormatting sqref="R14:R31">
    <cfRule type="expression" dxfId="949" priority="12" stopIfTrue="1">
      <formula>AND($K14&lt;&gt;"",OR($O14&lt;&gt;"",$P14&lt;&gt;""))</formula>
    </cfRule>
  </conditionalFormatting>
  <conditionalFormatting sqref="R31">
    <cfRule type="expression" dxfId="948" priority="5" stopIfTrue="1">
      <formula>AND($K31&lt;&gt;"",OR($O31&lt;&gt;"",$P31&lt;&gt;""))</formula>
    </cfRule>
  </conditionalFormatting>
  <conditionalFormatting sqref="S14:S31">
    <cfRule type="expression" dxfId="947" priority="15">
      <formula>$L14&lt;&gt;""</formula>
    </cfRule>
  </conditionalFormatting>
  <conditionalFormatting sqref="T14:T31">
    <cfRule type="expression" dxfId="946" priority="16" stopIfTrue="1">
      <formula>$L14=""</formula>
    </cfRule>
  </conditionalFormatting>
  <dataValidations count="2">
    <dataValidation type="list" allowBlank="1" showInputMessage="1" showErrorMessage="1" sqref="B14:B31" xr:uid="{ED33CD96-4BCE-42DF-9F5F-DAC802CB4B94}">
      <formula1>"B"</formula1>
    </dataValidation>
    <dataValidation type="list" allowBlank="1" showInputMessage="1" showErrorMessage="1" sqref="A14:A31" xr:uid="{35D68A14-D653-4000-BA32-5FA438742E7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03556-F7C9-4F5A-952D-23CDE50ED1D9}">
  <sheetPr codeName="Tabelle06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IF(Zusammenfassung!F65&lt;&gt;"",Zusammenfassung!F65,Zusammenfassung!D65)</f>
        <v>IK-Teilprojekt V - AG 5</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Zusammenfassung!$B$65</f>
        <v>5</v>
      </c>
      <c r="L6" s="155" t="str">
        <f>Sprache!$B$33</f>
        <v>IK</v>
      </c>
      <c r="M6" s="159"/>
      <c r="N6" s="159"/>
      <c r="O6" s="159"/>
      <c r="P6" s="159"/>
      <c r="Q6" s="160"/>
      <c r="R6" s="156"/>
      <c r="S6" s="156"/>
      <c r="T6" s="156"/>
      <c r="U6" s="158"/>
    </row>
    <row r="7" spans="1:21" ht="20.100000000000001" hidden="1" customHeight="1" thickBot="1" x14ac:dyDescent="0.3">
      <c r="J7" s="68" t="s">
        <v>378</v>
      </c>
      <c r="K7" s="206">
        <f>Zusammenfassung!$C$65</f>
        <v>5</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V - AG 5</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i0JhGQSSkqvVTGNwZHnkWKui4lgJ3KibCZC2+e5iL6LLRaiXqhscfOsSiKA0Jkprug/Ceq1SUWhPVU79ppiDWA==" saltValue="u7DrZsBMd76wzULQGs0NkA==" spinCount="100000" sheet="1" objects="1" scenarios="1" formatCells="0" formatRows="0" selectLockedCells="1" autoFilter="0"/>
  <mergeCells count="1">
    <mergeCell ref="O10:P10"/>
  </mergeCells>
  <conditionalFormatting sqref="J14:U31">
    <cfRule type="expression" dxfId="945" priority="1" stopIfTrue="1">
      <formula>AND( $A14=1, $C14="T" )</formula>
    </cfRule>
    <cfRule type="expression" dxfId="944" priority="2" stopIfTrue="1">
      <formula>AND( $A14=4, $C14="ü" )</formula>
    </cfRule>
    <cfRule type="expression" dxfId="943" priority="13" stopIfTrue="1">
      <formula>AND( $A14=3, $C14="ü" )</formula>
    </cfRule>
    <cfRule type="expression" dxfId="942" priority="14" stopIfTrue="1">
      <formula>AND( $A14=2, $C14="Ü" )</formula>
    </cfRule>
  </conditionalFormatting>
  <conditionalFormatting sqref="J31:U31">
    <cfRule type="expression" dxfId="941" priority="6" stopIfTrue="1">
      <formula>AND( $A31=1, $C31="T" )</formula>
    </cfRule>
    <cfRule type="expression" dxfId="940" priority="7" stopIfTrue="1">
      <formula>AND( $A31=4, $C31="ü" )</formula>
    </cfRule>
    <cfRule type="expression" dxfId="939" priority="8" stopIfTrue="1">
      <formula>AND( $A31=3, $C31="ü" )</formula>
    </cfRule>
    <cfRule type="expression" dxfId="938" priority="9" stopIfTrue="1">
      <formula>AND( $A31=2, $C31="Ü" )</formula>
    </cfRule>
  </conditionalFormatting>
  <conditionalFormatting sqref="O14:O31">
    <cfRule type="expression" dxfId="937" priority="11" stopIfTrue="1">
      <formula>AND($O14&lt;&gt;"",$P14&lt;&gt;"")</formula>
    </cfRule>
  </conditionalFormatting>
  <conditionalFormatting sqref="O31">
    <cfRule type="expression" dxfId="936" priority="4" stopIfTrue="1">
      <formula>AND($O31&lt;&gt;"",$P31&lt;&gt;"")</formula>
    </cfRule>
  </conditionalFormatting>
  <conditionalFormatting sqref="P14:P31">
    <cfRule type="expression" dxfId="935" priority="10" stopIfTrue="1">
      <formula>$O14&lt;&gt;""</formula>
    </cfRule>
  </conditionalFormatting>
  <conditionalFormatting sqref="P31">
    <cfRule type="expression" dxfId="934" priority="3" stopIfTrue="1">
      <formula>$O31&lt;&gt;""</formula>
    </cfRule>
  </conditionalFormatting>
  <conditionalFormatting sqref="R14:R31">
    <cfRule type="expression" dxfId="933" priority="12" stopIfTrue="1">
      <formula>AND($K14&lt;&gt;"",OR($O14&lt;&gt;"",$P14&lt;&gt;""))</formula>
    </cfRule>
  </conditionalFormatting>
  <conditionalFormatting sqref="R31">
    <cfRule type="expression" dxfId="932" priority="5" stopIfTrue="1">
      <formula>AND($K31&lt;&gt;"",OR($O31&lt;&gt;"",$P31&lt;&gt;""))</formula>
    </cfRule>
  </conditionalFormatting>
  <conditionalFormatting sqref="S14:S31">
    <cfRule type="expression" dxfId="931" priority="15">
      <formula>$L14&lt;&gt;""</formula>
    </cfRule>
  </conditionalFormatting>
  <conditionalFormatting sqref="T14:T31">
    <cfRule type="expression" dxfId="930" priority="16" stopIfTrue="1">
      <formula>$L14=""</formula>
    </cfRule>
  </conditionalFormatting>
  <dataValidations count="2">
    <dataValidation type="list" allowBlank="1" showInputMessage="1" showErrorMessage="1" sqref="B14:B31" xr:uid="{FC1DCBB0-4A2C-4BE3-A5BF-69E44434B288}">
      <formula1>"B"</formula1>
    </dataValidation>
    <dataValidation type="list" allowBlank="1" showInputMessage="1" showErrorMessage="1" sqref="A14:A31" xr:uid="{B77F0542-3035-4E21-9686-D2AC49F9EF1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43257-C654-4F56-9F72-478B4AFADD33}">
  <sheetPr codeName="Tabelle06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IF(Zusammenfassung!F66&lt;&gt;"",Zusammenfassung!F66,Zusammenfassung!D66)</f>
        <v>IK-Teilprojekt V - AG 6</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Zusammenfassung!$B$66</f>
        <v>5</v>
      </c>
      <c r="L6" s="155" t="str">
        <f>Sprache!$B$33</f>
        <v>IK</v>
      </c>
      <c r="M6" s="159"/>
      <c r="N6" s="159"/>
      <c r="O6" s="159"/>
      <c r="P6" s="159"/>
      <c r="Q6" s="160"/>
      <c r="R6" s="156"/>
      <c r="S6" s="156"/>
      <c r="T6" s="156"/>
      <c r="U6" s="158"/>
    </row>
    <row r="7" spans="1:21" ht="20.100000000000001" hidden="1" customHeight="1" thickBot="1" x14ac:dyDescent="0.3">
      <c r="J7" s="68" t="s">
        <v>378</v>
      </c>
      <c r="K7" s="206">
        <f>Zusammenfassung!$C$66</f>
        <v>6</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V - AG 6</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7ynEzOMAIw4Jxk+oEBEbiY2JHnHEDkwaQfSzu1bp4R6yFt2hx1dJAXHjTIWflEOScl42rOv0CadpHp6jp5VyrA==" saltValue="fSqdpwkwG9RQdUlQILBmjQ==" spinCount="100000" sheet="1" objects="1" scenarios="1" formatCells="0" formatRows="0" selectLockedCells="1" autoFilter="0"/>
  <mergeCells count="1">
    <mergeCell ref="O10:P10"/>
  </mergeCells>
  <conditionalFormatting sqref="J14:U31">
    <cfRule type="expression" dxfId="929" priority="1" stopIfTrue="1">
      <formula>AND( $A14=1, $C14="T" )</formula>
    </cfRule>
    <cfRule type="expression" dxfId="928" priority="2" stopIfTrue="1">
      <formula>AND( $A14=4, $C14="ü" )</formula>
    </cfRule>
    <cfRule type="expression" dxfId="927" priority="13" stopIfTrue="1">
      <formula>AND( $A14=3, $C14="ü" )</formula>
    </cfRule>
    <cfRule type="expression" dxfId="926" priority="14" stopIfTrue="1">
      <formula>AND( $A14=2, $C14="Ü" )</formula>
    </cfRule>
  </conditionalFormatting>
  <conditionalFormatting sqref="J31:U31">
    <cfRule type="expression" dxfId="925" priority="6" stopIfTrue="1">
      <formula>AND( $A31=1, $C31="T" )</formula>
    </cfRule>
    <cfRule type="expression" dxfId="924" priority="7" stopIfTrue="1">
      <formula>AND( $A31=4, $C31="ü" )</formula>
    </cfRule>
    <cfRule type="expression" dxfId="923" priority="8" stopIfTrue="1">
      <formula>AND( $A31=3, $C31="ü" )</formula>
    </cfRule>
    <cfRule type="expression" dxfId="922" priority="9" stopIfTrue="1">
      <formula>AND( $A31=2, $C31="Ü" )</formula>
    </cfRule>
  </conditionalFormatting>
  <conditionalFormatting sqref="O14:O31">
    <cfRule type="expression" dxfId="921" priority="11" stopIfTrue="1">
      <formula>AND($O14&lt;&gt;"",$P14&lt;&gt;"")</formula>
    </cfRule>
  </conditionalFormatting>
  <conditionalFormatting sqref="O31">
    <cfRule type="expression" dxfId="920" priority="4" stopIfTrue="1">
      <formula>AND($O31&lt;&gt;"",$P31&lt;&gt;"")</formula>
    </cfRule>
  </conditionalFormatting>
  <conditionalFormatting sqref="P14:P31">
    <cfRule type="expression" dxfId="919" priority="10" stopIfTrue="1">
      <formula>$O14&lt;&gt;""</formula>
    </cfRule>
  </conditionalFormatting>
  <conditionalFormatting sqref="P31">
    <cfRule type="expression" dxfId="918" priority="3" stopIfTrue="1">
      <formula>$O31&lt;&gt;""</formula>
    </cfRule>
  </conditionalFormatting>
  <conditionalFormatting sqref="R14:R31">
    <cfRule type="expression" dxfId="917" priority="12" stopIfTrue="1">
      <formula>AND($K14&lt;&gt;"",OR($O14&lt;&gt;"",$P14&lt;&gt;""))</formula>
    </cfRule>
  </conditionalFormatting>
  <conditionalFormatting sqref="R31">
    <cfRule type="expression" dxfId="916" priority="5" stopIfTrue="1">
      <formula>AND($K31&lt;&gt;"",OR($O31&lt;&gt;"",$P31&lt;&gt;""))</formula>
    </cfRule>
  </conditionalFormatting>
  <conditionalFormatting sqref="S14:S31">
    <cfRule type="expression" dxfId="915" priority="15">
      <formula>$L14&lt;&gt;""</formula>
    </cfRule>
  </conditionalFormatting>
  <conditionalFormatting sqref="T14:T31">
    <cfRule type="expression" dxfId="914" priority="16" stopIfTrue="1">
      <formula>$L14=""</formula>
    </cfRule>
  </conditionalFormatting>
  <dataValidations count="2">
    <dataValidation type="list" allowBlank="1" showInputMessage="1" showErrorMessage="1" sqref="B14:B31" xr:uid="{F50C4B1A-D585-4B8A-AA50-26B017E809A1}">
      <formula1>"B"</formula1>
    </dataValidation>
    <dataValidation type="list" allowBlank="1" showInputMessage="1" showErrorMessage="1" sqref="A14:A31" xr:uid="{95C3D1C7-9B80-45FD-9805-A6AF498CB9B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12494-DBBC-493F-AE55-57465348EE03}">
  <sheetPr codeName="Tabelle06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IF(Zusammenfassung!F67&lt;&gt;"",Zusammenfassung!F67,Zusammenfassung!D67)</f>
        <v>IK-Teilprojekt V - AG 7</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Zusammenfassung!$B$67</f>
        <v>5</v>
      </c>
      <c r="L6" s="155" t="str">
        <f>Sprache!$B$33</f>
        <v>IK</v>
      </c>
      <c r="M6" s="159"/>
      <c r="N6" s="159"/>
      <c r="O6" s="159"/>
      <c r="P6" s="159"/>
      <c r="Q6" s="160"/>
      <c r="R6" s="156"/>
      <c r="S6" s="156"/>
      <c r="T6" s="156"/>
      <c r="U6" s="158"/>
    </row>
    <row r="7" spans="1:21" ht="20.100000000000001" hidden="1" customHeight="1" thickBot="1" x14ac:dyDescent="0.3">
      <c r="J7" s="68" t="s">
        <v>378</v>
      </c>
      <c r="K7" s="206">
        <f>Zusammenfassung!$C$67</f>
        <v>7</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V - AG 7</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HaWAZ1vpX+21NTSP62YCjwWbNhhhsA5s1GtExeu5dh+bg39Xp0RFSdLCGhD7N2aCtH4NxDbRzPY1hXV4gxcT2Q==" saltValue="F9uQvX8sTuIQae3NS5B40Q==" spinCount="100000" sheet="1" objects="1" scenarios="1" formatCells="0" formatRows="0" selectLockedCells="1" autoFilter="0"/>
  <mergeCells count="1">
    <mergeCell ref="O10:P10"/>
  </mergeCells>
  <conditionalFormatting sqref="J14:U31">
    <cfRule type="expression" dxfId="913" priority="1" stopIfTrue="1">
      <formula>AND( $A14=1, $C14="T" )</formula>
    </cfRule>
    <cfRule type="expression" dxfId="912" priority="2" stopIfTrue="1">
      <formula>AND( $A14=4, $C14="ü" )</formula>
    </cfRule>
    <cfRule type="expression" dxfId="911" priority="13" stopIfTrue="1">
      <formula>AND( $A14=3, $C14="ü" )</formula>
    </cfRule>
    <cfRule type="expression" dxfId="910" priority="14" stopIfTrue="1">
      <formula>AND( $A14=2, $C14="Ü" )</formula>
    </cfRule>
  </conditionalFormatting>
  <conditionalFormatting sqref="J31:U31">
    <cfRule type="expression" dxfId="909" priority="6" stopIfTrue="1">
      <formula>AND( $A31=1, $C31="T" )</formula>
    </cfRule>
    <cfRule type="expression" dxfId="908" priority="7" stopIfTrue="1">
      <formula>AND( $A31=4, $C31="ü" )</formula>
    </cfRule>
    <cfRule type="expression" dxfId="907" priority="8" stopIfTrue="1">
      <formula>AND( $A31=3, $C31="ü" )</formula>
    </cfRule>
    <cfRule type="expression" dxfId="906" priority="9" stopIfTrue="1">
      <formula>AND( $A31=2, $C31="Ü" )</formula>
    </cfRule>
  </conditionalFormatting>
  <conditionalFormatting sqref="O14:O31">
    <cfRule type="expression" dxfId="905" priority="11" stopIfTrue="1">
      <formula>AND($O14&lt;&gt;"",$P14&lt;&gt;"")</formula>
    </cfRule>
  </conditionalFormatting>
  <conditionalFormatting sqref="O31">
    <cfRule type="expression" dxfId="904" priority="4" stopIfTrue="1">
      <formula>AND($O31&lt;&gt;"",$P31&lt;&gt;"")</formula>
    </cfRule>
  </conditionalFormatting>
  <conditionalFormatting sqref="P14:P31">
    <cfRule type="expression" dxfId="903" priority="10" stopIfTrue="1">
      <formula>$O14&lt;&gt;""</formula>
    </cfRule>
  </conditionalFormatting>
  <conditionalFormatting sqref="P31">
    <cfRule type="expression" dxfId="902" priority="3" stopIfTrue="1">
      <formula>$O31&lt;&gt;""</formula>
    </cfRule>
  </conditionalFormatting>
  <conditionalFormatting sqref="R14:R31">
    <cfRule type="expression" dxfId="901" priority="12" stopIfTrue="1">
      <formula>AND($K14&lt;&gt;"",OR($O14&lt;&gt;"",$P14&lt;&gt;""))</formula>
    </cfRule>
  </conditionalFormatting>
  <conditionalFormatting sqref="R31">
    <cfRule type="expression" dxfId="900" priority="5" stopIfTrue="1">
      <formula>AND($K31&lt;&gt;"",OR($O31&lt;&gt;"",$P31&lt;&gt;""))</formula>
    </cfRule>
  </conditionalFormatting>
  <conditionalFormatting sqref="S14:S31">
    <cfRule type="expression" dxfId="899" priority="15">
      <formula>$L14&lt;&gt;""</formula>
    </cfRule>
  </conditionalFormatting>
  <conditionalFormatting sqref="T14:T31">
    <cfRule type="expression" dxfId="898" priority="16" stopIfTrue="1">
      <formula>$L14=""</formula>
    </cfRule>
  </conditionalFormatting>
  <dataValidations count="2">
    <dataValidation type="list" allowBlank="1" showInputMessage="1" showErrorMessage="1" sqref="B14:B31" xr:uid="{C362A3CE-C323-47B5-BFB6-38E7F74D335E}">
      <formula1>"B"</formula1>
    </dataValidation>
    <dataValidation type="list" allowBlank="1" showInputMessage="1" showErrorMessage="1" sqref="A14:A31" xr:uid="{C6A69473-3B7F-43B5-B01B-AD59B4961D0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B9BE7-47B3-4863-82F0-60638CDEF5B3}">
  <sheetPr codeName="Tabelle06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IF(Zusammenfassung!F68&lt;&gt;"",Zusammenfassung!F68,Zusammenfassung!D68)</f>
        <v>IK-Teilprojekt V - AG 8</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Zusammenfassung!$B$68</f>
        <v>5</v>
      </c>
      <c r="L6" s="155" t="str">
        <f>Sprache!$B$33</f>
        <v>IK</v>
      </c>
      <c r="M6" s="159"/>
      <c r="N6" s="159"/>
      <c r="O6" s="159"/>
      <c r="P6" s="159"/>
      <c r="Q6" s="160"/>
      <c r="R6" s="156"/>
      <c r="S6" s="156"/>
      <c r="T6" s="156"/>
      <c r="U6" s="158"/>
    </row>
    <row r="7" spans="1:21" ht="20.100000000000001" hidden="1" customHeight="1" thickBot="1" x14ac:dyDescent="0.3">
      <c r="J7" s="68" t="s">
        <v>378</v>
      </c>
      <c r="K7" s="206">
        <f>Zusammenfassung!$C$68</f>
        <v>8</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V - AG 8</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fMbsKzZhtmZBVUULfbSENpkXwJqYKI9gqjvn4M9DYBWnXvjM+33aQO9dy9IvU0DpPX7fWxmWkBeVxaTdenYBTA==" saltValue="oezH0CS0PiuY3md+4Yyckg==" spinCount="100000" sheet="1" objects="1" scenarios="1" formatCells="0" formatRows="0" selectLockedCells="1" autoFilter="0"/>
  <mergeCells count="1">
    <mergeCell ref="O10:P10"/>
  </mergeCells>
  <conditionalFormatting sqref="J14:U31">
    <cfRule type="expression" dxfId="897" priority="1" stopIfTrue="1">
      <formula>AND( $A14=1, $C14="T" )</formula>
    </cfRule>
    <cfRule type="expression" dxfId="896" priority="2" stopIfTrue="1">
      <formula>AND( $A14=4, $C14="ü" )</formula>
    </cfRule>
    <cfRule type="expression" dxfId="895" priority="13" stopIfTrue="1">
      <formula>AND( $A14=3, $C14="ü" )</formula>
    </cfRule>
    <cfRule type="expression" dxfId="894" priority="14" stopIfTrue="1">
      <formula>AND( $A14=2, $C14="Ü" )</formula>
    </cfRule>
  </conditionalFormatting>
  <conditionalFormatting sqref="J31:U31">
    <cfRule type="expression" dxfId="893" priority="6" stopIfTrue="1">
      <formula>AND( $A31=1, $C31="T" )</formula>
    </cfRule>
    <cfRule type="expression" dxfId="892" priority="7" stopIfTrue="1">
      <formula>AND( $A31=4, $C31="ü" )</formula>
    </cfRule>
    <cfRule type="expression" dxfId="891" priority="8" stopIfTrue="1">
      <formula>AND( $A31=3, $C31="ü" )</formula>
    </cfRule>
    <cfRule type="expression" dxfId="890" priority="9" stopIfTrue="1">
      <formula>AND( $A31=2, $C31="Ü" )</formula>
    </cfRule>
  </conditionalFormatting>
  <conditionalFormatting sqref="O14:O31">
    <cfRule type="expression" dxfId="889" priority="11" stopIfTrue="1">
      <formula>AND($O14&lt;&gt;"",$P14&lt;&gt;"")</formula>
    </cfRule>
  </conditionalFormatting>
  <conditionalFormatting sqref="O31">
    <cfRule type="expression" dxfId="888" priority="4" stopIfTrue="1">
      <formula>AND($O31&lt;&gt;"",$P31&lt;&gt;"")</formula>
    </cfRule>
  </conditionalFormatting>
  <conditionalFormatting sqref="P14:P31">
    <cfRule type="expression" dxfId="887" priority="10" stopIfTrue="1">
      <formula>$O14&lt;&gt;""</formula>
    </cfRule>
  </conditionalFormatting>
  <conditionalFormatting sqref="P31">
    <cfRule type="expression" dxfId="886" priority="3" stopIfTrue="1">
      <formula>$O31&lt;&gt;""</formula>
    </cfRule>
  </conditionalFormatting>
  <conditionalFormatting sqref="R14:R31">
    <cfRule type="expression" dxfId="885" priority="12" stopIfTrue="1">
      <formula>AND($K14&lt;&gt;"",OR($O14&lt;&gt;"",$P14&lt;&gt;""))</formula>
    </cfRule>
  </conditionalFormatting>
  <conditionalFormatting sqref="R31">
    <cfRule type="expression" dxfId="884" priority="5" stopIfTrue="1">
      <formula>AND($K31&lt;&gt;"",OR($O31&lt;&gt;"",$P31&lt;&gt;""))</formula>
    </cfRule>
  </conditionalFormatting>
  <conditionalFormatting sqref="S14:S31">
    <cfRule type="expression" dxfId="883" priority="15">
      <formula>$L14&lt;&gt;""</formula>
    </cfRule>
  </conditionalFormatting>
  <conditionalFormatting sqref="T14:T31">
    <cfRule type="expression" dxfId="882" priority="16" stopIfTrue="1">
      <formula>$L14=""</formula>
    </cfRule>
  </conditionalFormatting>
  <dataValidations count="2">
    <dataValidation type="list" allowBlank="1" showInputMessage="1" showErrorMessage="1" sqref="B14:B31" xr:uid="{8434746E-5958-4349-BB38-A63A863C4215}">
      <formula1>"B"</formula1>
    </dataValidation>
    <dataValidation type="list" allowBlank="1" showInputMessage="1" showErrorMessage="1" sqref="A14:A31" xr:uid="{C2C7DCFF-4E64-4769-84EE-48B2C97104C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03FE-3C9A-4DC4-9160-C8F848033A3A}">
  <sheetPr codeName="Tabelle06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IF(Zusammenfassung!F69&lt;&gt;"",Zusammenfassung!F69,Zusammenfassung!D69)</f>
        <v>IK-Teilprojekt V - AG 9</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Zusammenfassung!$B$69</f>
        <v>5</v>
      </c>
      <c r="L6" s="155" t="str">
        <f>Sprache!$B$33</f>
        <v>IK</v>
      </c>
      <c r="M6" s="159"/>
      <c r="N6" s="159"/>
      <c r="O6" s="159"/>
      <c r="P6" s="159"/>
      <c r="Q6" s="160"/>
      <c r="R6" s="156"/>
      <c r="S6" s="156"/>
      <c r="T6" s="156"/>
      <c r="U6" s="158"/>
    </row>
    <row r="7" spans="1:21" ht="20.100000000000001" hidden="1" customHeight="1" thickBot="1" x14ac:dyDescent="0.3">
      <c r="J7" s="68" t="s">
        <v>378</v>
      </c>
      <c r="K7" s="206">
        <f>Zusammenfassung!$C$69</f>
        <v>9</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V - AG 9</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Id0wL1SGB1GMfT6NhQRbcu41W7EHl/8crYivCR8xdWg95uMFQvP7ayJOFpHlzv0nGCqs8TK8J2hFgiaCBavyaw==" saltValue="XSNxonjzHFNa8Q1bOhF6tg==" spinCount="100000" sheet="1" objects="1" scenarios="1" formatCells="0" formatRows="0" selectLockedCells="1" autoFilter="0"/>
  <mergeCells count="1">
    <mergeCell ref="O10:P10"/>
  </mergeCells>
  <conditionalFormatting sqref="J14:U31">
    <cfRule type="expression" dxfId="881" priority="1" stopIfTrue="1">
      <formula>AND( $A14=1, $C14="T" )</formula>
    </cfRule>
    <cfRule type="expression" dxfId="880" priority="2" stopIfTrue="1">
      <formula>AND( $A14=4, $C14="ü" )</formula>
    </cfRule>
    <cfRule type="expression" dxfId="879" priority="13" stopIfTrue="1">
      <formula>AND( $A14=3, $C14="ü" )</formula>
    </cfRule>
    <cfRule type="expression" dxfId="878" priority="14" stopIfTrue="1">
      <formula>AND( $A14=2, $C14="Ü" )</formula>
    </cfRule>
  </conditionalFormatting>
  <conditionalFormatting sqref="J31:U31">
    <cfRule type="expression" dxfId="877" priority="6" stopIfTrue="1">
      <formula>AND( $A31=1, $C31="T" )</formula>
    </cfRule>
    <cfRule type="expression" dxfId="876" priority="7" stopIfTrue="1">
      <formula>AND( $A31=4, $C31="ü" )</formula>
    </cfRule>
    <cfRule type="expression" dxfId="875" priority="8" stopIfTrue="1">
      <formula>AND( $A31=3, $C31="ü" )</formula>
    </cfRule>
    <cfRule type="expression" dxfId="874" priority="9" stopIfTrue="1">
      <formula>AND( $A31=2, $C31="Ü" )</formula>
    </cfRule>
  </conditionalFormatting>
  <conditionalFormatting sqref="O14:O31">
    <cfRule type="expression" dxfId="873" priority="11" stopIfTrue="1">
      <formula>AND($O14&lt;&gt;"",$P14&lt;&gt;"")</formula>
    </cfRule>
  </conditionalFormatting>
  <conditionalFormatting sqref="O31">
    <cfRule type="expression" dxfId="872" priority="4" stopIfTrue="1">
      <formula>AND($O31&lt;&gt;"",$P31&lt;&gt;"")</formula>
    </cfRule>
  </conditionalFormatting>
  <conditionalFormatting sqref="P14:P31">
    <cfRule type="expression" dxfId="871" priority="10" stopIfTrue="1">
      <formula>$O14&lt;&gt;""</formula>
    </cfRule>
  </conditionalFormatting>
  <conditionalFormatting sqref="P31">
    <cfRule type="expression" dxfId="870" priority="3" stopIfTrue="1">
      <formula>$O31&lt;&gt;""</formula>
    </cfRule>
  </conditionalFormatting>
  <conditionalFormatting sqref="R14:R31">
    <cfRule type="expression" dxfId="869" priority="12" stopIfTrue="1">
      <formula>AND($K14&lt;&gt;"",OR($O14&lt;&gt;"",$P14&lt;&gt;""))</formula>
    </cfRule>
  </conditionalFormatting>
  <conditionalFormatting sqref="R31">
    <cfRule type="expression" dxfId="868" priority="5" stopIfTrue="1">
      <formula>AND($K31&lt;&gt;"",OR($O31&lt;&gt;"",$P31&lt;&gt;""))</formula>
    </cfRule>
  </conditionalFormatting>
  <conditionalFormatting sqref="S14:S31">
    <cfRule type="expression" dxfId="867" priority="15">
      <formula>$L14&lt;&gt;""</formula>
    </cfRule>
  </conditionalFormatting>
  <conditionalFormatting sqref="T14:T31">
    <cfRule type="expression" dxfId="866" priority="16" stopIfTrue="1">
      <formula>$L14=""</formula>
    </cfRule>
  </conditionalFormatting>
  <dataValidations count="2">
    <dataValidation type="list" allowBlank="1" showInputMessage="1" showErrorMessage="1" sqref="B14:B31" xr:uid="{F8947F9B-7D6B-40C4-BE45-11ADD90F88BD}">
      <formula1>"B"</formula1>
    </dataValidation>
    <dataValidation type="list" allowBlank="1" showInputMessage="1" showErrorMessage="1" sqref="A14:A31" xr:uid="{5631C86B-6F43-4845-9F2E-86B78428F16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A2007-0FD3-41C3-93F3-0A3BDFBE8D94}">
  <sheetPr codeName="Tabelle007"/>
  <dimension ref="A1:C120"/>
  <sheetViews>
    <sheetView topLeftCell="A106" workbookViewId="0"/>
  </sheetViews>
  <sheetFormatPr baseColWidth="10" defaultColWidth="11.42578125" defaultRowHeight="15" x14ac:dyDescent="0.25"/>
  <cols>
    <col min="1" max="1" width="28.85546875" customWidth="1"/>
    <col min="2" max="2" width="33.140625" customWidth="1"/>
  </cols>
  <sheetData>
    <row r="1" spans="1:2" x14ac:dyDescent="0.25">
      <c r="A1">
        <v>1</v>
      </c>
      <c r="B1" t="s">
        <v>230</v>
      </c>
    </row>
    <row r="2" spans="1:2" x14ac:dyDescent="0.25">
      <c r="A2">
        <v>2</v>
      </c>
      <c r="B2" t="s">
        <v>231</v>
      </c>
    </row>
    <row r="3" spans="1:2" x14ac:dyDescent="0.25">
      <c r="A3">
        <v>3</v>
      </c>
      <c r="B3" t="s">
        <v>232</v>
      </c>
    </row>
    <row r="4" spans="1:2" x14ac:dyDescent="0.25">
      <c r="A4">
        <v>4</v>
      </c>
      <c r="B4" t="s">
        <v>233</v>
      </c>
    </row>
    <row r="5" spans="1:2" x14ac:dyDescent="0.25">
      <c r="A5">
        <v>5</v>
      </c>
      <c r="B5" t="s">
        <v>234</v>
      </c>
    </row>
    <row r="6" spans="1:2" x14ac:dyDescent="0.25">
      <c r="A6">
        <v>6</v>
      </c>
      <c r="B6" t="s">
        <v>235</v>
      </c>
    </row>
    <row r="7" spans="1:2" x14ac:dyDescent="0.25">
      <c r="A7">
        <v>7</v>
      </c>
      <c r="B7" t="s">
        <v>236</v>
      </c>
    </row>
    <row r="8" spans="1:2" x14ac:dyDescent="0.25">
      <c r="A8">
        <v>8</v>
      </c>
      <c r="B8" t="s">
        <v>36</v>
      </c>
    </row>
    <row r="9" spans="1:2" x14ac:dyDescent="0.25">
      <c r="A9">
        <v>9</v>
      </c>
      <c r="B9" t="s">
        <v>237</v>
      </c>
    </row>
    <row r="10" spans="1:2" x14ac:dyDescent="0.25">
      <c r="A10">
        <v>10</v>
      </c>
      <c r="B10" t="s">
        <v>238</v>
      </c>
    </row>
    <row r="11" spans="1:2" x14ac:dyDescent="0.25">
      <c r="A11">
        <v>11</v>
      </c>
      <c r="B11" t="s">
        <v>239</v>
      </c>
    </row>
    <row r="12" spans="1:2" x14ac:dyDescent="0.25">
      <c r="A12">
        <v>12</v>
      </c>
      <c r="B12" t="s">
        <v>240</v>
      </c>
    </row>
    <row r="13" spans="1:2" x14ac:dyDescent="0.25">
      <c r="A13">
        <v>13</v>
      </c>
      <c r="B13" t="s">
        <v>241</v>
      </c>
    </row>
    <row r="14" spans="1:2" x14ac:dyDescent="0.25">
      <c r="A14">
        <v>14</v>
      </c>
      <c r="B14" t="s">
        <v>242</v>
      </c>
    </row>
    <row r="15" spans="1:2" x14ac:dyDescent="0.25">
      <c r="A15">
        <v>15</v>
      </c>
      <c r="B15" t="s">
        <v>243</v>
      </c>
    </row>
    <row r="16" spans="1:2" x14ac:dyDescent="0.25">
      <c r="A16">
        <v>16</v>
      </c>
      <c r="B16" t="s">
        <v>244</v>
      </c>
    </row>
    <row r="17" spans="1:3" x14ac:dyDescent="0.25">
      <c r="A17">
        <v>17</v>
      </c>
      <c r="B17" t="s">
        <v>245</v>
      </c>
    </row>
    <row r="18" spans="1:3" x14ac:dyDescent="0.25">
      <c r="A18">
        <v>18</v>
      </c>
      <c r="B18" t="s">
        <v>246</v>
      </c>
    </row>
    <row r="19" spans="1:3" x14ac:dyDescent="0.25">
      <c r="A19">
        <v>19</v>
      </c>
      <c r="B19" t="s">
        <v>247</v>
      </c>
    </row>
    <row r="20" spans="1:3" x14ac:dyDescent="0.25">
      <c r="A20">
        <v>20</v>
      </c>
      <c r="B20" t="s">
        <v>248</v>
      </c>
    </row>
    <row r="21" spans="1:3" x14ac:dyDescent="0.25">
      <c r="A21">
        <v>21</v>
      </c>
      <c r="B21" t="s">
        <v>249</v>
      </c>
      <c r="C21" t="str">
        <f>IF(Zusammenfassung!F21&lt;&gt;"",Zusammenfassung!F21,Zusammenfassung!D21)</f>
        <v>IK-Teilprojekt I</v>
      </c>
    </row>
    <row r="22" spans="1:3" x14ac:dyDescent="0.25">
      <c r="A22">
        <v>22</v>
      </c>
      <c r="B22" t="s">
        <v>250</v>
      </c>
      <c r="C22" t="str">
        <f>IF(Zusammenfassung!F22&lt;&gt;"",Zusammenfassung!F22,Zusammenfassung!D22)</f>
        <v>IK-Teilprojekt I - AG 2</v>
      </c>
    </row>
    <row r="23" spans="1:3" x14ac:dyDescent="0.25">
      <c r="A23">
        <v>23</v>
      </c>
      <c r="B23" t="s">
        <v>251</v>
      </c>
      <c r="C23" t="str">
        <f>IF(Zusammenfassung!F23&lt;&gt;"",Zusammenfassung!F23,Zusammenfassung!D23)</f>
        <v>IK-Teilprojekt I - AG 3</v>
      </c>
    </row>
    <row r="24" spans="1:3" x14ac:dyDescent="0.25">
      <c r="A24">
        <v>24</v>
      </c>
      <c r="B24" t="s">
        <v>252</v>
      </c>
      <c r="C24" t="str">
        <f>IF(Zusammenfassung!F24&lt;&gt;"",Zusammenfassung!F24,Zusammenfassung!D24)</f>
        <v>IK-Teilprojekt I - AG 4</v>
      </c>
    </row>
    <row r="25" spans="1:3" x14ac:dyDescent="0.25">
      <c r="A25">
        <v>25</v>
      </c>
      <c r="B25" t="s">
        <v>253</v>
      </c>
      <c r="C25" t="str">
        <f>IF(Zusammenfassung!F25&lt;&gt;"",Zusammenfassung!F25,Zusammenfassung!D25)</f>
        <v>IK-Teilprojekt I - AG 5</v>
      </c>
    </row>
    <row r="26" spans="1:3" x14ac:dyDescent="0.25">
      <c r="A26">
        <v>26</v>
      </c>
      <c r="B26" t="s">
        <v>254</v>
      </c>
      <c r="C26" t="str">
        <f>IF(Zusammenfassung!F26&lt;&gt;"",Zusammenfassung!F26,Zusammenfassung!D26)</f>
        <v>IK-Teilprojekt I - AG 6</v>
      </c>
    </row>
    <row r="27" spans="1:3" x14ac:dyDescent="0.25">
      <c r="A27">
        <v>27</v>
      </c>
      <c r="B27" t="s">
        <v>255</v>
      </c>
      <c r="C27" t="str">
        <f>IF(Zusammenfassung!F27&lt;&gt;"",Zusammenfassung!F27,Zusammenfassung!D27)</f>
        <v>IK-Teilprojekt I - AG 7</v>
      </c>
    </row>
    <row r="28" spans="1:3" x14ac:dyDescent="0.25">
      <c r="A28">
        <v>28</v>
      </c>
      <c r="B28" t="s">
        <v>256</v>
      </c>
      <c r="C28" t="str">
        <f>IF(Zusammenfassung!F28&lt;&gt;"",Zusammenfassung!F28,Zusammenfassung!D28)</f>
        <v>IK-Teilprojekt I - AG 8</v>
      </c>
    </row>
    <row r="29" spans="1:3" x14ac:dyDescent="0.25">
      <c r="A29">
        <v>29</v>
      </c>
      <c r="B29" t="s">
        <v>257</v>
      </c>
      <c r="C29" t="str">
        <f>IF(Zusammenfassung!F29&lt;&gt;"",Zusammenfassung!F29,Zusammenfassung!D29)</f>
        <v>IK-Teilprojekt I - AG 9</v>
      </c>
    </row>
    <row r="30" spans="1:3" x14ac:dyDescent="0.25">
      <c r="A30">
        <v>30</v>
      </c>
      <c r="B30" t="s">
        <v>258</v>
      </c>
      <c r="C30" t="str">
        <f>IF(Zusammenfassung!F30&lt;&gt;"",Zusammenfassung!F30,Zusammenfassung!D30)</f>
        <v>IK-Teilprojekt I - AG 10</v>
      </c>
    </row>
    <row r="31" spans="1:3" x14ac:dyDescent="0.25">
      <c r="A31">
        <v>31</v>
      </c>
      <c r="B31" t="s">
        <v>259</v>
      </c>
      <c r="C31" t="str">
        <f>IF(Zusammenfassung!F31&lt;&gt;"",Zusammenfassung!F31,Zusammenfassung!D31)</f>
        <v>IK-Teilprojekt II - AG 1</v>
      </c>
    </row>
    <row r="32" spans="1:3" x14ac:dyDescent="0.25">
      <c r="A32">
        <v>32</v>
      </c>
      <c r="B32" t="s">
        <v>260</v>
      </c>
      <c r="C32" t="str">
        <f>IF(Zusammenfassung!F32&lt;&gt;"",Zusammenfassung!F32,Zusammenfassung!D32)</f>
        <v>IK-Teilprojekt II - AG 2</v>
      </c>
    </row>
    <row r="33" spans="1:3" x14ac:dyDescent="0.25">
      <c r="A33">
        <v>33</v>
      </c>
      <c r="B33" t="s">
        <v>261</v>
      </c>
      <c r="C33" t="str">
        <f>IF(Zusammenfassung!F33&lt;&gt;"",Zusammenfassung!F33,Zusammenfassung!D33)</f>
        <v>IK-Teilprojekt II - AG 3</v>
      </c>
    </row>
    <row r="34" spans="1:3" x14ac:dyDescent="0.25">
      <c r="A34">
        <v>34</v>
      </c>
      <c r="B34" t="s">
        <v>262</v>
      </c>
      <c r="C34" t="str">
        <f>IF(Zusammenfassung!F34&lt;&gt;"",Zusammenfassung!F34,Zusammenfassung!D34)</f>
        <v>IK-Teilprojekt II - AG 4</v>
      </c>
    </row>
    <row r="35" spans="1:3" x14ac:dyDescent="0.25">
      <c r="A35">
        <v>35</v>
      </c>
      <c r="B35" t="s">
        <v>263</v>
      </c>
      <c r="C35" t="str">
        <f>IF(Zusammenfassung!F35&lt;&gt;"",Zusammenfassung!F35,Zusammenfassung!D35)</f>
        <v>IK-Teilprojekt II - AG 5</v>
      </c>
    </row>
    <row r="36" spans="1:3" x14ac:dyDescent="0.25">
      <c r="A36">
        <v>36</v>
      </c>
      <c r="B36" t="s">
        <v>264</v>
      </c>
      <c r="C36" t="str">
        <f>IF(Zusammenfassung!F36&lt;&gt;"",Zusammenfassung!F36,Zusammenfassung!D36)</f>
        <v>IK-Teilprojekt II - AG 6</v>
      </c>
    </row>
    <row r="37" spans="1:3" x14ac:dyDescent="0.25">
      <c r="A37">
        <v>37</v>
      </c>
      <c r="B37" t="s">
        <v>265</v>
      </c>
      <c r="C37" t="str">
        <f>IF(Zusammenfassung!F37&lt;&gt;"",Zusammenfassung!F37,Zusammenfassung!D37)</f>
        <v>IK-Teilprojekt II - AG 7</v>
      </c>
    </row>
    <row r="38" spans="1:3" x14ac:dyDescent="0.25">
      <c r="A38">
        <v>38</v>
      </c>
      <c r="B38" t="s">
        <v>266</v>
      </c>
      <c r="C38" t="str">
        <f>IF(Zusammenfassung!F38&lt;&gt;"",Zusammenfassung!F38,Zusammenfassung!D38)</f>
        <v>IK-Teilprojekt II - AG 8</v>
      </c>
    </row>
    <row r="39" spans="1:3" x14ac:dyDescent="0.25">
      <c r="A39">
        <v>39</v>
      </c>
      <c r="B39" t="s">
        <v>267</v>
      </c>
      <c r="C39" t="str">
        <f>IF(Zusammenfassung!F39&lt;&gt;"",Zusammenfassung!F39,Zusammenfassung!D39)</f>
        <v>IK-Teilprojekt II - AG 9</v>
      </c>
    </row>
    <row r="40" spans="1:3" x14ac:dyDescent="0.25">
      <c r="A40">
        <v>40</v>
      </c>
      <c r="B40" t="s">
        <v>268</v>
      </c>
      <c r="C40" t="str">
        <f>IF(Zusammenfassung!F40&lt;&gt;"",Zusammenfassung!F40,Zusammenfassung!D40)</f>
        <v>IK-Teilprojekt II - AG 10</v>
      </c>
    </row>
    <row r="41" spans="1:3" x14ac:dyDescent="0.25">
      <c r="A41">
        <v>41</v>
      </c>
      <c r="B41" t="s">
        <v>269</v>
      </c>
      <c r="C41" t="str">
        <f>IF(Zusammenfassung!F41&lt;&gt;"",Zusammenfassung!F41,Zusammenfassung!D41)</f>
        <v>IK-Teilprojekt III - AG 1</v>
      </c>
    </row>
    <row r="42" spans="1:3" x14ac:dyDescent="0.25">
      <c r="A42">
        <v>42</v>
      </c>
      <c r="B42" t="s">
        <v>270</v>
      </c>
      <c r="C42" t="str">
        <f>IF(Zusammenfassung!F42&lt;&gt;"",Zusammenfassung!F42,Zusammenfassung!D42)</f>
        <v>IK-Teilprojekt III - AG 2</v>
      </c>
    </row>
    <row r="43" spans="1:3" x14ac:dyDescent="0.25">
      <c r="A43">
        <v>43</v>
      </c>
      <c r="B43" t="s">
        <v>271</v>
      </c>
      <c r="C43" t="str">
        <f>IF(Zusammenfassung!F43&lt;&gt;"",Zusammenfassung!F43,Zusammenfassung!D43)</f>
        <v>IK-Teilprojekt III - AG 3</v>
      </c>
    </row>
    <row r="44" spans="1:3" x14ac:dyDescent="0.25">
      <c r="A44">
        <v>44</v>
      </c>
      <c r="B44" t="s">
        <v>272</v>
      </c>
      <c r="C44" t="str">
        <f>IF(Zusammenfassung!F44&lt;&gt;"",Zusammenfassung!F44,Zusammenfassung!D44)</f>
        <v>IK-Teilprojekt III - AG 4</v>
      </c>
    </row>
    <row r="45" spans="1:3" x14ac:dyDescent="0.25">
      <c r="A45">
        <v>45</v>
      </c>
      <c r="B45" t="s">
        <v>273</v>
      </c>
      <c r="C45" t="str">
        <f>IF(Zusammenfassung!F45&lt;&gt;"",Zusammenfassung!F45,Zusammenfassung!D45)</f>
        <v>IK-Teilprojekt III - AG 5</v>
      </c>
    </row>
    <row r="46" spans="1:3" x14ac:dyDescent="0.25">
      <c r="A46">
        <v>46</v>
      </c>
      <c r="B46" t="s">
        <v>274</v>
      </c>
      <c r="C46" t="str">
        <f>IF(Zusammenfassung!F46&lt;&gt;"",Zusammenfassung!F46,Zusammenfassung!D46)</f>
        <v>IK-Teilprojekt III - AG 6</v>
      </c>
    </row>
    <row r="47" spans="1:3" x14ac:dyDescent="0.25">
      <c r="A47">
        <v>47</v>
      </c>
      <c r="B47" t="s">
        <v>275</v>
      </c>
      <c r="C47" t="str">
        <f>IF(Zusammenfassung!F47&lt;&gt;"",Zusammenfassung!F47,Zusammenfassung!D47)</f>
        <v>IK-Teilprojekt III - AG 7</v>
      </c>
    </row>
    <row r="48" spans="1:3" x14ac:dyDescent="0.25">
      <c r="A48">
        <v>48</v>
      </c>
      <c r="B48" t="s">
        <v>276</v>
      </c>
      <c r="C48" t="str">
        <f>IF(Zusammenfassung!F48&lt;&gt;"",Zusammenfassung!F48,Zusammenfassung!D48)</f>
        <v>IK-Teilprojekt III - AG 8</v>
      </c>
    </row>
    <row r="49" spans="1:3" x14ac:dyDescent="0.25">
      <c r="A49">
        <v>49</v>
      </c>
      <c r="B49" t="s">
        <v>277</v>
      </c>
      <c r="C49" t="str">
        <f>IF(Zusammenfassung!F49&lt;&gt;"",Zusammenfassung!F49,Zusammenfassung!D49)</f>
        <v>IK-Teilprojekt III - AG 9</v>
      </c>
    </row>
    <row r="50" spans="1:3" x14ac:dyDescent="0.25">
      <c r="A50">
        <v>50</v>
      </c>
      <c r="B50" t="s">
        <v>278</v>
      </c>
      <c r="C50" t="str">
        <f>IF(Zusammenfassung!F50&lt;&gt;"",Zusammenfassung!F50,Zusammenfassung!D50)</f>
        <v>IK-Teilprojekt III - AG 10</v>
      </c>
    </row>
    <row r="51" spans="1:3" x14ac:dyDescent="0.25">
      <c r="A51">
        <v>51</v>
      </c>
      <c r="B51" t="s">
        <v>279</v>
      </c>
      <c r="C51" t="str">
        <f>IF(Zusammenfassung!F51&lt;&gt;"",Zusammenfassung!F51,Zusammenfassung!D51)</f>
        <v>IK-Teilprojekt IV - AG 1</v>
      </c>
    </row>
    <row r="52" spans="1:3" x14ac:dyDescent="0.25">
      <c r="A52">
        <v>52</v>
      </c>
      <c r="B52" t="s">
        <v>280</v>
      </c>
      <c r="C52" t="str">
        <f>IF(Zusammenfassung!F52&lt;&gt;"",Zusammenfassung!F52,Zusammenfassung!D52)</f>
        <v>IK-Teilprojekt IV - AG 2</v>
      </c>
    </row>
    <row r="53" spans="1:3" x14ac:dyDescent="0.25">
      <c r="A53">
        <v>53</v>
      </c>
      <c r="B53" t="s">
        <v>281</v>
      </c>
      <c r="C53" t="str">
        <f>IF(Zusammenfassung!F53&lt;&gt;"",Zusammenfassung!F53,Zusammenfassung!D53)</f>
        <v>IK-Teilprojekt IV - AG 3</v>
      </c>
    </row>
    <row r="54" spans="1:3" x14ac:dyDescent="0.25">
      <c r="A54">
        <v>54</v>
      </c>
      <c r="B54" t="s">
        <v>282</v>
      </c>
      <c r="C54" t="str">
        <f>IF(Zusammenfassung!F54&lt;&gt;"",Zusammenfassung!F54,Zusammenfassung!D54)</f>
        <v>IK-Teilprojekt IV - AG 4</v>
      </c>
    </row>
    <row r="55" spans="1:3" x14ac:dyDescent="0.25">
      <c r="A55">
        <v>55</v>
      </c>
      <c r="B55" t="s">
        <v>283</v>
      </c>
      <c r="C55" t="str">
        <f>IF(Zusammenfassung!F55&lt;&gt;"",Zusammenfassung!F55,Zusammenfassung!D55)</f>
        <v>IK-Teilprojekt IV - AG 5</v>
      </c>
    </row>
    <row r="56" spans="1:3" x14ac:dyDescent="0.25">
      <c r="A56">
        <v>56</v>
      </c>
      <c r="B56" t="s">
        <v>284</v>
      </c>
      <c r="C56" t="str">
        <f>IF(Zusammenfassung!F56&lt;&gt;"",Zusammenfassung!F56,Zusammenfassung!D56)</f>
        <v>IK-Teilprojekt IV - AG 6</v>
      </c>
    </row>
    <row r="57" spans="1:3" x14ac:dyDescent="0.25">
      <c r="A57">
        <v>57</v>
      </c>
      <c r="B57" t="s">
        <v>285</v>
      </c>
      <c r="C57" t="str">
        <f>IF(Zusammenfassung!F57&lt;&gt;"",Zusammenfassung!F57,Zusammenfassung!D57)</f>
        <v>IK-Teilprojekt IV - AG 7</v>
      </c>
    </row>
    <row r="58" spans="1:3" x14ac:dyDescent="0.25">
      <c r="A58">
        <v>58</v>
      </c>
      <c r="B58" t="s">
        <v>286</v>
      </c>
      <c r="C58" t="str">
        <f>IF(Zusammenfassung!F58&lt;&gt;"",Zusammenfassung!F58,Zusammenfassung!D58)</f>
        <v>IK-Teilprojekt IV - AG 8</v>
      </c>
    </row>
    <row r="59" spans="1:3" x14ac:dyDescent="0.25">
      <c r="A59">
        <v>59</v>
      </c>
      <c r="B59" t="s">
        <v>287</v>
      </c>
      <c r="C59" t="str">
        <f>IF(Zusammenfassung!F59&lt;&gt;"",Zusammenfassung!F59,Zusammenfassung!D59)</f>
        <v>IK-Teilprojekt IV - AG 9</v>
      </c>
    </row>
    <row r="60" spans="1:3" x14ac:dyDescent="0.25">
      <c r="A60">
        <v>60</v>
      </c>
      <c r="B60" t="s">
        <v>288</v>
      </c>
      <c r="C60" t="str">
        <f>IF(Zusammenfassung!F60&lt;&gt;"",Zusammenfassung!F60,Zusammenfassung!D60)</f>
        <v>IK-Teilprojekt IV - AG 10</v>
      </c>
    </row>
    <row r="61" spans="1:3" x14ac:dyDescent="0.25">
      <c r="A61">
        <v>61</v>
      </c>
      <c r="B61" t="s">
        <v>289</v>
      </c>
      <c r="C61" t="str">
        <f>IF(Zusammenfassung!F61&lt;&gt;"",Zusammenfassung!F61,Zusammenfassung!D61)</f>
        <v>IK-Teilprojekt V - AG 1</v>
      </c>
    </row>
    <row r="62" spans="1:3" x14ac:dyDescent="0.25">
      <c r="A62">
        <v>62</v>
      </c>
      <c r="B62" t="s">
        <v>290</v>
      </c>
      <c r="C62" t="str">
        <f>IF(Zusammenfassung!F62&lt;&gt;"",Zusammenfassung!F62,Zusammenfassung!D62)</f>
        <v>IK-Teilprojekt V - AG 2</v>
      </c>
    </row>
    <row r="63" spans="1:3" x14ac:dyDescent="0.25">
      <c r="A63">
        <v>63</v>
      </c>
      <c r="B63" t="s">
        <v>291</v>
      </c>
      <c r="C63" t="str">
        <f>IF(Zusammenfassung!F63&lt;&gt;"",Zusammenfassung!F63,Zusammenfassung!D63)</f>
        <v>IK-Teilprojekt V - AG 3</v>
      </c>
    </row>
    <row r="64" spans="1:3" x14ac:dyDescent="0.25">
      <c r="A64">
        <v>64</v>
      </c>
      <c r="B64" t="s">
        <v>292</v>
      </c>
      <c r="C64" t="str">
        <f>IF(Zusammenfassung!F64&lt;&gt;"",Zusammenfassung!F64,Zusammenfassung!D64)</f>
        <v>IK-Teilprojekt V - AG 4</v>
      </c>
    </row>
    <row r="65" spans="1:3" x14ac:dyDescent="0.25">
      <c r="A65">
        <v>65</v>
      </c>
      <c r="B65" t="s">
        <v>293</v>
      </c>
      <c r="C65" t="str">
        <f>IF(Zusammenfassung!F65&lt;&gt;"",Zusammenfassung!F65,Zusammenfassung!D65)</f>
        <v>IK-Teilprojekt V - AG 5</v>
      </c>
    </row>
    <row r="66" spans="1:3" x14ac:dyDescent="0.25">
      <c r="A66">
        <v>66</v>
      </c>
      <c r="B66" t="s">
        <v>294</v>
      </c>
      <c r="C66" t="str">
        <f>IF(Zusammenfassung!F66&lt;&gt;"",Zusammenfassung!F66,Zusammenfassung!D66)</f>
        <v>IK-Teilprojekt V - AG 6</v>
      </c>
    </row>
    <row r="67" spans="1:3" x14ac:dyDescent="0.25">
      <c r="A67">
        <v>67</v>
      </c>
      <c r="B67" t="s">
        <v>295</v>
      </c>
      <c r="C67" t="str">
        <f>IF(Zusammenfassung!F67&lt;&gt;"",Zusammenfassung!F67,Zusammenfassung!D67)</f>
        <v>IK-Teilprojekt V - AG 7</v>
      </c>
    </row>
    <row r="68" spans="1:3" x14ac:dyDescent="0.25">
      <c r="A68">
        <v>68</v>
      </c>
      <c r="B68" t="s">
        <v>296</v>
      </c>
      <c r="C68" t="str">
        <f>IF(Zusammenfassung!F68&lt;&gt;"",Zusammenfassung!F68,Zusammenfassung!D68)</f>
        <v>IK-Teilprojekt V - AG 8</v>
      </c>
    </row>
    <row r="69" spans="1:3" x14ac:dyDescent="0.25">
      <c r="A69">
        <v>69</v>
      </c>
      <c r="B69" t="s">
        <v>297</v>
      </c>
      <c r="C69" t="str">
        <f>IF(Zusammenfassung!F69&lt;&gt;"",Zusammenfassung!F69,Zusammenfassung!D69)</f>
        <v>IK-Teilprojekt V - AG 9</v>
      </c>
    </row>
    <row r="70" spans="1:3" x14ac:dyDescent="0.25">
      <c r="A70">
        <v>70</v>
      </c>
      <c r="B70" t="s">
        <v>298</v>
      </c>
      <c r="C70" t="str">
        <f>IF(Zusammenfassung!F70&lt;&gt;"",Zusammenfassung!F70,Zusammenfassung!D70)</f>
        <v>IK-Teilprojekt V - AG 10</v>
      </c>
    </row>
    <row r="71" spans="1:3" x14ac:dyDescent="0.25">
      <c r="A71">
        <v>71</v>
      </c>
      <c r="B71" t="s">
        <v>299</v>
      </c>
      <c r="C71" t="str">
        <f>IF(Zusammenfassung!F76&lt;&gt;"",Zusammenfassung!F76,Zusammenfassung!D76)</f>
        <v>BK-Teilprojekt I - AG 1</v>
      </c>
    </row>
    <row r="72" spans="1:3" x14ac:dyDescent="0.25">
      <c r="A72">
        <v>72</v>
      </c>
      <c r="B72" t="s">
        <v>300</v>
      </c>
      <c r="C72" t="str">
        <f>IF(Zusammenfassung!F77&lt;&gt;"",Zusammenfassung!F77,Zusammenfassung!D77)</f>
        <v>BK-Teilprojekt I - AG 2</v>
      </c>
    </row>
    <row r="73" spans="1:3" x14ac:dyDescent="0.25">
      <c r="A73">
        <v>73</v>
      </c>
      <c r="B73" t="s">
        <v>301</v>
      </c>
      <c r="C73" t="str">
        <f>IF(Zusammenfassung!F78&lt;&gt;"",Zusammenfassung!F78,Zusammenfassung!D78)</f>
        <v>BK-Teilprojekt I - AG 3</v>
      </c>
    </row>
    <row r="74" spans="1:3" x14ac:dyDescent="0.25">
      <c r="A74">
        <v>74</v>
      </c>
      <c r="B74" t="s">
        <v>302</v>
      </c>
      <c r="C74" t="str">
        <f>IF(Zusammenfassung!F79&lt;&gt;"",Zusammenfassung!F79,Zusammenfassung!D79)</f>
        <v>BK-Teilprojekt I - AG 4</v>
      </c>
    </row>
    <row r="75" spans="1:3" x14ac:dyDescent="0.25">
      <c r="A75">
        <v>75</v>
      </c>
      <c r="B75" t="s">
        <v>303</v>
      </c>
      <c r="C75" t="str">
        <f>IF(Zusammenfassung!F80&lt;&gt;"",Zusammenfassung!F80,Zusammenfassung!D80)</f>
        <v>BK-Teilprojekt I - AG 5</v>
      </c>
    </row>
    <row r="76" spans="1:3" x14ac:dyDescent="0.25">
      <c r="A76">
        <v>76</v>
      </c>
      <c r="B76" t="s">
        <v>304</v>
      </c>
      <c r="C76" t="str">
        <f>IF(Zusammenfassung!F81&lt;&gt;"",Zusammenfassung!F81,Zusammenfassung!D81)</f>
        <v>BK-Teilprojekt I - AG 6</v>
      </c>
    </row>
    <row r="77" spans="1:3" x14ac:dyDescent="0.25">
      <c r="A77">
        <v>77</v>
      </c>
      <c r="B77" t="s">
        <v>305</v>
      </c>
      <c r="C77" t="str">
        <f>IF(Zusammenfassung!F82&lt;&gt;"",Zusammenfassung!F82,Zusammenfassung!D82)</f>
        <v>BK-Teilprojekt I - AG 7</v>
      </c>
    </row>
    <row r="78" spans="1:3" x14ac:dyDescent="0.25">
      <c r="A78">
        <v>78</v>
      </c>
      <c r="B78" t="s">
        <v>306</v>
      </c>
      <c r="C78" t="str">
        <f>IF(Zusammenfassung!F83&lt;&gt;"",Zusammenfassung!F83,Zusammenfassung!D83)</f>
        <v>BK-Teilprojekt I - AG 8</v>
      </c>
    </row>
    <row r="79" spans="1:3" x14ac:dyDescent="0.25">
      <c r="A79">
        <v>79</v>
      </c>
      <c r="B79" t="s">
        <v>307</v>
      </c>
      <c r="C79" t="str">
        <f>IF(Zusammenfassung!F84&lt;&gt;"",Zusammenfassung!F84,Zusammenfassung!D84)</f>
        <v>BK-Teilprojekt I - AG 9</v>
      </c>
    </row>
    <row r="80" spans="1:3" x14ac:dyDescent="0.25">
      <c r="A80">
        <v>80</v>
      </c>
      <c r="B80" t="s">
        <v>308</v>
      </c>
      <c r="C80" t="str">
        <f>IF(Zusammenfassung!F85&lt;&gt;"",Zusammenfassung!F85,Zusammenfassung!D85)</f>
        <v>BK-Teilprojekt I - AG 10</v>
      </c>
    </row>
    <row r="81" spans="1:3" x14ac:dyDescent="0.25">
      <c r="A81">
        <v>81</v>
      </c>
      <c r="B81" t="s">
        <v>309</v>
      </c>
      <c r="C81" t="str">
        <f>IF(Zusammenfassung!F86&lt;&gt;"",Zusammenfassung!F86,Zusammenfassung!D86)</f>
        <v>BK-Teilprojekt II - AG 1</v>
      </c>
    </row>
    <row r="82" spans="1:3" x14ac:dyDescent="0.25">
      <c r="A82">
        <v>82</v>
      </c>
      <c r="B82" t="s">
        <v>310</v>
      </c>
      <c r="C82" t="str">
        <f>IF(Zusammenfassung!F87&lt;&gt;"",Zusammenfassung!F87,Zusammenfassung!D87)</f>
        <v>BK-Teilprojekt II - AG 2</v>
      </c>
    </row>
    <row r="83" spans="1:3" x14ac:dyDescent="0.25">
      <c r="A83">
        <v>83</v>
      </c>
      <c r="B83" t="s">
        <v>311</v>
      </c>
      <c r="C83" t="str">
        <f>IF(Zusammenfassung!F88&lt;&gt;"",Zusammenfassung!F88,Zusammenfassung!D88)</f>
        <v>BK-Teilprojekt II - AG 3</v>
      </c>
    </row>
    <row r="84" spans="1:3" x14ac:dyDescent="0.25">
      <c r="A84">
        <v>84</v>
      </c>
      <c r="B84" t="s">
        <v>312</v>
      </c>
      <c r="C84" t="str">
        <f>IF(Zusammenfassung!F89&lt;&gt;"",Zusammenfassung!F89,Zusammenfassung!D89)</f>
        <v>BK-Teilprojekt II - AG 4</v>
      </c>
    </row>
    <row r="85" spans="1:3" x14ac:dyDescent="0.25">
      <c r="A85">
        <v>85</v>
      </c>
      <c r="B85" t="s">
        <v>313</v>
      </c>
      <c r="C85" t="str">
        <f>IF(Zusammenfassung!F90&lt;&gt;"",Zusammenfassung!F90,Zusammenfassung!D90)</f>
        <v>BK-Teilprojekt II - AG 5</v>
      </c>
    </row>
    <row r="86" spans="1:3" x14ac:dyDescent="0.25">
      <c r="A86">
        <v>86</v>
      </c>
      <c r="B86" t="s">
        <v>314</v>
      </c>
      <c r="C86" t="str">
        <f>IF(Zusammenfassung!F91&lt;&gt;"",Zusammenfassung!F91,Zusammenfassung!D91)</f>
        <v>BK-Teilprojekt II - AG 6</v>
      </c>
    </row>
    <row r="87" spans="1:3" x14ac:dyDescent="0.25">
      <c r="A87">
        <v>87</v>
      </c>
      <c r="B87" t="s">
        <v>315</v>
      </c>
      <c r="C87" t="str">
        <f>IF(Zusammenfassung!F92&lt;&gt;"",Zusammenfassung!F92,Zusammenfassung!D92)</f>
        <v>BK-Teilprojekt II - AG 7</v>
      </c>
    </row>
    <row r="88" spans="1:3" x14ac:dyDescent="0.25">
      <c r="A88">
        <v>88</v>
      </c>
      <c r="B88" t="s">
        <v>316</v>
      </c>
      <c r="C88" t="str">
        <f>IF(Zusammenfassung!F93&lt;&gt;"",Zusammenfassung!F93,Zusammenfassung!D93)</f>
        <v>BK-Teilprojekt II - AG 8</v>
      </c>
    </row>
    <row r="89" spans="1:3" x14ac:dyDescent="0.25">
      <c r="A89">
        <v>89</v>
      </c>
      <c r="B89" t="s">
        <v>317</v>
      </c>
      <c r="C89" t="str">
        <f>IF(Zusammenfassung!F94&lt;&gt;"",Zusammenfassung!F94,Zusammenfassung!D94)</f>
        <v>BK-Teilprojekt II - AG 9</v>
      </c>
    </row>
    <row r="90" spans="1:3" x14ac:dyDescent="0.25">
      <c r="A90">
        <v>90</v>
      </c>
      <c r="B90" t="s">
        <v>318</v>
      </c>
      <c r="C90" t="str">
        <f>IF(Zusammenfassung!F95&lt;&gt;"",Zusammenfassung!F95,Zusammenfassung!D95)</f>
        <v>BK-Teilprojekt II - AG 10</v>
      </c>
    </row>
    <row r="91" spans="1:3" x14ac:dyDescent="0.25">
      <c r="A91">
        <v>91</v>
      </c>
      <c r="B91" t="s">
        <v>319</v>
      </c>
      <c r="C91" t="str">
        <f>IF(Zusammenfassung!F96&lt;&gt;"",Zusammenfassung!F96,Zusammenfassung!D96)</f>
        <v>BK-Teilprojekt III - AG 1</v>
      </c>
    </row>
    <row r="92" spans="1:3" x14ac:dyDescent="0.25">
      <c r="A92">
        <v>92</v>
      </c>
      <c r="B92" t="s">
        <v>320</v>
      </c>
      <c r="C92" t="str">
        <f>IF(Zusammenfassung!F97&lt;&gt;"",Zusammenfassung!F97,Zusammenfassung!D97)</f>
        <v>BK-Teilprojekt III - AG 2</v>
      </c>
    </row>
    <row r="93" spans="1:3" x14ac:dyDescent="0.25">
      <c r="A93">
        <v>93</v>
      </c>
      <c r="B93" t="s">
        <v>321</v>
      </c>
      <c r="C93" t="str">
        <f>IF(Zusammenfassung!F98&lt;&gt;"",Zusammenfassung!F98,Zusammenfassung!D98)</f>
        <v>BK-Teilprojekt III - AG 3</v>
      </c>
    </row>
    <row r="94" spans="1:3" x14ac:dyDescent="0.25">
      <c r="A94">
        <v>94</v>
      </c>
      <c r="B94" t="s">
        <v>322</v>
      </c>
      <c r="C94" t="str">
        <f>IF(Zusammenfassung!F99&lt;&gt;"",Zusammenfassung!F99,Zusammenfassung!D99)</f>
        <v>BK-Teilprojekt III - AG 4</v>
      </c>
    </row>
    <row r="95" spans="1:3" x14ac:dyDescent="0.25">
      <c r="A95">
        <v>95</v>
      </c>
      <c r="B95" t="s">
        <v>323</v>
      </c>
      <c r="C95" t="str">
        <f>IF(Zusammenfassung!F100&lt;&gt;"",Zusammenfassung!F100,Zusammenfassung!D100)</f>
        <v>BK-Teilprojekt III - AG 5</v>
      </c>
    </row>
    <row r="96" spans="1:3" x14ac:dyDescent="0.25">
      <c r="A96">
        <v>96</v>
      </c>
      <c r="B96" t="s">
        <v>324</v>
      </c>
      <c r="C96" t="str">
        <f>IF(Zusammenfassung!F101&lt;&gt;"",Zusammenfassung!F101,Zusammenfassung!D101)</f>
        <v>BK-Teilprojekt III - AG 6</v>
      </c>
    </row>
    <row r="97" spans="1:3" x14ac:dyDescent="0.25">
      <c r="A97">
        <v>97</v>
      </c>
      <c r="B97" t="s">
        <v>325</v>
      </c>
      <c r="C97" t="str">
        <f>IF(Zusammenfassung!F102&lt;&gt;"",Zusammenfassung!F102,Zusammenfassung!D102)</f>
        <v>BK-Teilprojekt III - AG 7</v>
      </c>
    </row>
    <row r="98" spans="1:3" x14ac:dyDescent="0.25">
      <c r="A98">
        <v>98</v>
      </c>
      <c r="B98" t="s">
        <v>326</v>
      </c>
      <c r="C98" t="str">
        <f>IF(Zusammenfassung!F103&lt;&gt;"",Zusammenfassung!F103,Zusammenfassung!D103)</f>
        <v>BK-Teilprojekt III - AG 8</v>
      </c>
    </row>
    <row r="99" spans="1:3" x14ac:dyDescent="0.25">
      <c r="A99">
        <v>99</v>
      </c>
      <c r="B99" t="s">
        <v>327</v>
      </c>
      <c r="C99" t="str">
        <f>IF(Zusammenfassung!F104&lt;&gt;"",Zusammenfassung!F104,Zusammenfassung!D104)</f>
        <v>BK-Teilprojekt III - AG 9</v>
      </c>
    </row>
    <row r="100" spans="1:3" x14ac:dyDescent="0.25">
      <c r="A100">
        <v>100</v>
      </c>
      <c r="B100" t="s">
        <v>328</v>
      </c>
      <c r="C100" t="str">
        <f>IF(Zusammenfassung!F105&lt;&gt;"",Zusammenfassung!F105,Zusammenfassung!D105)</f>
        <v>BK-Teilprojekt III - AG 10</v>
      </c>
    </row>
    <row r="101" spans="1:3" x14ac:dyDescent="0.25">
      <c r="A101">
        <v>101</v>
      </c>
      <c r="B101" t="s">
        <v>329</v>
      </c>
      <c r="C101" t="str">
        <f>IF(Zusammenfassung!F106&lt;&gt;"",Zusammenfassung!F106,Zusammenfassung!D106)</f>
        <v>BK-Teilprojekt IV - AG 1</v>
      </c>
    </row>
    <row r="102" spans="1:3" x14ac:dyDescent="0.25">
      <c r="A102">
        <v>102</v>
      </c>
      <c r="B102" t="s">
        <v>330</v>
      </c>
      <c r="C102" t="str">
        <f>IF(Zusammenfassung!F107&lt;&gt;"",Zusammenfassung!F107,Zusammenfassung!D107)</f>
        <v>BK-Teilprojekt IV - AG 2</v>
      </c>
    </row>
    <row r="103" spans="1:3" x14ac:dyDescent="0.25">
      <c r="A103">
        <v>103</v>
      </c>
      <c r="B103" t="s">
        <v>331</v>
      </c>
      <c r="C103" t="str">
        <f>IF(Zusammenfassung!F108&lt;&gt;"",Zusammenfassung!F108,Zusammenfassung!D108)</f>
        <v>BK-Teilprojekt IV - AG 3</v>
      </c>
    </row>
    <row r="104" spans="1:3" x14ac:dyDescent="0.25">
      <c r="A104">
        <v>104</v>
      </c>
      <c r="B104" t="s">
        <v>332</v>
      </c>
      <c r="C104" t="str">
        <f>IF(Zusammenfassung!F109&lt;&gt;"",Zusammenfassung!F109,Zusammenfassung!D109)</f>
        <v>BK-Teilprojekt IV - AG 4</v>
      </c>
    </row>
    <row r="105" spans="1:3" x14ac:dyDescent="0.25">
      <c r="A105">
        <v>105</v>
      </c>
      <c r="B105" t="s">
        <v>333</v>
      </c>
      <c r="C105" t="str">
        <f>IF(Zusammenfassung!F110&lt;&gt;"",Zusammenfassung!F110,Zusammenfassung!D110)</f>
        <v>BK-Teilprojekt IV - AG 5</v>
      </c>
    </row>
    <row r="106" spans="1:3" x14ac:dyDescent="0.25">
      <c r="A106">
        <v>106</v>
      </c>
      <c r="B106" t="s">
        <v>334</v>
      </c>
      <c r="C106" t="str">
        <f>IF(Zusammenfassung!F111&lt;&gt;"",Zusammenfassung!F111,Zusammenfassung!D111)</f>
        <v>BK-Teilprojekt IV - AG 6</v>
      </c>
    </row>
    <row r="107" spans="1:3" x14ac:dyDescent="0.25">
      <c r="A107">
        <v>107</v>
      </c>
      <c r="B107" t="s">
        <v>335</v>
      </c>
      <c r="C107" t="str">
        <f>IF(Zusammenfassung!F112&lt;&gt;"",Zusammenfassung!F112,Zusammenfassung!D112)</f>
        <v>BK-Teilprojekt IV - AG 7</v>
      </c>
    </row>
    <row r="108" spans="1:3" x14ac:dyDescent="0.25">
      <c r="A108">
        <v>108</v>
      </c>
      <c r="B108" t="s">
        <v>336</v>
      </c>
      <c r="C108" t="str">
        <f>IF(Zusammenfassung!F113&lt;&gt;"",Zusammenfassung!F113,Zusammenfassung!D113)</f>
        <v>BK-Teilprojekt IV - AG 8</v>
      </c>
    </row>
    <row r="109" spans="1:3" x14ac:dyDescent="0.25">
      <c r="A109">
        <v>109</v>
      </c>
      <c r="B109" t="s">
        <v>337</v>
      </c>
      <c r="C109" t="str">
        <f>IF(Zusammenfassung!F114&lt;&gt;"",Zusammenfassung!F114,Zusammenfassung!D114)</f>
        <v>BK-Teilprojekt IV - AG 9</v>
      </c>
    </row>
    <row r="110" spans="1:3" x14ac:dyDescent="0.25">
      <c r="A110">
        <v>110</v>
      </c>
      <c r="B110" t="s">
        <v>338</v>
      </c>
      <c r="C110" t="str">
        <f>IF(Zusammenfassung!F115&lt;&gt;"",Zusammenfassung!F115,Zusammenfassung!D115)</f>
        <v>BK-Teilprojekt IV - AG 10</v>
      </c>
    </row>
    <row r="111" spans="1:3" x14ac:dyDescent="0.25">
      <c r="A111">
        <v>111</v>
      </c>
      <c r="B111" t="s">
        <v>339</v>
      </c>
      <c r="C111" t="str">
        <f>IF(Zusammenfassung!F116&lt;&gt;"",Zusammenfassung!F116,Zusammenfassung!D116)</f>
        <v>BK-Teilprojekt V - AG 1</v>
      </c>
    </row>
    <row r="112" spans="1:3" x14ac:dyDescent="0.25">
      <c r="A112">
        <v>112</v>
      </c>
      <c r="B112" t="s">
        <v>340</v>
      </c>
      <c r="C112" t="str">
        <f>IF(Zusammenfassung!F117&lt;&gt;"",Zusammenfassung!F117,Zusammenfassung!D117)</f>
        <v>BK-Teilprojekt V - AG 2</v>
      </c>
    </row>
    <row r="113" spans="1:3" x14ac:dyDescent="0.25">
      <c r="A113">
        <v>113</v>
      </c>
      <c r="B113" t="s">
        <v>341</v>
      </c>
      <c r="C113" t="str">
        <f>IF(Zusammenfassung!F118&lt;&gt;"",Zusammenfassung!F118,Zusammenfassung!D118)</f>
        <v>BK-Teilprojekt V - AG 3</v>
      </c>
    </row>
    <row r="114" spans="1:3" x14ac:dyDescent="0.25">
      <c r="A114">
        <v>114</v>
      </c>
      <c r="B114" t="s">
        <v>342</v>
      </c>
      <c r="C114" t="str">
        <f>IF(Zusammenfassung!F119&lt;&gt;"",Zusammenfassung!F119,Zusammenfassung!D119)</f>
        <v>BK-Teilprojekt V - AG 4</v>
      </c>
    </row>
    <row r="115" spans="1:3" x14ac:dyDescent="0.25">
      <c r="A115">
        <v>115</v>
      </c>
      <c r="B115" t="s">
        <v>343</v>
      </c>
      <c r="C115" t="str">
        <f>IF(Zusammenfassung!F120&lt;&gt;"",Zusammenfassung!F120,Zusammenfassung!D120)</f>
        <v>BK-Teilprojekt V - AG 5</v>
      </c>
    </row>
    <row r="116" spans="1:3" x14ac:dyDescent="0.25">
      <c r="A116">
        <v>116</v>
      </c>
      <c r="B116" t="s">
        <v>344</v>
      </c>
      <c r="C116" t="str">
        <f>IF(Zusammenfassung!F121&lt;&gt;"",Zusammenfassung!F121,Zusammenfassung!D121)</f>
        <v>BK-Teilprojekt V - AG 6</v>
      </c>
    </row>
    <row r="117" spans="1:3" x14ac:dyDescent="0.25">
      <c r="A117">
        <v>117</v>
      </c>
      <c r="B117" t="s">
        <v>345</v>
      </c>
      <c r="C117" t="str">
        <f>IF(Zusammenfassung!F122&lt;&gt;"",Zusammenfassung!F122,Zusammenfassung!D122)</f>
        <v>BK-Teilprojekt V - AG 7</v>
      </c>
    </row>
    <row r="118" spans="1:3" x14ac:dyDescent="0.25">
      <c r="A118">
        <v>118</v>
      </c>
      <c r="B118" t="s">
        <v>346</v>
      </c>
      <c r="C118" t="str">
        <f>IF(Zusammenfassung!F123&lt;&gt;"",Zusammenfassung!F123,Zusammenfassung!D123)</f>
        <v>BK-Teilprojekt V - AG 8</v>
      </c>
    </row>
    <row r="119" spans="1:3" x14ac:dyDescent="0.25">
      <c r="A119">
        <v>119</v>
      </c>
      <c r="B119" t="s">
        <v>347</v>
      </c>
      <c r="C119" t="str">
        <f>IF(Zusammenfassung!F124&lt;&gt;"",Zusammenfassung!F124,Zusammenfassung!D124)</f>
        <v>BK-Teilprojekt V - AG 9</v>
      </c>
    </row>
    <row r="120" spans="1:3" x14ac:dyDescent="0.25">
      <c r="A120">
        <v>120</v>
      </c>
      <c r="B120" t="s">
        <v>348</v>
      </c>
      <c r="C120" t="str">
        <f>IF(Zusammenfassung!F125&lt;&gt;"",Zusammenfassung!F125,Zusammenfassung!D125)</f>
        <v>BK-Teilprojekt V - AG 10</v>
      </c>
    </row>
  </sheetData>
  <phoneticPr fontId="23" type="noConversion"/>
  <pageMargins left="0.7" right="0.7" top="0.78740157499999996" bottom="0.78740157499999996"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92FE4-3056-4D1F-B099-53838CEE5A7A}">
  <sheetPr codeName="Tabelle07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1: System zur Fahrzeugdisposition, -Ortung und Betriebshofmanagement</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IF(Zusammenfassung!F70&lt;&gt;"",Zusammenfassung!F70,Zusammenfassung!D70)</f>
        <v>IK-Teilprojekt V - AG 10</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377</v>
      </c>
      <c r="K6" s="205">
        <f>Zusammenfassung!$B$70</f>
        <v>5</v>
      </c>
      <c r="L6" s="155" t="str">
        <f>Sprache!$B$33</f>
        <v>IK</v>
      </c>
      <c r="M6" s="159"/>
      <c r="N6" s="159"/>
      <c r="O6" s="159"/>
      <c r="P6" s="159"/>
      <c r="Q6" s="160"/>
      <c r="R6" s="156"/>
      <c r="S6" s="156"/>
      <c r="T6" s="156"/>
      <c r="U6" s="158"/>
    </row>
    <row r="7" spans="1:21" ht="20.100000000000001" hidden="1" customHeight="1" thickBot="1" x14ac:dyDescent="0.3">
      <c r="J7" s="68" t="s">
        <v>378</v>
      </c>
      <c r="K7" s="206">
        <f>Zusammenfassung!$C$70</f>
        <v>10</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43" t="str">
        <f>Steuerung!B7</f>
        <v>EUR</v>
      </c>
      <c r="L8" s="244"/>
      <c r="M8" s="88"/>
      <c r="N8" s="88"/>
      <c r="O8" s="88"/>
      <c r="P8" s="88"/>
      <c r="Q8" s="88"/>
      <c r="R8" s="89"/>
      <c r="S8" s="89"/>
      <c r="T8" s="89"/>
      <c r="U8" s="90"/>
    </row>
    <row r="9" spans="1:21" ht="20.100000000000001" hidden="1" customHeight="1" thickBot="1" x14ac:dyDescent="0.3">
      <c r="J9" s="91" t="str">
        <f>IF(Steuerung!A8&lt;&gt;"",Steuerung!A8,"")</f>
        <v>Rundung:</v>
      </c>
      <c r="K9" s="245">
        <f>Steuerung!B8</f>
        <v>2</v>
      </c>
      <c r="L9" s="246"/>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91" t="str">
        <f>Sprache!$B$45</f>
        <v>Menge</v>
      </c>
      <c r="P10" s="392"/>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379</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380</v>
      </c>
      <c r="J13" s="220" t="str">
        <f>Sprache!$B$24</f>
        <v>Summe</v>
      </c>
      <c r="K13" s="221" t="str">
        <f>$K$4</f>
        <v>IK-Teilprojekt V - AG 10</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QMZ1xtzKPPSxfIaYJOijNZa/jyjzVxje/MTnaA90Dzy7TASOSItuClgR2mh4/BLxR7BvguvtoJ6yuK2SK+0+AA==" saltValue="myAfw58yln6cLNmXhQ+wUg==" spinCount="100000" sheet="1" objects="1" scenarios="1" formatCells="0" formatRows="0" selectLockedCells="1" autoFilter="0"/>
  <mergeCells count="1">
    <mergeCell ref="O10:P10"/>
  </mergeCells>
  <conditionalFormatting sqref="J14:U31">
    <cfRule type="expression" dxfId="865" priority="1" stopIfTrue="1">
      <formula>AND( $A14=1, $C14="T" )</formula>
    </cfRule>
    <cfRule type="expression" dxfId="864" priority="2" stopIfTrue="1">
      <formula>AND( $A14=4, $C14="ü" )</formula>
    </cfRule>
    <cfRule type="expression" dxfId="863" priority="13" stopIfTrue="1">
      <formula>AND( $A14=3, $C14="ü" )</formula>
    </cfRule>
    <cfRule type="expression" dxfId="862" priority="14" stopIfTrue="1">
      <formula>AND( $A14=2, $C14="Ü" )</formula>
    </cfRule>
  </conditionalFormatting>
  <conditionalFormatting sqref="J31:U31">
    <cfRule type="expression" dxfId="861" priority="6" stopIfTrue="1">
      <formula>AND( $A31=1, $C31="T" )</formula>
    </cfRule>
    <cfRule type="expression" dxfId="860" priority="7" stopIfTrue="1">
      <formula>AND( $A31=4, $C31="ü" )</formula>
    </cfRule>
    <cfRule type="expression" dxfId="859" priority="8" stopIfTrue="1">
      <formula>AND( $A31=3, $C31="ü" )</formula>
    </cfRule>
    <cfRule type="expression" dxfId="858" priority="9" stopIfTrue="1">
      <formula>AND( $A31=2, $C31="Ü" )</formula>
    </cfRule>
  </conditionalFormatting>
  <conditionalFormatting sqref="O14:O31">
    <cfRule type="expression" dxfId="857" priority="11" stopIfTrue="1">
      <formula>AND($O14&lt;&gt;"",$P14&lt;&gt;"")</formula>
    </cfRule>
  </conditionalFormatting>
  <conditionalFormatting sqref="O31">
    <cfRule type="expression" dxfId="856" priority="4" stopIfTrue="1">
      <formula>AND($O31&lt;&gt;"",$P31&lt;&gt;"")</formula>
    </cfRule>
  </conditionalFormatting>
  <conditionalFormatting sqref="P14:P31">
    <cfRule type="expression" dxfId="855" priority="10" stopIfTrue="1">
      <formula>$O14&lt;&gt;""</formula>
    </cfRule>
  </conditionalFormatting>
  <conditionalFormatting sqref="P31">
    <cfRule type="expression" dxfId="854" priority="3" stopIfTrue="1">
      <formula>$O31&lt;&gt;""</formula>
    </cfRule>
  </conditionalFormatting>
  <conditionalFormatting sqref="R14:R31">
    <cfRule type="expression" dxfId="853" priority="12" stopIfTrue="1">
      <formula>AND($K14&lt;&gt;"",OR($O14&lt;&gt;"",$P14&lt;&gt;""))</formula>
    </cfRule>
  </conditionalFormatting>
  <conditionalFormatting sqref="R31">
    <cfRule type="expression" dxfId="852" priority="5" stopIfTrue="1">
      <formula>AND($K31&lt;&gt;"",OR($O31&lt;&gt;"",$P31&lt;&gt;""))</formula>
    </cfRule>
  </conditionalFormatting>
  <conditionalFormatting sqref="S14:S31">
    <cfRule type="expression" dxfId="851" priority="15">
      <formula>$L14&lt;&gt;""</formula>
    </cfRule>
  </conditionalFormatting>
  <conditionalFormatting sqref="T14:T31">
    <cfRule type="expression" dxfId="850" priority="16" stopIfTrue="1">
      <formula>$L14=""</formula>
    </cfRule>
  </conditionalFormatting>
  <dataValidations count="2">
    <dataValidation type="list" allowBlank="1" showInputMessage="1" showErrorMessage="1" sqref="B14:B31" xr:uid="{758F8BC2-6DA6-404E-B662-CE8E3092A733}">
      <formula1>"B"</formula1>
    </dataValidation>
    <dataValidation type="list" allowBlank="1" showInputMessage="1" showErrorMessage="1" sqref="A14:A31" xr:uid="{FA73C297-4747-4F2D-AEA8-16D06AFAE0C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1228E-9924-4C7C-8F8C-B80383FA981D}">
  <sheetPr codeName="Tabelle071"/>
  <dimension ref="A1:Z78"/>
  <sheetViews>
    <sheetView zoomScaleNormal="100" workbookViewId="0">
      <pane xSplit="10" ySplit="13" topLeftCell="K26" activePane="bottomRight" state="frozen"/>
      <selection pane="topRight" activeCell="K1" sqref="K1"/>
      <selection pane="bottomLeft" activeCell="A14" sqref="A14"/>
      <selection pane="bottomRight" activeCell="R36" sqref="R36"/>
    </sheetView>
  </sheetViews>
  <sheetFormatPr baseColWidth="10" defaultColWidth="11.42578125" defaultRowHeight="15" x14ac:dyDescent="0.25"/>
  <cols>
    <col min="1"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372" customWidth="1"/>
    <col min="14" max="14" width="18.7109375" style="218" hidden="1" customWidth="1"/>
    <col min="15" max="15" width="12.7109375" style="133" customWidth="1"/>
    <col min="16" max="16" width="12.7109375" style="140" hidden="1" customWidth="1"/>
    <col min="17" max="17" width="12.7109375" style="140" customWidth="1"/>
    <col min="18" max="19" width="10.7109375" style="150" customWidth="1"/>
    <col min="20" max="21" width="21.7109375" style="134" customWidth="1"/>
    <col min="22" max="22" width="21.7109375" style="135" customWidth="1"/>
    <col min="23" max="23" width="30.7109375" style="67" customWidth="1"/>
    <col min="24" max="24" width="11.42578125" style="130"/>
    <col min="25" max="16384" width="11.42578125" style="67"/>
  </cols>
  <sheetData>
    <row r="1" spans="1:24" ht="20.100000000000001" customHeight="1" x14ac:dyDescent="0.25">
      <c r="J1" s="68" t="str">
        <f>Deckblatt!$A$1</f>
        <v>Kunde:</v>
      </c>
      <c r="K1" s="79" t="str">
        <f>Deckblatt!$B$1</f>
        <v>Stadtwerke Remscheid (SR)</v>
      </c>
      <c r="L1" s="80"/>
      <c r="M1" s="69"/>
      <c r="N1" s="69"/>
      <c r="O1" s="70"/>
      <c r="P1" s="70"/>
      <c r="Q1" s="136"/>
      <c r="R1" s="136"/>
      <c r="S1" s="136"/>
      <c r="T1" s="136"/>
      <c r="U1" s="136"/>
      <c r="V1" s="136"/>
      <c r="W1" s="83"/>
    </row>
    <row r="2" spans="1:24"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row>
    <row r="3" spans="1:24" ht="20.100000000000001" customHeight="1" x14ac:dyDescent="0.25">
      <c r="J3" s="68" t="str">
        <f>Deckblatt!$A$3</f>
        <v>Dokument:</v>
      </c>
      <c r="K3" s="79" t="str">
        <f>Deckblatt!$B$3</f>
        <v>Leistungsverzeichnis</v>
      </c>
      <c r="L3" s="69"/>
      <c r="M3" s="69"/>
      <c r="N3" s="69"/>
      <c r="O3" s="70"/>
      <c r="P3" s="70"/>
      <c r="Q3" s="136"/>
      <c r="R3" s="136"/>
      <c r="S3" s="136"/>
      <c r="T3" s="136"/>
      <c r="U3" s="136"/>
      <c r="V3" s="136"/>
      <c r="W3" s="83"/>
    </row>
    <row r="4" spans="1:24" ht="20.100000000000001" customHeight="1" x14ac:dyDescent="0.25">
      <c r="J4" s="68" t="str">
        <f>Deckblatt!$A$4</f>
        <v>Teil:</v>
      </c>
      <c r="K4" s="79" t="str">
        <f>IF(Zusammenfassung!F76&lt;&gt;"",Zusammenfassung!F76,Zusammenfassung!D76)</f>
        <v>BK-Teilprojekt I - AG 1</v>
      </c>
      <c r="L4" s="80"/>
      <c r="M4" s="69"/>
      <c r="N4" s="69"/>
      <c r="O4" s="70"/>
      <c r="P4" s="70"/>
      <c r="Q4" s="136"/>
      <c r="R4" s="136"/>
      <c r="S4" s="136"/>
      <c r="T4" s="136"/>
      <c r="U4" s="136"/>
      <c r="V4" s="136"/>
      <c r="W4" s="83"/>
    </row>
    <row r="5" spans="1:24"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row>
    <row r="6" spans="1:24" ht="20.100000000000001" hidden="1" customHeight="1" x14ac:dyDescent="0.25">
      <c r="J6" s="154" t="s">
        <v>377</v>
      </c>
      <c r="K6" s="205">
        <f>Zusammenfassung!$B$76</f>
        <v>1</v>
      </c>
      <c r="L6" s="155" t="str">
        <f>Sprache!$B$34</f>
        <v>BK</v>
      </c>
      <c r="M6" s="159"/>
      <c r="N6" s="159"/>
      <c r="O6" s="156"/>
      <c r="P6" s="156"/>
      <c r="Q6" s="157"/>
      <c r="R6" s="157"/>
      <c r="S6" s="157"/>
      <c r="T6" s="157"/>
      <c r="U6" s="157"/>
      <c r="V6" s="157"/>
      <c r="W6" s="158"/>
    </row>
    <row r="7" spans="1:24" ht="20.100000000000001" hidden="1" customHeight="1" thickBot="1" x14ac:dyDescent="0.3">
      <c r="J7" s="68" t="s">
        <v>378</v>
      </c>
      <c r="K7" s="206">
        <f>Zusammenfassung!$C$76</f>
        <v>1</v>
      </c>
      <c r="L7" s="69"/>
      <c r="M7" s="69"/>
      <c r="N7" s="69"/>
      <c r="O7" s="70"/>
      <c r="P7" s="70"/>
      <c r="Q7" s="136"/>
      <c r="R7" s="136"/>
      <c r="S7" s="136"/>
      <c r="T7" s="136"/>
      <c r="U7" s="136"/>
      <c r="V7" s="141"/>
      <c r="W7" s="142"/>
    </row>
    <row r="8" spans="1:24"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row>
    <row r="9" spans="1:24"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row>
    <row r="10" spans="1:24" ht="30" customHeight="1" x14ac:dyDescent="0.25">
      <c r="J10" s="87"/>
      <c r="K10" s="95" t="str">
        <f>Sprache!$B$40</f>
        <v>Beschreibung</v>
      </c>
      <c r="L10" s="211" t="str">
        <f>Sprache!$B$31</f>
        <v>Option</v>
      </c>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row>
    <row r="11" spans="1:24" ht="30" customHeight="1" x14ac:dyDescent="0.25">
      <c r="B11" s="101"/>
      <c r="J11" s="102"/>
      <c r="K11" s="103"/>
      <c r="L11" s="212"/>
      <c r="M11" s="216" t="str">
        <f>Sprache!$B$37</f>
        <v>Lastenheft</v>
      </c>
      <c r="N11" s="104" t="str">
        <f>Sprache!$B$37</f>
        <v>Lastenheft</v>
      </c>
      <c r="O11" s="354"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row>
    <row r="12" spans="1:24" ht="30" customHeight="1" thickBot="1" x14ac:dyDescent="0.3">
      <c r="B12" s="101"/>
      <c r="J12" s="110"/>
      <c r="K12" s="111"/>
      <c r="L12" s="213"/>
      <c r="M12" s="216" t="str">
        <f>Sprache!$B$38</f>
        <v>Kapitel</v>
      </c>
      <c r="N12" s="104" t="str">
        <f>Sprache!$B$39</f>
        <v>Kriterium</v>
      </c>
      <c r="O12" s="355" t="str">
        <f>Sprache!$B$42</f>
        <v>Vergabestelle</v>
      </c>
      <c r="P12" s="113" t="str">
        <f>Sprache!$B$13</f>
        <v>Bieter</v>
      </c>
      <c r="Q12" s="114"/>
      <c r="R12" s="112"/>
      <c r="S12" s="146"/>
      <c r="T12" s="115" t="str">
        <f>IF($K$8&lt;&gt;"","[" &amp;$K$8 &amp;"]","")</f>
        <v>[EUR]</v>
      </c>
      <c r="U12" s="116" t="str">
        <f>IF($K$8&lt;&gt;"","[" &amp;$K$8 &amp;"]","")</f>
        <v>[EUR]</v>
      </c>
      <c r="V12" s="115" t="str">
        <f>IF($K$8&lt;&gt;"","[" &amp;$K$8 &amp;"]","")</f>
        <v>[EUR]</v>
      </c>
      <c r="W12" s="117"/>
    </row>
    <row r="13" spans="1:24" s="149" customFormat="1" ht="30" customHeight="1" x14ac:dyDescent="0.25">
      <c r="A13" s="67"/>
      <c r="B13" s="118" t="s">
        <v>380</v>
      </c>
      <c r="C13" s="67"/>
      <c r="D13" s="67"/>
      <c r="E13" s="67"/>
      <c r="F13" s="67"/>
      <c r="G13" s="67"/>
      <c r="H13" s="67"/>
      <c r="I13" s="67"/>
      <c r="J13" s="151" t="str">
        <f>Sprache!$B$24</f>
        <v>Summe</v>
      </c>
      <c r="K13" s="119" t="str">
        <f>$K$4</f>
        <v>BK-Teilprojekt I - AG 1</v>
      </c>
      <c r="L13" s="120"/>
      <c r="M13" s="223"/>
      <c r="N13" s="121"/>
      <c r="O13" s="122"/>
      <c r="P13" s="122"/>
      <c r="Q13" s="122"/>
      <c r="R13" s="147"/>
      <c r="S13" s="147"/>
      <c r="T13" s="123"/>
      <c r="U13" s="123">
        <f>SUM(U14:U40)</f>
        <v>0</v>
      </c>
      <c r="V13" s="123">
        <f>SUM(V14:V40)</f>
        <v>0</v>
      </c>
      <c r="W13" s="124"/>
      <c r="X13" s="148"/>
    </row>
    <row r="14" spans="1:24" ht="20.100000000000001" customHeight="1" x14ac:dyDescent="0.25">
      <c r="A14" s="356">
        <v>1</v>
      </c>
      <c r="B14" s="357"/>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358" t="s">
        <v>79</v>
      </c>
      <c r="L14" s="373"/>
      <c r="M14" s="360"/>
      <c r="N14" s="361"/>
      <c r="O14" s="362"/>
      <c r="P14" s="194"/>
      <c r="Q14" s="363"/>
      <c r="R14" s="374"/>
      <c r="S14" s="203"/>
      <c r="T14" s="202"/>
      <c r="U14" s="203" t="str">
        <f>IF($V14="",
IF($T14&lt;&gt;"",ROUND(IF($P14&lt;&gt;"",$P14,IF($O14&lt;&gt;"",$O14,0))*$T14*R14,$K$9),""),"")</f>
        <v/>
      </c>
      <c r="V14" s="204" t="str">
        <f>IF(OR(LEFT($L14,1)="X",LEFT($L14,1)="x"),
IF($T14&lt;&gt;"",ROUND(IF($P14&lt;&gt;"",$P14,IF($O14&lt;&gt;"",$O14,0))*$T14*R14,$K$9),""),"")</f>
        <v/>
      </c>
      <c r="W14" s="199"/>
      <c r="X14" s="67"/>
    </row>
    <row r="15" spans="1:24" ht="29.25" x14ac:dyDescent="0.25">
      <c r="A15" s="356">
        <v>2</v>
      </c>
      <c r="B15" s="357"/>
      <c r="C15" s="125" t="str">
        <f t="shared" ref="C15:C39" si="0">IF(LEN(H15)=1, "T",
IF( LEN(H16)-LEN(SUBSTITUTE(H16,".",)) &gt; LEN(H15)-LEN(SUBSTITUTE(H15,".",)), "Ü",
""))</f>
        <v>Ü</v>
      </c>
      <c r="D15" s="126">
        <f t="shared" ref="D15:D39" si="1" xml:space="preserve"> IF(A15=1,D14+1,D14)</f>
        <v>1</v>
      </c>
      <c r="E15" s="126">
        <f t="shared" ref="E15:E39" si="2" xml:space="preserve"> IF(A15=1, 0,IF(A15=2,E14+1,E14))</f>
        <v>1</v>
      </c>
      <c r="F15" s="126">
        <f t="shared" ref="F15:F39" si="3" xml:space="preserve"> IF( OR(A15=1,A15=2), 0, IF(A15=3,F14+1,F14))</f>
        <v>0</v>
      </c>
      <c r="G15" s="126">
        <f t="shared" ref="G15:G39" si="4" xml:space="preserve"> IF(OR(A15=1,A15=2, A15=3),0,IF(A15=4,G14+1,G14))</f>
        <v>0</v>
      </c>
      <c r="H15" s="127" t="str">
        <f t="shared" ref="H15:H39" si="5">IF(A15=1,D15,IF(A15=2,CONCATENATE(D15,".",E15),IF(A15=3,CONCATENATE(D15,".",E15,".",F15),IF(A15=4,CONCATENATE(D15,".",E15,".",F15,".",G15),""))))</f>
        <v>1.1</v>
      </c>
      <c r="I15" s="128"/>
      <c r="J15" s="129" t="str">
        <f t="shared" ref="J15:J39" si="6">IF(H15&lt;&gt;"",CONCATENATE($L$6," ",ROMAN($K$6)," - ",H15,IF(B15="",""," - B")),"")</f>
        <v>BK I - 1.1</v>
      </c>
      <c r="K15" s="358" t="s">
        <v>417</v>
      </c>
      <c r="L15" s="373"/>
      <c r="M15" s="360"/>
      <c r="N15" s="361"/>
      <c r="O15" s="362"/>
      <c r="P15" s="194"/>
      <c r="Q15" s="363"/>
      <c r="R15" s="374"/>
      <c r="S15" s="203"/>
      <c r="T15" s="202"/>
      <c r="U15" s="203" t="str">
        <f t="shared" ref="U15:U32" si="7">IF($V15="",
IF($T15&lt;&gt;"",ROUND(IF($P15&lt;&gt;"",$P15,IF($O15&lt;&gt;"",$O15,0))*$T15*R15,$K$9),""),"")</f>
        <v/>
      </c>
      <c r="V15" s="204" t="str">
        <f t="shared" ref="V15:V32" si="8">IF(OR(LEFT($L15,1)="X",LEFT($L15,1)="x"),
IF($T15&lt;&gt;"",ROUND(IF($P15&lt;&gt;"",$P15,IF($O15&lt;&gt;"",$O15,0))*$T15*R15,$K$9),""),"")</f>
        <v/>
      </c>
      <c r="W15" s="199"/>
      <c r="X15" s="67"/>
    </row>
    <row r="16" spans="1:24" s="130" customFormat="1" ht="20.100000000000001" customHeight="1" x14ac:dyDescent="0.25">
      <c r="A16" s="356">
        <v>3</v>
      </c>
      <c r="B16" s="357"/>
      <c r="C16" s="125" t="str">
        <f t="shared" si="0"/>
        <v/>
      </c>
      <c r="D16" s="126">
        <f t="shared" si="1"/>
        <v>1</v>
      </c>
      <c r="E16" s="126">
        <f t="shared" si="2"/>
        <v>1</v>
      </c>
      <c r="F16" s="126">
        <f t="shared" si="3"/>
        <v>1</v>
      </c>
      <c r="G16" s="126">
        <f t="shared" si="4"/>
        <v>0</v>
      </c>
      <c r="H16" s="127" t="str">
        <f t="shared" si="5"/>
        <v>1.1.1</v>
      </c>
      <c r="I16" s="128"/>
      <c r="J16" s="129" t="str">
        <f t="shared" si="6"/>
        <v>BK I - 1.1.1</v>
      </c>
      <c r="K16" s="358" t="s">
        <v>418</v>
      </c>
      <c r="L16" s="373"/>
      <c r="M16" s="360"/>
      <c r="N16" s="361"/>
      <c r="O16" s="362">
        <v>1</v>
      </c>
      <c r="P16" s="194"/>
      <c r="Q16" s="363" t="s">
        <v>381</v>
      </c>
      <c r="R16" s="374">
        <v>2</v>
      </c>
      <c r="S16" s="203" t="s">
        <v>419</v>
      </c>
      <c r="T16" s="202"/>
      <c r="U16" s="203" t="str">
        <f t="shared" si="7"/>
        <v/>
      </c>
      <c r="V16" s="204" t="str">
        <f t="shared" si="8"/>
        <v/>
      </c>
      <c r="W16" s="199"/>
    </row>
    <row r="17" spans="1:23" s="130" customFormat="1" ht="18" x14ac:dyDescent="0.25">
      <c r="A17" s="356">
        <v>3</v>
      </c>
      <c r="B17" s="357"/>
      <c r="C17" s="125" t="str">
        <f t="shared" si="0"/>
        <v/>
      </c>
      <c r="D17" s="126">
        <f t="shared" si="1"/>
        <v>1</v>
      </c>
      <c r="E17" s="126">
        <f t="shared" si="2"/>
        <v>1</v>
      </c>
      <c r="F17" s="126">
        <f t="shared" si="3"/>
        <v>2</v>
      </c>
      <c r="G17" s="126">
        <f t="shared" si="4"/>
        <v>0</v>
      </c>
      <c r="H17" s="127" t="str">
        <f t="shared" si="5"/>
        <v>1.1.2</v>
      </c>
      <c r="I17" s="128"/>
      <c r="J17" s="129" t="str">
        <f t="shared" si="6"/>
        <v>BK I - 1.1.2</v>
      </c>
      <c r="K17" s="375" t="s">
        <v>420</v>
      </c>
      <c r="L17" s="373" t="s">
        <v>10</v>
      </c>
      <c r="M17" s="360"/>
      <c r="N17" s="361"/>
      <c r="O17" s="362">
        <v>1</v>
      </c>
      <c r="P17" s="194"/>
      <c r="Q17" s="363" t="s">
        <v>381</v>
      </c>
      <c r="R17" s="374">
        <v>2</v>
      </c>
      <c r="S17" s="203" t="s">
        <v>419</v>
      </c>
      <c r="T17" s="202"/>
      <c r="U17" s="203" t="str">
        <f t="shared" si="7"/>
        <v/>
      </c>
      <c r="V17" s="204" t="str">
        <f t="shared" si="8"/>
        <v/>
      </c>
      <c r="W17" s="199"/>
    </row>
    <row r="18" spans="1:23" s="130" customFormat="1" ht="20.100000000000001" customHeight="1" x14ac:dyDescent="0.25">
      <c r="A18" s="356">
        <v>3</v>
      </c>
      <c r="B18" s="357"/>
      <c r="C18" s="125" t="str">
        <f t="shared" si="0"/>
        <v/>
      </c>
      <c r="D18" s="126">
        <f t="shared" si="1"/>
        <v>1</v>
      </c>
      <c r="E18" s="126">
        <f t="shared" si="2"/>
        <v>1</v>
      </c>
      <c r="F18" s="126">
        <f t="shared" si="3"/>
        <v>3</v>
      </c>
      <c r="G18" s="126">
        <f t="shared" si="4"/>
        <v>0</v>
      </c>
      <c r="H18" s="127" t="str">
        <f t="shared" si="5"/>
        <v>1.1.3</v>
      </c>
      <c r="I18" s="128"/>
      <c r="J18" s="129" t="str">
        <f t="shared" si="6"/>
        <v>BK I - 1.1.3</v>
      </c>
      <c r="K18" s="375" t="s">
        <v>468</v>
      </c>
      <c r="L18" s="373" t="s">
        <v>10</v>
      </c>
      <c r="M18" s="360"/>
      <c r="N18" s="361"/>
      <c r="O18" s="362">
        <v>1</v>
      </c>
      <c r="P18" s="194"/>
      <c r="Q18" s="363" t="s">
        <v>381</v>
      </c>
      <c r="R18" s="374">
        <v>2</v>
      </c>
      <c r="S18" s="203" t="s">
        <v>419</v>
      </c>
      <c r="T18" s="202"/>
      <c r="U18" s="203" t="str">
        <f t="shared" si="7"/>
        <v/>
      </c>
      <c r="V18" s="204" t="str">
        <f t="shared" si="8"/>
        <v/>
      </c>
      <c r="W18" s="199"/>
    </row>
    <row r="19" spans="1:23" s="130" customFormat="1" ht="20.100000000000001" customHeight="1" x14ac:dyDescent="0.25">
      <c r="A19" s="356">
        <v>3</v>
      </c>
      <c r="B19" s="357"/>
      <c r="C19" s="125" t="str">
        <f t="shared" si="0"/>
        <v/>
      </c>
      <c r="D19" s="126">
        <f t="shared" si="1"/>
        <v>1</v>
      </c>
      <c r="E19" s="126">
        <f t="shared" si="2"/>
        <v>1</v>
      </c>
      <c r="F19" s="126">
        <f t="shared" si="3"/>
        <v>4</v>
      </c>
      <c r="G19" s="126">
        <f t="shared" si="4"/>
        <v>0</v>
      </c>
      <c r="H19" s="127" t="str">
        <f t="shared" si="5"/>
        <v>1.1.4</v>
      </c>
      <c r="I19" s="128"/>
      <c r="J19" s="129" t="str">
        <f t="shared" si="6"/>
        <v>BK I - 1.1.4</v>
      </c>
      <c r="K19" s="375" t="s">
        <v>469</v>
      </c>
      <c r="L19" s="373" t="s">
        <v>10</v>
      </c>
      <c r="M19" s="360"/>
      <c r="N19" s="361"/>
      <c r="O19" s="362">
        <v>1</v>
      </c>
      <c r="P19" s="194"/>
      <c r="Q19" s="363" t="s">
        <v>381</v>
      </c>
      <c r="R19" s="374">
        <v>2</v>
      </c>
      <c r="S19" s="203" t="s">
        <v>419</v>
      </c>
      <c r="T19" s="202"/>
      <c r="U19" s="203" t="str">
        <f t="shared" si="7"/>
        <v/>
      </c>
      <c r="V19" s="204" t="str">
        <f t="shared" si="8"/>
        <v/>
      </c>
      <c r="W19" s="199"/>
    </row>
    <row r="20" spans="1:23" s="130" customFormat="1" ht="20.100000000000001" customHeight="1" x14ac:dyDescent="0.25">
      <c r="A20" s="356">
        <v>3</v>
      </c>
      <c r="B20" s="357"/>
      <c r="C20" s="125" t="str">
        <f t="shared" si="0"/>
        <v/>
      </c>
      <c r="D20" s="126">
        <f t="shared" si="1"/>
        <v>1</v>
      </c>
      <c r="E20" s="126">
        <f t="shared" si="2"/>
        <v>1</v>
      </c>
      <c r="F20" s="126">
        <f t="shared" si="3"/>
        <v>5</v>
      </c>
      <c r="G20" s="126">
        <f t="shared" si="4"/>
        <v>0</v>
      </c>
      <c r="H20" s="127" t="str">
        <f t="shared" si="5"/>
        <v>1.1.5</v>
      </c>
      <c r="I20" s="128"/>
      <c r="J20" s="129" t="str">
        <f t="shared" si="6"/>
        <v>BK I - 1.1.5</v>
      </c>
      <c r="K20" s="375" t="s">
        <v>421</v>
      </c>
      <c r="L20" s="373" t="s">
        <v>10</v>
      </c>
      <c r="M20" s="360"/>
      <c r="N20" s="361"/>
      <c r="O20" s="362">
        <v>1</v>
      </c>
      <c r="P20" s="194"/>
      <c r="Q20" s="363" t="s">
        <v>381</v>
      </c>
      <c r="R20" s="374">
        <v>2</v>
      </c>
      <c r="S20" s="203" t="s">
        <v>419</v>
      </c>
      <c r="T20" s="202"/>
      <c r="U20" s="203" t="str">
        <f t="shared" si="7"/>
        <v/>
      </c>
      <c r="V20" s="204" t="str">
        <f t="shared" si="8"/>
        <v/>
      </c>
      <c r="W20" s="199"/>
    </row>
    <row r="21" spans="1:23" s="130" customFormat="1" ht="20.100000000000001" customHeight="1" x14ac:dyDescent="0.25">
      <c r="A21" s="356">
        <v>3</v>
      </c>
      <c r="B21" s="357"/>
      <c r="C21" s="125" t="str">
        <f t="shared" si="0"/>
        <v/>
      </c>
      <c r="D21" s="126">
        <f t="shared" si="1"/>
        <v>1</v>
      </c>
      <c r="E21" s="126">
        <f t="shared" si="2"/>
        <v>1</v>
      </c>
      <c r="F21" s="126">
        <f t="shared" si="3"/>
        <v>6</v>
      </c>
      <c r="G21" s="126">
        <f t="shared" si="4"/>
        <v>0</v>
      </c>
      <c r="H21" s="127" t="str">
        <f t="shared" si="5"/>
        <v>1.1.6</v>
      </c>
      <c r="I21" s="128"/>
      <c r="J21" s="129" t="str">
        <f t="shared" si="6"/>
        <v>BK I - 1.1.6</v>
      </c>
      <c r="K21" s="375" t="s">
        <v>422</v>
      </c>
      <c r="L21" s="373" t="s">
        <v>10</v>
      </c>
      <c r="M21" s="360"/>
      <c r="N21" s="361"/>
      <c r="O21" s="362">
        <v>1</v>
      </c>
      <c r="P21" s="194"/>
      <c r="Q21" s="363" t="s">
        <v>381</v>
      </c>
      <c r="R21" s="374">
        <v>2</v>
      </c>
      <c r="S21" s="203" t="s">
        <v>419</v>
      </c>
      <c r="T21" s="202"/>
      <c r="U21" s="203" t="str">
        <f t="shared" si="7"/>
        <v/>
      </c>
      <c r="V21" s="204" t="str">
        <f t="shared" si="8"/>
        <v/>
      </c>
      <c r="W21" s="199"/>
    </row>
    <row r="22" spans="1:23" s="130" customFormat="1" ht="20.100000000000001" customHeight="1" x14ac:dyDescent="0.25">
      <c r="A22" s="356">
        <v>3</v>
      </c>
      <c r="B22" s="357"/>
      <c r="C22" s="125" t="str">
        <f t="shared" si="0"/>
        <v/>
      </c>
      <c r="D22" s="126">
        <f t="shared" si="1"/>
        <v>1</v>
      </c>
      <c r="E22" s="126">
        <f t="shared" si="2"/>
        <v>1</v>
      </c>
      <c r="F22" s="126">
        <f t="shared" si="3"/>
        <v>7</v>
      </c>
      <c r="G22" s="126">
        <f t="shared" si="4"/>
        <v>0</v>
      </c>
      <c r="H22" s="127" t="str">
        <f t="shared" si="5"/>
        <v>1.1.7</v>
      </c>
      <c r="I22" s="128"/>
      <c r="J22" s="129" t="str">
        <f t="shared" si="6"/>
        <v>BK I - 1.1.7</v>
      </c>
      <c r="K22" s="375" t="s">
        <v>426</v>
      </c>
      <c r="L22" s="373" t="s">
        <v>10</v>
      </c>
      <c r="M22" s="360"/>
      <c r="N22" s="361"/>
      <c r="O22" s="362">
        <v>1</v>
      </c>
      <c r="P22" s="194"/>
      <c r="Q22" s="363" t="s">
        <v>381</v>
      </c>
      <c r="R22" s="374">
        <v>2</v>
      </c>
      <c r="S22" s="203" t="s">
        <v>419</v>
      </c>
      <c r="T22" s="202"/>
      <c r="U22" s="203" t="str">
        <f t="shared" ref="U22" si="9">IF($V22="",
IF($T22&lt;&gt;"",ROUND(IF($P22&lt;&gt;"",$P22,IF($O22&lt;&gt;"",$O22,0))*$T22*R22,$K$9),""),"")</f>
        <v/>
      </c>
      <c r="V22" s="204" t="str">
        <f t="shared" ref="V22" si="10">IF(OR(LEFT($L22,1)="X",LEFT($L22,1)="x"),
IF($T22&lt;&gt;"",ROUND(IF($P22&lt;&gt;"",$P22,IF($O22&lt;&gt;"",$O22,0))*$T22*R22,$K$9),""),"")</f>
        <v/>
      </c>
      <c r="W22" s="199"/>
    </row>
    <row r="23" spans="1:23" s="130" customFormat="1" ht="34.5" customHeight="1" x14ac:dyDescent="0.25">
      <c r="A23" s="356">
        <v>2</v>
      </c>
      <c r="B23" s="357"/>
      <c r="C23" s="125" t="str">
        <f t="shared" si="0"/>
        <v>Ü</v>
      </c>
      <c r="D23" s="126">
        <f t="shared" si="1"/>
        <v>1</v>
      </c>
      <c r="E23" s="126">
        <f t="shared" si="2"/>
        <v>2</v>
      </c>
      <c r="F23" s="126">
        <f t="shared" si="3"/>
        <v>0</v>
      </c>
      <c r="G23" s="126">
        <f t="shared" si="4"/>
        <v>0</v>
      </c>
      <c r="H23" s="127" t="str">
        <f t="shared" si="5"/>
        <v>1.2</v>
      </c>
      <c r="I23" s="128"/>
      <c r="J23" s="129" t="str">
        <f t="shared" si="6"/>
        <v>BK I - 1.2</v>
      </c>
      <c r="K23" s="358" t="s">
        <v>423</v>
      </c>
      <c r="L23" s="373" t="s">
        <v>10</v>
      </c>
      <c r="M23" s="360"/>
      <c r="N23" s="361"/>
      <c r="O23" s="362"/>
      <c r="P23" s="194"/>
      <c r="Q23" s="363"/>
      <c r="R23" s="374"/>
      <c r="S23" s="203"/>
      <c r="T23" s="202"/>
      <c r="U23" s="203" t="str">
        <f t="shared" si="7"/>
        <v/>
      </c>
      <c r="V23" s="204" t="str">
        <f t="shared" si="8"/>
        <v/>
      </c>
      <c r="W23" s="199"/>
    </row>
    <row r="24" spans="1:23" s="130" customFormat="1" ht="20.100000000000001" customHeight="1" x14ac:dyDescent="0.25">
      <c r="A24" s="356">
        <v>3</v>
      </c>
      <c r="B24" s="357"/>
      <c r="C24" s="125" t="str">
        <f t="shared" si="0"/>
        <v/>
      </c>
      <c r="D24" s="126">
        <f t="shared" si="1"/>
        <v>1</v>
      </c>
      <c r="E24" s="126">
        <f t="shared" si="2"/>
        <v>2</v>
      </c>
      <c r="F24" s="126">
        <f t="shared" si="3"/>
        <v>1</v>
      </c>
      <c r="G24" s="126">
        <f t="shared" si="4"/>
        <v>0</v>
      </c>
      <c r="H24" s="127" t="str">
        <f t="shared" si="5"/>
        <v>1.2.1</v>
      </c>
      <c r="I24" s="128"/>
      <c r="J24" s="129" t="str">
        <f t="shared" si="6"/>
        <v>BK I - 1.2.1</v>
      </c>
      <c r="K24" s="358" t="s">
        <v>418</v>
      </c>
      <c r="L24" s="373" t="s">
        <v>10</v>
      </c>
      <c r="M24" s="360"/>
      <c r="N24" s="361"/>
      <c r="O24" s="362">
        <v>1</v>
      </c>
      <c r="P24" s="194"/>
      <c r="Q24" s="363" t="s">
        <v>381</v>
      </c>
      <c r="R24" s="374">
        <v>8</v>
      </c>
      <c r="S24" s="203" t="s">
        <v>419</v>
      </c>
      <c r="T24" s="202"/>
      <c r="U24" s="203" t="str">
        <f t="shared" si="7"/>
        <v/>
      </c>
      <c r="V24" s="204" t="str">
        <f t="shared" si="8"/>
        <v/>
      </c>
      <c r="W24" s="199"/>
    </row>
    <row r="25" spans="1:23" s="130" customFormat="1" ht="18" x14ac:dyDescent="0.25">
      <c r="A25" s="356">
        <v>3</v>
      </c>
      <c r="B25" s="357"/>
      <c r="C25" s="125" t="str">
        <f t="shared" si="0"/>
        <v/>
      </c>
      <c r="D25" s="126">
        <f t="shared" si="1"/>
        <v>1</v>
      </c>
      <c r="E25" s="126">
        <f t="shared" si="2"/>
        <v>2</v>
      </c>
      <c r="F25" s="126">
        <f t="shared" si="3"/>
        <v>2</v>
      </c>
      <c r="G25" s="126">
        <f t="shared" si="4"/>
        <v>0</v>
      </c>
      <c r="H25" s="127" t="str">
        <f t="shared" si="5"/>
        <v>1.2.2</v>
      </c>
      <c r="I25" s="128"/>
      <c r="J25" s="129" t="str">
        <f t="shared" si="6"/>
        <v>BK I - 1.2.2</v>
      </c>
      <c r="K25" s="375" t="s">
        <v>420</v>
      </c>
      <c r="L25" s="373" t="s">
        <v>10</v>
      </c>
      <c r="M25" s="360"/>
      <c r="N25" s="361"/>
      <c r="O25" s="362">
        <v>1</v>
      </c>
      <c r="P25" s="194"/>
      <c r="Q25" s="363" t="s">
        <v>381</v>
      </c>
      <c r="R25" s="374">
        <v>8</v>
      </c>
      <c r="S25" s="203" t="s">
        <v>419</v>
      </c>
      <c r="T25" s="202"/>
      <c r="U25" s="203" t="str">
        <f t="shared" si="7"/>
        <v/>
      </c>
      <c r="V25" s="204" t="str">
        <f t="shared" si="8"/>
        <v/>
      </c>
      <c r="W25" s="199"/>
    </row>
    <row r="26" spans="1:23" s="130" customFormat="1" ht="20.100000000000001" customHeight="1" x14ac:dyDescent="0.25">
      <c r="A26" s="356">
        <v>3</v>
      </c>
      <c r="B26" s="357"/>
      <c r="C26" s="125" t="str">
        <f t="shared" si="0"/>
        <v/>
      </c>
      <c r="D26" s="126">
        <f t="shared" si="1"/>
        <v>1</v>
      </c>
      <c r="E26" s="126">
        <f t="shared" si="2"/>
        <v>2</v>
      </c>
      <c r="F26" s="126">
        <f t="shared" si="3"/>
        <v>3</v>
      </c>
      <c r="G26" s="126">
        <f t="shared" si="4"/>
        <v>0</v>
      </c>
      <c r="H26" s="127" t="str">
        <f t="shared" si="5"/>
        <v>1.2.3</v>
      </c>
      <c r="I26" s="128"/>
      <c r="J26" s="129" t="str">
        <f t="shared" si="6"/>
        <v>BK I - 1.2.3</v>
      </c>
      <c r="K26" s="375" t="s">
        <v>468</v>
      </c>
      <c r="L26" s="373" t="s">
        <v>10</v>
      </c>
      <c r="M26" s="360"/>
      <c r="N26" s="361"/>
      <c r="O26" s="362">
        <v>1</v>
      </c>
      <c r="P26" s="194"/>
      <c r="Q26" s="363" t="s">
        <v>381</v>
      </c>
      <c r="R26" s="374">
        <v>8</v>
      </c>
      <c r="S26" s="203" t="s">
        <v>419</v>
      </c>
      <c r="T26" s="202"/>
      <c r="U26" s="203" t="str">
        <f t="shared" si="7"/>
        <v/>
      </c>
      <c r="V26" s="204" t="str">
        <f t="shared" si="8"/>
        <v/>
      </c>
      <c r="W26" s="199"/>
    </row>
    <row r="27" spans="1:23" s="130" customFormat="1" ht="20.100000000000001" customHeight="1" x14ac:dyDescent="0.25">
      <c r="A27" s="356">
        <v>3</v>
      </c>
      <c r="B27" s="357"/>
      <c r="C27" s="125" t="str">
        <f t="shared" si="0"/>
        <v/>
      </c>
      <c r="D27" s="126">
        <f t="shared" si="1"/>
        <v>1</v>
      </c>
      <c r="E27" s="126">
        <f t="shared" si="2"/>
        <v>2</v>
      </c>
      <c r="F27" s="126">
        <f t="shared" si="3"/>
        <v>4</v>
      </c>
      <c r="G27" s="126">
        <f t="shared" si="4"/>
        <v>0</v>
      </c>
      <c r="H27" s="127" t="str">
        <f t="shared" si="5"/>
        <v>1.2.4</v>
      </c>
      <c r="I27" s="128"/>
      <c r="J27" s="129" t="str">
        <f t="shared" si="6"/>
        <v>BK I - 1.2.4</v>
      </c>
      <c r="K27" s="375" t="s">
        <v>469</v>
      </c>
      <c r="L27" s="373" t="s">
        <v>10</v>
      </c>
      <c r="M27" s="360"/>
      <c r="N27" s="361"/>
      <c r="O27" s="362">
        <v>1</v>
      </c>
      <c r="P27" s="194"/>
      <c r="Q27" s="363" t="s">
        <v>381</v>
      </c>
      <c r="R27" s="374">
        <v>8</v>
      </c>
      <c r="S27" s="203" t="s">
        <v>419</v>
      </c>
      <c r="T27" s="202"/>
      <c r="U27" s="203" t="str">
        <f t="shared" si="7"/>
        <v/>
      </c>
      <c r="V27" s="204" t="str">
        <f t="shared" si="8"/>
        <v/>
      </c>
      <c r="W27" s="199"/>
    </row>
    <row r="28" spans="1:23" s="130" customFormat="1" ht="20.100000000000001" customHeight="1" x14ac:dyDescent="0.25">
      <c r="A28" s="356">
        <v>3</v>
      </c>
      <c r="B28" s="357"/>
      <c r="C28" s="125" t="str">
        <f t="shared" si="0"/>
        <v/>
      </c>
      <c r="D28" s="126">
        <f t="shared" si="1"/>
        <v>1</v>
      </c>
      <c r="E28" s="126">
        <f t="shared" si="2"/>
        <v>2</v>
      </c>
      <c r="F28" s="126">
        <f t="shared" si="3"/>
        <v>5</v>
      </c>
      <c r="G28" s="126">
        <f t="shared" si="4"/>
        <v>0</v>
      </c>
      <c r="H28" s="127" t="str">
        <f t="shared" si="5"/>
        <v>1.2.5</v>
      </c>
      <c r="I28" s="128"/>
      <c r="J28" s="129" t="str">
        <f t="shared" si="6"/>
        <v>BK I - 1.2.5</v>
      </c>
      <c r="K28" s="375" t="s">
        <v>421</v>
      </c>
      <c r="L28" s="373" t="s">
        <v>10</v>
      </c>
      <c r="M28" s="360"/>
      <c r="N28" s="361"/>
      <c r="O28" s="362">
        <v>1</v>
      </c>
      <c r="P28" s="194"/>
      <c r="Q28" s="363" t="s">
        <v>381</v>
      </c>
      <c r="R28" s="374">
        <v>8</v>
      </c>
      <c r="S28" s="203" t="s">
        <v>419</v>
      </c>
      <c r="T28" s="202"/>
      <c r="U28" s="203" t="str">
        <f t="shared" si="7"/>
        <v/>
      </c>
      <c r="V28" s="204" t="str">
        <f t="shared" si="8"/>
        <v/>
      </c>
      <c r="W28" s="199"/>
    </row>
    <row r="29" spans="1:23" s="130" customFormat="1" ht="20.100000000000001" customHeight="1" x14ac:dyDescent="0.25">
      <c r="A29" s="356">
        <v>3</v>
      </c>
      <c r="B29" s="357"/>
      <c r="C29" s="125" t="str">
        <f t="shared" si="0"/>
        <v/>
      </c>
      <c r="D29" s="126">
        <f t="shared" si="1"/>
        <v>1</v>
      </c>
      <c r="E29" s="126">
        <f t="shared" si="2"/>
        <v>2</v>
      </c>
      <c r="F29" s="126">
        <f t="shared" si="3"/>
        <v>6</v>
      </c>
      <c r="G29" s="126">
        <f t="shared" si="4"/>
        <v>0</v>
      </c>
      <c r="H29" s="127" t="str">
        <f t="shared" si="5"/>
        <v>1.2.6</v>
      </c>
      <c r="I29" s="128"/>
      <c r="J29" s="129" t="str">
        <f t="shared" si="6"/>
        <v>BK I - 1.2.6</v>
      </c>
      <c r="K29" s="375" t="s">
        <v>422</v>
      </c>
      <c r="L29" s="373" t="s">
        <v>10</v>
      </c>
      <c r="M29" s="360"/>
      <c r="N29" s="361"/>
      <c r="O29" s="362">
        <v>1</v>
      </c>
      <c r="P29" s="194"/>
      <c r="Q29" s="363" t="s">
        <v>381</v>
      </c>
      <c r="R29" s="374">
        <v>8</v>
      </c>
      <c r="S29" s="203" t="s">
        <v>419</v>
      </c>
      <c r="T29" s="202"/>
      <c r="U29" s="203" t="str">
        <f t="shared" si="7"/>
        <v/>
      </c>
      <c r="V29" s="204" t="str">
        <f t="shared" si="8"/>
        <v/>
      </c>
      <c r="W29" s="199"/>
    </row>
    <row r="30" spans="1:23" s="130" customFormat="1" ht="20.100000000000001" customHeight="1" x14ac:dyDescent="0.25">
      <c r="A30" s="356">
        <v>3</v>
      </c>
      <c r="B30" s="357"/>
      <c r="C30" s="125" t="str">
        <f t="shared" si="0"/>
        <v/>
      </c>
      <c r="D30" s="126">
        <f t="shared" si="1"/>
        <v>1</v>
      </c>
      <c r="E30" s="126">
        <f t="shared" si="2"/>
        <v>2</v>
      </c>
      <c r="F30" s="126">
        <f t="shared" si="3"/>
        <v>7</v>
      </c>
      <c r="G30" s="126">
        <f t="shared" si="4"/>
        <v>0</v>
      </c>
      <c r="H30" s="127" t="str">
        <f t="shared" si="5"/>
        <v>1.2.7</v>
      </c>
      <c r="I30" s="128"/>
      <c r="J30" s="129" t="str">
        <f t="shared" si="6"/>
        <v>BK I - 1.2.7</v>
      </c>
      <c r="K30" s="375" t="s">
        <v>426</v>
      </c>
      <c r="L30" s="373" t="s">
        <v>10</v>
      </c>
      <c r="M30" s="360"/>
      <c r="N30" s="361"/>
      <c r="O30" s="362">
        <v>1</v>
      </c>
      <c r="P30" s="194"/>
      <c r="Q30" s="363" t="s">
        <v>381</v>
      </c>
      <c r="R30" s="374">
        <v>8</v>
      </c>
      <c r="S30" s="203" t="s">
        <v>419</v>
      </c>
      <c r="T30" s="202"/>
      <c r="U30" s="203" t="str">
        <f t="shared" si="7"/>
        <v/>
      </c>
      <c r="V30" s="204" t="str">
        <f t="shared" si="8"/>
        <v/>
      </c>
      <c r="W30" s="199"/>
    </row>
    <row r="31" spans="1:23" s="130" customFormat="1" ht="20.100000000000001" customHeight="1" x14ac:dyDescent="0.25">
      <c r="A31" s="356">
        <v>1</v>
      </c>
      <c r="B31" s="357"/>
      <c r="C31" s="125" t="str">
        <f t="shared" si="0"/>
        <v>T</v>
      </c>
      <c r="D31" s="126">
        <f t="shared" si="1"/>
        <v>2</v>
      </c>
      <c r="E31" s="126">
        <f t="shared" si="2"/>
        <v>0</v>
      </c>
      <c r="F31" s="126">
        <f t="shared" si="3"/>
        <v>0</v>
      </c>
      <c r="G31" s="126">
        <f t="shared" si="4"/>
        <v>0</v>
      </c>
      <c r="H31" s="127">
        <f t="shared" si="5"/>
        <v>2</v>
      </c>
      <c r="I31" s="128"/>
      <c r="J31" s="129" t="str">
        <f t="shared" si="6"/>
        <v>BK I - 2</v>
      </c>
      <c r="K31" s="375" t="s">
        <v>416</v>
      </c>
      <c r="L31" s="373"/>
      <c r="M31" s="360"/>
      <c r="N31" s="361"/>
      <c r="O31" s="362"/>
      <c r="P31" s="194"/>
      <c r="Q31" s="363"/>
      <c r="R31" s="374"/>
      <c r="S31" s="203"/>
      <c r="T31" s="202"/>
      <c r="U31" s="203" t="str">
        <f t="shared" si="7"/>
        <v/>
      </c>
      <c r="V31" s="204" t="str">
        <f t="shared" si="8"/>
        <v/>
      </c>
      <c r="W31" s="199"/>
    </row>
    <row r="32" spans="1:23" s="130" customFormat="1" ht="20.100000000000001" customHeight="1" x14ac:dyDescent="0.25">
      <c r="A32" s="356">
        <v>2</v>
      </c>
      <c r="B32" s="357" t="s">
        <v>492</v>
      </c>
      <c r="C32" s="125" t="str">
        <f t="shared" si="0"/>
        <v/>
      </c>
      <c r="D32" s="126">
        <f t="shared" si="1"/>
        <v>2</v>
      </c>
      <c r="E32" s="126">
        <f t="shared" si="2"/>
        <v>1</v>
      </c>
      <c r="F32" s="126">
        <f t="shared" si="3"/>
        <v>0</v>
      </c>
      <c r="G32" s="126">
        <f t="shared" si="4"/>
        <v>0</v>
      </c>
      <c r="H32" s="127" t="str">
        <f t="shared" si="5"/>
        <v>2.1</v>
      </c>
      <c r="I32" s="128"/>
      <c r="J32" s="129" t="str">
        <f t="shared" si="6"/>
        <v>BK I - 2.1 - B</v>
      </c>
      <c r="K32" s="226" t="s">
        <v>424</v>
      </c>
      <c r="L32" s="214" t="s">
        <v>424</v>
      </c>
      <c r="M32" s="217" t="s">
        <v>424</v>
      </c>
      <c r="N32" s="219" t="s">
        <v>424</v>
      </c>
      <c r="O32" s="362" t="s">
        <v>424</v>
      </c>
      <c r="P32" s="194" t="s">
        <v>424</v>
      </c>
      <c r="Q32" s="195" t="s">
        <v>424</v>
      </c>
      <c r="R32" s="200" t="s">
        <v>424</v>
      </c>
      <c r="S32" s="201" t="s">
        <v>424</v>
      </c>
      <c r="T32" s="202" t="s">
        <v>424</v>
      </c>
      <c r="U32" s="203" t="str">
        <f t="shared" si="7"/>
        <v/>
      </c>
      <c r="V32" s="204" t="str">
        <f t="shared" si="8"/>
        <v/>
      </c>
      <c r="W32" s="199"/>
    </row>
    <row r="33" spans="1:26" s="130" customFormat="1" ht="20.100000000000001" customHeight="1" x14ac:dyDescent="0.25">
      <c r="A33" s="356">
        <v>2</v>
      </c>
      <c r="B33" s="357" t="s">
        <v>492</v>
      </c>
      <c r="C33" s="125" t="str">
        <f t="shared" si="0"/>
        <v/>
      </c>
      <c r="D33" s="126">
        <f t="shared" si="1"/>
        <v>2</v>
      </c>
      <c r="E33" s="126">
        <f t="shared" si="2"/>
        <v>2</v>
      </c>
      <c r="F33" s="126">
        <f t="shared" si="3"/>
        <v>0</v>
      </c>
      <c r="G33" s="126">
        <f t="shared" si="4"/>
        <v>0</v>
      </c>
      <c r="H33" s="127" t="str">
        <f t="shared" si="5"/>
        <v>2.2</v>
      </c>
      <c r="I33" s="128"/>
      <c r="J33" s="129" t="str">
        <f t="shared" si="6"/>
        <v>BK I - 2.2 - B</v>
      </c>
      <c r="K33" s="192"/>
      <c r="L33" s="214"/>
      <c r="M33" s="217"/>
      <c r="N33" s="219"/>
      <c r="O33" s="362"/>
      <c r="P33" s="194"/>
      <c r="Q33" s="195"/>
      <c r="R33" s="200"/>
      <c r="S33" s="201"/>
      <c r="T33" s="202"/>
      <c r="U33" s="203" t="str">
        <f t="shared" ref="U33" si="11">IF($V33="",
IF($T33&lt;&gt;"",ROUND(IF($P33&lt;&gt;"",$P33,IF($O33&lt;&gt;"",$O33,0))*$T33*R33,$K$9),""),"")</f>
        <v/>
      </c>
      <c r="V33" s="204" t="str">
        <f t="shared" ref="V33" si="12">IF(OR(LEFT($L33,1)="X",LEFT($L33,1)="x"),
IF($T33&lt;&gt;"",ROUND(IF($P33&lt;&gt;"",$P33,IF($O33&lt;&gt;"",$O33,0))*$T33*R33,$K$9),""),"")</f>
        <v/>
      </c>
      <c r="W33" s="199"/>
    </row>
    <row r="34" spans="1:26" s="130" customFormat="1" ht="20.100000000000001" customHeight="1" x14ac:dyDescent="0.25">
      <c r="A34" s="356">
        <v>2</v>
      </c>
      <c r="B34" s="357" t="s">
        <v>492</v>
      </c>
      <c r="C34" s="125" t="str">
        <f t="shared" si="0"/>
        <v/>
      </c>
      <c r="D34" s="126">
        <f t="shared" si="1"/>
        <v>2</v>
      </c>
      <c r="E34" s="126">
        <f t="shared" si="2"/>
        <v>3</v>
      </c>
      <c r="F34" s="126">
        <f t="shared" si="3"/>
        <v>0</v>
      </c>
      <c r="G34" s="126">
        <f t="shared" si="4"/>
        <v>0</v>
      </c>
      <c r="H34" s="127" t="str">
        <f t="shared" si="5"/>
        <v>2.3</v>
      </c>
      <c r="I34" s="128"/>
      <c r="J34" s="129" t="str">
        <f t="shared" si="6"/>
        <v>BK I - 2.3 - B</v>
      </c>
      <c r="K34" s="192"/>
      <c r="L34" s="214"/>
      <c r="M34" s="217"/>
      <c r="N34" s="219"/>
      <c r="O34" s="362"/>
      <c r="P34" s="194"/>
      <c r="Q34" s="195"/>
      <c r="R34" s="200"/>
      <c r="S34" s="201"/>
      <c r="T34" s="202"/>
      <c r="U34" s="203" t="str">
        <f t="shared" ref="U34" si="13">IF($V34="",
IF($T34&lt;&gt;"",ROUND(IF($P34&lt;&gt;"",$P34,IF($O34&lt;&gt;"",$O34,0))*$T34*R34,$K$9),""),"")</f>
        <v/>
      </c>
      <c r="V34" s="204" t="str">
        <f t="shared" ref="V34" si="14">IF(OR(LEFT($L34,1)="X",LEFT($L34,1)="x"),
IF($T34&lt;&gt;"",ROUND(IF($P34&lt;&gt;"",$P34,IF($O34&lt;&gt;"",$O34,0))*$T34*R34,$K$9),""),"")</f>
        <v/>
      </c>
      <c r="W34" s="199"/>
    </row>
    <row r="35" spans="1:26" s="130" customFormat="1" ht="20.100000000000001" customHeight="1" x14ac:dyDescent="0.25">
      <c r="A35" s="356">
        <v>2</v>
      </c>
      <c r="B35" s="357" t="s">
        <v>492</v>
      </c>
      <c r="C35" s="125" t="str">
        <f t="shared" si="0"/>
        <v/>
      </c>
      <c r="D35" s="126">
        <f t="shared" si="1"/>
        <v>2</v>
      </c>
      <c r="E35" s="126">
        <f t="shared" si="2"/>
        <v>4</v>
      </c>
      <c r="F35" s="126">
        <f t="shared" si="3"/>
        <v>0</v>
      </c>
      <c r="G35" s="126">
        <f t="shared" si="4"/>
        <v>0</v>
      </c>
      <c r="H35" s="127" t="str">
        <f t="shared" si="5"/>
        <v>2.4</v>
      </c>
      <c r="I35" s="128"/>
      <c r="J35" s="129" t="str">
        <f t="shared" si="6"/>
        <v>BK I - 2.4 - B</v>
      </c>
      <c r="K35" s="192"/>
      <c r="L35" s="214"/>
      <c r="M35" s="217"/>
      <c r="N35" s="219"/>
      <c r="O35" s="362"/>
      <c r="P35" s="194"/>
      <c r="Q35" s="195"/>
      <c r="R35" s="200"/>
      <c r="S35" s="201"/>
      <c r="T35" s="202"/>
      <c r="U35" s="203" t="str">
        <f t="shared" ref="U35" si="15">IF($V35="",
IF($T35&lt;&gt;"",ROUND(IF($P35&lt;&gt;"",$P35,IF($O35&lt;&gt;"",$O35,0))*$T35*R35,$K$9),""),"")</f>
        <v/>
      </c>
      <c r="V35" s="204" t="str">
        <f t="shared" ref="V35" si="16">IF(OR(LEFT($L35,1)="X",LEFT($L35,1)="x"),
IF($T35&lt;&gt;"",ROUND(IF($P35&lt;&gt;"",$P35,IF($O35&lt;&gt;"",$O35,0))*$T35*R35,$K$9),""),"")</f>
        <v/>
      </c>
      <c r="W35" s="199"/>
    </row>
    <row r="36" spans="1:26" s="130" customFormat="1" ht="20.100000000000001" customHeight="1" x14ac:dyDescent="0.25">
      <c r="A36" s="356">
        <v>2</v>
      </c>
      <c r="B36" s="357" t="s">
        <v>492</v>
      </c>
      <c r="C36" s="125" t="str">
        <f t="shared" si="0"/>
        <v/>
      </c>
      <c r="D36" s="126">
        <f t="shared" si="1"/>
        <v>2</v>
      </c>
      <c r="E36" s="126">
        <f t="shared" si="2"/>
        <v>5</v>
      </c>
      <c r="F36" s="126">
        <f t="shared" si="3"/>
        <v>0</v>
      </c>
      <c r="G36" s="126">
        <f t="shared" si="4"/>
        <v>0</v>
      </c>
      <c r="H36" s="127" t="str">
        <f t="shared" si="5"/>
        <v>2.5</v>
      </c>
      <c r="I36" s="128"/>
      <c r="J36" s="129" t="str">
        <f t="shared" si="6"/>
        <v>BK I - 2.5 - B</v>
      </c>
      <c r="K36" s="192"/>
      <c r="L36" s="214"/>
      <c r="M36" s="217"/>
      <c r="N36" s="219"/>
      <c r="O36" s="362"/>
      <c r="P36" s="194"/>
      <c r="Q36" s="195"/>
      <c r="R36" s="200"/>
      <c r="S36" s="201"/>
      <c r="T36" s="202"/>
      <c r="U36" s="203" t="str">
        <f t="shared" ref="U36" si="17">IF($V36="",
IF($T36&lt;&gt;"",ROUND(IF($P36&lt;&gt;"",$P36,IF($O36&lt;&gt;"",$O36,0))*$T36*R36,$K$9),""),"")</f>
        <v/>
      </c>
      <c r="V36" s="204" t="str">
        <f t="shared" ref="V36" si="18">IF(OR(LEFT($L36,1)="X",LEFT($L36,1)="x"),
IF($T36&lt;&gt;"",ROUND(IF($P36&lt;&gt;"",$P36,IF($O36&lt;&gt;"",$O36,0))*$T36*R36,$K$9),""),"")</f>
        <v/>
      </c>
      <c r="W36" s="199"/>
    </row>
    <row r="37" spans="1:26" s="130" customFormat="1" ht="20.100000000000001" customHeight="1" x14ac:dyDescent="0.25">
      <c r="A37" s="356">
        <v>2</v>
      </c>
      <c r="B37" s="357" t="s">
        <v>492</v>
      </c>
      <c r="C37" s="125" t="str">
        <f t="shared" si="0"/>
        <v/>
      </c>
      <c r="D37" s="126">
        <f t="shared" si="1"/>
        <v>2</v>
      </c>
      <c r="E37" s="126">
        <f t="shared" si="2"/>
        <v>6</v>
      </c>
      <c r="F37" s="126">
        <f t="shared" si="3"/>
        <v>0</v>
      </c>
      <c r="G37" s="126">
        <f t="shared" si="4"/>
        <v>0</v>
      </c>
      <c r="H37" s="127" t="str">
        <f t="shared" si="5"/>
        <v>2.6</v>
      </c>
      <c r="I37" s="128"/>
      <c r="J37" s="129" t="str">
        <f t="shared" si="6"/>
        <v>BK I - 2.6 - B</v>
      </c>
      <c r="K37" s="192"/>
      <c r="L37" s="214"/>
      <c r="M37" s="217"/>
      <c r="N37" s="219"/>
      <c r="O37" s="362"/>
      <c r="P37" s="194"/>
      <c r="Q37" s="195"/>
      <c r="R37" s="200"/>
      <c r="S37" s="201"/>
      <c r="T37" s="202"/>
      <c r="U37" s="203" t="str">
        <f t="shared" ref="U37" si="19">IF($V37="",
IF($T37&lt;&gt;"",ROUND(IF($P37&lt;&gt;"",$P37,IF($O37&lt;&gt;"",$O37,0))*$T37*R37,$K$9),""),"")</f>
        <v/>
      </c>
      <c r="V37" s="204" t="str">
        <f t="shared" ref="V37" si="20">IF(OR(LEFT($L37,1)="X",LEFT($L37,1)="x"),
IF($T37&lt;&gt;"",ROUND(IF($P37&lt;&gt;"",$P37,IF($O37&lt;&gt;"",$O37,0))*$T37*R37,$K$9),""),"")</f>
        <v/>
      </c>
      <c r="W37" s="199"/>
    </row>
    <row r="38" spans="1:26" s="130" customFormat="1" ht="20.100000000000001" customHeight="1" x14ac:dyDescent="0.25">
      <c r="A38" s="356">
        <v>2</v>
      </c>
      <c r="B38" s="357" t="s">
        <v>492</v>
      </c>
      <c r="C38" s="125" t="str">
        <f t="shared" si="0"/>
        <v/>
      </c>
      <c r="D38" s="126">
        <f t="shared" si="1"/>
        <v>2</v>
      </c>
      <c r="E38" s="126">
        <f t="shared" si="2"/>
        <v>7</v>
      </c>
      <c r="F38" s="126">
        <f t="shared" si="3"/>
        <v>0</v>
      </c>
      <c r="G38" s="126">
        <f t="shared" si="4"/>
        <v>0</v>
      </c>
      <c r="H38" s="127" t="str">
        <f t="shared" si="5"/>
        <v>2.7</v>
      </c>
      <c r="I38" s="128"/>
      <c r="J38" s="129" t="str">
        <f t="shared" si="6"/>
        <v>BK I - 2.7 - B</v>
      </c>
      <c r="K38" s="192"/>
      <c r="L38" s="214"/>
      <c r="M38" s="217"/>
      <c r="N38" s="219"/>
      <c r="O38" s="362"/>
      <c r="P38" s="194"/>
      <c r="Q38" s="195"/>
      <c r="R38" s="200"/>
      <c r="S38" s="201"/>
      <c r="T38" s="202"/>
      <c r="U38" s="203" t="str">
        <f t="shared" ref="U38" si="21">IF($V38="",
IF($T38&lt;&gt;"",ROUND(IF($P38&lt;&gt;"",$P38,IF($O38&lt;&gt;"",$O38,0))*$T38*R38,$K$9),""),"")</f>
        <v/>
      </c>
      <c r="V38" s="204" t="str">
        <f t="shared" ref="V38" si="22">IF(OR(LEFT($L38,1)="X",LEFT($L38,1)="x"),
IF($T38&lt;&gt;"",ROUND(IF($P38&lt;&gt;"",$P38,IF($O38&lt;&gt;"",$O38,0))*$T38*R38,$K$9),""),"")</f>
        <v/>
      </c>
      <c r="W38" s="199"/>
    </row>
    <row r="39" spans="1:26" s="130" customFormat="1" ht="20.100000000000001" customHeight="1" x14ac:dyDescent="0.25">
      <c r="A39" s="356">
        <v>2</v>
      </c>
      <c r="B39" s="357" t="s">
        <v>492</v>
      </c>
      <c r="C39" s="125" t="str">
        <f t="shared" si="0"/>
        <v/>
      </c>
      <c r="D39" s="126">
        <f t="shared" si="1"/>
        <v>2</v>
      </c>
      <c r="E39" s="126">
        <f t="shared" si="2"/>
        <v>8</v>
      </c>
      <c r="F39" s="126">
        <f t="shared" si="3"/>
        <v>0</v>
      </c>
      <c r="G39" s="126">
        <f t="shared" si="4"/>
        <v>0</v>
      </c>
      <c r="H39" s="127" t="str">
        <f t="shared" si="5"/>
        <v>2.8</v>
      </c>
      <c r="I39" s="128"/>
      <c r="J39" s="129" t="str">
        <f t="shared" si="6"/>
        <v>BK I - 2.8 - B</v>
      </c>
      <c r="K39" s="192"/>
      <c r="L39" s="214"/>
      <c r="M39" s="217"/>
      <c r="N39" s="219"/>
      <c r="O39" s="362"/>
      <c r="P39" s="194"/>
      <c r="Q39" s="195"/>
      <c r="R39" s="200"/>
      <c r="S39" s="201"/>
      <c r="T39" s="202"/>
      <c r="U39" s="203" t="str">
        <f t="shared" ref="U39" si="23">IF($V39="",
IF($T39&lt;&gt;"",ROUND(IF($P39&lt;&gt;"",$P39,IF($O39&lt;&gt;"",$O39,0))*$T39*R39,$K$9),""),"")</f>
        <v/>
      </c>
      <c r="V39" s="204" t="str">
        <f t="shared" ref="V39" si="24">IF(OR(LEFT($L39,1)="X",LEFT($L39,1)="x"),
IF($T39&lt;&gt;"",ROUND(IF($P39&lt;&gt;"",$P39,IF($O39&lt;&gt;"",$O39,0))*$T39*R39,$K$9),""),"")</f>
        <v/>
      </c>
      <c r="W39" s="199"/>
    </row>
    <row r="40" spans="1:26" s="130" customFormat="1" ht="20.100000000000001" customHeight="1" x14ac:dyDescent="0.25">
      <c r="A40" s="67"/>
      <c r="B40" s="67"/>
      <c r="C40" s="67"/>
      <c r="D40" s="67"/>
      <c r="E40" s="67"/>
      <c r="F40" s="67"/>
      <c r="G40" s="67"/>
      <c r="H40" s="67"/>
      <c r="I40" s="67"/>
      <c r="J40" s="131"/>
      <c r="K40" s="67"/>
      <c r="L40" s="78"/>
      <c r="M40" s="218"/>
      <c r="N40" s="218"/>
      <c r="O40" s="78"/>
      <c r="P40" s="78"/>
      <c r="Q40" s="78"/>
      <c r="R40" s="134"/>
      <c r="S40" s="134"/>
      <c r="T40" s="135"/>
      <c r="U40" s="67"/>
      <c r="V40" s="67"/>
      <c r="W40" s="67"/>
      <c r="X40" s="67"/>
      <c r="Y40" s="67"/>
      <c r="Z40" s="67"/>
    </row>
    <row r="41" spans="1:26" s="130" customFormat="1" ht="20.100000000000001" customHeight="1" x14ac:dyDescent="0.25">
      <c r="A41" s="67"/>
      <c r="B41" s="67"/>
      <c r="C41" s="67"/>
      <c r="D41" s="67"/>
      <c r="E41" s="67"/>
      <c r="F41" s="67"/>
      <c r="G41" s="67"/>
      <c r="H41" s="67"/>
      <c r="I41" s="67"/>
      <c r="J41" s="131"/>
      <c r="K41" s="67"/>
      <c r="L41" s="78"/>
      <c r="M41" s="218"/>
      <c r="N41" s="218"/>
      <c r="O41" s="78"/>
      <c r="P41" s="78"/>
      <c r="Q41" s="78"/>
      <c r="R41" s="134"/>
      <c r="S41" s="134"/>
      <c r="T41" s="135"/>
      <c r="U41" s="67"/>
      <c r="V41" s="67"/>
      <c r="W41" s="67"/>
      <c r="X41" s="67"/>
      <c r="Y41" s="67"/>
      <c r="Z41" s="67"/>
    </row>
    <row r="42" spans="1:26" s="130" customFormat="1" ht="20.100000000000001" customHeight="1" x14ac:dyDescent="0.25">
      <c r="A42" s="67"/>
      <c r="B42" s="67"/>
      <c r="C42" s="67"/>
      <c r="D42" s="67"/>
      <c r="E42" s="67"/>
      <c r="F42" s="67"/>
      <c r="G42" s="67"/>
      <c r="H42" s="67"/>
      <c r="I42" s="67"/>
      <c r="J42" s="131"/>
      <c r="K42" s="67"/>
      <c r="L42" s="78"/>
      <c r="M42" s="218"/>
      <c r="N42" s="218"/>
      <c r="O42" s="78"/>
      <c r="P42" s="78"/>
      <c r="Q42" s="78"/>
      <c r="R42" s="134"/>
      <c r="S42" s="134"/>
      <c r="T42" s="135"/>
      <c r="U42" s="67"/>
      <c r="V42" s="67"/>
      <c r="W42" s="67"/>
      <c r="X42" s="67"/>
      <c r="Y42" s="67"/>
      <c r="Z42" s="67"/>
    </row>
    <row r="43" spans="1:26" s="130" customFormat="1" ht="20.100000000000001" customHeight="1" x14ac:dyDescent="0.25">
      <c r="A43" s="67"/>
      <c r="B43" s="67"/>
      <c r="C43" s="67"/>
      <c r="D43" s="67"/>
      <c r="E43" s="67"/>
      <c r="F43" s="67"/>
      <c r="G43" s="67"/>
      <c r="H43" s="67"/>
      <c r="I43" s="67"/>
      <c r="J43" s="131"/>
      <c r="K43" s="139"/>
      <c r="L43" s="78"/>
      <c r="M43" s="78"/>
      <c r="N43" s="218"/>
      <c r="O43" s="133"/>
      <c r="P43" s="150"/>
      <c r="Q43" s="150"/>
      <c r="R43" s="150"/>
      <c r="S43" s="150"/>
      <c r="T43" s="134"/>
      <c r="U43" s="134"/>
      <c r="V43" s="135"/>
      <c r="W43" s="67"/>
    </row>
    <row r="44" spans="1:26" s="130" customFormat="1" ht="20.100000000000001" customHeight="1" x14ac:dyDescent="0.25">
      <c r="A44" s="67"/>
      <c r="B44" s="67"/>
      <c r="C44" s="67"/>
      <c r="D44" s="67"/>
      <c r="E44" s="67"/>
      <c r="F44" s="67"/>
      <c r="G44" s="67"/>
      <c r="H44" s="67"/>
      <c r="I44" s="67"/>
      <c r="J44" s="131"/>
      <c r="K44" s="139"/>
      <c r="L44" s="78"/>
      <c r="M44" s="78"/>
      <c r="N44" s="218"/>
      <c r="O44" s="133"/>
      <c r="P44" s="150"/>
      <c r="Q44" s="150"/>
      <c r="R44" s="150"/>
      <c r="S44" s="150"/>
      <c r="T44" s="134"/>
      <c r="U44" s="134"/>
      <c r="V44" s="135"/>
      <c r="W44" s="67"/>
    </row>
    <row r="45" spans="1:26" s="130" customFormat="1" ht="20.100000000000001" customHeight="1" x14ac:dyDescent="0.25">
      <c r="A45" s="67"/>
      <c r="B45" s="67"/>
      <c r="C45" s="67"/>
      <c r="D45" s="67"/>
      <c r="E45" s="67"/>
      <c r="F45" s="67"/>
      <c r="G45" s="67"/>
      <c r="H45" s="67"/>
      <c r="I45" s="67"/>
      <c r="J45" s="131"/>
      <c r="K45" s="139"/>
      <c r="L45" s="78"/>
      <c r="M45" s="78"/>
      <c r="N45" s="218"/>
      <c r="O45" s="133"/>
      <c r="P45" s="150"/>
      <c r="Q45" s="150"/>
      <c r="R45" s="150"/>
      <c r="S45" s="150"/>
      <c r="T45" s="134"/>
      <c r="U45" s="134"/>
      <c r="V45" s="135"/>
      <c r="W45" s="67"/>
    </row>
    <row r="46" spans="1:26" s="130" customFormat="1" ht="20.100000000000001" customHeight="1" x14ac:dyDescent="0.25">
      <c r="A46" s="67"/>
      <c r="B46" s="67"/>
      <c r="C46" s="67"/>
      <c r="D46" s="67"/>
      <c r="E46" s="67"/>
      <c r="F46" s="67"/>
      <c r="G46" s="67"/>
      <c r="H46" s="67"/>
      <c r="I46" s="67"/>
      <c r="J46" s="131"/>
      <c r="K46" s="139"/>
      <c r="L46" s="78"/>
      <c r="M46" s="78"/>
      <c r="N46" s="218"/>
      <c r="O46" s="133"/>
      <c r="P46" s="150"/>
      <c r="Q46" s="150"/>
      <c r="R46" s="150"/>
      <c r="S46" s="150"/>
      <c r="T46" s="134"/>
      <c r="U46" s="134"/>
      <c r="V46" s="135"/>
      <c r="W46" s="67"/>
    </row>
    <row r="47" spans="1:26" s="130" customFormat="1" ht="20.100000000000001" customHeight="1" x14ac:dyDescent="0.25">
      <c r="A47" s="67"/>
      <c r="B47" s="67"/>
      <c r="C47" s="67"/>
      <c r="D47" s="67"/>
      <c r="E47" s="67"/>
      <c r="F47" s="67"/>
      <c r="G47" s="67"/>
      <c r="H47" s="67"/>
      <c r="I47" s="67"/>
      <c r="J47" s="131"/>
      <c r="K47" s="139"/>
      <c r="L47" s="78"/>
      <c r="M47" s="78"/>
      <c r="N47" s="218"/>
      <c r="O47" s="133"/>
      <c r="P47" s="150"/>
      <c r="Q47" s="150"/>
      <c r="R47" s="150"/>
      <c r="S47" s="150"/>
      <c r="T47" s="134"/>
      <c r="U47" s="134"/>
      <c r="V47" s="135"/>
      <c r="W47" s="67"/>
    </row>
    <row r="48" spans="1:26" s="130" customFormat="1" ht="20.100000000000001" customHeight="1" x14ac:dyDescent="0.25">
      <c r="A48" s="67"/>
      <c r="B48" s="67"/>
      <c r="C48" s="67"/>
      <c r="D48" s="67"/>
      <c r="E48" s="67"/>
      <c r="F48" s="67"/>
      <c r="G48" s="67"/>
      <c r="H48" s="67"/>
      <c r="I48" s="67"/>
      <c r="J48" s="131"/>
      <c r="K48" s="139"/>
      <c r="L48" s="78"/>
      <c r="M48" s="78"/>
      <c r="N48" s="218"/>
      <c r="O48" s="133"/>
      <c r="P48" s="150"/>
      <c r="Q48" s="150"/>
      <c r="R48" s="150"/>
      <c r="S48" s="150"/>
      <c r="T48" s="134"/>
      <c r="U48" s="134"/>
      <c r="V48" s="135"/>
      <c r="W48" s="67"/>
    </row>
    <row r="49" spans="1:23" s="130" customFormat="1" ht="20.100000000000001" customHeight="1" x14ac:dyDescent="0.25">
      <c r="A49" s="67"/>
      <c r="B49" s="67"/>
      <c r="C49" s="67"/>
      <c r="D49" s="67"/>
      <c r="E49" s="67"/>
      <c r="F49" s="67"/>
      <c r="G49" s="67"/>
      <c r="H49" s="67"/>
      <c r="I49" s="67"/>
      <c r="J49" s="131"/>
      <c r="K49" s="139"/>
      <c r="L49" s="78"/>
      <c r="M49" s="78"/>
      <c r="N49" s="218"/>
      <c r="O49" s="133"/>
      <c r="P49" s="150"/>
      <c r="Q49" s="150"/>
      <c r="R49" s="150"/>
      <c r="S49" s="150"/>
      <c r="T49" s="134"/>
      <c r="U49" s="134"/>
      <c r="V49" s="135"/>
      <c r="W49" s="67"/>
    </row>
    <row r="50" spans="1:23" s="130" customFormat="1" ht="20.100000000000001" customHeight="1" x14ac:dyDescent="0.25">
      <c r="A50" s="67"/>
      <c r="B50" s="67"/>
      <c r="C50" s="67"/>
      <c r="D50" s="67"/>
      <c r="E50" s="67"/>
      <c r="F50" s="67"/>
      <c r="G50" s="67"/>
      <c r="H50" s="67"/>
      <c r="I50" s="67"/>
      <c r="J50" s="131"/>
      <c r="K50" s="139"/>
      <c r="L50" s="78"/>
      <c r="M50" s="78"/>
      <c r="N50" s="218"/>
      <c r="O50" s="133"/>
      <c r="P50" s="150"/>
      <c r="Q50" s="150"/>
      <c r="R50" s="150"/>
      <c r="S50" s="150"/>
      <c r="T50" s="134"/>
      <c r="U50" s="134"/>
      <c r="V50" s="135"/>
      <c r="W50" s="67"/>
    </row>
    <row r="51" spans="1:23" s="130" customFormat="1" ht="20.100000000000001" customHeight="1" x14ac:dyDescent="0.25">
      <c r="A51" s="67"/>
      <c r="B51" s="67"/>
      <c r="C51" s="67"/>
      <c r="D51" s="67"/>
      <c r="E51" s="67"/>
      <c r="F51" s="67"/>
      <c r="G51" s="67"/>
      <c r="H51" s="67"/>
      <c r="I51" s="67"/>
      <c r="J51" s="131"/>
      <c r="K51" s="139"/>
      <c r="L51" s="78"/>
      <c r="M51" s="78"/>
      <c r="N51" s="218"/>
      <c r="O51" s="133"/>
      <c r="P51" s="150"/>
      <c r="Q51" s="150"/>
      <c r="R51" s="150"/>
      <c r="S51" s="150"/>
      <c r="T51" s="134"/>
      <c r="U51" s="134"/>
      <c r="V51" s="135"/>
      <c r="W51" s="67"/>
    </row>
    <row r="52" spans="1:23" s="130" customFormat="1" ht="20.100000000000001" customHeight="1" x14ac:dyDescent="0.25">
      <c r="A52" s="67"/>
      <c r="B52" s="67"/>
      <c r="C52" s="67"/>
      <c r="D52" s="67"/>
      <c r="E52" s="67"/>
      <c r="F52" s="67"/>
      <c r="G52" s="67"/>
      <c r="H52" s="67"/>
      <c r="I52" s="67"/>
      <c r="J52" s="131"/>
      <c r="K52" s="139"/>
      <c r="L52" s="78"/>
      <c r="M52" s="78"/>
      <c r="N52" s="218"/>
      <c r="O52" s="133"/>
      <c r="P52" s="150"/>
      <c r="Q52" s="150"/>
      <c r="R52" s="150"/>
      <c r="S52" s="150"/>
      <c r="T52" s="134"/>
      <c r="U52" s="134"/>
      <c r="V52" s="135"/>
      <c r="W52" s="67"/>
    </row>
    <row r="53" spans="1:23" s="130" customFormat="1" ht="20.100000000000001" customHeight="1" x14ac:dyDescent="0.25">
      <c r="A53" s="67"/>
      <c r="B53" s="67"/>
      <c r="C53" s="67"/>
      <c r="D53" s="67"/>
      <c r="E53" s="67"/>
      <c r="F53" s="67"/>
      <c r="G53" s="67"/>
      <c r="H53" s="67"/>
      <c r="I53" s="67"/>
      <c r="J53" s="131"/>
      <c r="K53" s="139"/>
      <c r="L53" s="78"/>
      <c r="M53" s="78"/>
      <c r="N53" s="218"/>
      <c r="O53" s="133"/>
      <c r="P53" s="150"/>
      <c r="Q53" s="150"/>
      <c r="R53" s="150"/>
      <c r="S53" s="150"/>
      <c r="T53" s="134"/>
      <c r="U53" s="134"/>
      <c r="V53" s="135"/>
      <c r="W53" s="67"/>
    </row>
    <row r="54" spans="1:23" s="130" customFormat="1" ht="20.100000000000001" customHeight="1" x14ac:dyDescent="0.25">
      <c r="A54" s="67"/>
      <c r="B54" s="67"/>
      <c r="C54" s="67"/>
      <c r="D54" s="67"/>
      <c r="E54" s="67"/>
      <c r="F54" s="67"/>
      <c r="G54" s="67"/>
      <c r="H54" s="67"/>
      <c r="I54" s="67"/>
      <c r="J54" s="131"/>
      <c r="K54" s="139"/>
      <c r="L54" s="78"/>
      <c r="M54" s="78"/>
      <c r="N54" s="218"/>
      <c r="O54" s="133"/>
      <c r="P54" s="150"/>
      <c r="Q54" s="150"/>
      <c r="R54" s="150"/>
      <c r="S54" s="150"/>
      <c r="T54" s="134"/>
      <c r="U54" s="134"/>
      <c r="V54" s="135"/>
      <c r="W54" s="67"/>
    </row>
    <row r="55" spans="1:23" s="130" customFormat="1" ht="20.100000000000001" customHeight="1" x14ac:dyDescent="0.25">
      <c r="A55" s="67"/>
      <c r="B55" s="67"/>
      <c r="C55" s="67"/>
      <c r="D55" s="67"/>
      <c r="E55" s="67"/>
      <c r="F55" s="67"/>
      <c r="G55" s="67"/>
      <c r="H55" s="67"/>
      <c r="I55" s="67"/>
      <c r="J55" s="131"/>
      <c r="K55" s="139"/>
      <c r="L55" s="78"/>
      <c r="M55" s="78"/>
      <c r="N55" s="218"/>
      <c r="O55" s="133"/>
      <c r="P55" s="150"/>
      <c r="Q55" s="150"/>
      <c r="R55" s="150"/>
      <c r="S55" s="150"/>
      <c r="T55" s="134"/>
      <c r="U55" s="134"/>
      <c r="V55" s="135"/>
      <c r="W55" s="67"/>
    </row>
    <row r="56" spans="1:23" s="130" customFormat="1" ht="20.100000000000001" customHeight="1" x14ac:dyDescent="0.25">
      <c r="A56" s="67"/>
      <c r="B56" s="67"/>
      <c r="C56" s="67"/>
      <c r="D56" s="67"/>
      <c r="E56" s="67"/>
      <c r="F56" s="67"/>
      <c r="G56" s="67"/>
      <c r="H56" s="67"/>
      <c r="I56" s="67"/>
      <c r="J56" s="131"/>
      <c r="K56" s="139"/>
      <c r="L56" s="78"/>
      <c r="M56" s="78"/>
      <c r="N56" s="218"/>
      <c r="O56" s="133"/>
      <c r="P56" s="150"/>
      <c r="Q56" s="150"/>
      <c r="R56" s="150"/>
      <c r="S56" s="150"/>
      <c r="T56" s="134"/>
      <c r="U56" s="134"/>
      <c r="V56" s="135"/>
      <c r="W56" s="67"/>
    </row>
    <row r="57" spans="1:23" s="130" customFormat="1" ht="20.100000000000001" customHeight="1" x14ac:dyDescent="0.25">
      <c r="A57" s="67"/>
      <c r="B57" s="67"/>
      <c r="C57" s="67"/>
      <c r="D57" s="67"/>
      <c r="E57" s="67"/>
      <c r="F57" s="67"/>
      <c r="G57" s="67"/>
      <c r="H57" s="67"/>
      <c r="I57" s="67"/>
      <c r="J57" s="131"/>
      <c r="K57" s="139"/>
      <c r="L57" s="78"/>
      <c r="M57" s="78"/>
      <c r="N57" s="218"/>
      <c r="O57" s="133"/>
      <c r="P57" s="150"/>
      <c r="Q57" s="150"/>
      <c r="R57" s="150"/>
      <c r="S57" s="150"/>
      <c r="T57" s="134"/>
      <c r="U57" s="134"/>
      <c r="V57" s="135"/>
      <c r="W57" s="67"/>
    </row>
    <row r="58" spans="1:23" s="130" customFormat="1" ht="20.100000000000001" customHeight="1" x14ac:dyDescent="0.25">
      <c r="A58" s="67"/>
      <c r="B58" s="67"/>
      <c r="C58" s="67"/>
      <c r="D58" s="67"/>
      <c r="E58" s="67"/>
      <c r="F58" s="67"/>
      <c r="G58" s="67"/>
      <c r="H58" s="67"/>
      <c r="I58" s="67"/>
      <c r="J58" s="131"/>
      <c r="K58" s="139"/>
      <c r="L58" s="78"/>
      <c r="M58" s="78"/>
      <c r="N58" s="218"/>
      <c r="O58" s="133"/>
      <c r="P58" s="150"/>
      <c r="Q58" s="150"/>
      <c r="R58" s="150"/>
      <c r="S58" s="150"/>
      <c r="T58" s="134"/>
      <c r="U58" s="134"/>
      <c r="V58" s="135"/>
      <c r="W58" s="67"/>
    </row>
    <row r="59" spans="1:23" s="130" customFormat="1" ht="20.100000000000001" customHeight="1" x14ac:dyDescent="0.25">
      <c r="A59" s="67"/>
      <c r="B59" s="67"/>
      <c r="C59" s="67"/>
      <c r="D59" s="67"/>
      <c r="E59" s="67"/>
      <c r="F59" s="67"/>
      <c r="G59" s="67"/>
      <c r="H59" s="67"/>
      <c r="I59" s="67"/>
      <c r="J59" s="131"/>
      <c r="K59" s="139"/>
      <c r="L59" s="78"/>
      <c r="M59" s="78"/>
      <c r="N59" s="218"/>
      <c r="O59" s="133"/>
      <c r="P59" s="150"/>
      <c r="Q59" s="150"/>
      <c r="R59" s="150"/>
      <c r="S59" s="150"/>
      <c r="T59" s="134"/>
      <c r="U59" s="134"/>
      <c r="V59" s="135"/>
      <c r="W59" s="67"/>
    </row>
    <row r="60" spans="1:23" s="130" customFormat="1" ht="20.100000000000001" customHeight="1" x14ac:dyDescent="0.25">
      <c r="A60" s="67"/>
      <c r="B60" s="67"/>
      <c r="C60" s="67"/>
      <c r="D60" s="67"/>
      <c r="E60" s="67"/>
      <c r="F60" s="67"/>
      <c r="G60" s="67"/>
      <c r="H60" s="67"/>
      <c r="I60" s="67"/>
      <c r="J60" s="131"/>
      <c r="K60" s="139"/>
      <c r="L60" s="78"/>
      <c r="M60" s="78"/>
      <c r="N60" s="218"/>
      <c r="O60" s="133"/>
      <c r="P60" s="150"/>
      <c r="Q60" s="150"/>
      <c r="R60" s="150"/>
      <c r="S60" s="150"/>
      <c r="T60" s="134"/>
      <c r="U60" s="134"/>
      <c r="V60" s="135"/>
      <c r="W60" s="67"/>
    </row>
    <row r="61" spans="1:23" s="130" customFormat="1" ht="20.100000000000001" customHeight="1" x14ac:dyDescent="0.25">
      <c r="A61" s="67"/>
      <c r="B61" s="67"/>
      <c r="C61" s="67"/>
      <c r="D61" s="67"/>
      <c r="E61" s="67"/>
      <c r="F61" s="67"/>
      <c r="G61" s="67"/>
      <c r="H61" s="67"/>
      <c r="I61" s="67"/>
      <c r="J61" s="131"/>
      <c r="K61" s="139"/>
      <c r="L61" s="78"/>
      <c r="M61" s="78"/>
      <c r="N61" s="218"/>
      <c r="O61" s="133"/>
      <c r="P61" s="150"/>
      <c r="Q61" s="150"/>
      <c r="R61" s="150"/>
      <c r="S61" s="150"/>
      <c r="T61" s="134"/>
      <c r="U61" s="134"/>
      <c r="V61" s="135"/>
      <c r="W61" s="67"/>
    </row>
    <row r="62" spans="1:23" s="130" customFormat="1" ht="20.100000000000001" customHeight="1" x14ac:dyDescent="0.25">
      <c r="A62" s="67"/>
      <c r="B62" s="67"/>
      <c r="C62" s="67"/>
      <c r="D62" s="67"/>
      <c r="E62" s="67"/>
      <c r="F62" s="67"/>
      <c r="G62" s="67"/>
      <c r="H62" s="67"/>
      <c r="I62" s="67"/>
      <c r="J62" s="131"/>
      <c r="K62" s="139"/>
      <c r="L62" s="78"/>
      <c r="M62" s="78"/>
      <c r="N62" s="218"/>
      <c r="O62" s="133"/>
      <c r="P62" s="150"/>
      <c r="Q62" s="150"/>
      <c r="R62" s="150"/>
      <c r="S62" s="150"/>
      <c r="T62" s="134"/>
      <c r="U62" s="134"/>
      <c r="V62" s="135"/>
      <c r="W62" s="67"/>
    </row>
    <row r="63" spans="1:23" s="130" customFormat="1" ht="20.100000000000001" customHeight="1" x14ac:dyDescent="0.25">
      <c r="A63" s="67"/>
      <c r="B63" s="67"/>
      <c r="C63" s="67"/>
      <c r="D63" s="67"/>
      <c r="E63" s="67"/>
      <c r="F63" s="67"/>
      <c r="G63" s="67"/>
      <c r="H63" s="67"/>
      <c r="I63" s="67"/>
      <c r="J63" s="131"/>
      <c r="K63" s="139"/>
      <c r="L63" s="78"/>
      <c r="M63" s="78"/>
      <c r="N63" s="218"/>
      <c r="O63" s="133"/>
      <c r="P63" s="150"/>
      <c r="Q63" s="150"/>
      <c r="R63" s="150"/>
      <c r="S63" s="150"/>
      <c r="T63" s="134"/>
      <c r="U63" s="134"/>
      <c r="V63" s="135"/>
      <c r="W63" s="67"/>
    </row>
    <row r="64" spans="1:23" s="130" customFormat="1" ht="20.100000000000001" customHeight="1" x14ac:dyDescent="0.25">
      <c r="A64" s="67"/>
      <c r="B64" s="67"/>
      <c r="C64" s="67"/>
      <c r="D64" s="67"/>
      <c r="E64" s="67"/>
      <c r="F64" s="67"/>
      <c r="G64" s="67"/>
      <c r="H64" s="67"/>
      <c r="I64" s="67"/>
      <c r="J64" s="131"/>
      <c r="K64" s="139"/>
      <c r="L64" s="78"/>
      <c r="M64" s="78"/>
      <c r="N64" s="218"/>
      <c r="O64" s="133"/>
      <c r="P64" s="150"/>
      <c r="Q64" s="150"/>
      <c r="R64" s="150"/>
      <c r="S64" s="150"/>
      <c r="T64" s="134"/>
      <c r="U64" s="134"/>
      <c r="V64" s="135"/>
      <c r="W64" s="67"/>
    </row>
    <row r="65" spans="1:24" s="130" customFormat="1" ht="20.100000000000001" customHeight="1" x14ac:dyDescent="0.25">
      <c r="A65" s="67"/>
      <c r="B65" s="67"/>
      <c r="C65" s="67"/>
      <c r="D65" s="67"/>
      <c r="E65" s="67"/>
      <c r="F65" s="67"/>
      <c r="G65" s="67"/>
      <c r="H65" s="67"/>
      <c r="I65" s="67"/>
      <c r="J65" s="131"/>
      <c r="K65" s="139"/>
      <c r="L65" s="78"/>
      <c r="M65" s="78"/>
      <c r="N65" s="218"/>
      <c r="O65" s="133"/>
      <c r="P65" s="150"/>
      <c r="Q65" s="150"/>
      <c r="R65" s="150"/>
      <c r="S65" s="150"/>
      <c r="T65" s="134"/>
      <c r="U65" s="134"/>
      <c r="V65" s="135"/>
      <c r="W65" s="67"/>
    </row>
    <row r="66" spans="1:24" s="130" customFormat="1" ht="20.100000000000001" customHeight="1" x14ac:dyDescent="0.25">
      <c r="A66" s="67"/>
      <c r="B66" s="67"/>
      <c r="C66" s="67"/>
      <c r="D66" s="67"/>
      <c r="E66" s="67"/>
      <c r="F66" s="67"/>
      <c r="G66" s="67"/>
      <c r="H66" s="67"/>
      <c r="I66" s="67"/>
      <c r="J66" s="131"/>
      <c r="K66" s="139"/>
      <c r="L66" s="78"/>
      <c r="M66" s="78"/>
      <c r="N66" s="218"/>
      <c r="O66" s="133"/>
      <c r="P66" s="150"/>
      <c r="Q66" s="150"/>
      <c r="R66" s="150"/>
      <c r="S66" s="150"/>
      <c r="T66" s="134"/>
      <c r="U66" s="134"/>
      <c r="V66" s="135"/>
      <c r="W66" s="67"/>
    </row>
    <row r="67" spans="1:24" s="130" customFormat="1" ht="20.100000000000001" customHeight="1" x14ac:dyDescent="0.25">
      <c r="A67" s="67"/>
      <c r="B67" s="67"/>
      <c r="C67" s="67"/>
      <c r="D67" s="67"/>
      <c r="E67" s="67"/>
      <c r="F67" s="67"/>
      <c r="G67" s="67"/>
      <c r="H67" s="67"/>
      <c r="I67" s="67"/>
      <c r="J67" s="131"/>
      <c r="K67" s="139"/>
      <c r="L67" s="78"/>
      <c r="M67" s="78"/>
      <c r="N67" s="218"/>
      <c r="O67" s="133"/>
      <c r="P67" s="150"/>
      <c r="Q67" s="150"/>
      <c r="R67" s="150"/>
      <c r="S67" s="150"/>
      <c r="T67" s="134"/>
      <c r="U67" s="134"/>
      <c r="V67" s="135"/>
      <c r="W67" s="67"/>
    </row>
    <row r="68" spans="1:24" s="130" customFormat="1" ht="20.100000000000001" customHeight="1" x14ac:dyDescent="0.25">
      <c r="A68" s="67"/>
      <c r="B68" s="67"/>
      <c r="C68" s="67"/>
      <c r="D68" s="67"/>
      <c r="E68" s="67"/>
      <c r="F68" s="67"/>
      <c r="G68" s="67"/>
      <c r="H68" s="67"/>
      <c r="I68" s="67"/>
      <c r="J68" s="131"/>
      <c r="K68" s="139"/>
      <c r="L68" s="78"/>
      <c r="M68" s="78"/>
      <c r="N68" s="218"/>
      <c r="O68" s="133"/>
      <c r="P68" s="150"/>
      <c r="Q68" s="150"/>
      <c r="R68" s="150"/>
      <c r="S68" s="150"/>
      <c r="T68" s="134"/>
      <c r="U68" s="134"/>
      <c r="V68" s="135"/>
      <c r="W68" s="67"/>
    </row>
    <row r="69" spans="1:24" s="130" customFormat="1" ht="20.100000000000001" customHeight="1" x14ac:dyDescent="0.25">
      <c r="A69" s="67"/>
      <c r="B69" s="67"/>
      <c r="C69" s="67"/>
      <c r="D69" s="67"/>
      <c r="E69" s="67"/>
      <c r="F69" s="67"/>
      <c r="G69" s="67"/>
      <c r="H69" s="67"/>
      <c r="I69" s="67"/>
      <c r="J69" s="131"/>
      <c r="K69" s="139"/>
      <c r="L69" s="78"/>
      <c r="M69" s="78"/>
      <c r="N69" s="218"/>
      <c r="O69" s="133"/>
      <c r="P69" s="150"/>
      <c r="Q69" s="150"/>
      <c r="R69" s="150"/>
      <c r="S69" s="150"/>
      <c r="T69" s="134"/>
      <c r="U69" s="134"/>
      <c r="V69" s="135"/>
      <c r="W69" s="67"/>
    </row>
    <row r="70" spans="1:24" s="71" customFormat="1" ht="20.100000000000001" customHeight="1" x14ac:dyDescent="0.2">
      <c r="A70" s="67"/>
      <c r="B70" s="67"/>
      <c r="C70" s="67"/>
      <c r="D70" s="67"/>
      <c r="E70" s="67"/>
      <c r="F70" s="67"/>
      <c r="G70" s="67"/>
      <c r="H70" s="67"/>
      <c r="I70" s="67"/>
      <c r="J70" s="131"/>
      <c r="K70" s="139"/>
      <c r="L70" s="78"/>
      <c r="M70" s="78"/>
      <c r="N70" s="218"/>
      <c r="O70" s="133"/>
      <c r="P70" s="150"/>
      <c r="Q70" s="150"/>
      <c r="R70" s="150"/>
      <c r="S70" s="150"/>
      <c r="T70" s="134"/>
      <c r="U70" s="134"/>
      <c r="V70" s="135"/>
      <c r="W70" s="67"/>
      <c r="X70" s="130"/>
    </row>
    <row r="71" spans="1:24" s="71" customFormat="1" ht="20.100000000000001" customHeight="1" x14ac:dyDescent="0.2">
      <c r="A71" s="67"/>
      <c r="B71" s="67"/>
      <c r="C71" s="67"/>
      <c r="D71" s="67"/>
      <c r="E71" s="67"/>
      <c r="F71" s="67"/>
      <c r="G71" s="67"/>
      <c r="H71" s="67"/>
      <c r="I71" s="67"/>
      <c r="J71" s="131"/>
      <c r="K71" s="139"/>
      <c r="L71" s="78"/>
      <c r="M71" s="78"/>
      <c r="N71" s="218"/>
      <c r="O71" s="133"/>
      <c r="P71" s="150"/>
      <c r="Q71" s="150"/>
      <c r="R71" s="150"/>
      <c r="S71" s="150"/>
      <c r="T71" s="134"/>
      <c r="U71" s="134"/>
      <c r="V71" s="135"/>
      <c r="W71" s="67"/>
      <c r="X71" s="130"/>
    </row>
    <row r="72" spans="1:24" s="71" customFormat="1" ht="20.100000000000001" customHeight="1" x14ac:dyDescent="0.2">
      <c r="A72" s="67"/>
      <c r="B72" s="67"/>
      <c r="C72" s="67"/>
      <c r="D72" s="67"/>
      <c r="E72" s="67"/>
      <c r="F72" s="67"/>
      <c r="G72" s="67"/>
      <c r="H72" s="67"/>
      <c r="I72" s="67"/>
      <c r="J72" s="131"/>
      <c r="K72" s="139"/>
      <c r="L72" s="78"/>
      <c r="M72" s="78"/>
      <c r="N72" s="218"/>
      <c r="O72" s="133"/>
      <c r="P72" s="150"/>
      <c r="Q72" s="150"/>
      <c r="R72" s="150"/>
      <c r="S72" s="150"/>
      <c r="T72" s="134"/>
      <c r="U72" s="134"/>
      <c r="V72" s="135"/>
      <c r="W72" s="67"/>
      <c r="X72" s="130"/>
    </row>
    <row r="73" spans="1:24" s="71" customFormat="1" ht="20.100000000000001" customHeight="1" x14ac:dyDescent="0.2">
      <c r="A73" s="67"/>
      <c r="B73" s="67"/>
      <c r="C73" s="67"/>
      <c r="D73" s="67"/>
      <c r="E73" s="67"/>
      <c r="F73" s="67"/>
      <c r="G73" s="67"/>
      <c r="H73" s="67"/>
      <c r="I73" s="67"/>
      <c r="J73" s="131"/>
      <c r="K73" s="139"/>
      <c r="L73" s="78"/>
      <c r="M73" s="78"/>
      <c r="N73" s="218"/>
      <c r="O73" s="133"/>
      <c r="P73" s="150"/>
      <c r="Q73" s="150"/>
      <c r="R73" s="150"/>
      <c r="S73" s="150"/>
      <c r="T73" s="134"/>
      <c r="U73" s="134"/>
      <c r="V73" s="135"/>
      <c r="W73" s="67"/>
      <c r="X73" s="130"/>
    </row>
    <row r="74" spans="1:24" s="71" customFormat="1" ht="20.100000000000001" customHeight="1" x14ac:dyDescent="0.2">
      <c r="A74" s="67"/>
      <c r="B74" s="67"/>
      <c r="C74" s="67"/>
      <c r="D74" s="67"/>
      <c r="E74" s="67"/>
      <c r="F74" s="67"/>
      <c r="G74" s="67"/>
      <c r="H74" s="67"/>
      <c r="I74" s="67"/>
      <c r="J74" s="131"/>
      <c r="K74" s="139"/>
      <c r="L74" s="78"/>
      <c r="M74" s="78"/>
      <c r="N74" s="218"/>
      <c r="O74" s="133"/>
      <c r="P74" s="150"/>
      <c r="Q74" s="150"/>
      <c r="R74" s="150"/>
      <c r="S74" s="150"/>
      <c r="T74" s="134"/>
      <c r="U74" s="134"/>
      <c r="V74" s="135"/>
      <c r="W74" s="67"/>
      <c r="X74" s="130"/>
    </row>
    <row r="75" spans="1:24" s="71" customFormat="1" ht="20.100000000000001" customHeight="1" x14ac:dyDescent="0.2">
      <c r="A75" s="67"/>
      <c r="B75" s="67"/>
      <c r="C75" s="67"/>
      <c r="D75" s="67"/>
      <c r="E75" s="67"/>
      <c r="F75" s="67"/>
      <c r="G75" s="67"/>
      <c r="H75" s="67"/>
      <c r="I75" s="67"/>
      <c r="J75" s="131"/>
      <c r="K75" s="139"/>
      <c r="L75" s="78"/>
      <c r="M75" s="78"/>
      <c r="N75" s="218"/>
      <c r="O75" s="133"/>
      <c r="P75" s="150"/>
      <c r="Q75" s="150"/>
      <c r="R75" s="150"/>
      <c r="S75" s="150"/>
      <c r="T75" s="134"/>
      <c r="U75" s="134"/>
      <c r="V75" s="135"/>
      <c r="W75" s="67"/>
      <c r="X75" s="130"/>
    </row>
    <row r="76" spans="1:24" s="71" customFormat="1" ht="20.100000000000001" customHeight="1" x14ac:dyDescent="0.2">
      <c r="A76" s="67"/>
      <c r="B76" s="67"/>
      <c r="C76" s="67"/>
      <c r="D76" s="67"/>
      <c r="E76" s="67"/>
      <c r="F76" s="67"/>
      <c r="G76" s="67"/>
      <c r="H76" s="67"/>
      <c r="I76" s="67"/>
      <c r="J76" s="131"/>
      <c r="K76" s="139"/>
      <c r="L76" s="78"/>
      <c r="M76" s="78"/>
      <c r="N76" s="218"/>
      <c r="O76" s="133"/>
      <c r="P76" s="150"/>
      <c r="Q76" s="150"/>
      <c r="R76" s="150"/>
      <c r="S76" s="150"/>
      <c r="T76" s="134"/>
      <c r="U76" s="134"/>
      <c r="V76" s="135"/>
      <c r="W76" s="67"/>
      <c r="X76" s="130"/>
    </row>
    <row r="77" spans="1:24" s="71" customFormat="1" ht="20.100000000000001" customHeight="1" x14ac:dyDescent="0.2">
      <c r="A77" s="67"/>
      <c r="B77" s="67"/>
      <c r="C77" s="67"/>
      <c r="D77" s="67"/>
      <c r="E77" s="67"/>
      <c r="F77" s="67"/>
      <c r="G77" s="67"/>
      <c r="H77" s="67"/>
      <c r="I77" s="67"/>
      <c r="J77" s="131"/>
      <c r="K77" s="139"/>
      <c r="L77" s="78"/>
      <c r="M77" s="78"/>
      <c r="N77" s="218"/>
      <c r="O77" s="133"/>
      <c r="P77" s="150"/>
      <c r="Q77" s="150"/>
      <c r="R77" s="150"/>
      <c r="S77" s="150"/>
      <c r="T77" s="134"/>
      <c r="U77" s="134"/>
      <c r="V77" s="135"/>
      <c r="W77" s="67"/>
      <c r="X77" s="130"/>
    </row>
    <row r="78" spans="1:24" s="71" customFormat="1" ht="20.100000000000001" customHeight="1" x14ac:dyDescent="0.2">
      <c r="A78" s="67"/>
      <c r="B78" s="67"/>
      <c r="C78" s="67"/>
      <c r="D78" s="67"/>
      <c r="E78" s="67"/>
      <c r="F78" s="67"/>
      <c r="G78" s="67"/>
      <c r="H78" s="67"/>
      <c r="I78" s="67"/>
      <c r="J78" s="131"/>
      <c r="K78" s="139"/>
      <c r="L78" s="78"/>
      <c r="M78" s="78"/>
      <c r="N78" s="218"/>
      <c r="O78" s="133"/>
      <c r="P78" s="150"/>
      <c r="Q78" s="150"/>
      <c r="R78" s="150"/>
      <c r="S78" s="150"/>
      <c r="T78" s="134"/>
      <c r="U78" s="134"/>
      <c r="V78" s="135"/>
      <c r="W78" s="67"/>
      <c r="X78" s="130"/>
    </row>
  </sheetData>
  <sheetProtection algorithmName="SHA-512" hashValue="/sLSskHXHzweG36ahAmmX9FoDftx7AKj2J+80YhEEWDCYsqIQ0f8UnLHVgkh5y++exm46E27YJ+B4ybsrr/VAA==" saltValue="wU/5cvvU4NzQbA8wJUb1KQ==" spinCount="100000" sheet="1" objects="1" scenarios="1" formatRows="0" selectLockedCells="1" autoFilter="0"/>
  <mergeCells count="1">
    <mergeCell ref="O10:P10"/>
  </mergeCells>
  <conditionalFormatting sqref="J14:Q39">
    <cfRule type="expression" dxfId="849" priority="2" stopIfTrue="1">
      <formula>AND( $A14=4, $C14="ü" )</formula>
    </cfRule>
    <cfRule type="expression" dxfId="848" priority="11" stopIfTrue="1">
      <formula>AND( $A14=3, $C14="ü" )</formula>
    </cfRule>
  </conditionalFormatting>
  <conditionalFormatting sqref="J32:Q32">
    <cfRule type="expression" dxfId="847" priority="5" stopIfTrue="1">
      <formula>AND( $A32=1, $C32="T" )</formula>
    </cfRule>
    <cfRule type="expression" dxfId="846" priority="6" stopIfTrue="1">
      <formula>AND( $A32=4, $C32="ü" )</formula>
    </cfRule>
    <cfRule type="expression" dxfId="845" priority="7" stopIfTrue="1">
      <formula>AND( $A32=3, $C32="ü" )</formula>
    </cfRule>
    <cfRule type="expression" dxfId="844" priority="8" stopIfTrue="1">
      <formula>AND( $A32=2, $C32="Ü" )</formula>
    </cfRule>
  </conditionalFormatting>
  <conditionalFormatting sqref="J14:W39">
    <cfRule type="expression" dxfId="843" priority="1" stopIfTrue="1">
      <formula>AND( $A14=1, $C14="T" )</formula>
    </cfRule>
    <cfRule type="expression" dxfId="842" priority="12" stopIfTrue="1">
      <formula>AND( $A14=2, $C14="Ü" )</formula>
    </cfRule>
  </conditionalFormatting>
  <conditionalFormatting sqref="O14:O39">
    <cfRule type="expression" dxfId="841" priority="10" stopIfTrue="1">
      <formula>AND($O14&lt;&gt;"",$P14&lt;&gt;"")</formula>
    </cfRule>
  </conditionalFormatting>
  <conditionalFormatting sqref="O32">
    <cfRule type="expression" dxfId="840" priority="4" stopIfTrue="1">
      <formula>AND($O32&lt;&gt;"",$P32&lt;&gt;"")</formula>
    </cfRule>
  </conditionalFormatting>
  <conditionalFormatting sqref="P14:P39">
    <cfRule type="expression" dxfId="839" priority="9" stopIfTrue="1">
      <formula>$O14&lt;&gt;""</formula>
    </cfRule>
  </conditionalFormatting>
  <conditionalFormatting sqref="P32">
    <cfRule type="expression" dxfId="838" priority="3" stopIfTrue="1">
      <formula>$O32&lt;&gt;""</formula>
    </cfRule>
  </conditionalFormatting>
  <conditionalFormatting sqref="R14:W39">
    <cfRule type="expression" dxfId="837" priority="85" stopIfTrue="1">
      <formula>AND( $A14=3, $C14="ü" )</formula>
    </cfRule>
    <cfRule type="expression" dxfId="836" priority="86" stopIfTrue="1">
      <formula>AND( $A14=4, $C14="ü" )</formula>
    </cfRule>
  </conditionalFormatting>
  <conditionalFormatting sqref="T14:T39">
    <cfRule type="expression" dxfId="835" priority="82" stopIfTrue="1">
      <formula>AND($K14&lt;&gt;"",OR($O14&lt;&gt;"",$P14&lt;&gt;""))</formula>
    </cfRule>
  </conditionalFormatting>
  <conditionalFormatting sqref="U14:U39">
    <cfRule type="expression" dxfId="834" priority="88">
      <formula>$L14&lt;&gt;""</formula>
    </cfRule>
  </conditionalFormatting>
  <conditionalFormatting sqref="V14:V39">
    <cfRule type="expression" dxfId="833" priority="87">
      <formula>$L14=""</formula>
    </cfRule>
  </conditionalFormatting>
  <dataValidations count="2">
    <dataValidation type="list" allowBlank="1" showInputMessage="1" showErrorMessage="1" sqref="B14:B39" xr:uid="{7C4C19A8-DE9D-47D7-9592-707273E80C6F}">
      <formula1>"B"</formula1>
    </dataValidation>
    <dataValidation type="list" allowBlank="1" showInputMessage="1" showErrorMessage="1" sqref="A14:A39" xr:uid="{A7A4E961-FCE4-44D2-B7B8-0D0BA857ED1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F899-7B58-407C-98EC-93C63079669C}">
  <sheetPr codeName="Tabelle07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IF(Zusammenfassung!F77&lt;&gt;"",Zusammenfassung!F77,Zusammenfassung!D77)</f>
        <v>BK-Teilprojekt I - AG 2</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Zusammenfassung!$B$77</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Zusammenfassung!$C$77</f>
        <v>2</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 - AG 2</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WGFVIJlr9xO3rn15ipdlpapbXkKww9/fdPlPlaIIBlXogTTjakBJ/aKdO3RaRo7ISSjG3Y4BiSNLK+NHsJufEw==" saltValue="CCACQ08TAB2qO5c80JlUGg==" spinCount="100000" sheet="1" objects="1" scenarios="1" formatCells="0" formatRows="0" selectLockedCells="1" autoFilter="0"/>
  <mergeCells count="1">
    <mergeCell ref="O10:P10"/>
  </mergeCells>
  <conditionalFormatting sqref="J14:Q31">
    <cfRule type="expression" dxfId="832" priority="2" stopIfTrue="1">
      <formula>AND( $A14=4, $C14="ü" )</formula>
    </cfRule>
    <cfRule type="expression" dxfId="831" priority="11" stopIfTrue="1">
      <formula>AND( $A14=3, $C14="ü" )</formula>
    </cfRule>
  </conditionalFormatting>
  <conditionalFormatting sqref="J31:Q31">
    <cfRule type="expression" dxfId="830" priority="5" stopIfTrue="1">
      <formula>AND( $A31=1, $C31="T" )</formula>
    </cfRule>
    <cfRule type="expression" dxfId="829" priority="6" stopIfTrue="1">
      <formula>AND( $A31=4, $C31="ü" )</formula>
    </cfRule>
    <cfRule type="expression" dxfId="828" priority="7" stopIfTrue="1">
      <formula>AND( $A31=3, $C31="ü" )</formula>
    </cfRule>
    <cfRule type="expression" dxfId="827" priority="8" stopIfTrue="1">
      <formula>AND( $A31=2, $C31="Ü" )</formula>
    </cfRule>
  </conditionalFormatting>
  <conditionalFormatting sqref="J14:W31">
    <cfRule type="expression" dxfId="826" priority="1" stopIfTrue="1">
      <formula>AND( $A14=1, $C14="T" )</formula>
    </cfRule>
    <cfRule type="expression" dxfId="825" priority="12" stopIfTrue="1">
      <formula>AND( $A14=2, $C14="Ü" )</formula>
    </cfRule>
  </conditionalFormatting>
  <conditionalFormatting sqref="O14:O31">
    <cfRule type="expression" dxfId="824" priority="10" stopIfTrue="1">
      <formula>AND($O14&lt;&gt;"",$P14&lt;&gt;"")</formula>
    </cfRule>
  </conditionalFormatting>
  <conditionalFormatting sqref="O31">
    <cfRule type="expression" dxfId="823" priority="4" stopIfTrue="1">
      <formula>AND($O31&lt;&gt;"",$P31&lt;&gt;"")</formula>
    </cfRule>
  </conditionalFormatting>
  <conditionalFormatting sqref="P14:P31">
    <cfRule type="expression" dxfId="822" priority="9" stopIfTrue="1">
      <formula>$O14&lt;&gt;""</formula>
    </cfRule>
  </conditionalFormatting>
  <conditionalFormatting sqref="P31">
    <cfRule type="expression" dxfId="821" priority="3" stopIfTrue="1">
      <formula>$O31&lt;&gt;""</formula>
    </cfRule>
  </conditionalFormatting>
  <conditionalFormatting sqref="R14:W31">
    <cfRule type="expression" dxfId="820" priority="14" stopIfTrue="1">
      <formula>AND( $A14=3, $C14="ü" )</formula>
    </cfRule>
    <cfRule type="expression" dxfId="819" priority="15" stopIfTrue="1">
      <formula>AND( $A14=4, $C14="ü" )</formula>
    </cfRule>
  </conditionalFormatting>
  <conditionalFormatting sqref="T14:T31">
    <cfRule type="expression" dxfId="818" priority="13" stopIfTrue="1">
      <formula>AND($K14&lt;&gt;"",OR($O14&lt;&gt;"",$P14&lt;&gt;""))</formula>
    </cfRule>
  </conditionalFormatting>
  <conditionalFormatting sqref="U14:U31">
    <cfRule type="expression" dxfId="817" priority="17">
      <formula>$L14&lt;&gt;""</formula>
    </cfRule>
  </conditionalFormatting>
  <conditionalFormatting sqref="V14:V31">
    <cfRule type="expression" dxfId="816" priority="16">
      <formula>$L14=""</formula>
    </cfRule>
  </conditionalFormatting>
  <dataValidations count="2">
    <dataValidation type="list" allowBlank="1" showInputMessage="1" showErrorMessage="1" sqref="B14:B31" xr:uid="{2AB54C93-DB53-4D84-82B6-0EDC03DCB5DF}">
      <formula1>"B"</formula1>
    </dataValidation>
    <dataValidation type="list" allowBlank="1" showInputMessage="1" showErrorMessage="1" sqref="A14:A31" xr:uid="{F03C7ABB-9B16-4F38-BDDB-500EA56D845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5C6B6-9411-4CA7-B658-2017005A5E89}">
  <sheetPr codeName="Tabelle07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IF(Zusammenfassung!F78&lt;&gt;"",Zusammenfassung!F78,Zusammenfassung!D78)</f>
        <v>BK-Teilprojekt I - AG 3</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Zusammenfassung!$B$78</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Zusammenfassung!$C$78</f>
        <v>3</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 - AG 3</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IVa2DCkrqZn0jK9YJh2MdvajZtmmIrczQyzB2qhsSHtIe/snInZGmlIl7u+R2AZnhgsWrNpcSEc8csawc/nmWg==" saltValue="H40VlYqlQPOBrMAXUc6nsQ==" spinCount="100000" sheet="1" objects="1" scenarios="1" formatCells="0" formatRows="0" selectLockedCells="1" autoFilter="0"/>
  <mergeCells count="1">
    <mergeCell ref="O10:P10"/>
  </mergeCells>
  <conditionalFormatting sqref="J14:Q31">
    <cfRule type="expression" dxfId="815" priority="2" stopIfTrue="1">
      <formula>AND( $A14=4, $C14="ü" )</formula>
    </cfRule>
    <cfRule type="expression" dxfId="814" priority="11" stopIfTrue="1">
      <formula>AND( $A14=3, $C14="ü" )</formula>
    </cfRule>
  </conditionalFormatting>
  <conditionalFormatting sqref="J31:Q31">
    <cfRule type="expression" dxfId="813" priority="5" stopIfTrue="1">
      <formula>AND( $A31=1, $C31="T" )</formula>
    </cfRule>
    <cfRule type="expression" dxfId="812" priority="6" stopIfTrue="1">
      <formula>AND( $A31=4, $C31="ü" )</formula>
    </cfRule>
    <cfRule type="expression" dxfId="811" priority="7" stopIfTrue="1">
      <formula>AND( $A31=3, $C31="ü" )</formula>
    </cfRule>
    <cfRule type="expression" dxfId="810" priority="8" stopIfTrue="1">
      <formula>AND( $A31=2, $C31="Ü" )</formula>
    </cfRule>
  </conditionalFormatting>
  <conditionalFormatting sqref="J14:W31">
    <cfRule type="expression" dxfId="809" priority="1" stopIfTrue="1">
      <formula>AND( $A14=1, $C14="T" )</formula>
    </cfRule>
    <cfRule type="expression" dxfId="808" priority="12" stopIfTrue="1">
      <formula>AND( $A14=2, $C14="Ü" )</formula>
    </cfRule>
  </conditionalFormatting>
  <conditionalFormatting sqref="O14:O31">
    <cfRule type="expression" dxfId="807" priority="10" stopIfTrue="1">
      <formula>AND($O14&lt;&gt;"",$P14&lt;&gt;"")</formula>
    </cfRule>
  </conditionalFormatting>
  <conditionalFormatting sqref="O31">
    <cfRule type="expression" dxfId="806" priority="4" stopIfTrue="1">
      <formula>AND($O31&lt;&gt;"",$P31&lt;&gt;"")</formula>
    </cfRule>
  </conditionalFormatting>
  <conditionalFormatting sqref="P14:P31">
    <cfRule type="expression" dxfId="805" priority="9" stopIfTrue="1">
      <formula>$O14&lt;&gt;""</formula>
    </cfRule>
  </conditionalFormatting>
  <conditionalFormatting sqref="P31">
    <cfRule type="expression" dxfId="804" priority="3" stopIfTrue="1">
      <formula>$O31&lt;&gt;""</formula>
    </cfRule>
  </conditionalFormatting>
  <conditionalFormatting sqref="R14:W31">
    <cfRule type="expression" dxfId="803" priority="14" stopIfTrue="1">
      <formula>AND( $A14=3, $C14="ü" )</formula>
    </cfRule>
    <cfRule type="expression" dxfId="802" priority="15" stopIfTrue="1">
      <formula>AND( $A14=4, $C14="ü" )</formula>
    </cfRule>
  </conditionalFormatting>
  <conditionalFormatting sqref="T14:T31">
    <cfRule type="expression" dxfId="801" priority="13" stopIfTrue="1">
      <formula>AND($K14&lt;&gt;"",OR($O14&lt;&gt;"",$P14&lt;&gt;""))</formula>
    </cfRule>
  </conditionalFormatting>
  <conditionalFormatting sqref="U14:U31">
    <cfRule type="expression" dxfId="800" priority="17">
      <formula>$L14&lt;&gt;""</formula>
    </cfRule>
  </conditionalFormatting>
  <conditionalFormatting sqref="V14:V31">
    <cfRule type="expression" dxfId="799" priority="16">
      <formula>$L14=""</formula>
    </cfRule>
  </conditionalFormatting>
  <dataValidations count="2">
    <dataValidation type="list" allowBlank="1" showInputMessage="1" showErrorMessage="1" sqref="B14:B31" xr:uid="{C0EE8B9B-B69C-4E68-8DAD-7677FA264300}">
      <formula1>"B"</formula1>
    </dataValidation>
    <dataValidation type="list" allowBlank="1" showInputMessage="1" showErrorMessage="1" sqref="A14:A31" xr:uid="{4FD526C9-4F80-48A2-BA12-A1796A1550F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34911-3EC2-4CEC-909C-832031ABF123}">
  <sheetPr codeName="Tabelle07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IF(Zusammenfassung!F79&lt;&gt;"",Zusammenfassung!F79,Zusammenfassung!D79)</f>
        <v>BK-Teilprojekt I - AG 4</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Zusammenfassung!$B$79</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Zusammenfassung!$C$79</f>
        <v>4</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 - AG 4</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y7sSJ8VHh/e5fPeSVFrIIWs+xC0PIotDry2g1kiPOCwkPrbPXipJ+GL7Y1biWs70X/I5w/W8sMIXkBPlupncdA==" saltValue="A5MURIdpE+9CZtwg9OGZ1A==" spinCount="100000" sheet="1" objects="1" scenarios="1" formatCells="0" formatRows="0" selectLockedCells="1" autoFilter="0"/>
  <mergeCells count="1">
    <mergeCell ref="O10:P10"/>
  </mergeCells>
  <conditionalFormatting sqref="J14:Q31">
    <cfRule type="expression" dxfId="798" priority="2" stopIfTrue="1">
      <formula>AND( $A14=4, $C14="ü" )</formula>
    </cfRule>
    <cfRule type="expression" dxfId="797" priority="11" stopIfTrue="1">
      <formula>AND( $A14=3, $C14="ü" )</formula>
    </cfRule>
  </conditionalFormatting>
  <conditionalFormatting sqref="J31:Q31">
    <cfRule type="expression" dxfId="796" priority="5" stopIfTrue="1">
      <formula>AND( $A31=1, $C31="T" )</formula>
    </cfRule>
    <cfRule type="expression" dxfId="795" priority="6" stopIfTrue="1">
      <formula>AND( $A31=4, $C31="ü" )</formula>
    </cfRule>
    <cfRule type="expression" dxfId="794" priority="7" stopIfTrue="1">
      <formula>AND( $A31=3, $C31="ü" )</formula>
    </cfRule>
    <cfRule type="expression" dxfId="793" priority="8" stopIfTrue="1">
      <formula>AND( $A31=2, $C31="Ü" )</formula>
    </cfRule>
  </conditionalFormatting>
  <conditionalFormatting sqref="J14:W31">
    <cfRule type="expression" dxfId="792" priority="1" stopIfTrue="1">
      <formula>AND( $A14=1, $C14="T" )</formula>
    </cfRule>
    <cfRule type="expression" dxfId="791" priority="12" stopIfTrue="1">
      <formula>AND( $A14=2, $C14="Ü" )</formula>
    </cfRule>
  </conditionalFormatting>
  <conditionalFormatting sqref="O14:O31">
    <cfRule type="expression" dxfId="790" priority="10" stopIfTrue="1">
      <formula>AND($O14&lt;&gt;"",$P14&lt;&gt;"")</formula>
    </cfRule>
  </conditionalFormatting>
  <conditionalFormatting sqref="O31">
    <cfRule type="expression" dxfId="789" priority="4" stopIfTrue="1">
      <formula>AND($O31&lt;&gt;"",$P31&lt;&gt;"")</formula>
    </cfRule>
  </conditionalFormatting>
  <conditionalFormatting sqref="P14:P31">
    <cfRule type="expression" dxfId="788" priority="9" stopIfTrue="1">
      <formula>$O14&lt;&gt;""</formula>
    </cfRule>
  </conditionalFormatting>
  <conditionalFormatting sqref="P31">
    <cfRule type="expression" dxfId="787" priority="3" stopIfTrue="1">
      <formula>$O31&lt;&gt;""</formula>
    </cfRule>
  </conditionalFormatting>
  <conditionalFormatting sqref="R14:W31">
    <cfRule type="expression" dxfId="786" priority="14" stopIfTrue="1">
      <formula>AND( $A14=3, $C14="ü" )</formula>
    </cfRule>
    <cfRule type="expression" dxfId="785" priority="15" stopIfTrue="1">
      <formula>AND( $A14=4, $C14="ü" )</formula>
    </cfRule>
  </conditionalFormatting>
  <conditionalFormatting sqref="T14:T31">
    <cfRule type="expression" dxfId="784" priority="13" stopIfTrue="1">
      <formula>AND($K14&lt;&gt;"",OR($O14&lt;&gt;"",$P14&lt;&gt;""))</formula>
    </cfRule>
  </conditionalFormatting>
  <conditionalFormatting sqref="U14:U31">
    <cfRule type="expression" dxfId="783" priority="17">
      <formula>$L14&lt;&gt;""</formula>
    </cfRule>
  </conditionalFormatting>
  <conditionalFormatting sqref="V14:V31">
    <cfRule type="expression" dxfId="782" priority="16">
      <formula>$L14=""</formula>
    </cfRule>
  </conditionalFormatting>
  <dataValidations count="2">
    <dataValidation type="list" allowBlank="1" showInputMessage="1" showErrorMessage="1" sqref="B14:B31" xr:uid="{6678DCC4-EA29-4507-9A4C-E9B3E7EF845D}">
      <formula1>"B"</formula1>
    </dataValidation>
    <dataValidation type="list" allowBlank="1" showInputMessage="1" showErrorMessage="1" sqref="A14:A31" xr:uid="{67EAB61F-ECFD-44BC-B672-B61E0174D11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A3AB4-64A1-41E4-826C-80ACB606794D}">
  <sheetPr codeName="Tabelle07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IF(Zusammenfassung!F80&lt;&gt;"",Zusammenfassung!F80,Zusammenfassung!D80)</f>
        <v>BK-Teilprojekt I - AG 5</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Zusammenfassung!$B$80</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Zusammenfassung!$C$80</f>
        <v>5</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 - AG 5</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PbYH6pfJGUm2eZT9nLixUN/P3iX/hwsqYG3DmviWEgA55Z1tPgh/B7lwbFgj8qnVEB4hV9/r+KHwZsWo9w1I4w==" saltValue="/kHXpJ8t4wOXQoxf5GHEzQ==" spinCount="100000" sheet="1" objects="1" scenarios="1" formatCells="0" formatRows="0" selectLockedCells="1" autoFilter="0"/>
  <mergeCells count="1">
    <mergeCell ref="O10:P10"/>
  </mergeCells>
  <conditionalFormatting sqref="J14:Q31">
    <cfRule type="expression" dxfId="781" priority="2" stopIfTrue="1">
      <formula>AND( $A14=4, $C14="ü" )</formula>
    </cfRule>
    <cfRule type="expression" dxfId="780" priority="11" stopIfTrue="1">
      <formula>AND( $A14=3, $C14="ü" )</formula>
    </cfRule>
  </conditionalFormatting>
  <conditionalFormatting sqref="J31:Q31">
    <cfRule type="expression" dxfId="779" priority="5" stopIfTrue="1">
      <formula>AND( $A31=1, $C31="T" )</formula>
    </cfRule>
    <cfRule type="expression" dxfId="778" priority="6" stopIfTrue="1">
      <formula>AND( $A31=4, $C31="ü" )</formula>
    </cfRule>
    <cfRule type="expression" dxfId="777" priority="7" stopIfTrue="1">
      <formula>AND( $A31=3, $C31="ü" )</formula>
    </cfRule>
    <cfRule type="expression" dxfId="776" priority="8" stopIfTrue="1">
      <formula>AND( $A31=2, $C31="Ü" )</formula>
    </cfRule>
  </conditionalFormatting>
  <conditionalFormatting sqref="J14:W31">
    <cfRule type="expression" dxfId="775" priority="1" stopIfTrue="1">
      <formula>AND( $A14=1, $C14="T" )</formula>
    </cfRule>
    <cfRule type="expression" dxfId="774" priority="12" stopIfTrue="1">
      <formula>AND( $A14=2, $C14="Ü" )</formula>
    </cfRule>
  </conditionalFormatting>
  <conditionalFormatting sqref="O14:O31">
    <cfRule type="expression" dxfId="773" priority="10" stopIfTrue="1">
      <formula>AND($O14&lt;&gt;"",$P14&lt;&gt;"")</formula>
    </cfRule>
  </conditionalFormatting>
  <conditionalFormatting sqref="O31">
    <cfRule type="expression" dxfId="772" priority="4" stopIfTrue="1">
      <formula>AND($O31&lt;&gt;"",$P31&lt;&gt;"")</formula>
    </cfRule>
  </conditionalFormatting>
  <conditionalFormatting sqref="P14:P31">
    <cfRule type="expression" dxfId="771" priority="9" stopIfTrue="1">
      <formula>$O14&lt;&gt;""</formula>
    </cfRule>
  </conditionalFormatting>
  <conditionalFormatting sqref="P31">
    <cfRule type="expression" dxfId="770" priority="3" stopIfTrue="1">
      <formula>$O31&lt;&gt;""</formula>
    </cfRule>
  </conditionalFormatting>
  <conditionalFormatting sqref="R14:W31">
    <cfRule type="expression" dxfId="769" priority="14" stopIfTrue="1">
      <formula>AND( $A14=3, $C14="ü" )</formula>
    </cfRule>
    <cfRule type="expression" dxfId="768" priority="15" stopIfTrue="1">
      <formula>AND( $A14=4, $C14="ü" )</formula>
    </cfRule>
  </conditionalFormatting>
  <conditionalFormatting sqref="T14:T31">
    <cfRule type="expression" dxfId="767" priority="13" stopIfTrue="1">
      <formula>AND($K14&lt;&gt;"",OR($O14&lt;&gt;"",$P14&lt;&gt;""))</formula>
    </cfRule>
  </conditionalFormatting>
  <conditionalFormatting sqref="U14:U31">
    <cfRule type="expression" dxfId="766" priority="17">
      <formula>$L14&lt;&gt;""</formula>
    </cfRule>
  </conditionalFormatting>
  <conditionalFormatting sqref="V14:V31">
    <cfRule type="expression" dxfId="765" priority="16">
      <formula>$L14=""</formula>
    </cfRule>
  </conditionalFormatting>
  <dataValidations count="2">
    <dataValidation type="list" allowBlank="1" showInputMessage="1" showErrorMessage="1" sqref="B14:B31" xr:uid="{9E86A7BA-062A-4E1F-8348-1365215CBD18}">
      <formula1>"B"</formula1>
    </dataValidation>
    <dataValidation type="list" allowBlank="1" showInputMessage="1" showErrorMessage="1" sqref="A14:A31" xr:uid="{309EA0A7-9B0F-41EC-9D17-E80CEEAB55B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2E895-4D8C-43D9-892E-90EE383BDB79}">
  <sheetPr codeName="Tabelle07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IF(Zusammenfassung!F81&lt;&gt;"",Zusammenfassung!F81,Zusammenfassung!D81)</f>
        <v>BK-Teilprojekt I - AG 6</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Zusammenfassung!$B$81</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Zusammenfassung!$C$81</f>
        <v>6</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 - AG 6</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TGm9tfapU3aWo2IGxCbaLNKRFu9taRZyDdDtP6Mf8Cb2BtOVYRGrXmYbtpekRWpoXoLlX+ISHeFG98FThNmdUA==" saltValue="3lQ2VFxm6+Rw9pO/lipnaw==" spinCount="100000" sheet="1" objects="1" scenarios="1" formatCells="0" formatRows="0" selectLockedCells="1" autoFilter="0"/>
  <mergeCells count="1">
    <mergeCell ref="O10:P10"/>
  </mergeCells>
  <conditionalFormatting sqref="J14:Q31">
    <cfRule type="expression" dxfId="764" priority="2" stopIfTrue="1">
      <formula>AND( $A14=4, $C14="ü" )</formula>
    </cfRule>
    <cfRule type="expression" dxfId="763" priority="11" stopIfTrue="1">
      <formula>AND( $A14=3, $C14="ü" )</formula>
    </cfRule>
  </conditionalFormatting>
  <conditionalFormatting sqref="J31:Q31">
    <cfRule type="expression" dxfId="762" priority="5" stopIfTrue="1">
      <formula>AND( $A31=1, $C31="T" )</formula>
    </cfRule>
    <cfRule type="expression" dxfId="761" priority="6" stopIfTrue="1">
      <formula>AND( $A31=4, $C31="ü" )</formula>
    </cfRule>
    <cfRule type="expression" dxfId="760" priority="7" stopIfTrue="1">
      <formula>AND( $A31=3, $C31="ü" )</formula>
    </cfRule>
    <cfRule type="expression" dxfId="759" priority="8" stopIfTrue="1">
      <formula>AND( $A31=2, $C31="Ü" )</formula>
    </cfRule>
  </conditionalFormatting>
  <conditionalFormatting sqref="J14:W31">
    <cfRule type="expression" dxfId="758" priority="1" stopIfTrue="1">
      <formula>AND( $A14=1, $C14="T" )</formula>
    </cfRule>
    <cfRule type="expression" dxfId="757" priority="12" stopIfTrue="1">
      <formula>AND( $A14=2, $C14="Ü" )</formula>
    </cfRule>
  </conditionalFormatting>
  <conditionalFormatting sqref="O14:O31">
    <cfRule type="expression" dxfId="756" priority="10" stopIfTrue="1">
      <formula>AND($O14&lt;&gt;"",$P14&lt;&gt;"")</formula>
    </cfRule>
  </conditionalFormatting>
  <conditionalFormatting sqref="O31">
    <cfRule type="expression" dxfId="755" priority="4" stopIfTrue="1">
      <formula>AND($O31&lt;&gt;"",$P31&lt;&gt;"")</formula>
    </cfRule>
  </conditionalFormatting>
  <conditionalFormatting sqref="P14:P31">
    <cfRule type="expression" dxfId="754" priority="9" stopIfTrue="1">
      <formula>$O14&lt;&gt;""</formula>
    </cfRule>
  </conditionalFormatting>
  <conditionalFormatting sqref="P31">
    <cfRule type="expression" dxfId="753" priority="3" stopIfTrue="1">
      <formula>$O31&lt;&gt;""</formula>
    </cfRule>
  </conditionalFormatting>
  <conditionalFormatting sqref="R14:W31">
    <cfRule type="expression" dxfId="752" priority="14" stopIfTrue="1">
      <formula>AND( $A14=3, $C14="ü" )</formula>
    </cfRule>
    <cfRule type="expression" dxfId="751" priority="15" stopIfTrue="1">
      <formula>AND( $A14=4, $C14="ü" )</formula>
    </cfRule>
  </conditionalFormatting>
  <conditionalFormatting sqref="T14:T31">
    <cfRule type="expression" dxfId="750" priority="13" stopIfTrue="1">
      <formula>AND($K14&lt;&gt;"",OR($O14&lt;&gt;"",$P14&lt;&gt;""))</formula>
    </cfRule>
  </conditionalFormatting>
  <conditionalFormatting sqref="U14:U31">
    <cfRule type="expression" dxfId="749" priority="17">
      <formula>$L14&lt;&gt;""</formula>
    </cfRule>
  </conditionalFormatting>
  <conditionalFormatting sqref="V14:V31">
    <cfRule type="expression" dxfId="748" priority="16">
      <formula>$L14=""</formula>
    </cfRule>
  </conditionalFormatting>
  <dataValidations count="2">
    <dataValidation type="list" allowBlank="1" showInputMessage="1" showErrorMessage="1" sqref="B14:B31" xr:uid="{79F22C15-DA47-4924-A01A-01EEF55D89A1}">
      <formula1>"B"</formula1>
    </dataValidation>
    <dataValidation type="list" allowBlank="1" showInputMessage="1" showErrorMessage="1" sqref="A14:A31" xr:uid="{717DD7C8-505C-4983-86E6-D3FD9059A11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78F66-68D1-4ABD-BFE7-A373E907D271}">
  <sheetPr codeName="Tabelle07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IF(Zusammenfassung!F82&lt;&gt;"",Zusammenfassung!F82,Zusammenfassung!D82)</f>
        <v>BK-Teilprojekt I - AG 7</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Zusammenfassung!$B$82</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Zusammenfassung!$C$82</f>
        <v>7</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 - AG 7</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IsnBCsgdnNfmw20qPZiL3qod8eygTJyuP8miZHX0MyA3/MXriYMqxIoQmermVXxrYUjn8L5zOlHDqTd5mPpaCw==" saltValue="LNCQuRV4Iv2FPHlBCeWNxw==" spinCount="100000" sheet="1" objects="1" scenarios="1" formatCells="0" formatRows="0" selectLockedCells="1" autoFilter="0"/>
  <mergeCells count="1">
    <mergeCell ref="O10:P10"/>
  </mergeCells>
  <conditionalFormatting sqref="J14:Q31">
    <cfRule type="expression" dxfId="747" priority="2" stopIfTrue="1">
      <formula>AND( $A14=4, $C14="ü" )</formula>
    </cfRule>
    <cfRule type="expression" dxfId="746" priority="11" stopIfTrue="1">
      <formula>AND( $A14=3, $C14="ü" )</formula>
    </cfRule>
  </conditionalFormatting>
  <conditionalFormatting sqref="J31:Q31">
    <cfRule type="expression" dxfId="745" priority="5" stopIfTrue="1">
      <formula>AND( $A31=1, $C31="T" )</formula>
    </cfRule>
    <cfRule type="expression" dxfId="744" priority="6" stopIfTrue="1">
      <formula>AND( $A31=4, $C31="ü" )</formula>
    </cfRule>
    <cfRule type="expression" dxfId="743" priority="7" stopIfTrue="1">
      <formula>AND( $A31=3, $C31="ü" )</formula>
    </cfRule>
    <cfRule type="expression" dxfId="742" priority="8" stopIfTrue="1">
      <formula>AND( $A31=2, $C31="Ü" )</formula>
    </cfRule>
  </conditionalFormatting>
  <conditionalFormatting sqref="J14:W31">
    <cfRule type="expression" dxfId="741" priority="1" stopIfTrue="1">
      <formula>AND( $A14=1, $C14="T" )</formula>
    </cfRule>
    <cfRule type="expression" dxfId="740" priority="12" stopIfTrue="1">
      <formula>AND( $A14=2, $C14="Ü" )</formula>
    </cfRule>
  </conditionalFormatting>
  <conditionalFormatting sqref="O14:O31">
    <cfRule type="expression" dxfId="739" priority="10" stopIfTrue="1">
      <formula>AND($O14&lt;&gt;"",$P14&lt;&gt;"")</formula>
    </cfRule>
  </conditionalFormatting>
  <conditionalFormatting sqref="O31">
    <cfRule type="expression" dxfId="738" priority="4" stopIfTrue="1">
      <formula>AND($O31&lt;&gt;"",$P31&lt;&gt;"")</formula>
    </cfRule>
  </conditionalFormatting>
  <conditionalFormatting sqref="P14:P31">
    <cfRule type="expression" dxfId="737" priority="9" stopIfTrue="1">
      <formula>$O14&lt;&gt;""</formula>
    </cfRule>
  </conditionalFormatting>
  <conditionalFormatting sqref="P31">
    <cfRule type="expression" dxfId="736" priority="3" stopIfTrue="1">
      <formula>$O31&lt;&gt;""</formula>
    </cfRule>
  </conditionalFormatting>
  <conditionalFormatting sqref="R14:W31">
    <cfRule type="expression" dxfId="735" priority="14" stopIfTrue="1">
      <formula>AND( $A14=3, $C14="ü" )</formula>
    </cfRule>
    <cfRule type="expression" dxfId="734" priority="15" stopIfTrue="1">
      <formula>AND( $A14=4, $C14="ü" )</formula>
    </cfRule>
  </conditionalFormatting>
  <conditionalFormatting sqref="T14:T31">
    <cfRule type="expression" dxfId="733" priority="13" stopIfTrue="1">
      <formula>AND($K14&lt;&gt;"",OR($O14&lt;&gt;"",$P14&lt;&gt;""))</formula>
    </cfRule>
  </conditionalFormatting>
  <conditionalFormatting sqref="U14:U31">
    <cfRule type="expression" dxfId="732" priority="17">
      <formula>$L14&lt;&gt;""</formula>
    </cfRule>
  </conditionalFormatting>
  <conditionalFormatting sqref="V14:V31">
    <cfRule type="expression" dxfId="731" priority="16">
      <formula>$L14=""</formula>
    </cfRule>
  </conditionalFormatting>
  <dataValidations count="2">
    <dataValidation type="list" allowBlank="1" showInputMessage="1" showErrorMessage="1" sqref="B14:B31" xr:uid="{3E352504-1026-482B-AD0F-ACFA85E39621}">
      <formula1>"B"</formula1>
    </dataValidation>
    <dataValidation type="list" allowBlank="1" showInputMessage="1" showErrorMessage="1" sqref="A14:A31" xr:uid="{15396D91-CF6B-4D89-B517-57AD2ECDE79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6D769-0A79-4321-B788-7805097DC47C}">
  <sheetPr codeName="Tabelle07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IF(Zusammenfassung!F83&lt;&gt;"",Zusammenfassung!F83,Zusammenfassung!D83)</f>
        <v>BK-Teilprojekt I - AG 8</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Zusammenfassung!$B$83</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Zusammenfassung!$C$83</f>
        <v>8</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 - AG 8</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958VJ8/nl8st5tsaScT98JOwJTTQ7tG2sO+vbZWLoEIpUJl2zmTl6N2Bcmb3vrcxWDgii8RsTDjIx2t32YnGbg==" saltValue="f91SHxNjCf0DZvHh0iMewg==" spinCount="100000" sheet="1" objects="1" scenarios="1" formatCells="0" formatRows="0" selectLockedCells="1" autoFilter="0"/>
  <mergeCells count="1">
    <mergeCell ref="O10:P10"/>
  </mergeCells>
  <conditionalFormatting sqref="J14:Q31">
    <cfRule type="expression" dxfId="730" priority="2" stopIfTrue="1">
      <formula>AND( $A14=4, $C14="ü" )</formula>
    </cfRule>
    <cfRule type="expression" dxfId="729" priority="11" stopIfTrue="1">
      <formula>AND( $A14=3, $C14="ü" )</formula>
    </cfRule>
  </conditionalFormatting>
  <conditionalFormatting sqref="J31:Q31">
    <cfRule type="expression" dxfId="728" priority="5" stopIfTrue="1">
      <formula>AND( $A31=1, $C31="T" )</formula>
    </cfRule>
    <cfRule type="expression" dxfId="727" priority="6" stopIfTrue="1">
      <formula>AND( $A31=4, $C31="ü" )</formula>
    </cfRule>
    <cfRule type="expression" dxfId="726" priority="7" stopIfTrue="1">
      <formula>AND( $A31=3, $C31="ü" )</formula>
    </cfRule>
    <cfRule type="expression" dxfId="725" priority="8" stopIfTrue="1">
      <formula>AND( $A31=2, $C31="Ü" )</formula>
    </cfRule>
  </conditionalFormatting>
  <conditionalFormatting sqref="J14:W31">
    <cfRule type="expression" dxfId="724" priority="1" stopIfTrue="1">
      <formula>AND( $A14=1, $C14="T" )</formula>
    </cfRule>
    <cfRule type="expression" dxfId="723" priority="12" stopIfTrue="1">
      <formula>AND( $A14=2, $C14="Ü" )</formula>
    </cfRule>
  </conditionalFormatting>
  <conditionalFormatting sqref="O14:O31">
    <cfRule type="expression" dxfId="722" priority="10" stopIfTrue="1">
      <formula>AND($O14&lt;&gt;"",$P14&lt;&gt;"")</formula>
    </cfRule>
  </conditionalFormatting>
  <conditionalFormatting sqref="O31">
    <cfRule type="expression" dxfId="721" priority="4" stopIfTrue="1">
      <formula>AND($O31&lt;&gt;"",$P31&lt;&gt;"")</formula>
    </cfRule>
  </conditionalFormatting>
  <conditionalFormatting sqref="P14:P31">
    <cfRule type="expression" dxfId="720" priority="9" stopIfTrue="1">
      <formula>$O14&lt;&gt;""</formula>
    </cfRule>
  </conditionalFormatting>
  <conditionalFormatting sqref="P31">
    <cfRule type="expression" dxfId="719" priority="3" stopIfTrue="1">
      <formula>$O31&lt;&gt;""</formula>
    </cfRule>
  </conditionalFormatting>
  <conditionalFormatting sqref="R14:W31">
    <cfRule type="expression" dxfId="718" priority="14" stopIfTrue="1">
      <formula>AND( $A14=3, $C14="ü" )</formula>
    </cfRule>
    <cfRule type="expression" dxfId="717" priority="15" stopIfTrue="1">
      <formula>AND( $A14=4, $C14="ü" )</formula>
    </cfRule>
  </conditionalFormatting>
  <conditionalFormatting sqref="T14:T31">
    <cfRule type="expression" dxfId="716" priority="13" stopIfTrue="1">
      <formula>AND($K14&lt;&gt;"",OR($O14&lt;&gt;"",$P14&lt;&gt;""))</formula>
    </cfRule>
  </conditionalFormatting>
  <conditionalFormatting sqref="U14:U31">
    <cfRule type="expression" dxfId="715" priority="17">
      <formula>$L14&lt;&gt;""</formula>
    </cfRule>
  </conditionalFormatting>
  <conditionalFormatting sqref="V14:V31">
    <cfRule type="expression" dxfId="714" priority="16">
      <formula>$L14=""</formula>
    </cfRule>
  </conditionalFormatting>
  <dataValidations count="2">
    <dataValidation type="list" allowBlank="1" showInputMessage="1" showErrorMessage="1" sqref="B14:B31" xr:uid="{BFAE4D88-BE3A-4710-B95A-A76CA6949621}">
      <formula1>"B"</formula1>
    </dataValidation>
    <dataValidation type="list" allowBlank="1" showInputMessage="1" showErrorMessage="1" sqref="A14:A31" xr:uid="{204CC9A6-25A2-4610-BC3C-A6BAD4099BC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65BB1-34DE-45E4-81F3-689EC1287A2E}">
  <sheetPr codeName="Tabelle07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IF(Zusammenfassung!F84&lt;&gt;"",Zusammenfassung!F84,Zusammenfassung!D84)</f>
        <v>BK-Teilprojekt I - AG 9</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Zusammenfassung!$B$84</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Zusammenfassung!$C$84</f>
        <v>9</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 - AG 9</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Yd3jLblURsiSH9c5/+jg5lrMUwbkY4ryPQItmFnTTWlTATKlLo2rWfHawjP3bTsD+OoCTETrS3WCj6/PWnsBVQ==" saltValue="OM/VkDLhMNzJLGpbsIV1lw==" spinCount="100000" sheet="1" objects="1" scenarios="1" formatCells="0" formatRows="0" selectLockedCells="1" autoFilter="0"/>
  <mergeCells count="1">
    <mergeCell ref="O10:P10"/>
  </mergeCells>
  <conditionalFormatting sqref="J14:Q31">
    <cfRule type="expression" dxfId="713" priority="2" stopIfTrue="1">
      <formula>AND( $A14=4, $C14="ü" )</formula>
    </cfRule>
    <cfRule type="expression" dxfId="712" priority="11" stopIfTrue="1">
      <formula>AND( $A14=3, $C14="ü" )</formula>
    </cfRule>
  </conditionalFormatting>
  <conditionalFormatting sqref="J31:Q31">
    <cfRule type="expression" dxfId="711" priority="5" stopIfTrue="1">
      <formula>AND( $A31=1, $C31="T" )</formula>
    </cfRule>
    <cfRule type="expression" dxfId="710" priority="6" stopIfTrue="1">
      <formula>AND( $A31=4, $C31="ü" )</formula>
    </cfRule>
    <cfRule type="expression" dxfId="709" priority="7" stopIfTrue="1">
      <formula>AND( $A31=3, $C31="ü" )</formula>
    </cfRule>
    <cfRule type="expression" dxfId="708" priority="8" stopIfTrue="1">
      <formula>AND( $A31=2, $C31="Ü" )</formula>
    </cfRule>
  </conditionalFormatting>
  <conditionalFormatting sqref="J14:W31">
    <cfRule type="expression" dxfId="707" priority="1" stopIfTrue="1">
      <formula>AND( $A14=1, $C14="T" )</formula>
    </cfRule>
    <cfRule type="expression" dxfId="706" priority="12" stopIfTrue="1">
      <formula>AND( $A14=2, $C14="Ü" )</formula>
    </cfRule>
  </conditionalFormatting>
  <conditionalFormatting sqref="O14:O31">
    <cfRule type="expression" dxfId="705" priority="10" stopIfTrue="1">
      <formula>AND($O14&lt;&gt;"",$P14&lt;&gt;"")</formula>
    </cfRule>
  </conditionalFormatting>
  <conditionalFormatting sqref="O31">
    <cfRule type="expression" dxfId="704" priority="4" stopIfTrue="1">
      <formula>AND($O31&lt;&gt;"",$P31&lt;&gt;"")</formula>
    </cfRule>
  </conditionalFormatting>
  <conditionalFormatting sqref="P14:P31">
    <cfRule type="expression" dxfId="703" priority="9" stopIfTrue="1">
      <formula>$O14&lt;&gt;""</formula>
    </cfRule>
  </conditionalFormatting>
  <conditionalFormatting sqref="P31">
    <cfRule type="expression" dxfId="702" priority="3" stopIfTrue="1">
      <formula>$O31&lt;&gt;""</formula>
    </cfRule>
  </conditionalFormatting>
  <conditionalFormatting sqref="R14:W31">
    <cfRule type="expression" dxfId="701" priority="14" stopIfTrue="1">
      <formula>AND( $A14=3, $C14="ü" )</formula>
    </cfRule>
    <cfRule type="expression" dxfId="700" priority="15" stopIfTrue="1">
      <formula>AND( $A14=4, $C14="ü" )</formula>
    </cfRule>
  </conditionalFormatting>
  <conditionalFormatting sqref="T14:T31">
    <cfRule type="expression" dxfId="699" priority="13" stopIfTrue="1">
      <formula>AND($K14&lt;&gt;"",OR($O14&lt;&gt;"",$P14&lt;&gt;""))</formula>
    </cfRule>
  </conditionalFormatting>
  <conditionalFormatting sqref="U14:U31">
    <cfRule type="expression" dxfId="698" priority="17">
      <formula>$L14&lt;&gt;""</formula>
    </cfRule>
  </conditionalFormatting>
  <conditionalFormatting sqref="V14:V31">
    <cfRule type="expression" dxfId="697" priority="16">
      <formula>$L14=""</formula>
    </cfRule>
  </conditionalFormatting>
  <dataValidations count="2">
    <dataValidation type="list" allowBlank="1" showInputMessage="1" showErrorMessage="1" sqref="B14:B31" xr:uid="{D0A13FF2-948A-4562-801F-458B87697B07}">
      <formula1>"B"</formula1>
    </dataValidation>
    <dataValidation type="list" allowBlank="1" showInputMessage="1" showErrorMessage="1" sqref="A14:A31" xr:uid="{834144DD-C838-42EF-B235-06D960DDDFA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66DB2-730A-4328-99CC-F6DCEC855E85}">
  <sheetPr codeName="Tabelle008"/>
  <dimension ref="A1:Z50"/>
  <sheetViews>
    <sheetView zoomScale="85" zoomScaleNormal="85" workbookViewId="0">
      <selection activeCell="B5" sqref="B5"/>
    </sheetView>
  </sheetViews>
  <sheetFormatPr baseColWidth="10" defaultColWidth="11.42578125" defaultRowHeight="15" x14ac:dyDescent="0.25"/>
  <cols>
    <col min="1" max="1" width="16.7109375" style="255" customWidth="1"/>
    <col min="2" max="2" width="88.7109375" style="258" customWidth="1"/>
    <col min="3" max="3" width="5.28515625" style="259" customWidth="1"/>
    <col min="4" max="4" width="54.7109375" style="67" customWidth="1"/>
    <col min="5" max="5" width="15.85546875" style="260" customWidth="1"/>
    <col min="6" max="6" width="15.85546875" style="67" customWidth="1"/>
    <col min="7" max="16384" width="11.42578125" style="67"/>
  </cols>
  <sheetData>
    <row r="1" spans="1:26" ht="20.100000000000001" customHeight="1" x14ac:dyDescent="0.25">
      <c r="A1" s="247" t="str">
        <f>CONCATENATE(Sprache!B7,":")</f>
        <v>Kunde:</v>
      </c>
      <c r="B1" s="248" t="s">
        <v>349</v>
      </c>
      <c r="C1" s="249"/>
      <c r="D1" s="250"/>
      <c r="E1" s="250"/>
      <c r="F1" s="250"/>
      <c r="G1" s="250"/>
      <c r="H1" s="250"/>
      <c r="I1" s="250"/>
      <c r="J1" s="250"/>
      <c r="K1" s="250"/>
      <c r="L1" s="250"/>
      <c r="M1" s="250"/>
      <c r="N1" s="250"/>
      <c r="O1" s="250"/>
      <c r="P1" s="250"/>
      <c r="Q1" s="250"/>
      <c r="R1" s="250"/>
      <c r="S1" s="250"/>
      <c r="T1" s="250"/>
      <c r="U1" s="250"/>
      <c r="V1" s="250"/>
      <c r="W1" s="250"/>
      <c r="X1" s="250"/>
      <c r="Y1" s="250"/>
      <c r="Z1" s="250"/>
    </row>
    <row r="2" spans="1:26" ht="20.100000000000001" customHeight="1" x14ac:dyDescent="0.25">
      <c r="A2" s="247" t="str">
        <f>CONCATENATE(Sprache!B8,":")</f>
        <v>Vorhaben:</v>
      </c>
      <c r="B2" s="248" t="s">
        <v>475</v>
      </c>
      <c r="C2" s="250"/>
      <c r="D2" s="250"/>
      <c r="E2" s="250"/>
      <c r="F2" s="250"/>
      <c r="G2" s="250"/>
      <c r="H2" s="250"/>
      <c r="I2" s="250"/>
      <c r="J2" s="250"/>
      <c r="K2" s="250"/>
      <c r="L2" s="250"/>
      <c r="M2" s="250"/>
      <c r="N2" s="250"/>
      <c r="O2" s="250"/>
      <c r="P2" s="250"/>
      <c r="Q2" s="250"/>
      <c r="R2" s="250"/>
      <c r="S2" s="250"/>
      <c r="T2" s="250"/>
      <c r="U2" s="250"/>
      <c r="V2" s="250"/>
      <c r="W2" s="250"/>
      <c r="X2" s="250"/>
      <c r="Y2" s="250"/>
      <c r="Z2" s="250"/>
    </row>
    <row r="3" spans="1:26" ht="20.100000000000001" customHeight="1" x14ac:dyDescent="0.25">
      <c r="A3" s="247" t="str">
        <f>CONCATENATE(Sprache!B9,":")</f>
        <v>Dokument:</v>
      </c>
      <c r="B3" s="251" t="str">
        <f>Sprache!$B$6</f>
        <v>Leistungsverzeichnis</v>
      </c>
      <c r="C3" s="250"/>
      <c r="D3" s="250"/>
      <c r="E3" s="250"/>
      <c r="F3" s="250"/>
      <c r="G3" s="250"/>
      <c r="H3" s="250"/>
      <c r="I3" s="250"/>
      <c r="J3" s="250"/>
      <c r="K3" s="250"/>
      <c r="L3" s="250"/>
      <c r="M3" s="250"/>
      <c r="N3" s="250"/>
      <c r="O3" s="250"/>
      <c r="P3" s="250"/>
      <c r="Q3" s="250"/>
      <c r="R3" s="250"/>
      <c r="S3" s="250"/>
      <c r="T3" s="250"/>
      <c r="U3" s="250"/>
      <c r="V3" s="250"/>
      <c r="W3" s="250"/>
      <c r="X3" s="250"/>
      <c r="Y3" s="250"/>
      <c r="Z3" s="250"/>
    </row>
    <row r="4" spans="1:26" ht="20.100000000000001" customHeight="1" x14ac:dyDescent="0.25">
      <c r="A4" s="247" t="str">
        <f>CONCATENATE(Sprache!B10,":")</f>
        <v>Teil:</v>
      </c>
      <c r="B4" s="251" t="str">
        <f>Sprache!B11</f>
        <v>Deckblatt</v>
      </c>
      <c r="C4" s="250"/>
      <c r="D4" s="250"/>
      <c r="E4" s="250"/>
      <c r="F4" s="250"/>
      <c r="G4" s="250"/>
      <c r="H4" s="250"/>
      <c r="I4" s="250"/>
      <c r="J4" s="250"/>
      <c r="K4" s="250"/>
      <c r="L4" s="250"/>
      <c r="M4" s="250"/>
      <c r="N4" s="250"/>
      <c r="O4" s="250"/>
      <c r="P4" s="250"/>
      <c r="Q4" s="250"/>
      <c r="R4" s="250"/>
      <c r="S4" s="250"/>
      <c r="T4" s="250"/>
      <c r="U4" s="250"/>
      <c r="V4" s="250"/>
      <c r="W4" s="250"/>
      <c r="X4" s="250"/>
      <c r="Y4" s="250"/>
      <c r="Z4" s="250"/>
    </row>
    <row r="5" spans="1:26" ht="99.95" customHeight="1" x14ac:dyDescent="0.25">
      <c r="A5" s="252" t="str">
        <f>CONCATENATE(Sprache!B13," (",Sprache!B12,")")</f>
        <v>Bieter (Name)</v>
      </c>
      <c r="B5" s="14"/>
      <c r="C5" s="250"/>
      <c r="D5" s="250"/>
      <c r="E5" s="250"/>
      <c r="F5" s="250"/>
      <c r="G5" s="250"/>
      <c r="H5" s="250"/>
      <c r="I5" s="250"/>
      <c r="J5" s="250"/>
      <c r="K5" s="250"/>
      <c r="L5" s="250"/>
      <c r="M5" s="250"/>
      <c r="N5" s="250"/>
      <c r="O5" s="250"/>
      <c r="P5" s="250"/>
      <c r="Q5" s="250"/>
      <c r="R5" s="250"/>
      <c r="S5" s="250"/>
      <c r="T5" s="250"/>
      <c r="U5" s="250"/>
      <c r="V5" s="250"/>
      <c r="W5" s="250"/>
      <c r="X5" s="250"/>
      <c r="Y5" s="250"/>
      <c r="Z5" s="250"/>
    </row>
    <row r="6" spans="1:26" ht="99.95" customHeight="1" x14ac:dyDescent="0.25">
      <c r="A6" s="252" t="str">
        <f>CONCATENATE(Sprache!B13," (",Sprache!B15,")")</f>
        <v>Bieter (Adresse)</v>
      </c>
      <c r="B6" s="14"/>
      <c r="C6" s="250"/>
      <c r="D6" s="250"/>
      <c r="E6" s="250"/>
      <c r="F6" s="250"/>
      <c r="G6" s="250"/>
      <c r="H6" s="250"/>
      <c r="I6" s="250"/>
      <c r="J6" s="250"/>
      <c r="K6" s="250"/>
      <c r="L6" s="250"/>
      <c r="M6" s="250"/>
      <c r="N6" s="250"/>
      <c r="O6" s="250"/>
      <c r="P6" s="250"/>
      <c r="Q6" s="250"/>
      <c r="R6" s="250"/>
      <c r="S6" s="250"/>
      <c r="T6" s="250"/>
      <c r="U6" s="250"/>
      <c r="V6" s="250"/>
      <c r="W6" s="250"/>
      <c r="X6" s="250"/>
      <c r="Y6" s="250"/>
      <c r="Z6" s="250"/>
    </row>
    <row r="7" spans="1:26" x14ac:dyDescent="0.25">
      <c r="A7" s="253"/>
      <c r="B7" s="253"/>
      <c r="C7" s="250"/>
      <c r="D7" s="250"/>
      <c r="E7" s="254"/>
      <c r="F7" s="250"/>
      <c r="G7" s="250"/>
      <c r="H7" s="250"/>
      <c r="I7" s="250"/>
      <c r="J7" s="250"/>
      <c r="K7" s="250"/>
      <c r="L7" s="250"/>
      <c r="M7" s="250"/>
      <c r="N7" s="250"/>
      <c r="O7" s="250"/>
      <c r="P7" s="250"/>
      <c r="Q7" s="250"/>
      <c r="R7" s="250"/>
      <c r="S7" s="250"/>
      <c r="T7" s="250"/>
      <c r="U7" s="250"/>
      <c r="V7" s="250"/>
      <c r="W7" s="250"/>
      <c r="X7" s="250"/>
      <c r="Y7" s="250"/>
      <c r="Z7" s="250"/>
    </row>
    <row r="8" spans="1:26" ht="15.75" x14ac:dyDescent="0.25">
      <c r="A8" s="376" t="s">
        <v>350</v>
      </c>
      <c r="B8" s="376"/>
      <c r="C8" s="250"/>
      <c r="D8" s="250"/>
      <c r="E8" s="254"/>
      <c r="F8" s="250"/>
      <c r="G8" s="250"/>
      <c r="H8" s="250"/>
      <c r="I8" s="250"/>
      <c r="J8" s="250"/>
      <c r="K8" s="250"/>
      <c r="L8" s="250"/>
      <c r="M8" s="250"/>
      <c r="N8" s="250"/>
      <c r="O8" s="250"/>
      <c r="P8" s="250"/>
      <c r="Q8" s="250"/>
      <c r="R8" s="250"/>
      <c r="S8" s="250"/>
      <c r="T8" s="250"/>
      <c r="U8" s="250"/>
      <c r="V8" s="250"/>
      <c r="W8" s="250"/>
      <c r="X8" s="250"/>
      <c r="Y8" s="250"/>
      <c r="Z8" s="250"/>
    </row>
    <row r="9" spans="1:26" ht="180" customHeight="1" x14ac:dyDescent="0.25">
      <c r="A9" s="377" t="s">
        <v>351</v>
      </c>
      <c r="B9" s="377"/>
      <c r="C9" s="250"/>
      <c r="D9" s="250"/>
      <c r="E9" s="254"/>
      <c r="F9" s="250"/>
      <c r="G9" s="250"/>
      <c r="H9" s="250"/>
      <c r="I9" s="250"/>
      <c r="J9" s="250"/>
      <c r="K9" s="250"/>
      <c r="L9" s="250"/>
      <c r="M9" s="250"/>
      <c r="N9" s="250"/>
      <c r="O9" s="250"/>
      <c r="P9" s="250"/>
      <c r="Q9" s="250"/>
      <c r="R9" s="250"/>
      <c r="S9" s="250"/>
      <c r="T9" s="250"/>
      <c r="U9" s="250"/>
      <c r="V9" s="250"/>
      <c r="W9" s="250"/>
      <c r="X9" s="250"/>
      <c r="Y9" s="250"/>
      <c r="Z9" s="250"/>
    </row>
    <row r="10" spans="1:26" ht="180" customHeight="1" x14ac:dyDescent="0.25">
      <c r="A10" s="377" t="s">
        <v>352</v>
      </c>
      <c r="B10" s="377"/>
      <c r="C10" s="250"/>
      <c r="D10" s="250"/>
      <c r="E10" s="254"/>
      <c r="F10" s="250"/>
      <c r="G10" s="250"/>
      <c r="H10" s="250"/>
      <c r="I10" s="250"/>
      <c r="J10" s="250"/>
      <c r="K10" s="250"/>
      <c r="L10" s="250"/>
      <c r="M10" s="250"/>
      <c r="N10" s="250"/>
      <c r="O10" s="250"/>
      <c r="P10" s="250"/>
      <c r="Q10" s="250"/>
      <c r="R10" s="250"/>
      <c r="S10" s="250"/>
      <c r="T10" s="250"/>
      <c r="U10" s="250"/>
      <c r="V10" s="250"/>
      <c r="W10" s="250"/>
      <c r="X10" s="250"/>
      <c r="Y10" s="250"/>
      <c r="Z10" s="250"/>
    </row>
    <row r="11" spans="1:26" x14ac:dyDescent="0.25">
      <c r="A11" s="253"/>
      <c r="B11" s="253"/>
      <c r="C11" s="250"/>
      <c r="D11" s="250"/>
      <c r="E11" s="254"/>
      <c r="F11" s="250"/>
      <c r="G11" s="250"/>
      <c r="H11" s="250"/>
      <c r="I11" s="250"/>
      <c r="J11" s="250"/>
      <c r="K11" s="250"/>
      <c r="L11" s="250"/>
      <c r="M11" s="250"/>
      <c r="N11" s="250"/>
      <c r="O11" s="250"/>
      <c r="P11" s="250"/>
      <c r="Q11" s="250"/>
      <c r="R11" s="250"/>
      <c r="S11" s="250"/>
      <c r="T11" s="250"/>
      <c r="U11" s="250"/>
      <c r="V11" s="250"/>
      <c r="W11" s="250"/>
      <c r="X11" s="250"/>
      <c r="Y11" s="250"/>
      <c r="Z11" s="250"/>
    </row>
    <row r="12" spans="1:26" x14ac:dyDescent="0.25">
      <c r="A12" s="253"/>
      <c r="B12" s="253"/>
      <c r="C12" s="250"/>
      <c r="D12" s="250"/>
      <c r="E12" s="254"/>
      <c r="F12" s="250"/>
      <c r="G12" s="250"/>
      <c r="H12" s="250"/>
      <c r="I12" s="250"/>
      <c r="J12" s="250"/>
      <c r="K12" s="250"/>
      <c r="L12" s="250"/>
      <c r="M12" s="250"/>
      <c r="N12" s="250"/>
      <c r="O12" s="250"/>
      <c r="P12" s="250"/>
      <c r="Q12" s="250"/>
      <c r="R12" s="250"/>
      <c r="S12" s="250"/>
      <c r="T12" s="250"/>
      <c r="U12" s="250"/>
      <c r="V12" s="250"/>
      <c r="W12" s="250"/>
      <c r="X12" s="250"/>
      <c r="Y12" s="250"/>
      <c r="Z12" s="250"/>
    </row>
    <row r="13" spans="1:26" x14ac:dyDescent="0.25">
      <c r="A13" s="253"/>
      <c r="B13" s="253"/>
      <c r="C13" s="250"/>
      <c r="D13" s="250"/>
      <c r="E13" s="254"/>
      <c r="F13" s="250"/>
      <c r="G13" s="250"/>
      <c r="H13" s="250"/>
      <c r="I13" s="250"/>
      <c r="J13" s="250"/>
      <c r="K13" s="250"/>
      <c r="L13" s="250"/>
      <c r="M13" s="250"/>
      <c r="N13" s="250"/>
      <c r="O13" s="250"/>
      <c r="P13" s="250"/>
      <c r="Q13" s="250"/>
      <c r="R13" s="250"/>
      <c r="S13" s="250"/>
      <c r="T13" s="250"/>
      <c r="U13" s="250"/>
      <c r="V13" s="250"/>
      <c r="W13" s="250"/>
      <c r="X13" s="250"/>
      <c r="Y13" s="250"/>
      <c r="Z13" s="250"/>
    </row>
    <row r="14" spans="1:26" x14ac:dyDescent="0.25">
      <c r="A14" s="253"/>
      <c r="B14" s="256"/>
      <c r="C14" s="257"/>
      <c r="D14" s="250"/>
      <c r="E14" s="254"/>
      <c r="F14" s="250"/>
      <c r="G14" s="250"/>
      <c r="H14" s="250"/>
      <c r="I14" s="250"/>
      <c r="J14" s="250"/>
      <c r="K14" s="250"/>
      <c r="L14" s="250"/>
      <c r="M14" s="250"/>
      <c r="N14" s="250"/>
      <c r="O14" s="250"/>
      <c r="P14" s="250"/>
      <c r="Q14" s="250"/>
      <c r="R14" s="250"/>
      <c r="S14" s="250"/>
      <c r="T14" s="250"/>
      <c r="U14" s="250"/>
      <c r="V14" s="250"/>
      <c r="W14" s="250"/>
      <c r="X14" s="250"/>
      <c r="Y14" s="250"/>
      <c r="Z14" s="250"/>
    </row>
    <row r="15" spans="1:26" x14ac:dyDescent="0.25">
      <c r="A15" s="253"/>
      <c r="B15" s="256"/>
      <c r="C15" s="257"/>
      <c r="D15" s="250"/>
      <c r="E15" s="254"/>
      <c r="F15" s="250"/>
      <c r="G15" s="250"/>
      <c r="H15" s="250"/>
      <c r="I15" s="250"/>
      <c r="J15" s="250"/>
      <c r="K15" s="250"/>
      <c r="L15" s="250"/>
      <c r="M15" s="250"/>
      <c r="N15" s="250"/>
      <c r="O15" s="250"/>
      <c r="P15" s="250"/>
      <c r="Q15" s="250"/>
      <c r="R15" s="250"/>
      <c r="S15" s="250"/>
      <c r="T15" s="250"/>
      <c r="U15" s="250"/>
      <c r="V15" s="250"/>
      <c r="W15" s="250"/>
      <c r="X15" s="250"/>
      <c r="Y15" s="250"/>
      <c r="Z15" s="250"/>
    </row>
    <row r="16" spans="1:26" x14ac:dyDescent="0.25">
      <c r="A16" s="253"/>
      <c r="B16" s="256"/>
      <c r="C16" s="257"/>
      <c r="D16" s="250"/>
      <c r="E16" s="254"/>
      <c r="F16" s="250"/>
      <c r="G16" s="250"/>
      <c r="H16" s="250"/>
      <c r="I16" s="250"/>
      <c r="J16" s="250"/>
      <c r="K16" s="250"/>
      <c r="L16" s="250"/>
      <c r="M16" s="250"/>
      <c r="N16" s="250"/>
      <c r="O16" s="250"/>
      <c r="P16" s="250"/>
      <c r="Q16" s="250"/>
      <c r="R16" s="250"/>
      <c r="S16" s="250"/>
      <c r="T16" s="250"/>
      <c r="U16" s="250"/>
      <c r="V16" s="250"/>
      <c r="W16" s="250"/>
      <c r="X16" s="250"/>
      <c r="Y16" s="250"/>
      <c r="Z16" s="250"/>
    </row>
    <row r="17" spans="1:26" x14ac:dyDescent="0.25">
      <c r="A17" s="253"/>
      <c r="B17" s="256"/>
      <c r="C17" s="257"/>
      <c r="D17" s="250"/>
      <c r="E17" s="254"/>
      <c r="F17" s="250"/>
      <c r="G17" s="250"/>
      <c r="H17" s="250"/>
      <c r="I17" s="250"/>
      <c r="J17" s="250"/>
      <c r="K17" s="250"/>
      <c r="L17" s="250"/>
      <c r="M17" s="250"/>
      <c r="N17" s="250"/>
      <c r="O17" s="250"/>
      <c r="P17" s="250"/>
      <c r="Q17" s="250"/>
      <c r="R17" s="250"/>
      <c r="S17" s="250"/>
      <c r="T17" s="250"/>
      <c r="U17" s="250"/>
      <c r="V17" s="250"/>
      <c r="W17" s="250"/>
      <c r="X17" s="250"/>
      <c r="Y17" s="250"/>
      <c r="Z17" s="250"/>
    </row>
    <row r="18" spans="1:26" x14ac:dyDescent="0.25">
      <c r="A18" s="253"/>
      <c r="B18" s="256"/>
      <c r="C18" s="257"/>
      <c r="D18" s="250"/>
      <c r="E18" s="254"/>
      <c r="F18" s="250"/>
      <c r="G18" s="250"/>
      <c r="H18" s="250"/>
      <c r="I18" s="250"/>
      <c r="J18" s="250"/>
      <c r="K18" s="250"/>
      <c r="L18" s="250"/>
      <c r="M18" s="250"/>
      <c r="N18" s="250"/>
      <c r="O18" s="250"/>
      <c r="P18" s="250"/>
      <c r="Q18" s="250"/>
      <c r="R18" s="250"/>
      <c r="S18" s="250"/>
      <c r="T18" s="250"/>
      <c r="U18" s="250"/>
      <c r="V18" s="250"/>
      <c r="W18" s="250"/>
      <c r="X18" s="250"/>
      <c r="Y18" s="250"/>
      <c r="Z18" s="250"/>
    </row>
    <row r="19" spans="1:26" x14ac:dyDescent="0.25">
      <c r="A19" s="253"/>
      <c r="B19" s="256"/>
      <c r="C19" s="257"/>
      <c r="D19" s="250"/>
      <c r="E19" s="254"/>
      <c r="F19" s="250"/>
      <c r="G19" s="250"/>
      <c r="H19" s="250"/>
      <c r="I19" s="250"/>
      <c r="J19" s="250"/>
      <c r="K19" s="250"/>
      <c r="L19" s="250"/>
      <c r="M19" s="250"/>
      <c r="N19" s="250"/>
      <c r="O19" s="250"/>
      <c r="P19" s="250"/>
      <c r="Q19" s="250"/>
      <c r="R19" s="250"/>
      <c r="S19" s="250"/>
      <c r="T19" s="250"/>
      <c r="U19" s="250"/>
      <c r="V19" s="250"/>
      <c r="W19" s="250"/>
      <c r="X19" s="250"/>
      <c r="Y19" s="250"/>
      <c r="Z19" s="250"/>
    </row>
    <row r="20" spans="1:26" x14ac:dyDescent="0.25">
      <c r="A20" s="253"/>
      <c r="B20" s="256"/>
      <c r="C20" s="257"/>
      <c r="D20" s="250"/>
      <c r="E20" s="254"/>
      <c r="F20" s="250"/>
      <c r="G20" s="250"/>
      <c r="H20" s="250"/>
      <c r="I20" s="250"/>
      <c r="J20" s="250"/>
      <c r="K20" s="250"/>
      <c r="L20" s="250"/>
      <c r="M20" s="250"/>
      <c r="N20" s="250"/>
      <c r="O20" s="250"/>
      <c r="P20" s="250"/>
      <c r="Q20" s="250"/>
      <c r="R20" s="250"/>
      <c r="S20" s="250"/>
      <c r="T20" s="250"/>
      <c r="U20" s="250"/>
      <c r="V20" s="250"/>
      <c r="W20" s="250"/>
      <c r="X20" s="250"/>
      <c r="Y20" s="250"/>
      <c r="Z20" s="250"/>
    </row>
    <row r="21" spans="1:26" x14ac:dyDescent="0.25">
      <c r="A21" s="253"/>
      <c r="B21" s="256"/>
      <c r="C21" s="257"/>
      <c r="D21" s="250"/>
      <c r="E21" s="254"/>
      <c r="F21" s="250"/>
      <c r="G21" s="250"/>
      <c r="H21" s="250"/>
      <c r="I21" s="250"/>
      <c r="J21" s="250"/>
      <c r="K21" s="250"/>
      <c r="L21" s="250"/>
      <c r="M21" s="250"/>
      <c r="N21" s="250"/>
      <c r="O21" s="250"/>
      <c r="P21" s="250"/>
      <c r="Q21" s="250"/>
      <c r="R21" s="250"/>
      <c r="S21" s="250"/>
      <c r="T21" s="250"/>
      <c r="U21" s="250"/>
      <c r="V21" s="250"/>
      <c r="W21" s="250"/>
      <c r="X21" s="250"/>
      <c r="Y21" s="250"/>
      <c r="Z21" s="250"/>
    </row>
    <row r="22" spans="1:26" x14ac:dyDescent="0.25">
      <c r="A22" s="253"/>
      <c r="B22" s="256"/>
      <c r="C22" s="257"/>
      <c r="D22" s="250"/>
      <c r="E22" s="254"/>
      <c r="F22" s="250"/>
      <c r="G22" s="250"/>
      <c r="H22" s="250"/>
      <c r="I22" s="250"/>
      <c r="J22" s="250"/>
      <c r="K22" s="250"/>
      <c r="L22" s="250"/>
      <c r="M22" s="250"/>
      <c r="N22" s="250"/>
      <c r="O22" s="250"/>
      <c r="P22" s="250"/>
      <c r="Q22" s="250"/>
      <c r="R22" s="250"/>
      <c r="S22" s="250"/>
      <c r="T22" s="250"/>
      <c r="U22" s="250"/>
      <c r="V22" s="250"/>
      <c r="W22" s="250"/>
      <c r="X22" s="250"/>
      <c r="Y22" s="250"/>
      <c r="Z22" s="250"/>
    </row>
    <row r="23" spans="1:26" x14ac:dyDescent="0.25">
      <c r="A23" s="253"/>
      <c r="B23" s="256"/>
      <c r="C23" s="257"/>
      <c r="D23" s="250"/>
      <c r="E23" s="254"/>
      <c r="F23" s="250"/>
      <c r="G23" s="250"/>
      <c r="H23" s="250"/>
      <c r="I23" s="250"/>
      <c r="J23" s="250"/>
      <c r="K23" s="250"/>
      <c r="L23" s="250"/>
      <c r="M23" s="250"/>
      <c r="N23" s="250"/>
      <c r="O23" s="250"/>
      <c r="P23" s="250"/>
      <c r="Q23" s="250"/>
      <c r="R23" s="250"/>
      <c r="S23" s="250"/>
      <c r="T23" s="250"/>
      <c r="U23" s="250"/>
      <c r="V23" s="250"/>
      <c r="W23" s="250"/>
      <c r="X23" s="250"/>
      <c r="Y23" s="250"/>
      <c r="Z23" s="250"/>
    </row>
    <row r="24" spans="1:26" x14ac:dyDescent="0.25">
      <c r="A24" s="253"/>
      <c r="B24" s="256"/>
      <c r="C24" s="257"/>
      <c r="D24" s="250"/>
      <c r="E24" s="254"/>
      <c r="F24" s="250"/>
      <c r="G24" s="250"/>
      <c r="H24" s="250"/>
      <c r="I24" s="250"/>
      <c r="J24" s="250"/>
      <c r="K24" s="250"/>
      <c r="L24" s="250"/>
      <c r="M24" s="250"/>
      <c r="N24" s="250"/>
      <c r="O24" s="250"/>
      <c r="P24" s="250"/>
      <c r="Q24" s="250"/>
      <c r="R24" s="250"/>
      <c r="S24" s="250"/>
      <c r="T24" s="250"/>
      <c r="U24" s="250"/>
      <c r="V24" s="250"/>
      <c r="W24" s="250"/>
      <c r="X24" s="250"/>
      <c r="Y24" s="250"/>
      <c r="Z24" s="250"/>
    </row>
    <row r="25" spans="1:26" x14ac:dyDescent="0.25">
      <c r="A25" s="253"/>
      <c r="B25" s="256"/>
      <c r="C25" s="257"/>
      <c r="D25" s="250"/>
      <c r="E25" s="254"/>
      <c r="F25" s="250"/>
      <c r="G25" s="250"/>
      <c r="H25" s="250"/>
      <c r="I25" s="250"/>
      <c r="J25" s="250"/>
      <c r="K25" s="250"/>
      <c r="L25" s="250"/>
      <c r="M25" s="250"/>
      <c r="N25" s="250"/>
      <c r="O25" s="250"/>
      <c r="P25" s="250"/>
      <c r="Q25" s="250"/>
      <c r="R25" s="250"/>
      <c r="S25" s="250"/>
      <c r="T25" s="250"/>
      <c r="U25" s="250"/>
      <c r="V25" s="250"/>
      <c r="W25" s="250"/>
      <c r="X25" s="250"/>
      <c r="Y25" s="250"/>
      <c r="Z25" s="250"/>
    </row>
    <row r="26" spans="1:26" x14ac:dyDescent="0.25">
      <c r="A26" s="253"/>
      <c r="B26" s="256"/>
      <c r="C26" s="257"/>
      <c r="D26" s="250"/>
      <c r="E26" s="254"/>
      <c r="F26" s="250"/>
      <c r="G26" s="250"/>
      <c r="H26" s="250"/>
      <c r="I26" s="250"/>
      <c r="J26" s="250"/>
      <c r="K26" s="250"/>
      <c r="L26" s="250"/>
      <c r="M26" s="250"/>
      <c r="N26" s="250"/>
      <c r="O26" s="250"/>
      <c r="P26" s="250"/>
      <c r="Q26" s="250"/>
      <c r="R26" s="250"/>
      <c r="S26" s="250"/>
      <c r="T26" s="250"/>
      <c r="U26" s="250"/>
      <c r="V26" s="250"/>
      <c r="W26" s="250"/>
      <c r="X26" s="250"/>
      <c r="Y26" s="250"/>
      <c r="Z26" s="250"/>
    </row>
    <row r="27" spans="1:26" x14ac:dyDescent="0.25">
      <c r="A27" s="253"/>
      <c r="B27" s="256"/>
      <c r="C27" s="257"/>
      <c r="D27" s="250"/>
      <c r="E27" s="254"/>
      <c r="F27" s="250"/>
      <c r="G27" s="250"/>
      <c r="H27" s="250"/>
      <c r="I27" s="250"/>
      <c r="J27" s="250"/>
      <c r="K27" s="250"/>
      <c r="L27" s="250"/>
      <c r="M27" s="250"/>
      <c r="N27" s="250"/>
      <c r="O27" s="250"/>
      <c r="P27" s="250"/>
      <c r="Q27" s="250"/>
      <c r="R27" s="250"/>
      <c r="S27" s="250"/>
      <c r="T27" s="250"/>
      <c r="U27" s="250"/>
      <c r="V27" s="250"/>
      <c r="W27" s="250"/>
      <c r="X27" s="250"/>
      <c r="Y27" s="250"/>
      <c r="Z27" s="250"/>
    </row>
    <row r="28" spans="1:26" x14ac:dyDescent="0.25">
      <c r="A28" s="253"/>
      <c r="B28" s="256"/>
      <c r="C28" s="257"/>
      <c r="D28" s="250"/>
      <c r="E28" s="254"/>
      <c r="F28" s="250"/>
      <c r="G28" s="250"/>
      <c r="H28" s="250"/>
      <c r="I28" s="250"/>
      <c r="J28" s="250"/>
      <c r="K28" s="250"/>
      <c r="L28" s="250"/>
      <c r="M28" s="250"/>
      <c r="N28" s="250"/>
      <c r="O28" s="250"/>
      <c r="P28" s="250"/>
      <c r="Q28" s="250"/>
      <c r="R28" s="250"/>
      <c r="S28" s="250"/>
      <c r="T28" s="250"/>
      <c r="U28" s="250"/>
      <c r="V28" s="250"/>
      <c r="W28" s="250"/>
      <c r="X28" s="250"/>
      <c r="Y28" s="250"/>
      <c r="Z28" s="250"/>
    </row>
    <row r="29" spans="1:26" x14ac:dyDescent="0.25">
      <c r="A29" s="253"/>
      <c r="B29" s="256"/>
      <c r="C29" s="257"/>
      <c r="D29" s="250"/>
      <c r="E29" s="254"/>
      <c r="F29" s="250"/>
      <c r="G29" s="250"/>
      <c r="H29" s="250"/>
      <c r="I29" s="250"/>
      <c r="J29" s="250"/>
      <c r="K29" s="250"/>
      <c r="L29" s="250"/>
      <c r="M29" s="250"/>
      <c r="N29" s="250"/>
      <c r="O29" s="250"/>
      <c r="P29" s="250"/>
      <c r="Q29" s="250"/>
      <c r="R29" s="250"/>
      <c r="S29" s="250"/>
      <c r="T29" s="250"/>
      <c r="U29" s="250"/>
      <c r="V29" s="250"/>
      <c r="W29" s="250"/>
      <c r="X29" s="250"/>
      <c r="Y29" s="250"/>
      <c r="Z29" s="250"/>
    </row>
    <row r="30" spans="1:26" x14ac:dyDescent="0.25">
      <c r="A30" s="253"/>
      <c r="B30" s="256"/>
      <c r="C30" s="257"/>
      <c r="D30" s="250"/>
      <c r="E30" s="254"/>
      <c r="F30" s="250"/>
      <c r="G30" s="250"/>
      <c r="H30" s="250"/>
      <c r="I30" s="250"/>
      <c r="J30" s="250"/>
      <c r="K30" s="250"/>
      <c r="L30" s="250"/>
      <c r="M30" s="250"/>
      <c r="N30" s="250"/>
      <c r="O30" s="250"/>
      <c r="P30" s="250"/>
      <c r="Q30" s="250"/>
      <c r="R30" s="250"/>
      <c r="S30" s="250"/>
      <c r="T30" s="250"/>
      <c r="U30" s="250"/>
      <c r="V30" s="250"/>
      <c r="W30" s="250"/>
      <c r="X30" s="250"/>
      <c r="Y30" s="250"/>
      <c r="Z30" s="250"/>
    </row>
    <row r="31" spans="1:26" x14ac:dyDescent="0.25">
      <c r="A31" s="253"/>
      <c r="B31" s="256"/>
      <c r="C31" s="257"/>
      <c r="D31" s="250"/>
      <c r="E31" s="254"/>
      <c r="F31" s="250"/>
      <c r="G31" s="250"/>
      <c r="H31" s="250"/>
      <c r="I31" s="250"/>
      <c r="J31" s="250"/>
      <c r="K31" s="250"/>
      <c r="L31" s="250"/>
      <c r="M31" s="250"/>
      <c r="N31" s="250"/>
      <c r="O31" s="250"/>
      <c r="P31" s="250"/>
      <c r="Q31" s="250"/>
      <c r="R31" s="250"/>
      <c r="S31" s="250"/>
      <c r="T31" s="250"/>
      <c r="U31" s="250"/>
      <c r="V31" s="250"/>
      <c r="W31" s="250"/>
      <c r="X31" s="250"/>
      <c r="Y31" s="250"/>
      <c r="Z31" s="250"/>
    </row>
    <row r="32" spans="1:26" x14ac:dyDescent="0.25">
      <c r="A32" s="253"/>
      <c r="B32" s="256"/>
      <c r="C32" s="257"/>
      <c r="D32" s="250"/>
      <c r="E32" s="254"/>
      <c r="F32" s="250"/>
      <c r="G32" s="250"/>
      <c r="H32" s="250"/>
      <c r="I32" s="250"/>
      <c r="J32" s="250"/>
      <c r="K32" s="250"/>
      <c r="L32" s="250"/>
      <c r="M32" s="250"/>
      <c r="N32" s="250"/>
      <c r="O32" s="250"/>
      <c r="P32" s="250"/>
      <c r="Q32" s="250"/>
      <c r="R32" s="250"/>
      <c r="S32" s="250"/>
      <c r="T32" s="250"/>
      <c r="U32" s="250"/>
      <c r="V32" s="250"/>
      <c r="W32" s="250"/>
      <c r="X32" s="250"/>
      <c r="Y32" s="250"/>
      <c r="Z32" s="250"/>
    </row>
    <row r="33" spans="1:26" x14ac:dyDescent="0.25">
      <c r="A33" s="253"/>
      <c r="B33" s="256"/>
      <c r="C33" s="257"/>
      <c r="D33" s="250"/>
      <c r="E33" s="254"/>
      <c r="F33" s="250"/>
      <c r="G33" s="250"/>
      <c r="H33" s="250"/>
      <c r="I33" s="250"/>
      <c r="J33" s="250"/>
      <c r="K33" s="250"/>
      <c r="L33" s="250"/>
      <c r="M33" s="250"/>
      <c r="N33" s="250"/>
      <c r="O33" s="250"/>
      <c r="P33" s="250"/>
      <c r="Q33" s="250"/>
      <c r="R33" s="250"/>
      <c r="S33" s="250"/>
      <c r="T33" s="250"/>
      <c r="U33" s="250"/>
      <c r="V33" s="250"/>
      <c r="W33" s="250"/>
      <c r="X33" s="250"/>
      <c r="Y33" s="250"/>
      <c r="Z33" s="250"/>
    </row>
    <row r="34" spans="1:26" x14ac:dyDescent="0.25">
      <c r="A34" s="253"/>
      <c r="B34" s="256"/>
      <c r="C34" s="257"/>
      <c r="D34" s="250"/>
      <c r="E34" s="254"/>
      <c r="F34" s="250"/>
      <c r="G34" s="250"/>
      <c r="H34" s="250"/>
      <c r="I34" s="250"/>
      <c r="J34" s="250"/>
      <c r="K34" s="250"/>
      <c r="L34" s="250"/>
      <c r="M34" s="250"/>
      <c r="N34" s="250"/>
      <c r="O34" s="250"/>
      <c r="P34" s="250"/>
      <c r="Q34" s="250"/>
      <c r="R34" s="250"/>
      <c r="S34" s="250"/>
      <c r="T34" s="250"/>
      <c r="U34" s="250"/>
      <c r="V34" s="250"/>
      <c r="W34" s="250"/>
      <c r="X34" s="250"/>
      <c r="Y34" s="250"/>
      <c r="Z34" s="250"/>
    </row>
    <row r="35" spans="1:26" x14ac:dyDescent="0.25">
      <c r="A35" s="253"/>
      <c r="B35" s="256"/>
      <c r="C35" s="257"/>
      <c r="D35" s="250"/>
      <c r="E35" s="254"/>
      <c r="F35" s="250"/>
      <c r="G35" s="250"/>
      <c r="H35" s="250"/>
      <c r="I35" s="250"/>
      <c r="J35" s="250"/>
      <c r="K35" s="250"/>
      <c r="L35" s="250"/>
      <c r="M35" s="250"/>
      <c r="N35" s="250"/>
      <c r="O35" s="250"/>
      <c r="P35" s="250"/>
      <c r="Q35" s="250"/>
      <c r="R35" s="250"/>
      <c r="S35" s="250"/>
      <c r="T35" s="250"/>
      <c r="U35" s="250"/>
      <c r="V35" s="250"/>
      <c r="W35" s="250"/>
      <c r="X35" s="250"/>
      <c r="Y35" s="250"/>
      <c r="Z35" s="250"/>
    </row>
    <row r="36" spans="1:26" x14ac:dyDescent="0.25">
      <c r="A36" s="253"/>
      <c r="B36" s="256"/>
      <c r="C36" s="257"/>
      <c r="D36" s="250"/>
      <c r="E36" s="254"/>
      <c r="F36" s="250"/>
      <c r="G36" s="250"/>
      <c r="H36" s="250"/>
      <c r="I36" s="250"/>
      <c r="J36" s="250"/>
      <c r="K36" s="250"/>
      <c r="L36" s="250"/>
      <c r="M36" s="250"/>
      <c r="N36" s="250"/>
      <c r="O36" s="250"/>
      <c r="P36" s="250"/>
      <c r="Q36" s="250"/>
      <c r="R36" s="250"/>
      <c r="S36" s="250"/>
      <c r="T36" s="250"/>
      <c r="U36" s="250"/>
      <c r="V36" s="250"/>
      <c r="W36" s="250"/>
      <c r="X36" s="250"/>
      <c r="Y36" s="250"/>
      <c r="Z36" s="250"/>
    </row>
    <row r="37" spans="1:26" x14ac:dyDescent="0.25">
      <c r="A37" s="253"/>
      <c r="B37" s="256"/>
      <c r="C37" s="257"/>
      <c r="D37" s="250"/>
      <c r="E37" s="254"/>
      <c r="F37" s="250"/>
      <c r="G37" s="250"/>
      <c r="H37" s="250"/>
      <c r="I37" s="250"/>
      <c r="J37" s="250"/>
      <c r="K37" s="250"/>
      <c r="L37" s="250"/>
      <c r="M37" s="250"/>
      <c r="N37" s="250"/>
      <c r="O37" s="250"/>
      <c r="P37" s="250"/>
      <c r="Q37" s="250"/>
      <c r="R37" s="250"/>
      <c r="S37" s="250"/>
      <c r="T37" s="250"/>
      <c r="U37" s="250"/>
      <c r="V37" s="250"/>
      <c r="W37" s="250"/>
      <c r="X37" s="250"/>
      <c r="Y37" s="250"/>
      <c r="Z37" s="250"/>
    </row>
    <row r="38" spans="1:26" x14ac:dyDescent="0.25">
      <c r="A38" s="253"/>
      <c r="B38" s="256"/>
      <c r="C38" s="257"/>
      <c r="D38" s="250"/>
      <c r="E38" s="254"/>
      <c r="F38" s="250"/>
      <c r="G38" s="250"/>
      <c r="H38" s="250"/>
      <c r="I38" s="250"/>
      <c r="J38" s="250"/>
      <c r="K38" s="250"/>
      <c r="L38" s="250"/>
      <c r="M38" s="250"/>
      <c r="N38" s="250"/>
      <c r="O38" s="250"/>
      <c r="P38" s="250"/>
      <c r="Q38" s="250"/>
      <c r="R38" s="250"/>
      <c r="S38" s="250"/>
      <c r="T38" s="250"/>
      <c r="U38" s="250"/>
      <c r="V38" s="250"/>
      <c r="W38" s="250"/>
      <c r="X38" s="250"/>
      <c r="Y38" s="250"/>
      <c r="Z38" s="250"/>
    </row>
    <row r="39" spans="1:26" x14ac:dyDescent="0.25">
      <c r="A39" s="253"/>
      <c r="B39" s="256"/>
      <c r="C39" s="257"/>
      <c r="D39" s="250"/>
      <c r="E39" s="254"/>
      <c r="F39" s="250"/>
      <c r="G39" s="250"/>
      <c r="H39" s="250"/>
      <c r="I39" s="250"/>
      <c r="J39" s="250"/>
      <c r="K39" s="250"/>
      <c r="L39" s="250"/>
      <c r="M39" s="250"/>
      <c r="N39" s="250"/>
      <c r="O39" s="250"/>
      <c r="P39" s="250"/>
      <c r="Q39" s="250"/>
      <c r="R39" s="250"/>
      <c r="S39" s="250"/>
      <c r="T39" s="250"/>
      <c r="U39" s="250"/>
      <c r="V39" s="250"/>
      <c r="W39" s="250"/>
      <c r="X39" s="250"/>
      <c r="Y39" s="250"/>
      <c r="Z39" s="250"/>
    </row>
    <row r="40" spans="1:26" x14ac:dyDescent="0.25">
      <c r="A40" s="253"/>
      <c r="B40" s="256"/>
      <c r="C40" s="257"/>
      <c r="D40" s="250"/>
      <c r="E40" s="254"/>
      <c r="F40" s="250"/>
      <c r="G40" s="250"/>
      <c r="H40" s="250"/>
      <c r="I40" s="250"/>
      <c r="J40" s="250"/>
      <c r="K40" s="250"/>
      <c r="L40" s="250"/>
      <c r="M40" s="250"/>
      <c r="N40" s="250"/>
      <c r="O40" s="250"/>
      <c r="P40" s="250"/>
      <c r="Q40" s="250"/>
      <c r="R40" s="250"/>
      <c r="S40" s="250"/>
      <c r="T40" s="250"/>
      <c r="U40" s="250"/>
      <c r="V40" s="250"/>
      <c r="W40" s="250"/>
      <c r="X40" s="250"/>
      <c r="Y40" s="250"/>
      <c r="Z40" s="250"/>
    </row>
    <row r="41" spans="1:26" x14ac:dyDescent="0.25">
      <c r="A41" s="253"/>
      <c r="B41" s="256"/>
      <c r="C41" s="257"/>
      <c r="D41" s="250"/>
      <c r="E41" s="254"/>
      <c r="F41" s="250"/>
      <c r="G41" s="250"/>
      <c r="H41" s="250"/>
      <c r="I41" s="250"/>
      <c r="J41" s="250"/>
      <c r="K41" s="250"/>
      <c r="L41" s="250"/>
      <c r="M41" s="250"/>
      <c r="N41" s="250"/>
      <c r="O41" s="250"/>
      <c r="P41" s="250"/>
      <c r="Q41" s="250"/>
      <c r="R41" s="250"/>
      <c r="S41" s="250"/>
      <c r="T41" s="250"/>
      <c r="U41" s="250"/>
      <c r="V41" s="250"/>
      <c r="W41" s="250"/>
      <c r="X41" s="250"/>
      <c r="Y41" s="250"/>
      <c r="Z41" s="250"/>
    </row>
    <row r="42" spans="1:26" x14ac:dyDescent="0.25">
      <c r="A42" s="253"/>
      <c r="B42" s="256"/>
      <c r="C42" s="257"/>
      <c r="D42" s="250"/>
      <c r="E42" s="254"/>
      <c r="F42" s="250"/>
      <c r="G42" s="250"/>
      <c r="H42" s="250"/>
      <c r="I42" s="250"/>
      <c r="J42" s="250"/>
      <c r="K42" s="250"/>
      <c r="L42" s="250"/>
      <c r="M42" s="250"/>
      <c r="N42" s="250"/>
      <c r="O42" s="250"/>
      <c r="P42" s="250"/>
      <c r="Q42" s="250"/>
      <c r="R42" s="250"/>
      <c r="S42" s="250"/>
      <c r="T42" s="250"/>
      <c r="U42" s="250"/>
      <c r="V42" s="250"/>
      <c r="W42" s="250"/>
      <c r="X42" s="250"/>
      <c r="Y42" s="250"/>
      <c r="Z42" s="250"/>
    </row>
    <row r="43" spans="1:26" x14ac:dyDescent="0.25">
      <c r="A43" s="253"/>
      <c r="B43" s="256"/>
      <c r="C43" s="257"/>
      <c r="D43" s="250"/>
      <c r="E43" s="254"/>
      <c r="F43" s="250"/>
      <c r="G43" s="250"/>
      <c r="H43" s="250"/>
      <c r="I43" s="250"/>
      <c r="J43" s="250"/>
      <c r="K43" s="250"/>
      <c r="L43" s="250"/>
      <c r="M43" s="250"/>
      <c r="N43" s="250"/>
      <c r="O43" s="250"/>
      <c r="P43" s="250"/>
      <c r="Q43" s="250"/>
      <c r="R43" s="250"/>
      <c r="S43" s="250"/>
      <c r="T43" s="250"/>
      <c r="U43" s="250"/>
      <c r="V43" s="250"/>
      <c r="W43" s="250"/>
      <c r="X43" s="250"/>
      <c r="Y43" s="250"/>
      <c r="Z43" s="250"/>
    </row>
    <row r="44" spans="1:26" x14ac:dyDescent="0.25">
      <c r="A44" s="253"/>
      <c r="B44" s="256"/>
      <c r="C44" s="257"/>
      <c r="D44" s="250"/>
      <c r="E44" s="254"/>
      <c r="F44" s="250"/>
      <c r="G44" s="250"/>
      <c r="H44" s="250"/>
      <c r="I44" s="250"/>
      <c r="J44" s="250"/>
      <c r="K44" s="250"/>
      <c r="L44" s="250"/>
      <c r="M44" s="250"/>
      <c r="N44" s="250"/>
      <c r="O44" s="250"/>
      <c r="P44" s="250"/>
      <c r="Q44" s="250"/>
      <c r="R44" s="250"/>
      <c r="S44" s="250"/>
      <c r="T44" s="250"/>
      <c r="U44" s="250"/>
      <c r="V44" s="250"/>
      <c r="W44" s="250"/>
      <c r="X44" s="250"/>
      <c r="Y44" s="250"/>
      <c r="Z44" s="250"/>
    </row>
    <row r="45" spans="1:26" x14ac:dyDescent="0.25">
      <c r="A45" s="253"/>
      <c r="B45" s="256"/>
      <c r="C45" s="257"/>
      <c r="D45" s="250"/>
      <c r="E45" s="254"/>
      <c r="F45" s="250"/>
      <c r="G45" s="250"/>
      <c r="H45" s="250"/>
      <c r="I45" s="250"/>
      <c r="J45" s="250"/>
      <c r="K45" s="250"/>
      <c r="L45" s="250"/>
      <c r="M45" s="250"/>
      <c r="N45" s="250"/>
      <c r="O45" s="250"/>
      <c r="P45" s="250"/>
      <c r="Q45" s="250"/>
      <c r="R45" s="250"/>
      <c r="S45" s="250"/>
      <c r="T45" s="250"/>
      <c r="U45" s="250"/>
      <c r="V45" s="250"/>
      <c r="W45" s="250"/>
      <c r="X45" s="250"/>
      <c r="Y45" s="250"/>
      <c r="Z45" s="250"/>
    </row>
    <row r="46" spans="1:26" x14ac:dyDescent="0.25">
      <c r="A46" s="253"/>
      <c r="B46" s="256"/>
      <c r="C46" s="257"/>
      <c r="D46" s="250"/>
      <c r="E46" s="254"/>
      <c r="F46" s="250"/>
      <c r="G46" s="250"/>
      <c r="H46" s="250"/>
      <c r="I46" s="250"/>
      <c r="J46" s="250"/>
      <c r="K46" s="250"/>
      <c r="L46" s="250"/>
      <c r="M46" s="250"/>
      <c r="N46" s="250"/>
      <c r="O46" s="250"/>
      <c r="P46" s="250"/>
      <c r="Q46" s="250"/>
      <c r="R46" s="250"/>
      <c r="S46" s="250"/>
      <c r="T46" s="250"/>
      <c r="U46" s="250"/>
      <c r="V46" s="250"/>
      <c r="W46" s="250"/>
      <c r="X46" s="250"/>
      <c r="Y46" s="250"/>
      <c r="Z46" s="250"/>
    </row>
    <row r="47" spans="1:26" x14ac:dyDescent="0.25">
      <c r="A47" s="253"/>
      <c r="B47" s="256"/>
      <c r="C47" s="257"/>
      <c r="D47" s="250"/>
      <c r="E47" s="254"/>
      <c r="F47" s="250"/>
      <c r="G47" s="250"/>
      <c r="H47" s="250"/>
      <c r="I47" s="250"/>
      <c r="J47" s="250"/>
      <c r="K47" s="250"/>
      <c r="L47" s="250"/>
      <c r="M47" s="250"/>
      <c r="N47" s="250"/>
      <c r="O47" s="250"/>
      <c r="P47" s="250"/>
      <c r="Q47" s="250"/>
      <c r="R47" s="250"/>
      <c r="S47" s="250"/>
      <c r="T47" s="250"/>
      <c r="U47" s="250"/>
      <c r="V47" s="250"/>
      <c r="W47" s="250"/>
      <c r="X47" s="250"/>
      <c r="Y47" s="250"/>
      <c r="Z47" s="250"/>
    </row>
    <row r="48" spans="1:26" x14ac:dyDescent="0.25">
      <c r="A48" s="253"/>
      <c r="B48" s="256"/>
      <c r="C48" s="257"/>
      <c r="D48" s="250"/>
      <c r="E48" s="254"/>
      <c r="F48" s="250"/>
      <c r="G48" s="250"/>
      <c r="H48" s="250"/>
      <c r="I48" s="250"/>
      <c r="J48" s="250"/>
      <c r="K48" s="250"/>
      <c r="L48" s="250"/>
      <c r="M48" s="250"/>
      <c r="N48" s="250"/>
      <c r="O48" s="250"/>
      <c r="P48" s="250"/>
      <c r="Q48" s="250"/>
      <c r="R48" s="250"/>
      <c r="S48" s="250"/>
      <c r="T48" s="250"/>
      <c r="U48" s="250"/>
      <c r="V48" s="250"/>
      <c r="W48" s="250"/>
      <c r="X48" s="250"/>
      <c r="Y48" s="250"/>
      <c r="Z48" s="250"/>
    </row>
    <row r="49" spans="1:26" x14ac:dyDescent="0.25">
      <c r="A49" s="253"/>
      <c r="B49" s="256"/>
      <c r="C49" s="257"/>
      <c r="D49" s="250"/>
      <c r="E49" s="254"/>
      <c r="F49" s="250"/>
      <c r="G49" s="250"/>
      <c r="H49" s="250"/>
      <c r="I49" s="250"/>
      <c r="J49" s="250"/>
      <c r="K49" s="250"/>
      <c r="L49" s="250"/>
      <c r="M49" s="250"/>
      <c r="N49" s="250"/>
      <c r="O49" s="250"/>
      <c r="P49" s="250"/>
      <c r="Q49" s="250"/>
      <c r="R49" s="250"/>
      <c r="S49" s="250"/>
      <c r="T49" s="250"/>
      <c r="U49" s="250"/>
      <c r="V49" s="250"/>
      <c r="W49" s="250"/>
      <c r="X49" s="250"/>
      <c r="Y49" s="250"/>
      <c r="Z49" s="250"/>
    </row>
    <row r="50" spans="1:26" x14ac:dyDescent="0.25">
      <c r="A50" s="253"/>
      <c r="B50" s="256"/>
      <c r="C50" s="257"/>
      <c r="D50" s="250"/>
      <c r="E50" s="254"/>
      <c r="F50" s="250"/>
      <c r="G50" s="250"/>
      <c r="H50" s="250"/>
      <c r="I50" s="250"/>
      <c r="J50" s="250"/>
      <c r="K50" s="250"/>
      <c r="L50" s="250"/>
      <c r="M50" s="250"/>
      <c r="N50" s="250"/>
      <c r="O50" s="250"/>
      <c r="P50" s="250"/>
      <c r="Q50" s="250"/>
      <c r="R50" s="250"/>
      <c r="S50" s="250"/>
      <c r="T50" s="250"/>
      <c r="U50" s="250"/>
      <c r="V50" s="250"/>
      <c r="W50" s="250"/>
      <c r="X50" s="250"/>
      <c r="Y50" s="250"/>
      <c r="Z50" s="250"/>
    </row>
  </sheetData>
  <sheetProtection algorithmName="SHA-512" hashValue="xYrsTU4T2ygsRqmqUtxCSblTD2aZkVTxPVTEaMb4SP6iZ2HSJmCuainJvsP6fNeWW6uBN3o6CdZo4E1HzQHC2g==" saltValue="TwFmljuCuH21HxymqIkOWw==" spinCount="100000" sheet="1" objects="1" scenarios="1" selectLockedCells="1" autoFilter="0"/>
  <mergeCells count="3">
    <mergeCell ref="A8:B8"/>
    <mergeCell ref="A9:B9"/>
    <mergeCell ref="A10:B10"/>
  </mergeCells>
  <conditionalFormatting sqref="B1">
    <cfRule type="expression" dxfId="1663" priority="2">
      <formula>$B$1="NAME DER VERGABESTELLE / AUFTRAGGEBENDEN"</formula>
    </cfRule>
  </conditionalFormatting>
  <conditionalFormatting sqref="B2">
    <cfRule type="expression" dxfId="1662" priority="1">
      <formula>$B$2="BEZEICHNUNG DES VORHABENS"</formula>
    </cfRule>
  </conditionalFormatting>
  <conditionalFormatting sqref="B5">
    <cfRule type="expression" dxfId="1661" priority="6" stopIfTrue="1">
      <formula>$B$5=""</formula>
    </cfRule>
  </conditionalFormatting>
  <conditionalFormatting sqref="B6">
    <cfRule type="expression" dxfId="1660" priority="3">
      <formula>$B$6=""</formula>
    </cfRule>
  </conditionalFormatting>
  <printOptions horizontalCentered="1"/>
  <pageMargins left="0.19685039370078738" right="0.19685039370078738" top="0.59055118110236215" bottom="0.98425196850393704" header="0.39370078740157483" footer="0.39370078740157483"/>
  <pageSetup paperSize="9" scale="103" orientation="portrait"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CCC7-B2EC-48ED-8254-BD1CB389C754}">
  <sheetPr codeName="Tabelle08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IF(Zusammenfassung!F85&lt;&gt;"",Zusammenfassung!F85,Zusammenfassung!D85)</f>
        <v>BK-Teilprojekt I - AG 10</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Zusammenfassung!$B$85</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Zusammenfassung!$C$85</f>
        <v>10</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 - AG 10</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ZMYT54CEQxvmW8r64knvA0rEqJhfYQ9JxVpZ0u37RnVtNbe+AHZx3nq2GmwYusB65X4bKcF56u/KNaWzXN42AA==" saltValue="khSX+UmBvObn/Mwc+DIJSw==" spinCount="100000" sheet="1" objects="1" scenarios="1" formatCells="0" formatRows="0" selectLockedCells="1" autoFilter="0"/>
  <mergeCells count="1">
    <mergeCell ref="O10:P10"/>
  </mergeCells>
  <conditionalFormatting sqref="J14:Q31">
    <cfRule type="expression" dxfId="696" priority="2" stopIfTrue="1">
      <formula>AND( $A14=4, $C14="ü" )</formula>
    </cfRule>
    <cfRule type="expression" dxfId="695" priority="11" stopIfTrue="1">
      <formula>AND( $A14=3, $C14="ü" )</formula>
    </cfRule>
  </conditionalFormatting>
  <conditionalFormatting sqref="J31:Q31">
    <cfRule type="expression" dxfId="694" priority="5" stopIfTrue="1">
      <formula>AND( $A31=1, $C31="T" )</formula>
    </cfRule>
    <cfRule type="expression" dxfId="693" priority="6" stopIfTrue="1">
      <formula>AND( $A31=4, $C31="ü" )</formula>
    </cfRule>
    <cfRule type="expression" dxfId="692" priority="7" stopIfTrue="1">
      <formula>AND( $A31=3, $C31="ü" )</formula>
    </cfRule>
    <cfRule type="expression" dxfId="691" priority="8" stopIfTrue="1">
      <formula>AND( $A31=2, $C31="Ü" )</formula>
    </cfRule>
  </conditionalFormatting>
  <conditionalFormatting sqref="J14:W31">
    <cfRule type="expression" dxfId="690" priority="1" stopIfTrue="1">
      <formula>AND( $A14=1, $C14="T" )</formula>
    </cfRule>
    <cfRule type="expression" dxfId="689" priority="12" stopIfTrue="1">
      <formula>AND( $A14=2, $C14="Ü" )</formula>
    </cfRule>
  </conditionalFormatting>
  <conditionalFormatting sqref="O14:O31">
    <cfRule type="expression" dxfId="688" priority="10" stopIfTrue="1">
      <formula>AND($O14&lt;&gt;"",$P14&lt;&gt;"")</formula>
    </cfRule>
  </conditionalFormatting>
  <conditionalFormatting sqref="O31">
    <cfRule type="expression" dxfId="687" priority="4" stopIfTrue="1">
      <formula>AND($O31&lt;&gt;"",$P31&lt;&gt;"")</formula>
    </cfRule>
  </conditionalFormatting>
  <conditionalFormatting sqref="P14:P31">
    <cfRule type="expression" dxfId="686" priority="9" stopIfTrue="1">
      <formula>$O14&lt;&gt;""</formula>
    </cfRule>
  </conditionalFormatting>
  <conditionalFormatting sqref="P31">
    <cfRule type="expression" dxfId="685" priority="3" stopIfTrue="1">
      <formula>$O31&lt;&gt;""</formula>
    </cfRule>
  </conditionalFormatting>
  <conditionalFormatting sqref="R14:W31">
    <cfRule type="expression" dxfId="684" priority="14" stopIfTrue="1">
      <formula>AND( $A14=3, $C14="ü" )</formula>
    </cfRule>
    <cfRule type="expression" dxfId="683" priority="15" stopIfTrue="1">
      <formula>AND( $A14=4, $C14="ü" )</formula>
    </cfRule>
  </conditionalFormatting>
  <conditionalFormatting sqref="T14:T31">
    <cfRule type="expression" dxfId="682" priority="13" stopIfTrue="1">
      <formula>AND($K14&lt;&gt;"",OR($O14&lt;&gt;"",$P14&lt;&gt;""))</formula>
    </cfRule>
  </conditionalFormatting>
  <conditionalFormatting sqref="U14:U31">
    <cfRule type="expression" dxfId="681" priority="17">
      <formula>$L14&lt;&gt;""</formula>
    </cfRule>
  </conditionalFormatting>
  <conditionalFormatting sqref="V14:V31">
    <cfRule type="expression" dxfId="680" priority="16">
      <formula>$L14=""</formula>
    </cfRule>
  </conditionalFormatting>
  <dataValidations count="2">
    <dataValidation type="list" allowBlank="1" showInputMessage="1" showErrorMessage="1" sqref="B14:B31" xr:uid="{5BF23AC8-FB24-4C41-A858-ED6FF033C929}">
      <formula1>"B"</formula1>
    </dataValidation>
    <dataValidation type="list" allowBlank="1" showInputMessage="1" showErrorMessage="1" sqref="A14:A31" xr:uid="{3E139BAD-17A9-45DE-9D23-B9EFCED3C17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8BC8D-BB81-437C-9A93-036E07057C9F}">
  <sheetPr codeName="Tabelle08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IF(Zusammenfassung!F86&lt;&gt;"",Zusammenfassung!F86,Zusammenfassung!D86)</f>
        <v>BK-Teilprojekt II - AG 1</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Zusammenfassung!$B$86</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Zusammenfassung!$C$86</f>
        <v>1</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 - AG 1</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t/rpJOMPEwByUZIGGCoc0avIaYSj+SgUEpDBrhnB96EJB5Io7zZ4KWCJecLnFEfp5pqr24FiQyjkfFNuc//jDg==" saltValue="pQ332SVK11b0ZkQmhUTaLw==" spinCount="100000" sheet="1" objects="1" scenarios="1" formatCells="0" formatRows="0" selectLockedCells="1" autoFilter="0"/>
  <mergeCells count="1">
    <mergeCell ref="O10:P10"/>
  </mergeCells>
  <conditionalFormatting sqref="J14:Q31">
    <cfRule type="expression" dxfId="679" priority="2" stopIfTrue="1">
      <formula>AND( $A14=4, $C14="ü" )</formula>
    </cfRule>
    <cfRule type="expression" dxfId="678" priority="11" stopIfTrue="1">
      <formula>AND( $A14=3, $C14="ü" )</formula>
    </cfRule>
  </conditionalFormatting>
  <conditionalFormatting sqref="J31:Q31">
    <cfRule type="expression" dxfId="677" priority="5" stopIfTrue="1">
      <formula>AND( $A31=1, $C31="T" )</formula>
    </cfRule>
    <cfRule type="expression" dxfId="676" priority="6" stopIfTrue="1">
      <formula>AND( $A31=4, $C31="ü" )</formula>
    </cfRule>
    <cfRule type="expression" dxfId="675" priority="7" stopIfTrue="1">
      <formula>AND( $A31=3, $C31="ü" )</formula>
    </cfRule>
    <cfRule type="expression" dxfId="674" priority="8" stopIfTrue="1">
      <formula>AND( $A31=2, $C31="Ü" )</formula>
    </cfRule>
  </conditionalFormatting>
  <conditionalFormatting sqref="J14:W31">
    <cfRule type="expression" dxfId="673" priority="1" stopIfTrue="1">
      <formula>AND( $A14=1, $C14="T" )</formula>
    </cfRule>
    <cfRule type="expression" dxfId="672" priority="12" stopIfTrue="1">
      <formula>AND( $A14=2, $C14="Ü" )</formula>
    </cfRule>
  </conditionalFormatting>
  <conditionalFormatting sqref="O14:O31">
    <cfRule type="expression" dxfId="671" priority="10" stopIfTrue="1">
      <formula>AND($O14&lt;&gt;"",$P14&lt;&gt;"")</formula>
    </cfRule>
  </conditionalFormatting>
  <conditionalFormatting sqref="O31">
    <cfRule type="expression" dxfId="670" priority="4" stopIfTrue="1">
      <formula>AND($O31&lt;&gt;"",$P31&lt;&gt;"")</formula>
    </cfRule>
  </conditionalFormatting>
  <conditionalFormatting sqref="P14:P31">
    <cfRule type="expression" dxfId="669" priority="9" stopIfTrue="1">
      <formula>$O14&lt;&gt;""</formula>
    </cfRule>
  </conditionalFormatting>
  <conditionalFormatting sqref="P31">
    <cfRule type="expression" dxfId="668" priority="3" stopIfTrue="1">
      <formula>$O31&lt;&gt;""</formula>
    </cfRule>
  </conditionalFormatting>
  <conditionalFormatting sqref="R14:W31">
    <cfRule type="expression" dxfId="667" priority="14" stopIfTrue="1">
      <formula>AND( $A14=3, $C14="ü" )</formula>
    </cfRule>
    <cfRule type="expression" dxfId="666" priority="15" stopIfTrue="1">
      <formula>AND( $A14=4, $C14="ü" )</formula>
    </cfRule>
  </conditionalFormatting>
  <conditionalFormatting sqref="T14:T31">
    <cfRule type="expression" dxfId="665" priority="13" stopIfTrue="1">
      <formula>AND($K14&lt;&gt;"",OR($O14&lt;&gt;"",$P14&lt;&gt;""))</formula>
    </cfRule>
  </conditionalFormatting>
  <conditionalFormatting sqref="U14:U31">
    <cfRule type="expression" dxfId="664" priority="17">
      <formula>$L14&lt;&gt;""</formula>
    </cfRule>
  </conditionalFormatting>
  <conditionalFormatting sqref="V14:V31">
    <cfRule type="expression" dxfId="663" priority="16">
      <formula>$L14=""</formula>
    </cfRule>
  </conditionalFormatting>
  <dataValidations count="2">
    <dataValidation type="list" allowBlank="1" showInputMessage="1" showErrorMessage="1" sqref="B14:B31" xr:uid="{E02EB5DA-0158-4451-91C8-3297036823E2}">
      <formula1>"B"</formula1>
    </dataValidation>
    <dataValidation type="list" allowBlank="1" showInputMessage="1" showErrorMessage="1" sqref="A14:A31" xr:uid="{32439251-136D-4B7F-AC66-373161999F34}">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D920A-7C71-40CB-A4D5-0E5F2FBC0E37}">
  <sheetPr codeName="Tabelle08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IF(Zusammenfassung!F87&lt;&gt;"",Zusammenfassung!F87,Zusammenfassung!D87)</f>
        <v>BK-Teilprojekt II - AG 2</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Zusammenfassung!$B$87</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Zusammenfassung!$C$87</f>
        <v>2</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 - AG 2</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c3XckUFKkbBj+X4gY7dKQDDrbkJL8OQQ5WzPJiIZCPbq3sm/vbiJHZVzFRg1OAdIgVNN8yXprOy4bUqnC3Tqcg==" saltValue="1dW+/wbJe4m6QNEBO4QCfA==" spinCount="100000" sheet="1" objects="1" scenarios="1" formatCells="0" formatRows="0" selectLockedCells="1" autoFilter="0"/>
  <mergeCells count="1">
    <mergeCell ref="O10:P10"/>
  </mergeCells>
  <conditionalFormatting sqref="J14:Q31">
    <cfRule type="expression" dxfId="662" priority="2" stopIfTrue="1">
      <formula>AND( $A14=4, $C14="ü" )</formula>
    </cfRule>
    <cfRule type="expression" dxfId="661" priority="11" stopIfTrue="1">
      <formula>AND( $A14=3, $C14="ü" )</formula>
    </cfRule>
  </conditionalFormatting>
  <conditionalFormatting sqref="J31:Q31">
    <cfRule type="expression" dxfId="660" priority="5" stopIfTrue="1">
      <formula>AND( $A31=1, $C31="T" )</formula>
    </cfRule>
    <cfRule type="expression" dxfId="659" priority="6" stopIfTrue="1">
      <formula>AND( $A31=4, $C31="ü" )</formula>
    </cfRule>
    <cfRule type="expression" dxfId="658" priority="7" stopIfTrue="1">
      <formula>AND( $A31=3, $C31="ü" )</formula>
    </cfRule>
    <cfRule type="expression" dxfId="657" priority="8" stopIfTrue="1">
      <formula>AND( $A31=2, $C31="Ü" )</formula>
    </cfRule>
  </conditionalFormatting>
  <conditionalFormatting sqref="J14:W31">
    <cfRule type="expression" dxfId="656" priority="1" stopIfTrue="1">
      <formula>AND( $A14=1, $C14="T" )</formula>
    </cfRule>
    <cfRule type="expression" dxfId="655" priority="12" stopIfTrue="1">
      <formula>AND( $A14=2, $C14="Ü" )</formula>
    </cfRule>
  </conditionalFormatting>
  <conditionalFormatting sqref="O14:O31">
    <cfRule type="expression" dxfId="654" priority="10" stopIfTrue="1">
      <formula>AND($O14&lt;&gt;"",$P14&lt;&gt;"")</formula>
    </cfRule>
  </conditionalFormatting>
  <conditionalFormatting sqref="O31">
    <cfRule type="expression" dxfId="653" priority="4" stopIfTrue="1">
      <formula>AND($O31&lt;&gt;"",$P31&lt;&gt;"")</formula>
    </cfRule>
  </conditionalFormatting>
  <conditionalFormatting sqref="P14:P31">
    <cfRule type="expression" dxfId="652" priority="9" stopIfTrue="1">
      <formula>$O14&lt;&gt;""</formula>
    </cfRule>
  </conditionalFormatting>
  <conditionalFormatting sqref="P31">
    <cfRule type="expression" dxfId="651" priority="3" stopIfTrue="1">
      <formula>$O31&lt;&gt;""</formula>
    </cfRule>
  </conditionalFormatting>
  <conditionalFormatting sqref="R14:W31">
    <cfRule type="expression" dxfId="650" priority="14" stopIfTrue="1">
      <formula>AND( $A14=3, $C14="ü" )</formula>
    </cfRule>
    <cfRule type="expression" dxfId="649" priority="15" stopIfTrue="1">
      <formula>AND( $A14=4, $C14="ü" )</formula>
    </cfRule>
  </conditionalFormatting>
  <conditionalFormatting sqref="T14:T31">
    <cfRule type="expression" dxfId="648" priority="13" stopIfTrue="1">
      <formula>AND($K14&lt;&gt;"",OR($O14&lt;&gt;"",$P14&lt;&gt;""))</formula>
    </cfRule>
  </conditionalFormatting>
  <conditionalFormatting sqref="U14:U31">
    <cfRule type="expression" dxfId="647" priority="17">
      <formula>$L14&lt;&gt;""</formula>
    </cfRule>
  </conditionalFormatting>
  <conditionalFormatting sqref="V14:V31">
    <cfRule type="expression" dxfId="646" priority="16">
      <formula>$L14=""</formula>
    </cfRule>
  </conditionalFormatting>
  <dataValidations count="2">
    <dataValidation type="list" allowBlank="1" showInputMessage="1" showErrorMessage="1" sqref="B14:B31" xr:uid="{6495F2C7-29A7-4ADF-89F4-8A59A61AFA29}">
      <formula1>"B"</formula1>
    </dataValidation>
    <dataValidation type="list" allowBlank="1" showInputMessage="1" showErrorMessage="1" sqref="A14:A31" xr:uid="{B6B34967-1788-40D3-8810-4606EBC9CC1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62F85-579D-4545-AE8B-60D7B9C8E58D}">
  <sheetPr codeName="Tabelle08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IF(Zusammenfassung!F88&lt;&gt;"",Zusammenfassung!F88,Zusammenfassung!D88)</f>
        <v>BK-Teilprojekt II - AG 3</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Zusammenfassung!$B$88</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Zusammenfassung!$C$88</f>
        <v>3</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 - AG 3</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Mhan5RlFC6erSZnro6sJxF8nLMjA5lRvZ10PNkUchpk3GVbrcsirWmcFJsDTG1d1ziVTFe+5d3foTPn7cQwmsA==" saltValue="dSKWGmRAp2ySz5aHirQnVw==" spinCount="100000" sheet="1" objects="1" scenarios="1" formatCells="0" formatRows="0" selectLockedCells="1" autoFilter="0"/>
  <mergeCells count="1">
    <mergeCell ref="O10:P10"/>
  </mergeCells>
  <conditionalFormatting sqref="J14:Q31">
    <cfRule type="expression" dxfId="645" priority="2" stopIfTrue="1">
      <formula>AND( $A14=4, $C14="ü" )</formula>
    </cfRule>
    <cfRule type="expression" dxfId="644" priority="11" stopIfTrue="1">
      <formula>AND( $A14=3, $C14="ü" )</formula>
    </cfRule>
  </conditionalFormatting>
  <conditionalFormatting sqref="J31:Q31">
    <cfRule type="expression" dxfId="643" priority="5" stopIfTrue="1">
      <formula>AND( $A31=1, $C31="T" )</formula>
    </cfRule>
    <cfRule type="expression" dxfId="642" priority="6" stopIfTrue="1">
      <formula>AND( $A31=4, $C31="ü" )</formula>
    </cfRule>
    <cfRule type="expression" dxfId="641" priority="7" stopIfTrue="1">
      <formula>AND( $A31=3, $C31="ü" )</formula>
    </cfRule>
    <cfRule type="expression" dxfId="640" priority="8" stopIfTrue="1">
      <formula>AND( $A31=2, $C31="Ü" )</formula>
    </cfRule>
  </conditionalFormatting>
  <conditionalFormatting sqref="J14:W31">
    <cfRule type="expression" dxfId="639" priority="1" stopIfTrue="1">
      <formula>AND( $A14=1, $C14="T" )</formula>
    </cfRule>
    <cfRule type="expression" dxfId="638" priority="12" stopIfTrue="1">
      <formula>AND( $A14=2, $C14="Ü" )</formula>
    </cfRule>
  </conditionalFormatting>
  <conditionalFormatting sqref="O14:O31">
    <cfRule type="expression" dxfId="637" priority="10" stopIfTrue="1">
      <formula>AND($O14&lt;&gt;"",$P14&lt;&gt;"")</formula>
    </cfRule>
  </conditionalFormatting>
  <conditionalFormatting sqref="O31">
    <cfRule type="expression" dxfId="636" priority="4" stopIfTrue="1">
      <formula>AND($O31&lt;&gt;"",$P31&lt;&gt;"")</formula>
    </cfRule>
  </conditionalFormatting>
  <conditionalFormatting sqref="P14:P31">
    <cfRule type="expression" dxfId="635" priority="9" stopIfTrue="1">
      <formula>$O14&lt;&gt;""</formula>
    </cfRule>
  </conditionalFormatting>
  <conditionalFormatting sqref="P31">
    <cfRule type="expression" dxfId="634" priority="3" stopIfTrue="1">
      <formula>$O31&lt;&gt;""</formula>
    </cfRule>
  </conditionalFormatting>
  <conditionalFormatting sqref="R14:W31">
    <cfRule type="expression" dxfId="633" priority="14" stopIfTrue="1">
      <formula>AND( $A14=3, $C14="ü" )</formula>
    </cfRule>
    <cfRule type="expression" dxfId="632" priority="15" stopIfTrue="1">
      <formula>AND( $A14=4, $C14="ü" )</formula>
    </cfRule>
  </conditionalFormatting>
  <conditionalFormatting sqref="T14:T31">
    <cfRule type="expression" dxfId="631" priority="13" stopIfTrue="1">
      <formula>AND($K14&lt;&gt;"",OR($O14&lt;&gt;"",$P14&lt;&gt;""))</formula>
    </cfRule>
  </conditionalFormatting>
  <conditionalFormatting sqref="U14:U31">
    <cfRule type="expression" dxfId="630" priority="17">
      <formula>$L14&lt;&gt;""</formula>
    </cfRule>
  </conditionalFormatting>
  <conditionalFormatting sqref="V14:V31">
    <cfRule type="expression" dxfId="629" priority="16">
      <formula>$L14=""</formula>
    </cfRule>
  </conditionalFormatting>
  <dataValidations count="2">
    <dataValidation type="list" allowBlank="1" showInputMessage="1" showErrorMessage="1" sqref="B14:B31" xr:uid="{E005218E-ADE4-42B2-869D-03C616FAD715}">
      <formula1>"B"</formula1>
    </dataValidation>
    <dataValidation type="list" allowBlank="1" showInputMessage="1" showErrorMessage="1" sqref="A14:A31" xr:uid="{CE18462C-1210-485E-9B77-05DFD90CE454}">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48ED1-DAEB-4185-A08C-D903D73B3574}">
  <sheetPr codeName="Tabelle08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IF(Zusammenfassung!F89&lt;&gt;"",Zusammenfassung!F89,Zusammenfassung!D89)</f>
        <v>BK-Teilprojekt II - AG 4</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Zusammenfassung!$B$89</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Zusammenfassung!$C$89</f>
        <v>4</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 - AG 4</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zGmAr99lryzSWyflx1XAgKs8UEuF+nvGy4HNB/lcC88gfM8eG7llj5C924al2fGOXt5rf3qMq8jKgMihxtofmg==" saltValue="rp6T7qZyB+b4y9oIKAGYHQ==" spinCount="100000" sheet="1" objects="1" scenarios="1" formatCells="0" formatRows="0" selectLockedCells="1" autoFilter="0"/>
  <mergeCells count="1">
    <mergeCell ref="O10:P10"/>
  </mergeCells>
  <conditionalFormatting sqref="J14:Q31">
    <cfRule type="expression" dxfId="628" priority="2" stopIfTrue="1">
      <formula>AND( $A14=4, $C14="ü" )</formula>
    </cfRule>
    <cfRule type="expression" dxfId="627" priority="11" stopIfTrue="1">
      <formula>AND( $A14=3, $C14="ü" )</formula>
    </cfRule>
  </conditionalFormatting>
  <conditionalFormatting sqref="J31:Q31">
    <cfRule type="expression" dxfId="626" priority="5" stopIfTrue="1">
      <formula>AND( $A31=1, $C31="T" )</formula>
    </cfRule>
    <cfRule type="expression" dxfId="625" priority="6" stopIfTrue="1">
      <formula>AND( $A31=4, $C31="ü" )</formula>
    </cfRule>
    <cfRule type="expression" dxfId="624" priority="7" stopIfTrue="1">
      <formula>AND( $A31=3, $C31="ü" )</formula>
    </cfRule>
    <cfRule type="expression" dxfId="623" priority="8" stopIfTrue="1">
      <formula>AND( $A31=2, $C31="Ü" )</formula>
    </cfRule>
  </conditionalFormatting>
  <conditionalFormatting sqref="J14:W31">
    <cfRule type="expression" dxfId="622" priority="1" stopIfTrue="1">
      <formula>AND( $A14=1, $C14="T" )</formula>
    </cfRule>
    <cfRule type="expression" dxfId="621" priority="12" stopIfTrue="1">
      <formula>AND( $A14=2, $C14="Ü" )</formula>
    </cfRule>
  </conditionalFormatting>
  <conditionalFormatting sqref="O14:O31">
    <cfRule type="expression" dxfId="620" priority="10" stopIfTrue="1">
      <formula>AND($O14&lt;&gt;"",$P14&lt;&gt;"")</formula>
    </cfRule>
  </conditionalFormatting>
  <conditionalFormatting sqref="O31">
    <cfRule type="expression" dxfId="619" priority="4" stopIfTrue="1">
      <formula>AND($O31&lt;&gt;"",$P31&lt;&gt;"")</formula>
    </cfRule>
  </conditionalFormatting>
  <conditionalFormatting sqref="P14:P31">
    <cfRule type="expression" dxfId="618" priority="9" stopIfTrue="1">
      <formula>$O14&lt;&gt;""</formula>
    </cfRule>
  </conditionalFormatting>
  <conditionalFormatting sqref="P31">
    <cfRule type="expression" dxfId="617" priority="3" stopIfTrue="1">
      <formula>$O31&lt;&gt;""</formula>
    </cfRule>
  </conditionalFormatting>
  <conditionalFormatting sqref="R14:W31">
    <cfRule type="expression" dxfId="616" priority="14" stopIfTrue="1">
      <formula>AND( $A14=3, $C14="ü" )</formula>
    </cfRule>
    <cfRule type="expression" dxfId="615" priority="15" stopIfTrue="1">
      <formula>AND( $A14=4, $C14="ü" )</formula>
    </cfRule>
  </conditionalFormatting>
  <conditionalFormatting sqref="T14:T31">
    <cfRule type="expression" dxfId="614" priority="13" stopIfTrue="1">
      <formula>AND($K14&lt;&gt;"",OR($O14&lt;&gt;"",$P14&lt;&gt;""))</formula>
    </cfRule>
  </conditionalFormatting>
  <conditionalFormatting sqref="U14:U31">
    <cfRule type="expression" dxfId="613" priority="17">
      <formula>$L14&lt;&gt;""</formula>
    </cfRule>
  </conditionalFormatting>
  <conditionalFormatting sqref="V14:V31">
    <cfRule type="expression" dxfId="612" priority="16">
      <formula>$L14=""</formula>
    </cfRule>
  </conditionalFormatting>
  <dataValidations count="2">
    <dataValidation type="list" allowBlank="1" showInputMessage="1" showErrorMessage="1" sqref="B14:B31" xr:uid="{00A56152-422B-4D69-B1B4-2EA75AC6C9DC}">
      <formula1>"B"</formula1>
    </dataValidation>
    <dataValidation type="list" allowBlank="1" showInputMessage="1" showErrorMessage="1" sqref="A14:A31" xr:uid="{1E6584CC-0AE4-4DA2-9ECE-F10B93B9431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24124-877D-4408-B322-86A42A70F8C8}">
  <sheetPr codeName="Tabelle08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IF(Zusammenfassung!F90&lt;&gt;"",Zusammenfassung!F90,Zusammenfassung!D90)</f>
        <v>BK-Teilprojekt II - AG 5</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Zusammenfassung!$B$90</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Zusammenfassung!$C$90</f>
        <v>5</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 - AG 5</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ACV8n9kd5MP7RQLhWlF0AlrUgpRk22xPRI2fI8xjWrlQDx1HPSQwOLhbnd0Cydk+VI51ks89eiIX7hRzy252QA==" saltValue="CYP5Uz2YW7EWzFY1UE77JA==" spinCount="100000" sheet="1" objects="1" scenarios="1" formatCells="0" formatRows="0" selectLockedCells="1" autoFilter="0"/>
  <mergeCells count="1">
    <mergeCell ref="O10:P10"/>
  </mergeCells>
  <conditionalFormatting sqref="J14:Q31">
    <cfRule type="expression" dxfId="611" priority="2" stopIfTrue="1">
      <formula>AND( $A14=4, $C14="ü" )</formula>
    </cfRule>
    <cfRule type="expression" dxfId="610" priority="11" stopIfTrue="1">
      <formula>AND( $A14=3, $C14="ü" )</formula>
    </cfRule>
  </conditionalFormatting>
  <conditionalFormatting sqref="J31:Q31">
    <cfRule type="expression" dxfId="609" priority="5" stopIfTrue="1">
      <formula>AND( $A31=1, $C31="T" )</formula>
    </cfRule>
    <cfRule type="expression" dxfId="608" priority="6" stopIfTrue="1">
      <formula>AND( $A31=4, $C31="ü" )</formula>
    </cfRule>
    <cfRule type="expression" dxfId="607" priority="7" stopIfTrue="1">
      <formula>AND( $A31=3, $C31="ü" )</formula>
    </cfRule>
    <cfRule type="expression" dxfId="606" priority="8" stopIfTrue="1">
      <formula>AND( $A31=2, $C31="Ü" )</formula>
    </cfRule>
  </conditionalFormatting>
  <conditionalFormatting sqref="J14:W31">
    <cfRule type="expression" dxfId="605" priority="1" stopIfTrue="1">
      <formula>AND( $A14=1, $C14="T" )</formula>
    </cfRule>
    <cfRule type="expression" dxfId="604" priority="12" stopIfTrue="1">
      <formula>AND( $A14=2, $C14="Ü" )</formula>
    </cfRule>
  </conditionalFormatting>
  <conditionalFormatting sqref="O14:O31">
    <cfRule type="expression" dxfId="603" priority="10" stopIfTrue="1">
      <formula>AND($O14&lt;&gt;"",$P14&lt;&gt;"")</formula>
    </cfRule>
  </conditionalFormatting>
  <conditionalFormatting sqref="O31">
    <cfRule type="expression" dxfId="602" priority="4" stopIfTrue="1">
      <formula>AND($O31&lt;&gt;"",$P31&lt;&gt;"")</formula>
    </cfRule>
  </conditionalFormatting>
  <conditionalFormatting sqref="P14:P31">
    <cfRule type="expression" dxfId="601" priority="9" stopIfTrue="1">
      <formula>$O14&lt;&gt;""</formula>
    </cfRule>
  </conditionalFormatting>
  <conditionalFormatting sqref="P31">
    <cfRule type="expression" dxfId="600" priority="3" stopIfTrue="1">
      <formula>$O31&lt;&gt;""</formula>
    </cfRule>
  </conditionalFormatting>
  <conditionalFormatting sqref="R14:W31">
    <cfRule type="expression" dxfId="599" priority="14" stopIfTrue="1">
      <formula>AND( $A14=3, $C14="ü" )</formula>
    </cfRule>
    <cfRule type="expression" dxfId="598" priority="15" stopIfTrue="1">
      <formula>AND( $A14=4, $C14="ü" )</formula>
    </cfRule>
  </conditionalFormatting>
  <conditionalFormatting sqref="T14:T31">
    <cfRule type="expression" dxfId="597" priority="13" stopIfTrue="1">
      <formula>AND($K14&lt;&gt;"",OR($O14&lt;&gt;"",$P14&lt;&gt;""))</formula>
    </cfRule>
  </conditionalFormatting>
  <conditionalFormatting sqref="U14:U31">
    <cfRule type="expression" dxfId="596" priority="17">
      <formula>$L14&lt;&gt;""</formula>
    </cfRule>
  </conditionalFormatting>
  <conditionalFormatting sqref="V14:V31">
    <cfRule type="expression" dxfId="595" priority="16">
      <formula>$L14=""</formula>
    </cfRule>
  </conditionalFormatting>
  <dataValidations count="2">
    <dataValidation type="list" allowBlank="1" showInputMessage="1" showErrorMessage="1" sqref="B14:B31" xr:uid="{59415D25-CF5E-44CA-B11B-F4584F1452DD}">
      <formula1>"B"</formula1>
    </dataValidation>
    <dataValidation type="list" allowBlank="1" showInputMessage="1" showErrorMessage="1" sqref="A14:A31" xr:uid="{849E85C3-CAA2-459A-9226-B245A0F2308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754E5-F8F5-439A-B3B4-6E36A471011F}">
  <sheetPr codeName="Tabelle08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IF(Zusammenfassung!F91&lt;&gt;"",Zusammenfassung!F91,Zusammenfassung!D91)</f>
        <v>BK-Teilprojekt II - AG 6</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Zusammenfassung!$B$91</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Zusammenfassung!$C$91</f>
        <v>6</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 - AG 6</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O2q8s3r8gLYRQm64u32athCJu/8papYA9L4afv5y8IYuyNcVv+jKrOreYCIdwqY+Z+JiuPlrbcHDhlVamjyW2A==" saltValue="jlpZ8kE/Hxyj9D+oT9k7Iw==" spinCount="100000" sheet="1" objects="1" scenarios="1" formatCells="0" formatRows="0" selectLockedCells="1" autoFilter="0"/>
  <mergeCells count="1">
    <mergeCell ref="O10:P10"/>
  </mergeCells>
  <conditionalFormatting sqref="J14:Q31">
    <cfRule type="expression" dxfId="594" priority="2" stopIfTrue="1">
      <formula>AND( $A14=4, $C14="ü" )</formula>
    </cfRule>
    <cfRule type="expression" dxfId="593" priority="11" stopIfTrue="1">
      <formula>AND( $A14=3, $C14="ü" )</formula>
    </cfRule>
  </conditionalFormatting>
  <conditionalFormatting sqref="J31:Q31">
    <cfRule type="expression" dxfId="592" priority="5" stopIfTrue="1">
      <formula>AND( $A31=1, $C31="T" )</formula>
    </cfRule>
    <cfRule type="expression" dxfId="591" priority="6" stopIfTrue="1">
      <formula>AND( $A31=4, $C31="ü" )</formula>
    </cfRule>
    <cfRule type="expression" dxfId="590" priority="7" stopIfTrue="1">
      <formula>AND( $A31=3, $C31="ü" )</formula>
    </cfRule>
    <cfRule type="expression" dxfId="589" priority="8" stopIfTrue="1">
      <formula>AND( $A31=2, $C31="Ü" )</formula>
    </cfRule>
  </conditionalFormatting>
  <conditionalFormatting sqref="J14:W31">
    <cfRule type="expression" dxfId="588" priority="1" stopIfTrue="1">
      <formula>AND( $A14=1, $C14="T" )</formula>
    </cfRule>
    <cfRule type="expression" dxfId="587" priority="12" stopIfTrue="1">
      <formula>AND( $A14=2, $C14="Ü" )</formula>
    </cfRule>
  </conditionalFormatting>
  <conditionalFormatting sqref="O14:O31">
    <cfRule type="expression" dxfId="586" priority="10" stopIfTrue="1">
      <formula>AND($O14&lt;&gt;"",$P14&lt;&gt;"")</formula>
    </cfRule>
  </conditionalFormatting>
  <conditionalFormatting sqref="O31">
    <cfRule type="expression" dxfId="585" priority="4" stopIfTrue="1">
      <formula>AND($O31&lt;&gt;"",$P31&lt;&gt;"")</formula>
    </cfRule>
  </conditionalFormatting>
  <conditionalFormatting sqref="P14:P31">
    <cfRule type="expression" dxfId="584" priority="9" stopIfTrue="1">
      <formula>$O14&lt;&gt;""</formula>
    </cfRule>
  </conditionalFormatting>
  <conditionalFormatting sqref="P31">
    <cfRule type="expression" dxfId="583" priority="3" stopIfTrue="1">
      <formula>$O31&lt;&gt;""</formula>
    </cfRule>
  </conditionalFormatting>
  <conditionalFormatting sqref="R14:W31">
    <cfRule type="expression" dxfId="582" priority="14" stopIfTrue="1">
      <formula>AND( $A14=3, $C14="ü" )</formula>
    </cfRule>
    <cfRule type="expression" dxfId="581" priority="15" stopIfTrue="1">
      <formula>AND( $A14=4, $C14="ü" )</formula>
    </cfRule>
  </conditionalFormatting>
  <conditionalFormatting sqref="T14:T31">
    <cfRule type="expression" dxfId="580" priority="13" stopIfTrue="1">
      <formula>AND($K14&lt;&gt;"",OR($O14&lt;&gt;"",$P14&lt;&gt;""))</formula>
    </cfRule>
  </conditionalFormatting>
  <conditionalFormatting sqref="U14:U31">
    <cfRule type="expression" dxfId="579" priority="17">
      <formula>$L14&lt;&gt;""</formula>
    </cfRule>
  </conditionalFormatting>
  <conditionalFormatting sqref="V14:V31">
    <cfRule type="expression" dxfId="578" priority="16">
      <formula>$L14=""</formula>
    </cfRule>
  </conditionalFormatting>
  <dataValidations count="2">
    <dataValidation type="list" allowBlank="1" showInputMessage="1" showErrorMessage="1" sqref="B14:B31" xr:uid="{037F1772-29A8-44CC-BFFC-8560729E417A}">
      <formula1>"B"</formula1>
    </dataValidation>
    <dataValidation type="list" allowBlank="1" showInputMessage="1" showErrorMessage="1" sqref="A14:A31" xr:uid="{55B2A436-A960-4581-965F-713BC9AC7C1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4CBC-F0C8-425D-90B3-64059E7A8997}">
  <sheetPr codeName="Tabelle08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IF(Zusammenfassung!F92&lt;&gt;"",Zusammenfassung!F92,Zusammenfassung!D92)</f>
        <v>BK-Teilprojekt II - AG 7</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Zusammenfassung!$B$92</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Zusammenfassung!$C$92</f>
        <v>7</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 - AG 7</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tzu1OgOGriXAcMbTpGGjh9mfw9kSoUoeWlhSyw7ranixXcJugX8vT4FPxLseUFpGwRbGw3wTX7d4Iyx1lqHWFw==" saltValue="jynsHzJj7VUlAzA8Gz5WAA==" spinCount="100000" sheet="1" objects="1" scenarios="1" formatCells="0" formatRows="0" selectLockedCells="1" autoFilter="0"/>
  <mergeCells count="1">
    <mergeCell ref="O10:P10"/>
  </mergeCells>
  <conditionalFormatting sqref="J14:Q31">
    <cfRule type="expression" dxfId="577" priority="2" stopIfTrue="1">
      <formula>AND( $A14=4, $C14="ü" )</formula>
    </cfRule>
    <cfRule type="expression" dxfId="576" priority="11" stopIfTrue="1">
      <formula>AND( $A14=3, $C14="ü" )</formula>
    </cfRule>
  </conditionalFormatting>
  <conditionalFormatting sqref="J31:Q31">
    <cfRule type="expression" dxfId="575" priority="5" stopIfTrue="1">
      <formula>AND( $A31=1, $C31="T" )</formula>
    </cfRule>
    <cfRule type="expression" dxfId="574" priority="6" stopIfTrue="1">
      <formula>AND( $A31=4, $C31="ü" )</formula>
    </cfRule>
    <cfRule type="expression" dxfId="573" priority="7" stopIfTrue="1">
      <formula>AND( $A31=3, $C31="ü" )</formula>
    </cfRule>
    <cfRule type="expression" dxfId="572" priority="8" stopIfTrue="1">
      <formula>AND( $A31=2, $C31="Ü" )</formula>
    </cfRule>
  </conditionalFormatting>
  <conditionalFormatting sqref="J14:W31">
    <cfRule type="expression" dxfId="571" priority="1" stopIfTrue="1">
      <formula>AND( $A14=1, $C14="T" )</formula>
    </cfRule>
    <cfRule type="expression" dxfId="570" priority="12" stopIfTrue="1">
      <formula>AND( $A14=2, $C14="Ü" )</formula>
    </cfRule>
  </conditionalFormatting>
  <conditionalFormatting sqref="O14:O31">
    <cfRule type="expression" dxfId="569" priority="10" stopIfTrue="1">
      <formula>AND($O14&lt;&gt;"",$P14&lt;&gt;"")</formula>
    </cfRule>
  </conditionalFormatting>
  <conditionalFormatting sqref="O31">
    <cfRule type="expression" dxfId="568" priority="4" stopIfTrue="1">
      <formula>AND($O31&lt;&gt;"",$P31&lt;&gt;"")</formula>
    </cfRule>
  </conditionalFormatting>
  <conditionalFormatting sqref="P14:P31">
    <cfRule type="expression" dxfId="567" priority="9" stopIfTrue="1">
      <formula>$O14&lt;&gt;""</formula>
    </cfRule>
  </conditionalFormatting>
  <conditionalFormatting sqref="P31">
    <cfRule type="expression" dxfId="566" priority="3" stopIfTrue="1">
      <formula>$O31&lt;&gt;""</formula>
    </cfRule>
  </conditionalFormatting>
  <conditionalFormatting sqref="R14:W31">
    <cfRule type="expression" dxfId="565" priority="14" stopIfTrue="1">
      <formula>AND( $A14=3, $C14="ü" )</formula>
    </cfRule>
    <cfRule type="expression" dxfId="564" priority="15" stopIfTrue="1">
      <formula>AND( $A14=4, $C14="ü" )</formula>
    </cfRule>
  </conditionalFormatting>
  <conditionalFormatting sqref="T14:T31">
    <cfRule type="expression" dxfId="563" priority="13" stopIfTrue="1">
      <formula>AND($K14&lt;&gt;"",OR($O14&lt;&gt;"",$P14&lt;&gt;""))</formula>
    </cfRule>
  </conditionalFormatting>
  <conditionalFormatting sqref="U14:U31">
    <cfRule type="expression" dxfId="562" priority="17">
      <formula>$L14&lt;&gt;""</formula>
    </cfRule>
  </conditionalFormatting>
  <conditionalFormatting sqref="V14:V31">
    <cfRule type="expression" dxfId="561" priority="16">
      <formula>$L14=""</formula>
    </cfRule>
  </conditionalFormatting>
  <dataValidations count="2">
    <dataValidation type="list" allowBlank="1" showInputMessage="1" showErrorMessage="1" sqref="B14:B31" xr:uid="{55EF7C8A-55B2-45BE-BD95-4D8368B522FA}">
      <formula1>"B"</formula1>
    </dataValidation>
    <dataValidation type="list" allowBlank="1" showInputMessage="1" showErrorMessage="1" sqref="A14:A31" xr:uid="{3CEE7EBA-CC23-4F10-966D-C2AF9195622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4C5AB-7C9A-426A-A9D0-DA16E6F60ECD}">
  <sheetPr codeName="Tabelle08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IF(Zusammenfassung!F93&lt;&gt;"",Zusammenfassung!F93,Zusammenfassung!D93)</f>
        <v>BK-Teilprojekt II - AG 8</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Zusammenfassung!$B$93</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Zusammenfassung!$C$93</f>
        <v>8</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 - AG 8</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jKWk4OYcykBoybWgatI+2kGNXgjvTzWsMG0AuKLWqYFKCOAEDm7jD7rR41vezFawJHDUYzZZeKKXQjabmOBiHg==" saltValue="N5JxW/Y06Dccl+NbHiIOwQ==" spinCount="100000" sheet="1" objects="1" scenarios="1" formatCells="0" formatRows="0" selectLockedCells="1" autoFilter="0"/>
  <mergeCells count="1">
    <mergeCell ref="O10:P10"/>
  </mergeCells>
  <conditionalFormatting sqref="J14:Q31">
    <cfRule type="expression" dxfId="560" priority="2" stopIfTrue="1">
      <formula>AND( $A14=4, $C14="ü" )</formula>
    </cfRule>
    <cfRule type="expression" dxfId="559" priority="11" stopIfTrue="1">
      <formula>AND( $A14=3, $C14="ü" )</formula>
    </cfRule>
  </conditionalFormatting>
  <conditionalFormatting sqref="J31:Q31">
    <cfRule type="expression" dxfId="558" priority="5" stopIfTrue="1">
      <formula>AND( $A31=1, $C31="T" )</formula>
    </cfRule>
    <cfRule type="expression" dxfId="557" priority="6" stopIfTrue="1">
      <formula>AND( $A31=4, $C31="ü" )</formula>
    </cfRule>
    <cfRule type="expression" dxfId="556" priority="7" stopIfTrue="1">
      <formula>AND( $A31=3, $C31="ü" )</formula>
    </cfRule>
    <cfRule type="expression" dxfId="555" priority="8" stopIfTrue="1">
      <formula>AND( $A31=2, $C31="Ü" )</formula>
    </cfRule>
  </conditionalFormatting>
  <conditionalFormatting sqref="J14:W31">
    <cfRule type="expression" dxfId="554" priority="1" stopIfTrue="1">
      <formula>AND( $A14=1, $C14="T" )</formula>
    </cfRule>
    <cfRule type="expression" dxfId="553" priority="12" stopIfTrue="1">
      <formula>AND( $A14=2, $C14="Ü" )</formula>
    </cfRule>
  </conditionalFormatting>
  <conditionalFormatting sqref="O14:O31">
    <cfRule type="expression" dxfId="552" priority="10" stopIfTrue="1">
      <formula>AND($O14&lt;&gt;"",$P14&lt;&gt;"")</formula>
    </cfRule>
  </conditionalFormatting>
  <conditionalFormatting sqref="O31">
    <cfRule type="expression" dxfId="551" priority="4" stopIfTrue="1">
      <formula>AND($O31&lt;&gt;"",$P31&lt;&gt;"")</formula>
    </cfRule>
  </conditionalFormatting>
  <conditionalFormatting sqref="P14:P31">
    <cfRule type="expression" dxfId="550" priority="9" stopIfTrue="1">
      <formula>$O14&lt;&gt;""</formula>
    </cfRule>
  </conditionalFormatting>
  <conditionalFormatting sqref="P31">
    <cfRule type="expression" dxfId="549" priority="3" stopIfTrue="1">
      <formula>$O31&lt;&gt;""</formula>
    </cfRule>
  </conditionalFormatting>
  <conditionalFormatting sqref="R14:W31">
    <cfRule type="expression" dxfId="548" priority="14" stopIfTrue="1">
      <formula>AND( $A14=3, $C14="ü" )</formula>
    </cfRule>
    <cfRule type="expression" dxfId="547" priority="15" stopIfTrue="1">
      <formula>AND( $A14=4, $C14="ü" )</formula>
    </cfRule>
  </conditionalFormatting>
  <conditionalFormatting sqref="T14:T31">
    <cfRule type="expression" dxfId="546" priority="13" stopIfTrue="1">
      <formula>AND($K14&lt;&gt;"",OR($O14&lt;&gt;"",$P14&lt;&gt;""))</formula>
    </cfRule>
  </conditionalFormatting>
  <conditionalFormatting sqref="U14:U31">
    <cfRule type="expression" dxfId="545" priority="17">
      <formula>$L14&lt;&gt;""</formula>
    </cfRule>
  </conditionalFormatting>
  <conditionalFormatting sqref="V14:V31">
    <cfRule type="expression" dxfId="544" priority="16">
      <formula>$L14=""</formula>
    </cfRule>
  </conditionalFormatting>
  <dataValidations count="2">
    <dataValidation type="list" allowBlank="1" showInputMessage="1" showErrorMessage="1" sqref="B14:B31" xr:uid="{62B57F85-3B8C-43AA-B33C-058BF561718A}">
      <formula1>"B"</formula1>
    </dataValidation>
    <dataValidation type="list" allowBlank="1" showInputMessage="1" showErrorMessage="1" sqref="A14:A31" xr:uid="{AACD11B6-8004-44A9-87A9-57BAB3C3A23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B198C-1B2A-4F48-9373-B3809C853F74}">
  <sheetPr codeName="Tabelle08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IF(Zusammenfassung!F94&lt;&gt;"",Zusammenfassung!F94,Zusammenfassung!D94)</f>
        <v>BK-Teilprojekt II - AG 9</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Zusammenfassung!$B$94</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Zusammenfassung!$C$94</f>
        <v>9</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 - AG 9</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DPDycBNle8XHZIlV65RgbI7PGuXPctwJgzTee34TShTwf44j11CfsRka3wR9apucZXRwrxOLbDTXrZIdL4hhNQ==" saltValue="e9Zy/kx5q+po7l96MmvMDA==" spinCount="100000" sheet="1" objects="1" scenarios="1" formatCells="0" formatRows="0" selectLockedCells="1" autoFilter="0"/>
  <mergeCells count="1">
    <mergeCell ref="O10:P10"/>
  </mergeCells>
  <conditionalFormatting sqref="J14:Q31">
    <cfRule type="expression" dxfId="543" priority="2" stopIfTrue="1">
      <formula>AND( $A14=4, $C14="ü" )</formula>
    </cfRule>
    <cfRule type="expression" dxfId="542" priority="11" stopIfTrue="1">
      <formula>AND( $A14=3, $C14="ü" )</formula>
    </cfRule>
  </conditionalFormatting>
  <conditionalFormatting sqref="J31:Q31">
    <cfRule type="expression" dxfId="541" priority="5" stopIfTrue="1">
      <formula>AND( $A31=1, $C31="T" )</formula>
    </cfRule>
    <cfRule type="expression" dxfId="540" priority="6" stopIfTrue="1">
      <formula>AND( $A31=4, $C31="ü" )</formula>
    </cfRule>
    <cfRule type="expression" dxfId="539" priority="7" stopIfTrue="1">
      <formula>AND( $A31=3, $C31="ü" )</formula>
    </cfRule>
    <cfRule type="expression" dxfId="538" priority="8" stopIfTrue="1">
      <formula>AND( $A31=2, $C31="Ü" )</formula>
    </cfRule>
  </conditionalFormatting>
  <conditionalFormatting sqref="J14:W31">
    <cfRule type="expression" dxfId="537" priority="1" stopIfTrue="1">
      <formula>AND( $A14=1, $C14="T" )</formula>
    </cfRule>
    <cfRule type="expression" dxfId="536" priority="12" stopIfTrue="1">
      <formula>AND( $A14=2, $C14="Ü" )</formula>
    </cfRule>
  </conditionalFormatting>
  <conditionalFormatting sqref="O14:O31">
    <cfRule type="expression" dxfId="535" priority="10" stopIfTrue="1">
      <formula>AND($O14&lt;&gt;"",$P14&lt;&gt;"")</formula>
    </cfRule>
  </conditionalFormatting>
  <conditionalFormatting sqref="O31">
    <cfRule type="expression" dxfId="534" priority="4" stopIfTrue="1">
      <formula>AND($O31&lt;&gt;"",$P31&lt;&gt;"")</formula>
    </cfRule>
  </conditionalFormatting>
  <conditionalFormatting sqref="P14:P31">
    <cfRule type="expression" dxfId="533" priority="9" stopIfTrue="1">
      <formula>$O14&lt;&gt;""</formula>
    </cfRule>
  </conditionalFormatting>
  <conditionalFormatting sqref="P31">
    <cfRule type="expression" dxfId="532" priority="3" stopIfTrue="1">
      <formula>$O31&lt;&gt;""</formula>
    </cfRule>
  </conditionalFormatting>
  <conditionalFormatting sqref="R14:W31">
    <cfRule type="expression" dxfId="531" priority="14" stopIfTrue="1">
      <formula>AND( $A14=3, $C14="ü" )</formula>
    </cfRule>
    <cfRule type="expression" dxfId="530" priority="15" stopIfTrue="1">
      <formula>AND( $A14=4, $C14="ü" )</formula>
    </cfRule>
  </conditionalFormatting>
  <conditionalFormatting sqref="T14:T31">
    <cfRule type="expression" dxfId="529" priority="13" stopIfTrue="1">
      <formula>AND($K14&lt;&gt;"",OR($O14&lt;&gt;"",$P14&lt;&gt;""))</formula>
    </cfRule>
  </conditionalFormatting>
  <conditionalFormatting sqref="U14:U31">
    <cfRule type="expression" dxfId="528" priority="17">
      <formula>$L14&lt;&gt;""</formula>
    </cfRule>
  </conditionalFormatting>
  <conditionalFormatting sqref="V14:V31">
    <cfRule type="expression" dxfId="527" priority="16">
      <formula>$L14=""</formula>
    </cfRule>
  </conditionalFormatting>
  <dataValidations count="2">
    <dataValidation type="list" allowBlank="1" showInputMessage="1" showErrorMessage="1" sqref="B14:B31" xr:uid="{F97AFBD6-2505-4861-BCE8-BCA89DB26451}">
      <formula1>"B"</formula1>
    </dataValidation>
    <dataValidation type="list" allowBlank="1" showInputMessage="1" showErrorMessage="1" sqref="A14:A31" xr:uid="{57E84157-B9C0-4EFF-9E36-C0B7A0A5588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2F446-57AC-49A3-BBDB-EA3732B71FF2}">
  <sheetPr codeName="Tabelle009"/>
  <dimension ref="A1:C14"/>
  <sheetViews>
    <sheetView workbookViewId="0">
      <selection activeCell="B2" sqref="B2"/>
    </sheetView>
  </sheetViews>
  <sheetFormatPr baseColWidth="10" defaultColWidth="11.42578125" defaultRowHeight="15" x14ac:dyDescent="0.25"/>
  <cols>
    <col min="1" max="1" width="16.7109375" style="3" customWidth="1"/>
    <col min="2" max="3" width="36.7109375" style="2" customWidth="1"/>
    <col min="4" max="16384" width="11.42578125" style="1"/>
  </cols>
  <sheetData>
    <row r="1" spans="1:3" ht="16.5" thickBot="1" x14ac:dyDescent="0.3">
      <c r="A1" s="381" t="s">
        <v>353</v>
      </c>
      <c r="B1" s="382"/>
      <c r="C1" s="383"/>
    </row>
    <row r="2" spans="1:3" ht="20.100000000000001" customHeight="1" x14ac:dyDescent="0.25">
      <c r="A2" s="42" t="s">
        <v>354</v>
      </c>
      <c r="B2" s="43" t="str">
        <f>Deckblatt!$B$1</f>
        <v>Stadtwerke Remscheid (SR)</v>
      </c>
      <c r="C2" s="44"/>
    </row>
    <row r="3" spans="1:3" ht="20.100000000000001" customHeight="1" x14ac:dyDescent="0.25">
      <c r="A3" s="45" t="s">
        <v>355</v>
      </c>
      <c r="B3" s="4" t="str">
        <f>Deckblatt!$B$2</f>
        <v>Los 1: System zur Fahrzeugdisposition, -Ortung und Betriebshofmanagement</v>
      </c>
      <c r="C3" s="46"/>
    </row>
    <row r="4" spans="1:3" ht="20.100000000000001" customHeight="1" x14ac:dyDescent="0.25">
      <c r="A4" s="45" t="s">
        <v>356</v>
      </c>
      <c r="B4" s="4" t="str">
        <f>Deckblatt!$B$3</f>
        <v>Leistungsverzeichnis</v>
      </c>
      <c r="C4" s="47"/>
    </row>
    <row r="5" spans="1:3" ht="20.100000000000001" customHeight="1" x14ac:dyDescent="0.25">
      <c r="A5" s="45" t="s">
        <v>357</v>
      </c>
      <c r="B5" s="4" t="s">
        <v>358</v>
      </c>
      <c r="C5" s="47"/>
    </row>
    <row r="6" spans="1:3" ht="15.75" thickBot="1" x14ac:dyDescent="0.3">
      <c r="A6" s="48"/>
      <c r="B6" s="5"/>
      <c r="C6" s="49"/>
    </row>
    <row r="7" spans="1:3" ht="12.75" x14ac:dyDescent="0.25">
      <c r="A7" s="50" t="s">
        <v>359</v>
      </c>
      <c r="B7" s="35" t="s">
        <v>360</v>
      </c>
      <c r="C7" s="232"/>
    </row>
    <row r="8" spans="1:3" ht="13.5" thickBot="1" x14ac:dyDescent="0.3">
      <c r="A8" s="51" t="s">
        <v>361</v>
      </c>
      <c r="B8" s="36">
        <v>2</v>
      </c>
      <c r="C8" s="233" t="str">
        <f>IF(Steuerung!$B$8&lt;&gt;"",IF(OR(Steuerung!$B$8=0,Steuerung!$B$8&gt;1),"Stellen nach dem Komma",IF(Steuerung!$B$8=1,"Stelle nach dem Komma","")),"")</f>
        <v>Stellen nach dem Komma</v>
      </c>
    </row>
    <row r="9" spans="1:3" ht="15.75" thickBot="1" x14ac:dyDescent="0.3">
      <c r="A9" s="48"/>
      <c r="B9" s="5"/>
      <c r="C9" s="49"/>
    </row>
    <row r="10" spans="1:3" ht="20.100000000000001" customHeight="1" x14ac:dyDescent="0.25">
      <c r="A10" s="20">
        <v>1</v>
      </c>
      <c r="B10" s="21" t="s">
        <v>362</v>
      </c>
      <c r="C10" s="378" t="s">
        <v>493</v>
      </c>
    </row>
    <row r="11" spans="1:3" ht="20.100000000000001" customHeight="1" x14ac:dyDescent="0.25">
      <c r="A11" s="22">
        <v>1</v>
      </c>
      <c r="B11" s="23" t="s">
        <v>363</v>
      </c>
      <c r="C11" s="379"/>
    </row>
    <row r="12" spans="1:3" ht="20.100000000000001" customHeight="1" x14ac:dyDescent="0.25">
      <c r="A12" s="22">
        <v>1</v>
      </c>
      <c r="B12" s="23" t="s">
        <v>364</v>
      </c>
      <c r="C12" s="379"/>
    </row>
    <row r="13" spans="1:3" ht="20.100000000000001" customHeight="1" thickBot="1" x14ac:dyDescent="0.3">
      <c r="A13" s="34" t="s">
        <v>365</v>
      </c>
      <c r="B13" s="24" t="s">
        <v>366</v>
      </c>
      <c r="C13" s="380"/>
    </row>
    <row r="14" spans="1:3" ht="16.5" thickBot="1" x14ac:dyDescent="0.3">
      <c r="A14" s="381" t="s">
        <v>353</v>
      </c>
      <c r="B14" s="382"/>
      <c r="C14" s="383"/>
    </row>
  </sheetData>
  <sheetProtection selectLockedCells="1"/>
  <mergeCells count="3">
    <mergeCell ref="C10:C13"/>
    <mergeCell ref="A1:C1"/>
    <mergeCell ref="A14:C14"/>
  </mergeCells>
  <conditionalFormatting sqref="A10">
    <cfRule type="expression" dxfId="1659" priority="3">
      <formula>OR($A10&gt;10,$A10&lt;1)</formula>
    </cfRule>
    <cfRule type="expression" dxfId="1658" priority="4">
      <formula>AND($A10&lt;11,$A10&gt;0)</formula>
    </cfRule>
  </conditionalFormatting>
  <conditionalFormatting sqref="A11">
    <cfRule type="expression" dxfId="1657" priority="5">
      <formula>OR($A11&gt;5,$A11&lt;1)</formula>
    </cfRule>
    <cfRule type="expression" dxfId="1656" priority="8">
      <formula>AND($A11&lt;6,$A11&gt;0)</formula>
    </cfRule>
  </conditionalFormatting>
  <conditionalFormatting sqref="A12">
    <cfRule type="expression" dxfId="1655" priority="6">
      <formula>OR($A$12&gt;5,$A$12&lt;1)</formula>
    </cfRule>
    <cfRule type="expression" dxfId="1654" priority="7">
      <formula>AND($A$12&lt;6,$A$12&gt;0)</formula>
    </cfRule>
  </conditionalFormatting>
  <conditionalFormatting sqref="A13">
    <cfRule type="expression" dxfId="1653" priority="2">
      <formula>OR($A$13="",$A$13="x",$A$13="X")</formula>
    </cfRule>
  </conditionalFormatting>
  <conditionalFormatting sqref="C10:C13">
    <cfRule type="containsText" dxfId="1652" priority="1" operator="containsText" text="Vergabeschutz aktiv">
      <formula>NOT(ISERROR(SEARCH("Vergabeschutz aktiv",C10)))</formula>
    </cfRule>
  </conditionalFormatting>
  <printOptions horizontalCentered="1"/>
  <pageMargins left="0.19685039370078741" right="0.19685039370078741" top="0.59055118110236227" bottom="0.59055118110236227" header="0.39370078740157483" footer="0.39370078740157483"/>
  <pageSetup paperSize="9" scale="120"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270C3-6EF4-4E25-B335-E27D689EBE19}">
  <sheetPr codeName="Tabelle09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IF(Zusammenfassung!F95&lt;&gt;"",Zusammenfassung!F95,Zusammenfassung!D95)</f>
        <v>BK-Teilprojekt II - AG 10</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Zusammenfassung!$B$95</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Zusammenfassung!$C$95</f>
        <v>10</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 - AG 10</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QQzFjgtkpNSNDV4yPI20gn+zwQtnzMEse+vk6K+bsNdG/p6PzYsfup8hOki4CRCa7hkIlrfBzw9vjzGTqC3VrQ==" saltValue="XmA6145gbAcb3zzSoySZ9A==" spinCount="100000" sheet="1" objects="1" scenarios="1" formatCells="0" formatRows="0" selectLockedCells="1" autoFilter="0"/>
  <mergeCells count="1">
    <mergeCell ref="O10:P10"/>
  </mergeCells>
  <conditionalFormatting sqref="J14:Q31">
    <cfRule type="expression" dxfId="526" priority="2" stopIfTrue="1">
      <formula>AND( $A14=4, $C14="ü" )</formula>
    </cfRule>
    <cfRule type="expression" dxfId="525" priority="11" stopIfTrue="1">
      <formula>AND( $A14=3, $C14="ü" )</formula>
    </cfRule>
  </conditionalFormatting>
  <conditionalFormatting sqref="J31:Q31">
    <cfRule type="expression" dxfId="524" priority="5" stopIfTrue="1">
      <formula>AND( $A31=1, $C31="T" )</formula>
    </cfRule>
    <cfRule type="expression" dxfId="523" priority="6" stopIfTrue="1">
      <formula>AND( $A31=4, $C31="ü" )</formula>
    </cfRule>
    <cfRule type="expression" dxfId="522" priority="7" stopIfTrue="1">
      <formula>AND( $A31=3, $C31="ü" )</formula>
    </cfRule>
    <cfRule type="expression" dxfId="521" priority="8" stopIfTrue="1">
      <formula>AND( $A31=2, $C31="Ü" )</formula>
    </cfRule>
  </conditionalFormatting>
  <conditionalFormatting sqref="J14:W31">
    <cfRule type="expression" dxfId="520" priority="1" stopIfTrue="1">
      <formula>AND( $A14=1, $C14="T" )</formula>
    </cfRule>
    <cfRule type="expression" dxfId="519" priority="12" stopIfTrue="1">
      <formula>AND( $A14=2, $C14="Ü" )</formula>
    </cfRule>
  </conditionalFormatting>
  <conditionalFormatting sqref="O14:O31">
    <cfRule type="expression" dxfId="518" priority="10" stopIfTrue="1">
      <formula>AND($O14&lt;&gt;"",$P14&lt;&gt;"")</formula>
    </cfRule>
  </conditionalFormatting>
  <conditionalFormatting sqref="O31">
    <cfRule type="expression" dxfId="517" priority="4" stopIfTrue="1">
      <formula>AND($O31&lt;&gt;"",$P31&lt;&gt;"")</formula>
    </cfRule>
  </conditionalFormatting>
  <conditionalFormatting sqref="P14:P31">
    <cfRule type="expression" dxfId="516" priority="9" stopIfTrue="1">
      <formula>$O14&lt;&gt;""</formula>
    </cfRule>
  </conditionalFormatting>
  <conditionalFormatting sqref="P31">
    <cfRule type="expression" dxfId="515" priority="3" stopIfTrue="1">
      <formula>$O31&lt;&gt;""</formula>
    </cfRule>
  </conditionalFormatting>
  <conditionalFormatting sqref="R14:W31">
    <cfRule type="expression" dxfId="514" priority="14" stopIfTrue="1">
      <formula>AND( $A14=3, $C14="ü" )</formula>
    </cfRule>
    <cfRule type="expression" dxfId="513" priority="15" stopIfTrue="1">
      <formula>AND( $A14=4, $C14="ü" )</formula>
    </cfRule>
  </conditionalFormatting>
  <conditionalFormatting sqref="T14:T31">
    <cfRule type="expression" dxfId="512" priority="13" stopIfTrue="1">
      <formula>AND($K14&lt;&gt;"",OR($O14&lt;&gt;"",$P14&lt;&gt;""))</formula>
    </cfRule>
  </conditionalFormatting>
  <conditionalFormatting sqref="U14:U31">
    <cfRule type="expression" dxfId="511" priority="17">
      <formula>$L14&lt;&gt;""</formula>
    </cfRule>
  </conditionalFormatting>
  <conditionalFormatting sqref="V14:V31">
    <cfRule type="expression" dxfId="510" priority="16">
      <formula>$L14=""</formula>
    </cfRule>
  </conditionalFormatting>
  <dataValidations count="2">
    <dataValidation type="list" allowBlank="1" showInputMessage="1" showErrorMessage="1" sqref="B14:B31" xr:uid="{1275320A-3067-4E5F-B20D-7E98B99FD1B1}">
      <formula1>"B"</formula1>
    </dataValidation>
    <dataValidation type="list" allowBlank="1" showInputMessage="1" showErrorMessage="1" sqref="A14:A31" xr:uid="{C1A7CA8C-5D85-420A-A6F0-A69075CC17F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3378D-9CFA-47B3-9309-9F4959C249B0}">
  <sheetPr codeName="Tabelle09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IF(Zusammenfassung!F96&lt;&gt;"",Zusammenfassung!F96,Zusammenfassung!D96)</f>
        <v>BK-Teilprojekt III - AG 1</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Zusammenfassung!$B$96</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Zusammenfassung!$C$96</f>
        <v>1</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III - AG 1</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bpA6L+bXe+hYR/sz3lmn8xRCL68q2VK9gsNNxg1tJnDiuNc9s4raR8G3ayKZLljokbLDRP/lsCkGtdFAUuJTgQ==" saltValue="zdyJ5uB/CLMt3HN4r0UmOw==" spinCount="100000" sheet="1" objects="1" scenarios="1" formatCells="0" formatRows="0" selectLockedCells="1" autoFilter="0"/>
  <mergeCells count="1">
    <mergeCell ref="O10:P10"/>
  </mergeCells>
  <conditionalFormatting sqref="J14:Q31">
    <cfRule type="expression" dxfId="509" priority="2" stopIfTrue="1">
      <formula>AND( $A14=4, $C14="ü" )</formula>
    </cfRule>
    <cfRule type="expression" dxfId="508" priority="11" stopIfTrue="1">
      <formula>AND( $A14=3, $C14="ü" )</formula>
    </cfRule>
  </conditionalFormatting>
  <conditionalFormatting sqref="J31:Q31">
    <cfRule type="expression" dxfId="507" priority="5" stopIfTrue="1">
      <formula>AND( $A31=1, $C31="T" )</formula>
    </cfRule>
    <cfRule type="expression" dxfId="506" priority="6" stopIfTrue="1">
      <formula>AND( $A31=4, $C31="ü" )</formula>
    </cfRule>
    <cfRule type="expression" dxfId="505" priority="7" stopIfTrue="1">
      <formula>AND( $A31=3, $C31="ü" )</formula>
    </cfRule>
    <cfRule type="expression" dxfId="504" priority="8" stopIfTrue="1">
      <formula>AND( $A31=2, $C31="Ü" )</formula>
    </cfRule>
  </conditionalFormatting>
  <conditionalFormatting sqref="J14:W31">
    <cfRule type="expression" dxfId="503" priority="1" stopIfTrue="1">
      <formula>AND( $A14=1, $C14="T" )</formula>
    </cfRule>
    <cfRule type="expression" dxfId="502" priority="12" stopIfTrue="1">
      <formula>AND( $A14=2, $C14="Ü" )</formula>
    </cfRule>
  </conditionalFormatting>
  <conditionalFormatting sqref="O14:O31">
    <cfRule type="expression" dxfId="501" priority="10" stopIfTrue="1">
      <formula>AND($O14&lt;&gt;"",$P14&lt;&gt;"")</formula>
    </cfRule>
  </conditionalFormatting>
  <conditionalFormatting sqref="O31">
    <cfRule type="expression" dxfId="500" priority="4" stopIfTrue="1">
      <formula>AND($O31&lt;&gt;"",$P31&lt;&gt;"")</formula>
    </cfRule>
  </conditionalFormatting>
  <conditionalFormatting sqref="P14:P31">
    <cfRule type="expression" dxfId="499" priority="9" stopIfTrue="1">
      <formula>$O14&lt;&gt;""</formula>
    </cfRule>
  </conditionalFormatting>
  <conditionalFormatting sqref="P31">
    <cfRule type="expression" dxfId="498" priority="3" stopIfTrue="1">
      <formula>$O31&lt;&gt;""</formula>
    </cfRule>
  </conditionalFormatting>
  <conditionalFormatting sqref="R14:W31">
    <cfRule type="expression" dxfId="497" priority="14" stopIfTrue="1">
      <formula>AND( $A14=3, $C14="ü" )</formula>
    </cfRule>
    <cfRule type="expression" dxfId="496" priority="15" stopIfTrue="1">
      <formula>AND( $A14=4, $C14="ü" )</formula>
    </cfRule>
  </conditionalFormatting>
  <conditionalFormatting sqref="T14:T31">
    <cfRule type="expression" dxfId="495" priority="13" stopIfTrue="1">
      <formula>AND($K14&lt;&gt;"",OR($O14&lt;&gt;"",$P14&lt;&gt;""))</formula>
    </cfRule>
  </conditionalFormatting>
  <conditionalFormatting sqref="U14:U31">
    <cfRule type="expression" dxfId="494" priority="17">
      <formula>$L14&lt;&gt;""</formula>
    </cfRule>
  </conditionalFormatting>
  <conditionalFormatting sqref="V14:V31">
    <cfRule type="expression" dxfId="493" priority="16">
      <formula>$L14=""</formula>
    </cfRule>
  </conditionalFormatting>
  <dataValidations count="2">
    <dataValidation type="list" allowBlank="1" showInputMessage="1" showErrorMessage="1" sqref="B14:B31" xr:uid="{B7B3DC65-4A14-4E29-8AB9-4BBE151A10E1}">
      <formula1>"B"</formula1>
    </dataValidation>
    <dataValidation type="list" allowBlank="1" showInputMessage="1" showErrorMessage="1" sqref="A14:A31" xr:uid="{2CB24271-09B8-4847-A02D-273702763E1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09300-81A7-45EC-8337-D0846E9B750B}">
  <sheetPr codeName="Tabelle09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IF(Zusammenfassung!F97&lt;&gt;"",Zusammenfassung!F97,Zusammenfassung!D97)</f>
        <v>BK-Teilprojekt III - AG 2</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Zusammenfassung!$B$97</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Zusammenfassung!$C$97</f>
        <v>2</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III - AG 2</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aRunwTqR4GzcR3BQwF0A4irA45zYTgmVUTrq0uyxg6zUjn9GMPOy+3w686dz4MCdR8v6mpQLc91YOvN5PptE+Q==" saltValue="Q3YxRgScsWCmKdTOJD6tpg==" spinCount="100000" sheet="1" objects="1" scenarios="1" formatCells="0" formatRows="0" selectLockedCells="1" autoFilter="0"/>
  <mergeCells count="1">
    <mergeCell ref="O10:P10"/>
  </mergeCells>
  <conditionalFormatting sqref="J14:Q31">
    <cfRule type="expression" dxfId="492" priority="2" stopIfTrue="1">
      <formula>AND( $A14=4, $C14="ü" )</formula>
    </cfRule>
    <cfRule type="expression" dxfId="491" priority="11" stopIfTrue="1">
      <formula>AND( $A14=3, $C14="ü" )</formula>
    </cfRule>
  </conditionalFormatting>
  <conditionalFormatting sqref="J31:Q31">
    <cfRule type="expression" dxfId="490" priority="5" stopIfTrue="1">
      <formula>AND( $A31=1, $C31="T" )</formula>
    </cfRule>
    <cfRule type="expression" dxfId="489" priority="6" stopIfTrue="1">
      <formula>AND( $A31=4, $C31="ü" )</formula>
    </cfRule>
    <cfRule type="expression" dxfId="488" priority="7" stopIfTrue="1">
      <formula>AND( $A31=3, $C31="ü" )</formula>
    </cfRule>
    <cfRule type="expression" dxfId="487" priority="8" stopIfTrue="1">
      <formula>AND( $A31=2, $C31="Ü" )</formula>
    </cfRule>
  </conditionalFormatting>
  <conditionalFormatting sqref="J14:W31">
    <cfRule type="expression" dxfId="486" priority="1" stopIfTrue="1">
      <formula>AND( $A14=1, $C14="T" )</formula>
    </cfRule>
    <cfRule type="expression" dxfId="485" priority="12" stopIfTrue="1">
      <formula>AND( $A14=2, $C14="Ü" )</formula>
    </cfRule>
  </conditionalFormatting>
  <conditionalFormatting sqref="O14:O31">
    <cfRule type="expression" dxfId="484" priority="10" stopIfTrue="1">
      <formula>AND($O14&lt;&gt;"",$P14&lt;&gt;"")</formula>
    </cfRule>
  </conditionalFormatting>
  <conditionalFormatting sqref="O31">
    <cfRule type="expression" dxfId="483" priority="4" stopIfTrue="1">
      <formula>AND($O31&lt;&gt;"",$P31&lt;&gt;"")</formula>
    </cfRule>
  </conditionalFormatting>
  <conditionalFormatting sqref="P14:P31">
    <cfRule type="expression" dxfId="482" priority="9" stopIfTrue="1">
      <formula>$O14&lt;&gt;""</formula>
    </cfRule>
  </conditionalFormatting>
  <conditionalFormatting sqref="P31">
    <cfRule type="expression" dxfId="481" priority="3" stopIfTrue="1">
      <formula>$O31&lt;&gt;""</formula>
    </cfRule>
  </conditionalFormatting>
  <conditionalFormatting sqref="R14:W31">
    <cfRule type="expression" dxfId="480" priority="14" stopIfTrue="1">
      <formula>AND( $A14=3, $C14="ü" )</formula>
    </cfRule>
    <cfRule type="expression" dxfId="479" priority="15" stopIfTrue="1">
      <formula>AND( $A14=4, $C14="ü" )</formula>
    </cfRule>
  </conditionalFormatting>
  <conditionalFormatting sqref="T14:T31">
    <cfRule type="expression" dxfId="478" priority="13" stopIfTrue="1">
      <formula>AND($K14&lt;&gt;"",OR($O14&lt;&gt;"",$P14&lt;&gt;""))</formula>
    </cfRule>
  </conditionalFormatting>
  <conditionalFormatting sqref="U14:U31">
    <cfRule type="expression" dxfId="477" priority="17">
      <formula>$L14&lt;&gt;""</formula>
    </cfRule>
  </conditionalFormatting>
  <conditionalFormatting sqref="V14:V31">
    <cfRule type="expression" dxfId="476" priority="16">
      <formula>$L14=""</formula>
    </cfRule>
  </conditionalFormatting>
  <dataValidations count="2">
    <dataValidation type="list" allowBlank="1" showInputMessage="1" showErrorMessage="1" sqref="B14:B31" xr:uid="{1471C012-A4CA-433D-9532-68DCB8843117}">
      <formula1>"B"</formula1>
    </dataValidation>
    <dataValidation type="list" allowBlank="1" showInputMessage="1" showErrorMessage="1" sqref="A14:A31" xr:uid="{003B2322-7516-4273-BAB6-A4A11EC9EFC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8644A-B07B-48C5-9CED-7426E9740019}">
  <sheetPr codeName="Tabelle09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IF(Zusammenfassung!F98&lt;&gt;"",Zusammenfassung!F98,Zusammenfassung!D98)</f>
        <v>BK-Teilprojekt III - AG 3</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Zusammenfassung!$B$98</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Zusammenfassung!$C$98</f>
        <v>3</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III - AG 3</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4D4pMM2gUtTdq5itV2olLgc/r3A+yjXsd6QylJi/T7zSfY5LfBU3dzv85+66kWRdlHMIrzbeaqBuTNeM+DPbdQ==" saltValue="KPXnad8/SMC09xI55nfKpw==" spinCount="100000" sheet="1" objects="1" scenarios="1" formatCells="0" formatRows="0" selectLockedCells="1" autoFilter="0"/>
  <mergeCells count="1">
    <mergeCell ref="O10:P10"/>
  </mergeCells>
  <conditionalFormatting sqref="J14:Q31">
    <cfRule type="expression" dxfId="475" priority="2" stopIfTrue="1">
      <formula>AND( $A14=4, $C14="ü" )</formula>
    </cfRule>
    <cfRule type="expression" dxfId="474" priority="11" stopIfTrue="1">
      <formula>AND( $A14=3, $C14="ü" )</formula>
    </cfRule>
  </conditionalFormatting>
  <conditionalFormatting sqref="J31:Q31">
    <cfRule type="expression" dxfId="473" priority="5" stopIfTrue="1">
      <formula>AND( $A31=1, $C31="T" )</formula>
    </cfRule>
    <cfRule type="expression" dxfId="472" priority="6" stopIfTrue="1">
      <formula>AND( $A31=4, $C31="ü" )</formula>
    </cfRule>
    <cfRule type="expression" dxfId="471" priority="7" stopIfTrue="1">
      <formula>AND( $A31=3, $C31="ü" )</formula>
    </cfRule>
    <cfRule type="expression" dxfId="470" priority="8" stopIfTrue="1">
      <formula>AND( $A31=2, $C31="Ü" )</formula>
    </cfRule>
  </conditionalFormatting>
  <conditionalFormatting sqref="J14:W31">
    <cfRule type="expression" dxfId="469" priority="1" stopIfTrue="1">
      <formula>AND( $A14=1, $C14="T" )</formula>
    </cfRule>
    <cfRule type="expression" dxfId="468" priority="12" stopIfTrue="1">
      <formula>AND( $A14=2, $C14="Ü" )</formula>
    </cfRule>
  </conditionalFormatting>
  <conditionalFormatting sqref="O14:O31">
    <cfRule type="expression" dxfId="467" priority="10" stopIfTrue="1">
      <formula>AND($O14&lt;&gt;"",$P14&lt;&gt;"")</formula>
    </cfRule>
  </conditionalFormatting>
  <conditionalFormatting sqref="O31">
    <cfRule type="expression" dxfId="466" priority="4" stopIfTrue="1">
      <formula>AND($O31&lt;&gt;"",$P31&lt;&gt;"")</formula>
    </cfRule>
  </conditionalFormatting>
  <conditionalFormatting sqref="P14:P31">
    <cfRule type="expression" dxfId="465" priority="9" stopIfTrue="1">
      <formula>$O14&lt;&gt;""</formula>
    </cfRule>
  </conditionalFormatting>
  <conditionalFormatting sqref="P31">
    <cfRule type="expression" dxfId="464" priority="3" stopIfTrue="1">
      <formula>$O31&lt;&gt;""</formula>
    </cfRule>
  </conditionalFormatting>
  <conditionalFormatting sqref="R14:W31">
    <cfRule type="expression" dxfId="463" priority="14" stopIfTrue="1">
      <formula>AND( $A14=3, $C14="ü" )</formula>
    </cfRule>
    <cfRule type="expression" dxfId="462" priority="15" stopIfTrue="1">
      <formula>AND( $A14=4, $C14="ü" )</formula>
    </cfRule>
  </conditionalFormatting>
  <conditionalFormatting sqref="T14:T31">
    <cfRule type="expression" dxfId="461" priority="13" stopIfTrue="1">
      <formula>AND($K14&lt;&gt;"",OR($O14&lt;&gt;"",$P14&lt;&gt;""))</formula>
    </cfRule>
  </conditionalFormatting>
  <conditionalFormatting sqref="U14:U31">
    <cfRule type="expression" dxfId="460" priority="17">
      <formula>$L14&lt;&gt;""</formula>
    </cfRule>
  </conditionalFormatting>
  <conditionalFormatting sqref="V14:V31">
    <cfRule type="expression" dxfId="459" priority="16">
      <formula>$L14=""</formula>
    </cfRule>
  </conditionalFormatting>
  <dataValidations count="2">
    <dataValidation type="list" allowBlank="1" showInputMessage="1" showErrorMessage="1" sqref="B14:B31" xr:uid="{066A62EF-0A28-427E-A3CF-1A512239443F}">
      <formula1>"B"</formula1>
    </dataValidation>
    <dataValidation type="list" allowBlank="1" showInputMessage="1" showErrorMessage="1" sqref="A14:A31" xr:uid="{08071C51-A21F-4C57-8324-D15AF4D7F58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8E80D-8F4F-4587-AD9E-146ABD3124E4}">
  <sheetPr codeName="Tabelle09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IF(Zusammenfassung!F99&lt;&gt;"",Zusammenfassung!F99,Zusammenfassung!D99)</f>
        <v>BK-Teilprojekt III - AG 4</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Zusammenfassung!$B$99</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Zusammenfassung!$C$99</f>
        <v>4</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III - AG 4</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nzq9exAyfjXt4RWQ8SdUXfIFuEc1v+7GCODRzhmrFPFlk2wWVN6gOHtPcx0tw8wmmkj4Ftns1t+O+V/IJyg9Eg==" saltValue="DT0qXMIwZThB2zg6y83F2g==" spinCount="100000" sheet="1" objects="1" scenarios="1" formatCells="0" formatRows="0" selectLockedCells="1" autoFilter="0"/>
  <mergeCells count="1">
    <mergeCell ref="O10:P10"/>
  </mergeCells>
  <conditionalFormatting sqref="J14:Q31">
    <cfRule type="expression" dxfId="458" priority="2" stopIfTrue="1">
      <formula>AND( $A14=4, $C14="ü" )</formula>
    </cfRule>
    <cfRule type="expression" dxfId="457" priority="11" stopIfTrue="1">
      <formula>AND( $A14=3, $C14="ü" )</formula>
    </cfRule>
  </conditionalFormatting>
  <conditionalFormatting sqref="J31:Q31">
    <cfRule type="expression" dxfId="456" priority="5" stopIfTrue="1">
      <formula>AND( $A31=1, $C31="T" )</formula>
    </cfRule>
    <cfRule type="expression" dxfId="455" priority="6" stopIfTrue="1">
      <formula>AND( $A31=4, $C31="ü" )</formula>
    </cfRule>
    <cfRule type="expression" dxfId="454" priority="7" stopIfTrue="1">
      <formula>AND( $A31=3, $C31="ü" )</formula>
    </cfRule>
    <cfRule type="expression" dxfId="453" priority="8" stopIfTrue="1">
      <formula>AND( $A31=2, $C31="Ü" )</formula>
    </cfRule>
  </conditionalFormatting>
  <conditionalFormatting sqref="J14:W31">
    <cfRule type="expression" dxfId="452" priority="1" stopIfTrue="1">
      <formula>AND( $A14=1, $C14="T" )</formula>
    </cfRule>
    <cfRule type="expression" dxfId="451" priority="12" stopIfTrue="1">
      <formula>AND( $A14=2, $C14="Ü" )</formula>
    </cfRule>
  </conditionalFormatting>
  <conditionalFormatting sqref="O14:O31">
    <cfRule type="expression" dxfId="450" priority="10" stopIfTrue="1">
      <formula>AND($O14&lt;&gt;"",$P14&lt;&gt;"")</formula>
    </cfRule>
  </conditionalFormatting>
  <conditionalFormatting sqref="O31">
    <cfRule type="expression" dxfId="449" priority="4" stopIfTrue="1">
      <formula>AND($O31&lt;&gt;"",$P31&lt;&gt;"")</formula>
    </cfRule>
  </conditionalFormatting>
  <conditionalFormatting sqref="P14:P31">
    <cfRule type="expression" dxfId="448" priority="9" stopIfTrue="1">
      <formula>$O14&lt;&gt;""</formula>
    </cfRule>
  </conditionalFormatting>
  <conditionalFormatting sqref="P31">
    <cfRule type="expression" dxfId="447" priority="3" stopIfTrue="1">
      <formula>$O31&lt;&gt;""</formula>
    </cfRule>
  </conditionalFormatting>
  <conditionalFormatting sqref="R14:W31">
    <cfRule type="expression" dxfId="446" priority="14" stopIfTrue="1">
      <formula>AND( $A14=3, $C14="ü" )</formula>
    </cfRule>
    <cfRule type="expression" dxfId="445" priority="15" stopIfTrue="1">
      <formula>AND( $A14=4, $C14="ü" )</formula>
    </cfRule>
  </conditionalFormatting>
  <conditionalFormatting sqref="T14:T31">
    <cfRule type="expression" dxfId="444" priority="13" stopIfTrue="1">
      <formula>AND($K14&lt;&gt;"",OR($O14&lt;&gt;"",$P14&lt;&gt;""))</formula>
    </cfRule>
  </conditionalFormatting>
  <conditionalFormatting sqref="U14:U31">
    <cfRule type="expression" dxfId="443" priority="17">
      <formula>$L14&lt;&gt;""</formula>
    </cfRule>
  </conditionalFormatting>
  <conditionalFormatting sqref="V14:V31">
    <cfRule type="expression" dxfId="442" priority="16">
      <formula>$L14=""</formula>
    </cfRule>
  </conditionalFormatting>
  <dataValidations count="2">
    <dataValidation type="list" allowBlank="1" showInputMessage="1" showErrorMessage="1" sqref="B14:B31" xr:uid="{096F1C63-ADCD-4E3F-8DA5-6B09B551E897}">
      <formula1>"B"</formula1>
    </dataValidation>
    <dataValidation type="list" allowBlank="1" showInputMessage="1" showErrorMessage="1" sqref="A14:A31" xr:uid="{17FD7108-BE8D-480E-A0A1-46DFE8210314}">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35E8C-487F-4BF2-8271-18D99F5F44CD}">
  <sheetPr codeName="Tabelle09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IF(Zusammenfassung!F100&lt;&gt;"",Zusammenfassung!F100,Zusammenfassung!D100)</f>
        <v>BK-Teilprojekt III - AG 5</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Zusammenfassung!$B$100</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Zusammenfassung!$C$100</f>
        <v>5</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III - AG 5</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yp3P6BqJ7zdO18yrYwLMgrfarjGAdKFzKbWtfbbrmGZ1b+Dn4GGrQn+gcrCx2T8lQp7MCG4VHVv5PLlnJPa5Pg==" saltValue="ELYqzHsbSaxBAPM6Y9fl1g==" spinCount="100000" sheet="1" objects="1" scenarios="1" formatCells="0" formatRows="0" selectLockedCells="1" autoFilter="0"/>
  <mergeCells count="1">
    <mergeCell ref="O10:P10"/>
  </mergeCells>
  <conditionalFormatting sqref="J14:Q31">
    <cfRule type="expression" dxfId="441" priority="2" stopIfTrue="1">
      <formula>AND( $A14=4, $C14="ü" )</formula>
    </cfRule>
    <cfRule type="expression" dxfId="440" priority="11" stopIfTrue="1">
      <formula>AND( $A14=3, $C14="ü" )</formula>
    </cfRule>
  </conditionalFormatting>
  <conditionalFormatting sqref="J31:Q31">
    <cfRule type="expression" dxfId="439" priority="5" stopIfTrue="1">
      <formula>AND( $A31=1, $C31="T" )</formula>
    </cfRule>
    <cfRule type="expression" dxfId="438" priority="6" stopIfTrue="1">
      <formula>AND( $A31=4, $C31="ü" )</formula>
    </cfRule>
    <cfRule type="expression" dxfId="437" priority="7" stopIfTrue="1">
      <formula>AND( $A31=3, $C31="ü" )</formula>
    </cfRule>
    <cfRule type="expression" dxfId="436" priority="8" stopIfTrue="1">
      <formula>AND( $A31=2, $C31="Ü" )</formula>
    </cfRule>
  </conditionalFormatting>
  <conditionalFormatting sqref="J14:W31">
    <cfRule type="expression" dxfId="435" priority="1" stopIfTrue="1">
      <formula>AND( $A14=1, $C14="T" )</formula>
    </cfRule>
    <cfRule type="expression" dxfId="434" priority="12" stopIfTrue="1">
      <formula>AND( $A14=2, $C14="Ü" )</formula>
    </cfRule>
  </conditionalFormatting>
  <conditionalFormatting sqref="O14:O31">
    <cfRule type="expression" dxfId="433" priority="10" stopIfTrue="1">
      <formula>AND($O14&lt;&gt;"",$P14&lt;&gt;"")</formula>
    </cfRule>
  </conditionalFormatting>
  <conditionalFormatting sqref="O31">
    <cfRule type="expression" dxfId="432" priority="4" stopIfTrue="1">
      <formula>AND($O31&lt;&gt;"",$P31&lt;&gt;"")</formula>
    </cfRule>
  </conditionalFormatting>
  <conditionalFormatting sqref="P14:P31">
    <cfRule type="expression" dxfId="431" priority="9" stopIfTrue="1">
      <formula>$O14&lt;&gt;""</formula>
    </cfRule>
  </conditionalFormatting>
  <conditionalFormatting sqref="P31">
    <cfRule type="expression" dxfId="430" priority="3" stopIfTrue="1">
      <formula>$O31&lt;&gt;""</formula>
    </cfRule>
  </conditionalFormatting>
  <conditionalFormatting sqref="R14:W31">
    <cfRule type="expression" dxfId="429" priority="14" stopIfTrue="1">
      <formula>AND( $A14=3, $C14="ü" )</formula>
    </cfRule>
    <cfRule type="expression" dxfId="428" priority="15" stopIfTrue="1">
      <formula>AND( $A14=4, $C14="ü" )</formula>
    </cfRule>
  </conditionalFormatting>
  <conditionalFormatting sqref="T14:T31">
    <cfRule type="expression" dxfId="427" priority="13" stopIfTrue="1">
      <formula>AND($K14&lt;&gt;"",OR($O14&lt;&gt;"",$P14&lt;&gt;""))</formula>
    </cfRule>
  </conditionalFormatting>
  <conditionalFormatting sqref="U14:U31">
    <cfRule type="expression" dxfId="426" priority="17">
      <formula>$L14&lt;&gt;""</formula>
    </cfRule>
  </conditionalFormatting>
  <conditionalFormatting sqref="V14:V31">
    <cfRule type="expression" dxfId="425" priority="16">
      <formula>$L14=""</formula>
    </cfRule>
  </conditionalFormatting>
  <dataValidations count="2">
    <dataValidation type="list" allowBlank="1" showInputMessage="1" showErrorMessage="1" sqref="B14:B31" xr:uid="{DC281372-8D23-4C63-A4E3-44E5C9AA225E}">
      <formula1>"B"</formula1>
    </dataValidation>
    <dataValidation type="list" allowBlank="1" showInputMessage="1" showErrorMessage="1" sqref="A14:A31" xr:uid="{57ACEDFF-7B1E-4492-8630-4EDD77072B9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DE4D2-5AEF-44AB-BD0E-333DCB0800BD}">
  <sheetPr codeName="Tabelle09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IF(Zusammenfassung!F101&lt;&gt;"",Zusammenfassung!F101,Zusammenfassung!D101)</f>
        <v>BK-Teilprojekt III - AG 6</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Zusammenfassung!$B$101</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Zusammenfassung!$C$101</f>
        <v>6</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III - AG 6</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93ORhCfbQpok766r/YlNXyhHQ7q778LdS5Hqrw/51W5zU77wEgbasFy8gRvi7+NNhiZBKH1laH4+benxDVrkVg==" saltValue="rgpJMTnjB2DIoFLVc+0c1g==" spinCount="100000" sheet="1" objects="1" scenarios="1" formatCells="0" formatRows="0" selectLockedCells="1" autoFilter="0"/>
  <mergeCells count="1">
    <mergeCell ref="O10:P10"/>
  </mergeCells>
  <conditionalFormatting sqref="J14:Q31">
    <cfRule type="expression" dxfId="424" priority="2" stopIfTrue="1">
      <formula>AND( $A14=4, $C14="ü" )</formula>
    </cfRule>
    <cfRule type="expression" dxfId="423" priority="11" stopIfTrue="1">
      <formula>AND( $A14=3, $C14="ü" )</formula>
    </cfRule>
  </conditionalFormatting>
  <conditionalFormatting sqref="J31:Q31">
    <cfRule type="expression" dxfId="422" priority="5" stopIfTrue="1">
      <formula>AND( $A31=1, $C31="T" )</formula>
    </cfRule>
    <cfRule type="expression" dxfId="421" priority="6" stopIfTrue="1">
      <formula>AND( $A31=4, $C31="ü" )</formula>
    </cfRule>
    <cfRule type="expression" dxfId="420" priority="7" stopIfTrue="1">
      <formula>AND( $A31=3, $C31="ü" )</formula>
    </cfRule>
    <cfRule type="expression" dxfId="419" priority="8" stopIfTrue="1">
      <formula>AND( $A31=2, $C31="Ü" )</formula>
    </cfRule>
  </conditionalFormatting>
  <conditionalFormatting sqref="J14:W31">
    <cfRule type="expression" dxfId="418" priority="1" stopIfTrue="1">
      <formula>AND( $A14=1, $C14="T" )</formula>
    </cfRule>
    <cfRule type="expression" dxfId="417" priority="12" stopIfTrue="1">
      <formula>AND( $A14=2, $C14="Ü" )</formula>
    </cfRule>
  </conditionalFormatting>
  <conditionalFormatting sqref="O14:O31">
    <cfRule type="expression" dxfId="416" priority="10" stopIfTrue="1">
      <formula>AND($O14&lt;&gt;"",$P14&lt;&gt;"")</formula>
    </cfRule>
  </conditionalFormatting>
  <conditionalFormatting sqref="O31">
    <cfRule type="expression" dxfId="415" priority="4" stopIfTrue="1">
      <formula>AND($O31&lt;&gt;"",$P31&lt;&gt;"")</formula>
    </cfRule>
  </conditionalFormatting>
  <conditionalFormatting sqref="P14:P31">
    <cfRule type="expression" dxfId="414" priority="9" stopIfTrue="1">
      <formula>$O14&lt;&gt;""</formula>
    </cfRule>
  </conditionalFormatting>
  <conditionalFormatting sqref="P31">
    <cfRule type="expression" dxfId="413" priority="3" stopIfTrue="1">
      <formula>$O31&lt;&gt;""</formula>
    </cfRule>
  </conditionalFormatting>
  <conditionalFormatting sqref="R14:W31">
    <cfRule type="expression" dxfId="412" priority="14" stopIfTrue="1">
      <formula>AND( $A14=3, $C14="ü" )</formula>
    </cfRule>
    <cfRule type="expression" dxfId="411" priority="15" stopIfTrue="1">
      <formula>AND( $A14=4, $C14="ü" )</formula>
    </cfRule>
  </conditionalFormatting>
  <conditionalFormatting sqref="T14:T31">
    <cfRule type="expression" dxfId="410" priority="13" stopIfTrue="1">
      <formula>AND($K14&lt;&gt;"",OR($O14&lt;&gt;"",$P14&lt;&gt;""))</formula>
    </cfRule>
  </conditionalFormatting>
  <conditionalFormatting sqref="U14:U31">
    <cfRule type="expression" dxfId="409" priority="17">
      <formula>$L14&lt;&gt;""</formula>
    </cfRule>
  </conditionalFormatting>
  <conditionalFormatting sqref="V14:V31">
    <cfRule type="expression" dxfId="408" priority="16">
      <formula>$L14=""</formula>
    </cfRule>
  </conditionalFormatting>
  <dataValidations count="2">
    <dataValidation type="list" allowBlank="1" showInputMessage="1" showErrorMessage="1" sqref="B14:B31" xr:uid="{17185BC0-A72F-41C5-AD36-E3481ECEB951}">
      <formula1>"B"</formula1>
    </dataValidation>
    <dataValidation type="list" allowBlank="1" showInputMessage="1" showErrorMessage="1" sqref="A14:A31" xr:uid="{524C3A06-B410-4F48-8C59-6BC1E689596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0FF67-A2B2-4AD7-B7BF-E6B036B2992D}">
  <sheetPr codeName="Tabelle09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IF(Zusammenfassung!F102&lt;&gt;"",Zusammenfassung!F102,Zusammenfassung!D102)</f>
        <v>BK-Teilprojekt III - AG 7</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Zusammenfassung!$B$102</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Zusammenfassung!$C$102</f>
        <v>7</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III - AG 7</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kZSi1+rD8tcgCFuXhCAvdAO3EG0ZBZNqzKNWWpKvh3G1FulyV7G2qMp1/FkiwzP9rpl8OnUArBJPzIxO0zun4g==" saltValue="wu4mdED5vAfu1Eh2LMTwVg==" spinCount="100000" sheet="1" objects="1" scenarios="1" formatCells="0" formatRows="0" selectLockedCells="1" autoFilter="0"/>
  <mergeCells count="1">
    <mergeCell ref="O10:P10"/>
  </mergeCells>
  <conditionalFormatting sqref="J14:Q31">
    <cfRule type="expression" dxfId="407" priority="2" stopIfTrue="1">
      <formula>AND( $A14=4, $C14="ü" )</formula>
    </cfRule>
    <cfRule type="expression" dxfId="406" priority="11" stopIfTrue="1">
      <formula>AND( $A14=3, $C14="ü" )</formula>
    </cfRule>
  </conditionalFormatting>
  <conditionalFormatting sqref="J31:Q31">
    <cfRule type="expression" dxfId="405" priority="5" stopIfTrue="1">
      <formula>AND( $A31=1, $C31="T" )</formula>
    </cfRule>
    <cfRule type="expression" dxfId="404" priority="6" stopIfTrue="1">
      <formula>AND( $A31=4, $C31="ü" )</formula>
    </cfRule>
    <cfRule type="expression" dxfId="403" priority="7" stopIfTrue="1">
      <formula>AND( $A31=3, $C31="ü" )</formula>
    </cfRule>
    <cfRule type="expression" dxfId="402" priority="8" stopIfTrue="1">
      <formula>AND( $A31=2, $C31="Ü" )</formula>
    </cfRule>
  </conditionalFormatting>
  <conditionalFormatting sqref="J14:W31">
    <cfRule type="expression" dxfId="401" priority="1" stopIfTrue="1">
      <formula>AND( $A14=1, $C14="T" )</formula>
    </cfRule>
    <cfRule type="expression" dxfId="400" priority="12" stopIfTrue="1">
      <formula>AND( $A14=2, $C14="Ü" )</formula>
    </cfRule>
  </conditionalFormatting>
  <conditionalFormatting sqref="O14:O31">
    <cfRule type="expression" dxfId="399" priority="10" stopIfTrue="1">
      <formula>AND($O14&lt;&gt;"",$P14&lt;&gt;"")</formula>
    </cfRule>
  </conditionalFormatting>
  <conditionalFormatting sqref="O31">
    <cfRule type="expression" dxfId="398" priority="4" stopIfTrue="1">
      <formula>AND($O31&lt;&gt;"",$P31&lt;&gt;"")</formula>
    </cfRule>
  </conditionalFormatting>
  <conditionalFormatting sqref="P14:P31">
    <cfRule type="expression" dxfId="397" priority="9" stopIfTrue="1">
      <formula>$O14&lt;&gt;""</formula>
    </cfRule>
  </conditionalFormatting>
  <conditionalFormatting sqref="P31">
    <cfRule type="expression" dxfId="396" priority="3" stopIfTrue="1">
      <formula>$O31&lt;&gt;""</formula>
    </cfRule>
  </conditionalFormatting>
  <conditionalFormatting sqref="R14:W31">
    <cfRule type="expression" dxfId="395" priority="14" stopIfTrue="1">
      <formula>AND( $A14=3, $C14="ü" )</formula>
    </cfRule>
    <cfRule type="expression" dxfId="394" priority="15" stopIfTrue="1">
      <formula>AND( $A14=4, $C14="ü" )</formula>
    </cfRule>
  </conditionalFormatting>
  <conditionalFormatting sqref="T14:T31">
    <cfRule type="expression" dxfId="393" priority="13" stopIfTrue="1">
      <formula>AND($K14&lt;&gt;"",OR($O14&lt;&gt;"",$P14&lt;&gt;""))</formula>
    </cfRule>
  </conditionalFormatting>
  <conditionalFormatting sqref="U14:U31">
    <cfRule type="expression" dxfId="392" priority="17">
      <formula>$L14&lt;&gt;""</formula>
    </cfRule>
  </conditionalFormatting>
  <conditionalFormatting sqref="V14:V31">
    <cfRule type="expression" dxfId="391" priority="16">
      <formula>$L14=""</formula>
    </cfRule>
  </conditionalFormatting>
  <dataValidations count="2">
    <dataValidation type="list" allowBlank="1" showInputMessage="1" showErrorMessage="1" sqref="B14:B31" xr:uid="{CE44315F-0E9C-4425-B96F-6DD57CD8FE8F}">
      <formula1>"B"</formula1>
    </dataValidation>
    <dataValidation type="list" allowBlank="1" showInputMessage="1" showErrorMessage="1" sqref="A14:A31" xr:uid="{6A62819F-38DD-4204-8506-E64A484491C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21C36-92E4-4070-9B3E-8216042FC7C8}">
  <sheetPr codeName="Tabelle09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IF(Zusammenfassung!F103&lt;&gt;"",Zusammenfassung!F103,Zusammenfassung!D103)</f>
        <v>BK-Teilprojekt III - AG 8</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Zusammenfassung!$B$103</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Zusammenfassung!$C$103</f>
        <v>8</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III - AG 8</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CO0/bU1HO8StLrfuVSnQI9afSLpZMoU27uWg+m2sS1JgRatQjrjDtLbwO3kRcwWQkxarAYDIyC3gM/MHmdicbw==" saltValue="oYkrd6gQq6fTafXB2MVF4g==" spinCount="100000" sheet="1" objects="1" scenarios="1" formatCells="0" formatRows="0" selectLockedCells="1" autoFilter="0"/>
  <mergeCells count="1">
    <mergeCell ref="O10:P10"/>
  </mergeCells>
  <conditionalFormatting sqref="J14:Q31">
    <cfRule type="expression" dxfId="390" priority="2" stopIfTrue="1">
      <formula>AND( $A14=4, $C14="ü" )</formula>
    </cfRule>
    <cfRule type="expression" dxfId="389" priority="11" stopIfTrue="1">
      <formula>AND( $A14=3, $C14="ü" )</formula>
    </cfRule>
  </conditionalFormatting>
  <conditionalFormatting sqref="J31:Q31">
    <cfRule type="expression" dxfId="388" priority="5" stopIfTrue="1">
      <formula>AND( $A31=1, $C31="T" )</formula>
    </cfRule>
    <cfRule type="expression" dxfId="387" priority="6" stopIfTrue="1">
      <formula>AND( $A31=4, $C31="ü" )</formula>
    </cfRule>
    <cfRule type="expression" dxfId="386" priority="7" stopIfTrue="1">
      <formula>AND( $A31=3, $C31="ü" )</formula>
    </cfRule>
    <cfRule type="expression" dxfId="385" priority="8" stopIfTrue="1">
      <formula>AND( $A31=2, $C31="Ü" )</formula>
    </cfRule>
  </conditionalFormatting>
  <conditionalFormatting sqref="J14:W31">
    <cfRule type="expression" dxfId="384" priority="1" stopIfTrue="1">
      <formula>AND( $A14=1, $C14="T" )</formula>
    </cfRule>
    <cfRule type="expression" dxfId="383" priority="12" stopIfTrue="1">
      <formula>AND( $A14=2, $C14="Ü" )</formula>
    </cfRule>
  </conditionalFormatting>
  <conditionalFormatting sqref="O14:O31">
    <cfRule type="expression" dxfId="382" priority="10" stopIfTrue="1">
      <formula>AND($O14&lt;&gt;"",$P14&lt;&gt;"")</formula>
    </cfRule>
  </conditionalFormatting>
  <conditionalFormatting sqref="O31">
    <cfRule type="expression" dxfId="381" priority="4" stopIfTrue="1">
      <formula>AND($O31&lt;&gt;"",$P31&lt;&gt;"")</formula>
    </cfRule>
  </conditionalFormatting>
  <conditionalFormatting sqref="P14:P31">
    <cfRule type="expression" dxfId="380" priority="9" stopIfTrue="1">
      <formula>$O14&lt;&gt;""</formula>
    </cfRule>
  </conditionalFormatting>
  <conditionalFormatting sqref="P31">
    <cfRule type="expression" dxfId="379" priority="3" stopIfTrue="1">
      <formula>$O31&lt;&gt;""</formula>
    </cfRule>
  </conditionalFormatting>
  <conditionalFormatting sqref="R14:W31">
    <cfRule type="expression" dxfId="378" priority="14" stopIfTrue="1">
      <formula>AND( $A14=3, $C14="ü" )</formula>
    </cfRule>
    <cfRule type="expression" dxfId="377" priority="15" stopIfTrue="1">
      <formula>AND( $A14=4, $C14="ü" )</formula>
    </cfRule>
  </conditionalFormatting>
  <conditionalFormatting sqref="T14:T31">
    <cfRule type="expression" dxfId="376" priority="13" stopIfTrue="1">
      <formula>AND($K14&lt;&gt;"",OR($O14&lt;&gt;"",$P14&lt;&gt;""))</formula>
    </cfRule>
  </conditionalFormatting>
  <conditionalFormatting sqref="U14:U31">
    <cfRule type="expression" dxfId="375" priority="17">
      <formula>$L14&lt;&gt;""</formula>
    </cfRule>
  </conditionalFormatting>
  <conditionalFormatting sqref="V14:V31">
    <cfRule type="expression" dxfId="374" priority="16">
      <formula>$L14=""</formula>
    </cfRule>
  </conditionalFormatting>
  <dataValidations count="2">
    <dataValidation type="list" allowBlank="1" showInputMessage="1" showErrorMessage="1" sqref="B14:B31" xr:uid="{2D715EBE-B82D-43CF-BA07-7BE35F37186A}">
      <formula1>"B"</formula1>
    </dataValidation>
    <dataValidation type="list" allowBlank="1" showInputMessage="1" showErrorMessage="1" sqref="A14:A31" xr:uid="{A376E405-FDB8-4CBA-9F7B-8E6AA9CD854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06356-538F-4A6B-A0E0-FDD880E34AD7}">
  <sheetPr codeName="Tabelle09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1: System zur Fahrzeugdisposition, -Ortung und Betriebshofmanagement</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IF(Zusammenfassung!F104&lt;&gt;"",Zusammenfassung!F104,Zusammenfassung!D104)</f>
        <v>BK-Teilprojekt III - AG 9</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377</v>
      </c>
      <c r="K6" s="205">
        <f>Zusammenfassung!$B$104</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378</v>
      </c>
      <c r="K7" s="206">
        <f>Zusammenfassung!$C$104</f>
        <v>9</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43" t="str">
        <f>Steuerung!B7</f>
        <v>EUR</v>
      </c>
      <c r="L8" s="244"/>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45">
        <f>Steuerung!B8</f>
        <v>2</v>
      </c>
      <c r="L9" s="246"/>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91" t="str">
        <f>Sprache!$B$45</f>
        <v>Menge</v>
      </c>
      <c r="P10" s="392"/>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379</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380</v>
      </c>
      <c r="J13" s="151" t="str">
        <f>Sprache!$B$24</f>
        <v>Summe</v>
      </c>
      <c r="K13" s="119" t="str">
        <f>$K$4</f>
        <v>BK-Teilprojekt III - AG 9</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424</v>
      </c>
      <c r="L31" s="214" t="s">
        <v>424</v>
      </c>
      <c r="M31" s="217" t="s">
        <v>424</v>
      </c>
      <c r="N31" s="219" t="s">
        <v>424</v>
      </c>
      <c r="O31" s="193" t="s">
        <v>424</v>
      </c>
      <c r="P31" s="194" t="s">
        <v>424</v>
      </c>
      <c r="Q31" s="195" t="s">
        <v>424</v>
      </c>
      <c r="R31" s="200" t="s">
        <v>424</v>
      </c>
      <c r="S31" s="201" t="s">
        <v>424</v>
      </c>
      <c r="T31" s="202" t="s">
        <v>424</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SSYxZHrf/q7gfE+Elf/wYTtvWkDo5/J3etnd4BZMNxs0EHVgeMeMaN53E7974lFF6I0xdaDz/kfSespPq+Mv5w==" saltValue="ygtXTJtsUzuKDh0txA0mkA==" spinCount="100000" sheet="1" objects="1" scenarios="1" formatCells="0" formatRows="0" selectLockedCells="1" autoFilter="0"/>
  <mergeCells count="1">
    <mergeCell ref="O10:P10"/>
  </mergeCells>
  <conditionalFormatting sqref="J14:Q31">
    <cfRule type="expression" dxfId="373" priority="2" stopIfTrue="1">
      <formula>AND( $A14=4, $C14="ü" )</formula>
    </cfRule>
    <cfRule type="expression" dxfId="372" priority="11" stopIfTrue="1">
      <formula>AND( $A14=3, $C14="ü" )</formula>
    </cfRule>
  </conditionalFormatting>
  <conditionalFormatting sqref="J31:Q31">
    <cfRule type="expression" dxfId="371" priority="5" stopIfTrue="1">
      <formula>AND( $A31=1, $C31="T" )</formula>
    </cfRule>
    <cfRule type="expression" dxfId="370" priority="6" stopIfTrue="1">
      <formula>AND( $A31=4, $C31="ü" )</formula>
    </cfRule>
    <cfRule type="expression" dxfId="369" priority="7" stopIfTrue="1">
      <formula>AND( $A31=3, $C31="ü" )</formula>
    </cfRule>
    <cfRule type="expression" dxfId="368" priority="8" stopIfTrue="1">
      <formula>AND( $A31=2, $C31="Ü" )</formula>
    </cfRule>
  </conditionalFormatting>
  <conditionalFormatting sqref="J14:W31">
    <cfRule type="expression" dxfId="367" priority="1" stopIfTrue="1">
      <formula>AND( $A14=1, $C14="T" )</formula>
    </cfRule>
    <cfRule type="expression" dxfId="366" priority="12" stopIfTrue="1">
      <formula>AND( $A14=2, $C14="Ü" )</formula>
    </cfRule>
  </conditionalFormatting>
  <conditionalFormatting sqref="O14:O31">
    <cfRule type="expression" dxfId="365" priority="10" stopIfTrue="1">
      <formula>AND($O14&lt;&gt;"",$P14&lt;&gt;"")</formula>
    </cfRule>
  </conditionalFormatting>
  <conditionalFormatting sqref="O31">
    <cfRule type="expression" dxfId="364" priority="4" stopIfTrue="1">
      <formula>AND($O31&lt;&gt;"",$P31&lt;&gt;"")</formula>
    </cfRule>
  </conditionalFormatting>
  <conditionalFormatting sqref="P14:P31">
    <cfRule type="expression" dxfId="363" priority="9" stopIfTrue="1">
      <formula>$O14&lt;&gt;""</formula>
    </cfRule>
  </conditionalFormatting>
  <conditionalFormatting sqref="P31">
    <cfRule type="expression" dxfId="362" priority="3" stopIfTrue="1">
      <formula>$O31&lt;&gt;""</formula>
    </cfRule>
  </conditionalFormatting>
  <conditionalFormatting sqref="R14:W31">
    <cfRule type="expression" dxfId="361" priority="14" stopIfTrue="1">
      <formula>AND( $A14=3, $C14="ü" )</formula>
    </cfRule>
    <cfRule type="expression" dxfId="360" priority="15" stopIfTrue="1">
      <formula>AND( $A14=4, $C14="ü" )</formula>
    </cfRule>
  </conditionalFormatting>
  <conditionalFormatting sqref="T14:T31">
    <cfRule type="expression" dxfId="359" priority="13" stopIfTrue="1">
      <formula>AND($K14&lt;&gt;"",OR($O14&lt;&gt;"",$P14&lt;&gt;""))</formula>
    </cfRule>
  </conditionalFormatting>
  <conditionalFormatting sqref="U14:U31">
    <cfRule type="expression" dxfId="358" priority="17">
      <formula>$L14&lt;&gt;""</formula>
    </cfRule>
  </conditionalFormatting>
  <conditionalFormatting sqref="V14:V31">
    <cfRule type="expression" dxfId="357" priority="16">
      <formula>$L14=""</formula>
    </cfRule>
  </conditionalFormatting>
  <dataValidations count="2">
    <dataValidation type="list" allowBlank="1" showInputMessage="1" showErrorMessage="1" sqref="B14:B31" xr:uid="{06098E8E-732D-41DC-8C35-689D7696C340}">
      <formula1>"B"</formula1>
    </dataValidation>
    <dataValidation type="list" allowBlank="1" showInputMessage="1" showErrorMessage="1" sqref="A14:A31" xr:uid="{9E0BCA70-3375-4C93-9268-303B2B41CC5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DA5475701655D4E9A4EE964DE464036" ma:contentTypeVersion="12" ma:contentTypeDescription="Ein neues Dokument erstellen." ma:contentTypeScope="" ma:versionID="f6c2c3eb83568fd81249f3d47cd29ecf">
  <xsd:schema xmlns:xsd="http://www.w3.org/2001/XMLSchema" xmlns:xs="http://www.w3.org/2001/XMLSchema" xmlns:p="http://schemas.microsoft.com/office/2006/metadata/properties" xmlns:ns2="1211f9bf-67f0-446a-af60-7dcc5eabf6db" xmlns:ns3="8ae82e96-22a7-4d0c-b7f9-716173427697" targetNamespace="http://schemas.microsoft.com/office/2006/metadata/properties" ma:root="true" ma:fieldsID="22d9e521a11e97acf20b91d3a544ad83" ns2:_="" ns3:_="">
    <xsd:import namespace="1211f9bf-67f0-446a-af60-7dcc5eabf6db"/>
    <xsd:import namespace="8ae82e96-22a7-4d0c-b7f9-71617342769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11f9bf-67f0-446a-af60-7dcc5eabf6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22c577c8-98fe-4ea7-8145-47948198c51a"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Location" ma:index="16" nillable="true" ma:displayName="Location" ma:indexed="true"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ae82e96-22a7-4d0c-b7f9-71617342769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66cbfc9-898b-4fb1-bcdd-4357a30d08ed}" ma:internalName="TaxCatchAll" ma:showField="CatchAllData" ma:web="8ae82e96-22a7-4d0c-b7f9-7161734276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211f9bf-67f0-446a-af60-7dcc5eabf6db">
      <Terms xmlns="http://schemas.microsoft.com/office/infopath/2007/PartnerControls"/>
    </lcf76f155ced4ddcb4097134ff3c332f>
    <TaxCatchAll xmlns="8ae82e96-22a7-4d0c-b7f9-716173427697" xsi:nil="true"/>
  </documentManagement>
</p:properties>
</file>

<file path=customXml/itemProps1.xml><?xml version="1.0" encoding="utf-8"?>
<ds:datastoreItem xmlns:ds="http://schemas.openxmlformats.org/officeDocument/2006/customXml" ds:itemID="{4099CC49-FC20-4C1A-AE51-7D0596BD0C86}"/>
</file>

<file path=customXml/itemProps2.xml><?xml version="1.0" encoding="utf-8"?>
<ds:datastoreItem xmlns:ds="http://schemas.openxmlformats.org/officeDocument/2006/customXml" ds:itemID="{9881AC5E-3D5A-4AE9-A8D3-CC67917DFE98}">
  <ds:schemaRefs>
    <ds:schemaRef ds:uri="http://schemas.microsoft.com/sharepoint/v3/contenttype/forms"/>
  </ds:schemaRefs>
</ds:datastoreItem>
</file>

<file path=customXml/itemProps3.xml><?xml version="1.0" encoding="utf-8"?>
<ds:datastoreItem xmlns:ds="http://schemas.openxmlformats.org/officeDocument/2006/customXml" ds:itemID="{F862FCCE-A77F-46F1-B3D9-4A71A87FEDB1}">
  <ds:schemaRefs>
    <ds:schemaRef ds:uri="http://purl.org/dc/dcmitype/"/>
    <ds:schemaRef ds:uri="http://schemas.microsoft.com/office/2006/documentManagement/types"/>
    <ds:schemaRef ds:uri="http://schemas.microsoft.com/office/infopath/2007/PartnerControls"/>
    <ds:schemaRef ds:uri="http://purl.org/dc/terms/"/>
    <ds:schemaRef ds:uri="http://www.w3.org/XML/1998/namespace"/>
    <ds:schemaRef ds:uri="http://schemas.microsoft.com/office/2006/metadata/properties"/>
    <ds:schemaRef ds:uri="http://purl.org/dc/elements/1.1/"/>
    <ds:schemaRef ds:uri="http://schemas.openxmlformats.org/package/2006/metadata/core-properties"/>
    <ds:schemaRef ds:uri="8ae82e96-22a7-4d0c-b7f9-716173427697"/>
    <ds:schemaRef ds:uri="1211f9bf-67f0-446a-af60-7dcc5eabf6db"/>
    <ds:schemaRef ds:uri="809dfa07-5483-4307-82c7-bafddabea63c"/>
    <ds:schemaRef ds:uri="d416b3eb-9f67-4878-82e1-b7f25b74bc2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226</vt:i4>
      </vt:variant>
    </vt:vector>
  </HeadingPairs>
  <TitlesOfParts>
    <vt:vector size="240" baseType="lpstr">
      <vt:lpstr>Deckblatt</vt:lpstr>
      <vt:lpstr>Zusammenfassung</vt:lpstr>
      <vt:lpstr>Zusammenfassung_AG_1</vt:lpstr>
      <vt:lpstr>Zusammenfassung_AG_2</vt:lpstr>
      <vt:lpstr>Zusammenfassung_AG_3</vt:lpstr>
      <vt:lpstr>Zusammenfassung_AG_4</vt:lpstr>
      <vt:lpstr>Zusammenfassung_AG_5</vt:lpstr>
      <vt:lpstr>Zusammenfassung_AG_6</vt:lpstr>
      <vt:lpstr>Zusammenfassung_AG_7</vt:lpstr>
      <vt:lpstr>Zusammenfassung_AG_8</vt:lpstr>
      <vt:lpstr>Zusammenfassung_AG_9</vt:lpstr>
      <vt:lpstr>Zusammenfassung_AG_10</vt:lpstr>
      <vt:lpstr>IK_1</vt:lpstr>
      <vt:lpstr>BK_1</vt:lpstr>
      <vt:lpstr>Anzahl_AG</vt:lpstr>
      <vt:lpstr>Anzahl_BK_TP</vt:lpstr>
      <vt:lpstr>Anzahl_IK_TP</vt:lpstr>
      <vt:lpstr>BK_Fest</vt:lpstr>
      <vt:lpstr>BK_Ges</vt:lpstr>
      <vt:lpstr>BK_Optionen</vt:lpstr>
      <vt:lpstr>BK_1!Druckbereich</vt:lpstr>
      <vt:lpstr>BK_1_AG_10!Druckbereich</vt:lpstr>
      <vt:lpstr>BK_1_AG_2!Druckbereich</vt:lpstr>
      <vt:lpstr>BK_1_AG_3!Druckbereich</vt:lpstr>
      <vt:lpstr>BK_1_AG_4!Druckbereich</vt:lpstr>
      <vt:lpstr>BK_1_AG_5!Druckbereich</vt:lpstr>
      <vt:lpstr>BK_1_AG_6!Druckbereich</vt:lpstr>
      <vt:lpstr>BK_1_AG_7!Druckbereich</vt:lpstr>
      <vt:lpstr>BK_1_AG_8!Druckbereich</vt:lpstr>
      <vt:lpstr>BK_1_AG_9!Druckbereich</vt:lpstr>
      <vt:lpstr>BK_2!Druckbereich</vt:lpstr>
      <vt:lpstr>BK_2_AG_10!Druckbereich</vt:lpstr>
      <vt:lpstr>BK_2_AG_2!Druckbereich</vt:lpstr>
      <vt:lpstr>BK_2_AG_3!Druckbereich</vt:lpstr>
      <vt:lpstr>BK_2_AG_4!Druckbereich</vt:lpstr>
      <vt:lpstr>BK_2_AG_5!Druckbereich</vt:lpstr>
      <vt:lpstr>BK_2_AG_6!Druckbereich</vt:lpstr>
      <vt:lpstr>BK_2_AG_7!Druckbereich</vt:lpstr>
      <vt:lpstr>BK_2_AG_8!Druckbereich</vt:lpstr>
      <vt:lpstr>BK_2_AG_9!Druckbereich</vt:lpstr>
      <vt:lpstr>BK_3!Druckbereich</vt:lpstr>
      <vt:lpstr>BK_3_AG_10!Druckbereich</vt:lpstr>
      <vt:lpstr>BK_3_AG_2!Druckbereich</vt:lpstr>
      <vt:lpstr>BK_3_AG_3!Druckbereich</vt:lpstr>
      <vt:lpstr>BK_3_AG_4!Druckbereich</vt:lpstr>
      <vt:lpstr>BK_3_AG_5!Druckbereich</vt:lpstr>
      <vt:lpstr>BK_3_AG_6!Druckbereich</vt:lpstr>
      <vt:lpstr>BK_3_AG_7!Druckbereich</vt:lpstr>
      <vt:lpstr>BK_3_AG_8!Druckbereich</vt:lpstr>
      <vt:lpstr>BK_3_AG_9!Druckbereich</vt:lpstr>
      <vt:lpstr>BK_4!Druckbereich</vt:lpstr>
      <vt:lpstr>BK_4_AG_10!Druckbereich</vt:lpstr>
      <vt:lpstr>BK_4_AG_2!Druckbereich</vt:lpstr>
      <vt:lpstr>BK_4_AG_3!Druckbereich</vt:lpstr>
      <vt:lpstr>BK_4_AG_4!Druckbereich</vt:lpstr>
      <vt:lpstr>BK_4_AG_5!Druckbereich</vt:lpstr>
      <vt:lpstr>BK_4_AG_6!Druckbereich</vt:lpstr>
      <vt:lpstr>BK_4_AG_7!Druckbereich</vt:lpstr>
      <vt:lpstr>BK_4_AG_8!Druckbereich</vt:lpstr>
      <vt:lpstr>BK_4_AG_9!Druckbereich</vt:lpstr>
      <vt:lpstr>BK_5!Druckbereich</vt:lpstr>
      <vt:lpstr>BK_5_AG_10!Druckbereich</vt:lpstr>
      <vt:lpstr>BK_5_AG_2!Druckbereich</vt:lpstr>
      <vt:lpstr>BK_5_AG_3!Druckbereich</vt:lpstr>
      <vt:lpstr>BK_5_AG_4!Druckbereich</vt:lpstr>
      <vt:lpstr>BK_5_AG_5!Druckbereich</vt:lpstr>
      <vt:lpstr>BK_5_AG_6!Druckbereich</vt:lpstr>
      <vt:lpstr>BK_5_AG_7!Druckbereich</vt:lpstr>
      <vt:lpstr>BK_5_AG_8!Druckbereich</vt:lpstr>
      <vt:lpstr>BK_5_AG_9!Druckbereich</vt:lpstr>
      <vt:lpstr>Deckblatt!Druckbereich</vt:lpstr>
      <vt:lpstr>IK_1!Druckbereich</vt:lpstr>
      <vt:lpstr>IK_1_AG_10!Druckbereich</vt:lpstr>
      <vt:lpstr>IK_1_AG_2!Druckbereich</vt:lpstr>
      <vt:lpstr>IK_1_AG_3!Druckbereich</vt:lpstr>
      <vt:lpstr>IK_1_AG_4!Druckbereich</vt:lpstr>
      <vt:lpstr>IK_1_AG_5!Druckbereich</vt:lpstr>
      <vt:lpstr>IK_1_AG_6!Druckbereich</vt:lpstr>
      <vt:lpstr>IK_1_AG_7!Druckbereich</vt:lpstr>
      <vt:lpstr>IK_1_AG_8!Druckbereich</vt:lpstr>
      <vt:lpstr>IK_1_AG_9!Druckbereich</vt:lpstr>
      <vt:lpstr>IK_2!Druckbereich</vt:lpstr>
      <vt:lpstr>IK_2_AG_10!Druckbereich</vt:lpstr>
      <vt:lpstr>IK_2_AG_2!Druckbereich</vt:lpstr>
      <vt:lpstr>IK_2_AG_3!Druckbereich</vt:lpstr>
      <vt:lpstr>IK_2_AG_4!Druckbereich</vt:lpstr>
      <vt:lpstr>IK_2_AG_5!Druckbereich</vt:lpstr>
      <vt:lpstr>IK_2_AG_6!Druckbereich</vt:lpstr>
      <vt:lpstr>IK_2_AG_7!Druckbereich</vt:lpstr>
      <vt:lpstr>IK_2_AG_8!Druckbereich</vt:lpstr>
      <vt:lpstr>IK_2_AG_9!Druckbereich</vt:lpstr>
      <vt:lpstr>IK_3!Druckbereich</vt:lpstr>
      <vt:lpstr>IK_3_AG_10!Druckbereich</vt:lpstr>
      <vt:lpstr>IK_3_AG_2!Druckbereich</vt:lpstr>
      <vt:lpstr>IK_3_AG_3!Druckbereich</vt:lpstr>
      <vt:lpstr>IK_3_AG_4!Druckbereich</vt:lpstr>
      <vt:lpstr>IK_3_AG_5!Druckbereich</vt:lpstr>
      <vt:lpstr>IK_3_AG_6!Druckbereich</vt:lpstr>
      <vt:lpstr>IK_3_AG_7!Druckbereich</vt:lpstr>
      <vt:lpstr>IK_3_AG_8!Druckbereich</vt:lpstr>
      <vt:lpstr>IK_3_AG_9!Druckbereich</vt:lpstr>
      <vt:lpstr>IK_4!Druckbereich</vt:lpstr>
      <vt:lpstr>IK_4_AG_10!Druckbereich</vt:lpstr>
      <vt:lpstr>IK_4_AG_2!Druckbereich</vt:lpstr>
      <vt:lpstr>IK_4_AG_3!Druckbereich</vt:lpstr>
      <vt:lpstr>IK_4_AG_4!Druckbereich</vt:lpstr>
      <vt:lpstr>IK_4_AG_5!Druckbereich</vt:lpstr>
      <vt:lpstr>IK_4_AG_6!Druckbereich</vt:lpstr>
      <vt:lpstr>IK_4_AG_7!Druckbereich</vt:lpstr>
      <vt:lpstr>IK_4_AG_8!Druckbereich</vt:lpstr>
      <vt:lpstr>IK_4_AG_9!Druckbereich</vt:lpstr>
      <vt:lpstr>IK_5!Druckbereich</vt:lpstr>
      <vt:lpstr>IK_5_AG_10!Druckbereich</vt:lpstr>
      <vt:lpstr>IK_5_AG_2!Druckbereich</vt:lpstr>
      <vt:lpstr>IK_5_AG_3!Druckbereich</vt:lpstr>
      <vt:lpstr>IK_5_AG_4!Druckbereich</vt:lpstr>
      <vt:lpstr>IK_5_AG_5!Druckbereich</vt:lpstr>
      <vt:lpstr>IK_5_AG_6!Druckbereich</vt:lpstr>
      <vt:lpstr>IK_5_AG_7!Druckbereich</vt:lpstr>
      <vt:lpstr>IK_5_AG_8!Druckbereich</vt:lpstr>
      <vt:lpstr>IK_5_AG_9!Druckbereich</vt:lpstr>
      <vt:lpstr>Zusammenfassung!Druckbereich</vt:lpstr>
      <vt:lpstr>Zusammenfassung_AG_1!Druckbereich</vt:lpstr>
      <vt:lpstr>Zusammenfassung_AG_10!Druckbereich</vt:lpstr>
      <vt:lpstr>Zusammenfassung_AG_2!Druckbereich</vt:lpstr>
      <vt:lpstr>Zusammenfassung_AG_3!Druckbereich</vt:lpstr>
      <vt:lpstr>Zusammenfassung_AG_4!Druckbereich</vt:lpstr>
      <vt:lpstr>Zusammenfassung_AG_5!Druckbereich</vt:lpstr>
      <vt:lpstr>Zusammenfassung_AG_6!Druckbereich</vt:lpstr>
      <vt:lpstr>Zusammenfassung_AG_7!Druckbereich</vt:lpstr>
      <vt:lpstr>Zusammenfassung_AG_8!Druckbereich</vt:lpstr>
      <vt:lpstr>Zusammenfassung_AG_9!Druckbereich</vt:lpstr>
      <vt:lpstr>BK_1!Drucktitel</vt:lpstr>
      <vt:lpstr>BK_1_AG_10!Drucktitel</vt:lpstr>
      <vt:lpstr>BK_1_AG_2!Drucktitel</vt:lpstr>
      <vt:lpstr>BK_1_AG_3!Drucktitel</vt:lpstr>
      <vt:lpstr>BK_1_AG_4!Drucktitel</vt:lpstr>
      <vt:lpstr>BK_1_AG_5!Drucktitel</vt:lpstr>
      <vt:lpstr>BK_1_AG_6!Drucktitel</vt:lpstr>
      <vt:lpstr>BK_1_AG_7!Drucktitel</vt:lpstr>
      <vt:lpstr>BK_1_AG_8!Drucktitel</vt:lpstr>
      <vt:lpstr>BK_1_AG_9!Drucktitel</vt:lpstr>
      <vt:lpstr>BK_2!Drucktitel</vt:lpstr>
      <vt:lpstr>BK_2_AG_10!Drucktitel</vt:lpstr>
      <vt:lpstr>BK_2_AG_2!Drucktitel</vt:lpstr>
      <vt:lpstr>BK_2_AG_3!Drucktitel</vt:lpstr>
      <vt:lpstr>BK_2_AG_4!Drucktitel</vt:lpstr>
      <vt:lpstr>BK_2_AG_5!Drucktitel</vt:lpstr>
      <vt:lpstr>BK_2_AG_6!Drucktitel</vt:lpstr>
      <vt:lpstr>BK_2_AG_7!Drucktitel</vt:lpstr>
      <vt:lpstr>BK_2_AG_8!Drucktitel</vt:lpstr>
      <vt:lpstr>BK_2_AG_9!Drucktitel</vt:lpstr>
      <vt:lpstr>BK_3!Drucktitel</vt:lpstr>
      <vt:lpstr>BK_3_AG_10!Drucktitel</vt:lpstr>
      <vt:lpstr>BK_3_AG_2!Drucktitel</vt:lpstr>
      <vt:lpstr>BK_3_AG_3!Drucktitel</vt:lpstr>
      <vt:lpstr>BK_3_AG_4!Drucktitel</vt:lpstr>
      <vt:lpstr>BK_3_AG_5!Drucktitel</vt:lpstr>
      <vt:lpstr>BK_3_AG_6!Drucktitel</vt:lpstr>
      <vt:lpstr>BK_3_AG_7!Drucktitel</vt:lpstr>
      <vt:lpstr>BK_3_AG_8!Drucktitel</vt:lpstr>
      <vt:lpstr>BK_3_AG_9!Drucktitel</vt:lpstr>
      <vt:lpstr>BK_4!Drucktitel</vt:lpstr>
      <vt:lpstr>BK_4_AG_10!Drucktitel</vt:lpstr>
      <vt:lpstr>BK_4_AG_2!Drucktitel</vt:lpstr>
      <vt:lpstr>BK_4_AG_3!Drucktitel</vt:lpstr>
      <vt:lpstr>BK_4_AG_4!Drucktitel</vt:lpstr>
      <vt:lpstr>BK_4_AG_5!Drucktitel</vt:lpstr>
      <vt:lpstr>BK_4_AG_6!Drucktitel</vt:lpstr>
      <vt:lpstr>BK_4_AG_7!Drucktitel</vt:lpstr>
      <vt:lpstr>BK_4_AG_8!Drucktitel</vt:lpstr>
      <vt:lpstr>BK_4_AG_9!Drucktitel</vt:lpstr>
      <vt:lpstr>BK_5!Drucktitel</vt:lpstr>
      <vt:lpstr>BK_5_AG_10!Drucktitel</vt:lpstr>
      <vt:lpstr>BK_5_AG_2!Drucktitel</vt:lpstr>
      <vt:lpstr>BK_5_AG_3!Drucktitel</vt:lpstr>
      <vt:lpstr>BK_5_AG_4!Drucktitel</vt:lpstr>
      <vt:lpstr>BK_5_AG_5!Drucktitel</vt:lpstr>
      <vt:lpstr>BK_5_AG_6!Drucktitel</vt:lpstr>
      <vt:lpstr>BK_5_AG_7!Drucktitel</vt:lpstr>
      <vt:lpstr>BK_5_AG_8!Drucktitel</vt:lpstr>
      <vt:lpstr>BK_5_AG_9!Drucktitel</vt:lpstr>
      <vt:lpstr>IK_1!Drucktitel</vt:lpstr>
      <vt:lpstr>IK_1_AG_10!Drucktitel</vt:lpstr>
      <vt:lpstr>IK_1_AG_2!Drucktitel</vt:lpstr>
      <vt:lpstr>IK_1_AG_3!Drucktitel</vt:lpstr>
      <vt:lpstr>IK_1_AG_4!Drucktitel</vt:lpstr>
      <vt:lpstr>IK_1_AG_5!Drucktitel</vt:lpstr>
      <vt:lpstr>IK_1_AG_6!Drucktitel</vt:lpstr>
      <vt:lpstr>IK_1_AG_7!Drucktitel</vt:lpstr>
      <vt:lpstr>IK_1_AG_8!Drucktitel</vt:lpstr>
      <vt:lpstr>IK_1_AG_9!Drucktitel</vt:lpstr>
      <vt:lpstr>IK_2!Drucktitel</vt:lpstr>
      <vt:lpstr>IK_2_AG_10!Drucktitel</vt:lpstr>
      <vt:lpstr>IK_2_AG_2!Drucktitel</vt:lpstr>
      <vt:lpstr>IK_2_AG_3!Drucktitel</vt:lpstr>
      <vt:lpstr>IK_2_AG_4!Drucktitel</vt:lpstr>
      <vt:lpstr>IK_2_AG_5!Drucktitel</vt:lpstr>
      <vt:lpstr>IK_2_AG_6!Drucktitel</vt:lpstr>
      <vt:lpstr>IK_2_AG_7!Drucktitel</vt:lpstr>
      <vt:lpstr>IK_2_AG_8!Drucktitel</vt:lpstr>
      <vt:lpstr>IK_2_AG_9!Drucktitel</vt:lpstr>
      <vt:lpstr>IK_3!Drucktitel</vt:lpstr>
      <vt:lpstr>IK_3_AG_10!Drucktitel</vt:lpstr>
      <vt:lpstr>IK_3_AG_2!Drucktitel</vt:lpstr>
      <vt:lpstr>IK_3_AG_3!Drucktitel</vt:lpstr>
      <vt:lpstr>IK_3_AG_4!Drucktitel</vt:lpstr>
      <vt:lpstr>IK_3_AG_5!Drucktitel</vt:lpstr>
      <vt:lpstr>IK_3_AG_6!Drucktitel</vt:lpstr>
      <vt:lpstr>IK_3_AG_7!Drucktitel</vt:lpstr>
      <vt:lpstr>IK_3_AG_8!Drucktitel</vt:lpstr>
      <vt:lpstr>IK_3_AG_9!Drucktitel</vt:lpstr>
      <vt:lpstr>IK_4!Drucktitel</vt:lpstr>
      <vt:lpstr>IK_4_AG_10!Drucktitel</vt:lpstr>
      <vt:lpstr>IK_4_AG_2!Drucktitel</vt:lpstr>
      <vt:lpstr>IK_4_AG_3!Drucktitel</vt:lpstr>
      <vt:lpstr>IK_4_AG_4!Drucktitel</vt:lpstr>
      <vt:lpstr>IK_4_AG_5!Drucktitel</vt:lpstr>
      <vt:lpstr>IK_4_AG_6!Drucktitel</vt:lpstr>
      <vt:lpstr>IK_4_AG_7!Drucktitel</vt:lpstr>
      <vt:lpstr>IK_4_AG_8!Drucktitel</vt:lpstr>
      <vt:lpstr>IK_4_AG_9!Drucktitel</vt:lpstr>
      <vt:lpstr>IK_5!Drucktitel</vt:lpstr>
      <vt:lpstr>IK_5_AG_10!Drucktitel</vt:lpstr>
      <vt:lpstr>IK_5_AG_2!Drucktitel</vt:lpstr>
      <vt:lpstr>IK_5_AG_3!Drucktitel</vt:lpstr>
      <vt:lpstr>IK_5_AG_4!Drucktitel</vt:lpstr>
      <vt:lpstr>IK_5_AG_5!Drucktitel</vt:lpstr>
      <vt:lpstr>IK_5_AG_6!Drucktitel</vt:lpstr>
      <vt:lpstr>IK_5_AG_7!Drucktitel</vt:lpstr>
      <vt:lpstr>IK_5_AG_8!Drucktitel</vt:lpstr>
      <vt:lpstr>IK_5_AG_9!Drucktitel</vt:lpstr>
      <vt:lpstr>Gesamtpreis_Alles</vt:lpstr>
      <vt:lpstr>Gesamtpreis_Festpositionen</vt:lpstr>
      <vt:lpstr>Gesamtpreis_Optionen</vt:lpstr>
      <vt:lpstr>IK_Fest</vt:lpstr>
      <vt:lpstr>IK_Ges</vt:lpstr>
      <vt:lpstr>IK_Optionen</vt:lpstr>
      <vt:lpstr>Optionen_Toggle</vt:lpstr>
      <vt:lpstr>Vergabeschutz_Boolean</vt:lpstr>
    </vt:vector>
  </TitlesOfParts>
  <Manager/>
  <Company>BLIC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BLIC-LV-Vorlage</dc:subject>
  <dc:creator>Laurenz Raehs</dc:creator>
  <cp:keywords/>
  <dc:description/>
  <cp:lastModifiedBy>Felix Förster</cp:lastModifiedBy>
  <cp:revision/>
  <dcterms:created xsi:type="dcterms:W3CDTF">2015-06-05T18:19:34Z</dcterms:created>
  <dcterms:modified xsi:type="dcterms:W3CDTF">2025-03-25T11:08:28Z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0x010100EDA5475701655D4E9A4EE964DE464036</vt:lpwstr>
  </property>
  <property fmtid="{D5CDD505-2E9C-101B-9397-08002B2CF9AE}" pid="3" name="MediaServiceImageTags">
    <vt:lpwstr/>
  </property>
</Properties>
</file>