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Amt 68\SG Hochbau\Berufsfeuerwehr\Los 4 - Elektroplanung\2. Stufe\Angebotsabgabe\"/>
    </mc:Choice>
  </mc:AlternateContent>
  <bookViews>
    <workbookView xWindow="720" yWindow="465" windowWidth="24300" windowHeight="11760"/>
  </bookViews>
  <sheets>
    <sheet name="Angebotssumme" sheetId="4" r:id="rId1"/>
    <sheet name="Standortkonzept Lph 1+2" sheetId="13" r:id="rId2"/>
    <sheet name="Gobbingstraße 11" sheetId="12" r:id="rId3"/>
    <sheet name="Gobbingstraße 12" sheetId="11" r:id="rId4"/>
    <sheet name="Neue Feuerwache" sheetId="10" r:id="rId5"/>
    <sheet name="Krölstraße 26" sheetId="9" r:id="rId6"/>
    <sheet name="Tabelle1" sheetId="1" r:id="rId7"/>
    <sheet name="Tabelle2" sheetId="2" r:id="rId8"/>
    <sheet name="Tabelle3" sheetId="3" r:id="rId9"/>
  </sheets>
  <definedNames>
    <definedName name="_xlnm.Print_Area" localSheetId="2">'Gobbingstraße 11'!$A$1:$K$304</definedName>
    <definedName name="_xlnm.Print_Area" localSheetId="1">'Standortkonzept Lph 1+2'!$A$1:$K$210</definedName>
    <definedName name="Text1" localSheetId="0">Angebotssumme!#REF!</definedName>
    <definedName name="Text1" localSheetId="2">'Gobbingstraße 11'!#REF!</definedName>
    <definedName name="Text1" localSheetId="3">'Gobbingstraße 12'!#REF!</definedName>
    <definedName name="Text1" localSheetId="5">'Krölstraße 26'!#REF!</definedName>
    <definedName name="Text1" localSheetId="4">'Neue Feuerwache'!#REF!</definedName>
    <definedName name="Text1" localSheetId="1">'Standortkonzept Lph 1+2'!#REF!</definedName>
    <definedName name="Text10" localSheetId="0">Angebotssumme!#REF!</definedName>
    <definedName name="Text10" localSheetId="2">'Gobbingstraße 11'!#REF!</definedName>
    <definedName name="Text10" localSheetId="3">'Gobbingstraße 12'!#REF!</definedName>
    <definedName name="Text10" localSheetId="5">'Krölstraße 26'!#REF!</definedName>
    <definedName name="Text10" localSheetId="4">'Neue Feuerwache'!#REF!</definedName>
    <definedName name="Text10" localSheetId="1">'Standortkonzept Lph 1+2'!#REF!</definedName>
    <definedName name="Text11" localSheetId="0">Angebotssumme!#REF!</definedName>
    <definedName name="Text11" localSheetId="2">'Gobbingstraße 11'!$J$105</definedName>
    <definedName name="Text11" localSheetId="3">'Gobbingstraße 12'!$J$113</definedName>
    <definedName name="Text11" localSheetId="5">'Krölstraße 26'!$J$120</definedName>
    <definedName name="Text11" localSheetId="4">'Neue Feuerwache'!$J$114</definedName>
    <definedName name="Text11" localSheetId="1">'Standortkonzept Lph 1+2'!$J$55</definedName>
    <definedName name="Text12" localSheetId="0">Angebotssumme!#REF!</definedName>
    <definedName name="Text12" localSheetId="2">'Gobbingstraße 11'!#REF!</definedName>
    <definedName name="Text12" localSheetId="3">'Gobbingstraße 12'!#REF!</definedName>
    <definedName name="Text12" localSheetId="5">'Krölstraße 26'!#REF!</definedName>
    <definedName name="Text12" localSheetId="4">'Neue Feuerwache'!#REF!</definedName>
    <definedName name="Text12" localSheetId="1">'Standortkonzept Lph 1+2'!#REF!</definedName>
    <definedName name="Text13" localSheetId="0">Angebotssumme!#REF!</definedName>
    <definedName name="Text13" localSheetId="2">'Gobbingstraße 11'!#REF!</definedName>
    <definedName name="Text13" localSheetId="3">'Gobbingstraße 12'!#REF!</definedName>
    <definedName name="Text13" localSheetId="5">'Krölstraße 26'!#REF!</definedName>
    <definedName name="Text13" localSheetId="4">'Neue Feuerwache'!#REF!</definedName>
    <definedName name="Text13" localSheetId="1">'Standortkonzept Lph 1+2'!#REF!</definedName>
    <definedName name="Text14" localSheetId="0">Angebotssumme!#REF!</definedName>
    <definedName name="Text14" localSheetId="2">'Gobbingstraße 11'!$I$107</definedName>
    <definedName name="Text14" localSheetId="3">'Gobbingstraße 12'!$I$115</definedName>
    <definedName name="Text14" localSheetId="5">'Krölstraße 26'!$I$122</definedName>
    <definedName name="Text14" localSheetId="4">'Neue Feuerwache'!$I$116</definedName>
    <definedName name="Text14" localSheetId="1">'Standortkonzept Lph 1+2'!$I$57</definedName>
    <definedName name="Text15" localSheetId="0">Angebotssumme!#REF!</definedName>
    <definedName name="Text15" localSheetId="2">'Gobbingstraße 11'!$B$107</definedName>
    <definedName name="Text15" localSheetId="3">'Gobbingstraße 12'!$B$115</definedName>
    <definedName name="Text15" localSheetId="5">'Krölstraße 26'!$B$122</definedName>
    <definedName name="Text15" localSheetId="4">'Neue Feuerwache'!$B$116</definedName>
    <definedName name="Text15" localSheetId="1">'Standortkonzept Lph 1+2'!$B$57</definedName>
    <definedName name="Text16" localSheetId="0">Angebotssumme!#REF!</definedName>
    <definedName name="Text16" localSheetId="2">'Gobbingstraße 11'!$J$109</definedName>
    <definedName name="Text16" localSheetId="3">'Gobbingstraße 12'!$J$117</definedName>
    <definedName name="Text16" localSheetId="5">'Krölstraße 26'!$J$124</definedName>
    <definedName name="Text16" localSheetId="4">'Neue Feuerwache'!$J$118</definedName>
    <definedName name="Text16" localSheetId="1">'Standortkonzept Lph 1+2'!$J$59</definedName>
    <definedName name="Text17" localSheetId="0">Angebotssumme!#REF!</definedName>
    <definedName name="Text17" localSheetId="2">'Gobbingstraße 11'!#REF!</definedName>
    <definedName name="Text17" localSheetId="3">'Gobbingstraße 12'!#REF!</definedName>
    <definedName name="Text17" localSheetId="5">'Krölstraße 26'!#REF!</definedName>
    <definedName name="Text17" localSheetId="4">'Neue Feuerwache'!#REF!</definedName>
    <definedName name="Text17" localSheetId="1">'Standortkonzept Lph 1+2'!#REF!</definedName>
    <definedName name="Text18" localSheetId="0">Angebotssumme!#REF!</definedName>
    <definedName name="Text18" localSheetId="2">'Gobbingstraße 11'!#REF!</definedName>
    <definedName name="Text18" localSheetId="3">'Gobbingstraße 12'!#REF!</definedName>
    <definedName name="Text18" localSheetId="5">'Krölstraße 26'!#REF!</definedName>
    <definedName name="Text18" localSheetId="4">'Neue Feuerwache'!#REF!</definedName>
    <definedName name="Text18" localSheetId="1">'Standortkonzept Lph 1+2'!#REF!</definedName>
    <definedName name="Text19" localSheetId="0">Angebotssumme!#REF!</definedName>
    <definedName name="Text19" localSheetId="2">'Gobbingstraße 11'!#REF!</definedName>
    <definedName name="Text19" localSheetId="3">'Gobbingstraße 12'!#REF!</definedName>
    <definedName name="Text19" localSheetId="5">'Krölstraße 26'!#REF!</definedName>
    <definedName name="Text19" localSheetId="4">'Neue Feuerwache'!#REF!</definedName>
    <definedName name="Text19" localSheetId="1">'Standortkonzept Lph 1+2'!#REF!</definedName>
    <definedName name="Text2" localSheetId="0">Angebotssumme!#REF!</definedName>
    <definedName name="Text2" localSheetId="2">'Gobbingstraße 11'!$C$77</definedName>
    <definedName name="Text2" localSheetId="3">'Gobbingstraße 12'!$C$84</definedName>
    <definedName name="Text2" localSheetId="5">'Krölstraße 26'!$C$92</definedName>
    <definedName name="Text2" localSheetId="4">'Neue Feuerwache'!$C$86</definedName>
    <definedName name="Text2" localSheetId="1">'Standortkonzept Lph 1+2'!#REF!</definedName>
    <definedName name="Text20" localSheetId="0">Angebotssumme!#REF!</definedName>
    <definedName name="Text20" localSheetId="2">'Gobbingstraße 11'!#REF!</definedName>
    <definedName name="Text20" localSheetId="3">'Gobbingstraße 12'!#REF!</definedName>
    <definedName name="Text20" localSheetId="5">'Krölstraße 26'!#REF!</definedName>
    <definedName name="Text20" localSheetId="4">'Neue Feuerwache'!#REF!</definedName>
    <definedName name="Text20" localSheetId="1">'Standortkonzept Lph 1+2'!#REF!</definedName>
    <definedName name="Text21" localSheetId="0">Angebotssumme!#REF!</definedName>
    <definedName name="Text21" localSheetId="2">'Gobbingstraße 11'!#REF!</definedName>
    <definedName name="Text21" localSheetId="3">'Gobbingstraße 12'!#REF!</definedName>
    <definedName name="Text21" localSheetId="5">'Krölstraße 26'!#REF!</definedName>
    <definedName name="Text21" localSheetId="4">'Neue Feuerwache'!#REF!</definedName>
    <definedName name="Text21" localSheetId="1">'Standortkonzept Lph 1+2'!#REF!</definedName>
    <definedName name="Text22" localSheetId="0">Angebotssumme!#REF!</definedName>
    <definedName name="Text22" localSheetId="2">'Gobbingstraße 11'!#REF!</definedName>
    <definedName name="Text22" localSheetId="3">'Gobbingstraße 12'!#REF!</definedName>
    <definedName name="Text22" localSheetId="5">'Krölstraße 26'!#REF!</definedName>
    <definedName name="Text22" localSheetId="4">'Neue Feuerwache'!#REF!</definedName>
    <definedName name="Text22" localSheetId="1">'Standortkonzept Lph 1+2'!#REF!</definedName>
    <definedName name="Text23" localSheetId="0">Angebotssumme!#REF!</definedName>
    <definedName name="Text23" localSheetId="2">'Gobbingstraße 11'!#REF!</definedName>
    <definedName name="Text23" localSheetId="3">'Gobbingstraße 12'!#REF!</definedName>
    <definedName name="Text23" localSheetId="5">'Krölstraße 26'!#REF!</definedName>
    <definedName name="Text23" localSheetId="4">'Neue Feuerwache'!#REF!</definedName>
    <definedName name="Text23" localSheetId="1">'Standortkonzept Lph 1+2'!#REF!</definedName>
    <definedName name="Text24" localSheetId="0">Angebotssumme!#REF!</definedName>
    <definedName name="Text24" localSheetId="2">'Gobbingstraße 11'!#REF!</definedName>
    <definedName name="Text24" localSheetId="3">'Gobbingstraße 12'!#REF!</definedName>
    <definedName name="Text24" localSheetId="5">'Krölstraße 26'!#REF!</definedName>
    <definedName name="Text24" localSheetId="4">'Neue Feuerwache'!#REF!</definedName>
    <definedName name="Text24" localSheetId="1">'Standortkonzept Lph 1+2'!#REF!</definedName>
    <definedName name="Text25" localSheetId="0">Angebotssumme!#REF!</definedName>
    <definedName name="Text25" localSheetId="2">'Gobbingstraße 11'!#REF!</definedName>
    <definedName name="Text25" localSheetId="3">'Gobbingstraße 12'!#REF!</definedName>
    <definedName name="Text25" localSheetId="5">'Krölstraße 26'!#REF!</definedName>
    <definedName name="Text25" localSheetId="4">'Neue Feuerwache'!#REF!</definedName>
    <definedName name="Text25" localSheetId="1">'Standortkonzept Lph 1+2'!#REF!</definedName>
    <definedName name="Text26" localSheetId="0">Angebotssumme!#REF!</definedName>
    <definedName name="Text26" localSheetId="2">'Gobbingstraße 11'!#REF!</definedName>
    <definedName name="Text26" localSheetId="3">'Gobbingstraße 12'!#REF!</definedName>
    <definedName name="Text26" localSheetId="5">'Krölstraße 26'!#REF!</definedName>
    <definedName name="Text26" localSheetId="4">'Neue Feuerwache'!#REF!</definedName>
    <definedName name="Text26" localSheetId="1">'Standortkonzept Lph 1+2'!#REF!</definedName>
    <definedName name="Text27" localSheetId="0">Angebotssumme!#REF!</definedName>
    <definedName name="Text27" localSheetId="2">'Gobbingstraße 11'!#REF!</definedName>
    <definedName name="Text27" localSheetId="3">'Gobbingstraße 12'!#REF!</definedName>
    <definedName name="Text27" localSheetId="5">'Krölstraße 26'!#REF!</definedName>
    <definedName name="Text27" localSheetId="4">'Neue Feuerwache'!#REF!</definedName>
    <definedName name="Text27" localSheetId="1">'Standortkonzept Lph 1+2'!#REF!</definedName>
    <definedName name="Text28" localSheetId="0">Angebotssumme!#REF!</definedName>
    <definedName name="Text28" localSheetId="2">'Gobbingstraße 11'!#REF!</definedName>
    <definedName name="Text28" localSheetId="3">'Gobbingstraße 12'!#REF!</definedName>
    <definedName name="Text28" localSheetId="5">'Krölstraße 26'!#REF!</definedName>
    <definedName name="Text28" localSheetId="4">'Neue Feuerwache'!#REF!</definedName>
    <definedName name="Text28" localSheetId="1">'Standortkonzept Lph 1+2'!#REF!</definedName>
    <definedName name="Text29" localSheetId="0">Angebotssumme!#REF!</definedName>
    <definedName name="Text29" localSheetId="2">'Gobbingstraße 11'!#REF!</definedName>
    <definedName name="Text29" localSheetId="3">'Gobbingstraße 12'!#REF!</definedName>
    <definedName name="Text29" localSheetId="5">'Krölstraße 26'!#REF!</definedName>
    <definedName name="Text29" localSheetId="4">'Neue Feuerwache'!#REF!</definedName>
    <definedName name="Text29" localSheetId="1">'Standortkonzept Lph 1+2'!#REF!</definedName>
    <definedName name="Text3" localSheetId="0">Angebotssumme!#REF!</definedName>
    <definedName name="Text3" localSheetId="2">'Gobbingstraße 11'!#REF!</definedName>
    <definedName name="Text3" localSheetId="3">'Gobbingstraße 12'!#REF!</definedName>
    <definedName name="Text3" localSheetId="5">'Krölstraße 26'!#REF!</definedName>
    <definedName name="Text3" localSheetId="4">'Neue Feuerwache'!#REF!</definedName>
    <definedName name="Text3" localSheetId="1">'Standortkonzept Lph 1+2'!#REF!</definedName>
    <definedName name="Text30" localSheetId="0">Angebotssumme!#REF!</definedName>
    <definedName name="Text30" localSheetId="2">'Gobbingstraße 11'!#REF!</definedName>
    <definedName name="Text30" localSheetId="3">'Gobbingstraße 12'!#REF!</definedName>
    <definedName name="Text30" localSheetId="5">'Krölstraße 26'!#REF!</definedName>
    <definedName name="Text30" localSheetId="4">'Neue Feuerwache'!#REF!</definedName>
    <definedName name="Text30" localSheetId="1">'Standortkonzept Lph 1+2'!#REF!</definedName>
    <definedName name="Text31" localSheetId="0">Angebotssumme!#REF!</definedName>
    <definedName name="Text31" localSheetId="2">'Gobbingstraße 11'!#REF!</definedName>
    <definedName name="Text31" localSheetId="3">'Gobbingstraße 12'!#REF!</definedName>
    <definedName name="Text31" localSheetId="5">'Krölstraße 26'!#REF!</definedName>
    <definedName name="Text31" localSheetId="4">'Neue Feuerwache'!#REF!</definedName>
    <definedName name="Text31" localSheetId="1">'Standortkonzept Lph 1+2'!#REF!</definedName>
    <definedName name="Text32" localSheetId="0">Angebotssumme!#REF!</definedName>
    <definedName name="Text32" localSheetId="2">'Gobbingstraße 11'!#REF!</definedName>
    <definedName name="Text32" localSheetId="3">'Gobbingstraße 12'!#REF!</definedName>
    <definedName name="Text32" localSheetId="5">'Krölstraße 26'!#REF!</definedName>
    <definedName name="Text32" localSheetId="4">'Neue Feuerwache'!#REF!</definedName>
    <definedName name="Text32" localSheetId="1">'Standortkonzept Lph 1+2'!#REF!</definedName>
    <definedName name="Text33" localSheetId="0">Angebotssumme!#REF!</definedName>
    <definedName name="Text33" localSheetId="2">'Gobbingstraße 11'!#REF!</definedName>
    <definedName name="Text33" localSheetId="3">'Gobbingstraße 12'!#REF!</definedName>
    <definedName name="Text33" localSheetId="5">'Krölstraße 26'!#REF!</definedName>
    <definedName name="Text33" localSheetId="4">'Neue Feuerwache'!#REF!</definedName>
    <definedName name="Text33" localSheetId="1">'Standortkonzept Lph 1+2'!#REF!</definedName>
    <definedName name="Text34" localSheetId="0">Angebotssumme!#REF!</definedName>
    <definedName name="Text34" localSheetId="2">'Gobbingstraße 11'!#REF!</definedName>
    <definedName name="Text34" localSheetId="3">'Gobbingstraße 12'!#REF!</definedName>
    <definedName name="Text34" localSheetId="5">'Krölstraße 26'!#REF!</definedName>
    <definedName name="Text34" localSheetId="4">'Neue Feuerwache'!#REF!</definedName>
    <definedName name="Text34" localSheetId="1">'Standortkonzept Lph 1+2'!#REF!</definedName>
    <definedName name="Text35" localSheetId="0">Angebotssumme!#REF!</definedName>
    <definedName name="Text35" localSheetId="2">'Gobbingstraße 11'!#REF!</definedName>
    <definedName name="Text35" localSheetId="3">'Gobbingstraße 12'!#REF!</definedName>
    <definedName name="Text35" localSheetId="5">'Krölstraße 26'!#REF!</definedName>
    <definedName name="Text35" localSheetId="4">'Neue Feuerwache'!#REF!</definedName>
    <definedName name="Text35" localSheetId="1">'Standortkonzept Lph 1+2'!#REF!</definedName>
    <definedName name="Text36" localSheetId="0">Angebotssumme!#REF!</definedName>
    <definedName name="Text36" localSheetId="2">'Gobbingstraße 11'!#REF!</definedName>
    <definedName name="Text36" localSheetId="3">'Gobbingstraße 12'!#REF!</definedName>
    <definedName name="Text36" localSheetId="5">'Krölstraße 26'!#REF!</definedName>
    <definedName name="Text36" localSheetId="4">'Neue Feuerwache'!#REF!</definedName>
    <definedName name="Text36" localSheetId="1">'Standortkonzept Lph 1+2'!#REF!</definedName>
    <definedName name="Text37" localSheetId="0">Angebotssumme!#REF!</definedName>
    <definedName name="Text37" localSheetId="2">'Gobbingstraße 11'!#REF!</definedName>
    <definedName name="Text37" localSheetId="3">'Gobbingstraße 12'!#REF!</definedName>
    <definedName name="Text37" localSheetId="5">'Krölstraße 26'!#REF!</definedName>
    <definedName name="Text37" localSheetId="4">'Neue Feuerwache'!#REF!</definedName>
    <definedName name="Text37" localSheetId="1">'Standortkonzept Lph 1+2'!#REF!</definedName>
    <definedName name="Text38" localSheetId="0">Angebotssumme!#REF!</definedName>
    <definedName name="Text38" localSheetId="2">'Gobbingstraße 11'!#REF!</definedName>
    <definedName name="Text38" localSheetId="3">'Gobbingstraße 12'!#REF!</definedName>
    <definedName name="Text38" localSheetId="5">'Krölstraße 26'!#REF!</definedName>
    <definedName name="Text38" localSheetId="4">'Neue Feuerwache'!#REF!</definedName>
    <definedName name="Text38" localSheetId="1">'Standortkonzept Lph 1+2'!#REF!</definedName>
    <definedName name="Text39" localSheetId="0">Angebotssumme!#REF!</definedName>
    <definedName name="Text39" localSheetId="2">'Gobbingstraße 11'!#REF!</definedName>
    <definedName name="Text39" localSheetId="3">'Gobbingstraße 12'!#REF!</definedName>
    <definedName name="Text39" localSheetId="5">'Krölstraße 26'!#REF!</definedName>
    <definedName name="Text39" localSheetId="4">'Neue Feuerwache'!#REF!</definedName>
    <definedName name="Text39" localSheetId="1">'Standortkonzept Lph 1+2'!#REF!</definedName>
    <definedName name="Text4" localSheetId="0">Angebotssumme!#REF!</definedName>
    <definedName name="Text4" localSheetId="2">'Gobbingstraße 11'!#REF!</definedName>
    <definedName name="Text4" localSheetId="3">'Gobbingstraße 12'!#REF!</definedName>
    <definedName name="Text4" localSheetId="5">'Krölstraße 26'!#REF!</definedName>
    <definedName name="Text4" localSheetId="4">'Neue Feuerwache'!#REF!</definedName>
    <definedName name="Text4" localSheetId="1">'Standortkonzept Lph 1+2'!#REF!</definedName>
    <definedName name="Text40" localSheetId="0">Angebotssumme!#REF!</definedName>
    <definedName name="Text40" localSheetId="2">'Gobbingstraße 11'!#REF!</definedName>
    <definedName name="Text40" localSheetId="3">'Gobbingstraße 12'!#REF!</definedName>
    <definedName name="Text40" localSheetId="5">'Krölstraße 26'!#REF!</definedName>
    <definedName name="Text40" localSheetId="4">'Neue Feuerwache'!#REF!</definedName>
    <definedName name="Text40" localSheetId="1">'Standortkonzept Lph 1+2'!#REF!</definedName>
    <definedName name="Text41" localSheetId="0">Angebotssumme!#REF!</definedName>
    <definedName name="Text41" localSheetId="2">'Gobbingstraße 11'!#REF!</definedName>
    <definedName name="Text41" localSheetId="3">'Gobbingstraße 12'!#REF!</definedName>
    <definedName name="Text41" localSheetId="5">'Krölstraße 26'!#REF!</definedName>
    <definedName name="Text41" localSheetId="4">'Neue Feuerwache'!#REF!</definedName>
    <definedName name="Text41" localSheetId="1">'Standortkonzept Lph 1+2'!#REF!</definedName>
    <definedName name="Text42" localSheetId="0">Angebotssumme!#REF!</definedName>
    <definedName name="Text42" localSheetId="2">'Gobbingstraße 11'!#REF!</definedName>
    <definedName name="Text42" localSheetId="3">'Gobbingstraße 12'!#REF!</definedName>
    <definedName name="Text42" localSheetId="5">'Krölstraße 26'!#REF!</definedName>
    <definedName name="Text42" localSheetId="4">'Neue Feuerwache'!#REF!</definedName>
    <definedName name="Text42" localSheetId="1">'Standortkonzept Lph 1+2'!#REF!</definedName>
    <definedName name="Text43" localSheetId="0">Angebotssumme!#REF!</definedName>
    <definedName name="Text43" localSheetId="2">'Gobbingstraße 11'!#REF!</definedName>
    <definedName name="Text43" localSheetId="3">'Gobbingstraße 12'!#REF!</definedName>
    <definedName name="Text43" localSheetId="5">'Krölstraße 26'!#REF!</definedName>
    <definedName name="Text43" localSheetId="4">'Neue Feuerwache'!#REF!</definedName>
    <definedName name="Text43" localSheetId="1">'Standortkonzept Lph 1+2'!#REF!</definedName>
    <definedName name="Text44" localSheetId="0">Angebotssumme!#REF!</definedName>
    <definedName name="Text44" localSheetId="2">'Gobbingstraße 11'!#REF!</definedName>
    <definedName name="Text44" localSheetId="3">'Gobbingstraße 12'!#REF!</definedName>
    <definedName name="Text44" localSheetId="5">'Krölstraße 26'!#REF!</definedName>
    <definedName name="Text44" localSheetId="4">'Neue Feuerwache'!#REF!</definedName>
    <definedName name="Text44" localSheetId="1">'Standortkonzept Lph 1+2'!#REF!</definedName>
    <definedName name="Text45" localSheetId="0">Angebotssumme!#REF!</definedName>
    <definedName name="Text45" localSheetId="2">'Gobbingstraße 11'!#REF!</definedName>
    <definedName name="Text45" localSheetId="3">'Gobbingstraße 12'!#REF!</definedName>
    <definedName name="Text45" localSheetId="5">'Krölstraße 26'!#REF!</definedName>
    <definedName name="Text45" localSheetId="4">'Neue Feuerwache'!#REF!</definedName>
    <definedName name="Text45" localSheetId="1">'Standortkonzept Lph 1+2'!#REF!</definedName>
    <definedName name="Text46" localSheetId="0">Angebotssumme!#REF!</definedName>
    <definedName name="Text46" localSheetId="2">'Gobbingstraße 11'!#REF!</definedName>
    <definedName name="Text46" localSheetId="3">'Gobbingstraße 12'!#REF!</definedName>
    <definedName name="Text46" localSheetId="5">'Krölstraße 26'!#REF!</definedName>
    <definedName name="Text46" localSheetId="4">'Neue Feuerwache'!#REF!</definedName>
    <definedName name="Text46" localSheetId="1">'Standortkonzept Lph 1+2'!#REF!</definedName>
    <definedName name="Text5" localSheetId="0">Angebotssumme!#REF!</definedName>
    <definedName name="Text5" localSheetId="2">'Gobbingstraße 11'!#REF!</definedName>
    <definedName name="Text5" localSheetId="3">'Gobbingstraße 12'!#REF!</definedName>
    <definedName name="Text5" localSheetId="5">'Krölstraße 26'!#REF!</definedName>
    <definedName name="Text5" localSheetId="4">'Neue Feuerwache'!#REF!</definedName>
    <definedName name="Text5" localSheetId="1">'Standortkonzept Lph 1+2'!#REF!</definedName>
    <definedName name="Text6" localSheetId="0">Angebotssumme!#REF!</definedName>
    <definedName name="Text6" localSheetId="2">'Gobbingstraße 11'!#REF!</definedName>
    <definedName name="Text6" localSheetId="3">'Gobbingstraße 12'!#REF!</definedName>
    <definedName name="Text6" localSheetId="5">'Krölstraße 26'!#REF!</definedName>
    <definedName name="Text6" localSheetId="4">'Neue Feuerwache'!#REF!</definedName>
    <definedName name="Text6" localSheetId="1">'Standortkonzept Lph 1+2'!#REF!</definedName>
    <definedName name="Text7" localSheetId="0">Angebotssumme!#REF!</definedName>
    <definedName name="Text7" localSheetId="2">'Gobbingstraße 11'!#REF!</definedName>
    <definedName name="Text7" localSheetId="3">'Gobbingstraße 12'!#REF!</definedName>
    <definedName name="Text7" localSheetId="5">'Krölstraße 26'!#REF!</definedName>
    <definedName name="Text7" localSheetId="4">'Neue Feuerwache'!#REF!</definedName>
    <definedName name="Text7" localSheetId="1">'Standortkonzept Lph 1+2'!#REF!</definedName>
    <definedName name="Text8" localSheetId="0">Angebotssumme!#REF!</definedName>
    <definedName name="Text8" localSheetId="2">'Gobbingstraße 11'!#REF!</definedName>
    <definedName name="Text8" localSheetId="3">'Gobbingstraße 12'!#REF!</definedName>
    <definedName name="Text8" localSheetId="5">'Krölstraße 26'!#REF!</definedName>
    <definedName name="Text8" localSheetId="4">'Neue Feuerwache'!#REF!</definedName>
    <definedName name="Text8" localSheetId="1">'Standortkonzept Lph 1+2'!#REF!</definedName>
    <definedName name="Text9" localSheetId="0">Angebotssumme!#REF!</definedName>
    <definedName name="Text9" localSheetId="2">'Gobbingstraße 11'!$E$105</definedName>
    <definedName name="Text9" localSheetId="3">'Gobbingstraße 12'!$E$113</definedName>
    <definedName name="Text9" localSheetId="5">'Krölstraße 26'!$E$120</definedName>
    <definedName name="Text9" localSheetId="4">'Neue Feuerwache'!$E$114</definedName>
    <definedName name="Text9" localSheetId="1">'Standortkonzept Lph 1+2'!$E$55</definedName>
  </definedNames>
  <calcPr calcId="162913"/>
</workbook>
</file>

<file path=xl/calcChain.xml><?xml version="1.0" encoding="utf-8"?>
<calcChain xmlns="http://schemas.openxmlformats.org/spreadsheetml/2006/main">
  <c r="F300" i="9" l="1"/>
  <c r="K274" i="9"/>
  <c r="K272" i="9"/>
  <c r="K270" i="9"/>
  <c r="K268" i="9"/>
  <c r="B252" i="9"/>
  <c r="C249" i="9"/>
  <c r="C230" i="9"/>
  <c r="C224" i="9"/>
  <c r="C218" i="9"/>
  <c r="C200" i="9"/>
  <c r="C198" i="9"/>
  <c r="C190" i="9"/>
  <c r="K184" i="9"/>
  <c r="K182" i="9"/>
  <c r="B119" i="9"/>
  <c r="C116" i="9"/>
  <c r="C97" i="9"/>
  <c r="C91" i="9"/>
  <c r="C85" i="9"/>
  <c r="C66" i="9"/>
  <c r="C64" i="9"/>
  <c r="C56" i="9"/>
  <c r="K50" i="9"/>
  <c r="K48" i="9"/>
  <c r="F294" i="10"/>
  <c r="K268" i="10"/>
  <c r="K264" i="10"/>
  <c r="K262" i="10"/>
  <c r="K260" i="10"/>
  <c r="B245" i="10"/>
  <c r="C242" i="10"/>
  <c r="C223" i="10"/>
  <c r="C217" i="10"/>
  <c r="C211" i="10"/>
  <c r="C193" i="10"/>
  <c r="C191" i="10"/>
  <c r="J183" i="10"/>
  <c r="H183" i="10"/>
  <c r="C183" i="10"/>
  <c r="K177" i="10"/>
  <c r="K175" i="10"/>
  <c r="B113" i="10"/>
  <c r="C110" i="10"/>
  <c r="C91" i="10"/>
  <c r="C85" i="10"/>
  <c r="C79" i="10"/>
  <c r="C59" i="10"/>
  <c r="C57" i="10"/>
  <c r="C49" i="10"/>
  <c r="K43" i="10"/>
  <c r="K41" i="10"/>
  <c r="F293" i="11"/>
  <c r="K265" i="11"/>
  <c r="K263" i="11"/>
  <c r="K261" i="11"/>
  <c r="K259" i="11"/>
  <c r="B244" i="11"/>
  <c r="C241" i="11"/>
  <c r="C222" i="11"/>
  <c r="C216" i="11"/>
  <c r="C210" i="11"/>
  <c r="C191" i="11"/>
  <c r="C189" i="11"/>
  <c r="C181" i="11"/>
  <c r="K175" i="11"/>
  <c r="K173" i="11"/>
  <c r="B112" i="11"/>
  <c r="C109" i="11"/>
  <c r="C89" i="11"/>
  <c r="C83" i="11"/>
  <c r="C77" i="11"/>
  <c r="C59" i="11"/>
  <c r="C57" i="11"/>
  <c r="C49" i="11"/>
  <c r="K43" i="11"/>
  <c r="K41" i="11"/>
  <c r="F283" i="12"/>
  <c r="K255" i="12"/>
  <c r="K253" i="12"/>
  <c r="K251" i="12"/>
  <c r="K249" i="12"/>
  <c r="B234" i="12"/>
  <c r="C231" i="12"/>
  <c r="C211" i="12"/>
  <c r="C205" i="12"/>
  <c r="C199" i="12"/>
  <c r="C179" i="12"/>
  <c r="C177" i="12"/>
  <c r="C169" i="12"/>
  <c r="K163" i="12"/>
  <c r="K161" i="12"/>
  <c r="B104" i="12"/>
  <c r="C101" i="12"/>
  <c r="C82" i="12"/>
  <c r="C76" i="12"/>
  <c r="C70" i="12"/>
  <c r="C60" i="12"/>
  <c r="C58" i="12"/>
  <c r="C50" i="12"/>
  <c r="K44" i="12"/>
  <c r="K42" i="12"/>
  <c r="F192" i="13"/>
  <c r="K175" i="13"/>
  <c r="K173" i="13"/>
  <c r="K171" i="13"/>
  <c r="K169" i="13"/>
  <c r="K167" i="13"/>
  <c r="B142" i="13"/>
  <c r="C135" i="13"/>
  <c r="C132" i="13"/>
  <c r="K119" i="13"/>
  <c r="K117" i="13"/>
  <c r="B54" i="13"/>
  <c r="C47" i="13"/>
  <c r="C44" i="13"/>
  <c r="K39" i="13"/>
  <c r="K37" i="13"/>
  <c r="C142" i="13" l="1"/>
  <c r="C119" i="9"/>
  <c r="J176" i="9"/>
  <c r="C252" i="9"/>
  <c r="K275" i="9"/>
  <c r="D13" i="4" s="1"/>
  <c r="J42" i="9"/>
  <c r="K269" i="10"/>
  <c r="D11" i="4" s="1"/>
  <c r="J169" i="10"/>
  <c r="C245" i="10"/>
  <c r="C113" i="10"/>
  <c r="J35" i="10"/>
  <c r="K266" i="11"/>
  <c r="D9" i="4" s="1"/>
  <c r="J167" i="11"/>
  <c r="C244" i="11"/>
  <c r="C112" i="11"/>
  <c r="J35" i="11"/>
  <c r="K256" i="12"/>
  <c r="D7" i="4" s="1"/>
  <c r="J155" i="12"/>
  <c r="C104" i="12"/>
  <c r="C234" i="12"/>
  <c r="J36" i="12"/>
  <c r="J111" i="13"/>
  <c r="J31" i="13"/>
  <c r="C54" i="13"/>
  <c r="K176" i="13"/>
  <c r="D5" i="4" s="1"/>
  <c r="J114" i="10" l="1"/>
  <c r="J116" i="10" s="1"/>
  <c r="J118" i="10" s="1"/>
  <c r="K120" i="10" s="1"/>
  <c r="H19" i="10" s="1"/>
  <c r="J143" i="13"/>
  <c r="J145" i="13" s="1"/>
  <c r="J147" i="13" s="1"/>
  <c r="K149" i="13" s="1"/>
  <c r="H95" i="13" s="1"/>
  <c r="J120" i="9"/>
  <c r="J122" i="9" s="1"/>
  <c r="J124" i="9" s="1"/>
  <c r="K126" i="9" s="1"/>
  <c r="H25" i="9" s="1"/>
  <c r="J113" i="11"/>
  <c r="J115" i="11" s="1"/>
  <c r="J117" i="11" s="1"/>
  <c r="K119" i="11" s="1"/>
  <c r="H19" i="11" s="1"/>
  <c r="J253" i="9"/>
  <c r="J255" i="9" s="1"/>
  <c r="J257" i="9" s="1"/>
  <c r="K259" i="9" s="1"/>
  <c r="H160" i="9" s="1"/>
  <c r="J246" i="10"/>
  <c r="J248" i="10" s="1"/>
  <c r="J250" i="10" s="1"/>
  <c r="K252" i="10" s="1"/>
  <c r="H153" i="10" s="1"/>
  <c r="J245" i="11"/>
  <c r="J247" i="11" s="1"/>
  <c r="J249" i="11" s="1"/>
  <c r="K251" i="11" s="1"/>
  <c r="H151" i="11" s="1"/>
  <c r="J235" i="12"/>
  <c r="J237" i="12" s="1"/>
  <c r="J239" i="12" s="1"/>
  <c r="J105" i="12"/>
  <c r="J107" i="12" s="1"/>
  <c r="J109" i="12" s="1"/>
  <c r="K111" i="12" s="1"/>
  <c r="H20" i="12" s="1"/>
  <c r="J55" i="13"/>
  <c r="J57" i="13" s="1"/>
  <c r="J59" i="13" s="1"/>
  <c r="K61" i="13" s="1"/>
  <c r="H18" i="13" s="1"/>
  <c r="D12" i="4" l="1"/>
  <c r="E12" i="4" s="1"/>
  <c r="I6" i="9"/>
  <c r="I8" i="9" s="1"/>
  <c r="D10" i="4"/>
  <c r="E10" i="4" s="1"/>
  <c r="I6" i="10"/>
  <c r="I8" i="10" s="1"/>
  <c r="D8" i="4"/>
  <c r="E8" i="4" s="1"/>
  <c r="K241" i="12"/>
  <c r="H141" i="12" s="1"/>
  <c r="D4" i="4"/>
  <c r="E4" i="4" s="1"/>
  <c r="I6" i="13"/>
  <c r="I8" i="13" s="1"/>
  <c r="I6" i="11"/>
  <c r="I8" i="11" s="1"/>
  <c r="D6" i="4" l="1"/>
  <c r="E6" i="4" s="1"/>
  <c r="E14" i="4" s="1"/>
  <c r="I6" i="12"/>
  <c r="I8" i="12" s="1"/>
</calcChain>
</file>

<file path=xl/sharedStrings.xml><?xml version="1.0" encoding="utf-8"?>
<sst xmlns="http://schemas.openxmlformats.org/spreadsheetml/2006/main" count="1291" uniqueCount="158">
  <si>
    <t>Anmerkung:</t>
  </si>
  <si>
    <t>Honorarsatz von</t>
  </si>
  <si>
    <t>Honorarsatz bis</t>
  </si>
  <si>
    <t>IST-Honorarsatz</t>
  </si>
  <si>
    <t>Leistungs-phasen</t>
  </si>
  <si>
    <t>Prozentsätze (%)</t>
  </si>
  <si>
    <t>HOAI</t>
  </si>
  <si>
    <t>Angebot</t>
  </si>
  <si>
    <t>Lph. 1</t>
  </si>
  <si>
    <t>Lph. 2</t>
  </si>
  <si>
    <t>Lph. 3</t>
  </si>
  <si>
    <t>Lph. 4</t>
  </si>
  <si>
    <t>Lph. 5</t>
  </si>
  <si>
    <t>Lph. 6</t>
  </si>
  <si>
    <t>a)</t>
  </si>
  <si>
    <t>f)</t>
  </si>
  <si>
    <t>Lph. 7</t>
  </si>
  <si>
    <t>b)</t>
  </si>
  <si>
    <t>e)</t>
  </si>
  <si>
    <t>Zusammenstellen der Vertragsunterlagen erfolgt durch Bauherr</t>
  </si>
  <si>
    <t>h)</t>
  </si>
  <si>
    <t>Lph. 8</t>
  </si>
  <si>
    <t>Lph. 9</t>
  </si>
  <si>
    <t>Leistungsbeschreibung</t>
  </si>
  <si>
    <t>Auftragnehmer</t>
  </si>
  <si>
    <t>      pro Stunde</t>
  </si>
  <si>
    <t>technische Mitarbeiter (techn. Zeichner)</t>
  </si>
  <si>
    <t>Schwarz</t>
  </si>
  <si>
    <t>Farbig</t>
  </si>
  <si>
    <t>(pro Stück)</t>
  </si>
  <si>
    <t>Zusätzliche Kopien DIN A 4:</t>
  </si>
  <si>
    <t>Zusätzliche Kopien DIN A 3:</t>
  </si>
  <si>
    <t>Zusätzliche Kopien DIN A 2:</t>
  </si>
  <si>
    <t>Zusätzliche Kopien DIN A 1:</t>
  </si>
  <si>
    <t>Zusätzliche Kopien DIN A 0:</t>
  </si>
  <si>
    <t>Datum:</t>
  </si>
  <si>
    <t>100 % Honorar Grundleistungen:</t>
  </si>
  <si>
    <t>c)</t>
  </si>
  <si>
    <t>d)</t>
  </si>
  <si>
    <t>g)</t>
  </si>
  <si>
    <t>i)</t>
  </si>
  <si>
    <t>j)</t>
  </si>
  <si>
    <t>k)</t>
  </si>
  <si>
    <t>l)</t>
  </si>
  <si>
    <t>m)</t>
  </si>
  <si>
    <t>n)</t>
  </si>
  <si>
    <t>o)</t>
  </si>
  <si>
    <t>p)</t>
  </si>
  <si>
    <t>Ab-/ Zuschlag
%-Anteil</t>
  </si>
  <si>
    <t>Honorarsatz* (in %)</t>
  </si>
  <si>
    <t>anrechenbare Kosten</t>
  </si>
  <si>
    <t>Zu-/ Abschlag</t>
  </si>
  <si>
    <r>
      <t xml:space="preserve">anrechenbare Kosten, </t>
    </r>
    <r>
      <rPr>
        <sz val="9"/>
        <color theme="1"/>
        <rFont val="Calibri"/>
        <family val="2"/>
        <scheme val="minor"/>
      </rPr>
      <t>netto:</t>
    </r>
  </si>
  <si>
    <r>
      <rPr>
        <b/>
        <sz val="9"/>
        <color theme="1"/>
        <rFont val="Calibri"/>
        <family val="2"/>
        <scheme val="minor"/>
      </rPr>
      <t>Honorarzone</t>
    </r>
    <r>
      <rPr>
        <sz val="9"/>
        <color theme="1"/>
        <rFont val="Calibri"/>
        <family val="2"/>
        <scheme val="minor"/>
      </rPr>
      <t>:</t>
    </r>
  </si>
  <si>
    <r>
      <t xml:space="preserve">* </t>
    </r>
    <r>
      <rPr>
        <b/>
        <u/>
        <sz val="9"/>
        <color theme="1"/>
        <rFont val="Calibri"/>
        <family val="2"/>
        <scheme val="minor"/>
      </rPr>
      <t>Anmerkung:</t>
    </r>
    <r>
      <rPr>
        <b/>
        <sz val="9"/>
        <color theme="1"/>
        <rFont val="Calibri"/>
        <family val="2"/>
        <scheme val="minor"/>
      </rPr>
      <t xml:space="preserve"> für Mindesthonorarsatz bitte "0" eingeben</t>
    </r>
  </si>
  <si>
    <r>
      <t>Reduzierungen/ Erhöhungen der Vergütungsansätze</t>
    </r>
    <r>
      <rPr>
        <sz val="9"/>
        <color theme="1"/>
        <rFont val="Calibri"/>
        <family val="2"/>
        <scheme val="minor"/>
      </rPr>
      <t xml:space="preserve"> </t>
    </r>
    <r>
      <rPr>
        <b/>
        <sz val="9"/>
        <color theme="1"/>
        <rFont val="Calibri"/>
        <family val="2"/>
        <scheme val="minor"/>
      </rPr>
      <t>für Grundleistungen</t>
    </r>
  </si>
  <si>
    <r>
      <rPr>
        <sz val="9"/>
        <color theme="1"/>
        <rFont val="Calibri"/>
        <family val="2"/>
      </rPr>
      <t>∑</t>
    </r>
    <r>
      <rPr>
        <sz val="9"/>
        <color theme="1"/>
        <rFont val="Calibri"/>
        <family val="2"/>
        <scheme val="minor"/>
      </rPr>
      <t xml:space="preserve"> Nebenkosten:</t>
    </r>
  </si>
  <si>
    <t>ohne Schlitzpläne</t>
  </si>
  <si>
    <t>Auflisten der Verjährungsfristen der Ansprüche auf Mängelbeseitigung erfolgt durch Bauherr</t>
  </si>
  <si>
    <t>Zusammenstellen der Vergabeunterlagen erfolgt durch Bauherr</t>
  </si>
  <si>
    <r>
      <t xml:space="preserve">Honorarangebot vom </t>
    </r>
    <r>
      <rPr>
        <sz val="11"/>
        <color theme="1"/>
        <rFont val="Calibri"/>
        <family val="2"/>
        <scheme val="minor"/>
      </rPr>
      <t xml:space="preserve"> ………………………………</t>
    </r>
  </si>
  <si>
    <t>Bemerkungen</t>
  </si>
  <si>
    <r>
      <t>*</t>
    </r>
    <r>
      <rPr>
        <b/>
        <sz val="9"/>
        <color theme="1"/>
        <rFont val="Calibri"/>
        <family val="2"/>
        <scheme val="minor"/>
      </rPr>
      <t>keine</t>
    </r>
    <r>
      <rPr>
        <sz val="9"/>
        <color theme="1"/>
        <rFont val="Calibri"/>
        <family val="2"/>
        <scheme val="minor"/>
      </rPr>
      <t xml:space="preserve"> separate Fahrtkostenerstattung</t>
    </r>
  </si>
  <si>
    <t>Einholen von Angeboten erfolgt durch Bauherr</t>
  </si>
  <si>
    <t>GESAMT-  Honorar netto:</t>
  </si>
  <si>
    <t>GESAMT- Honorar brutto:</t>
  </si>
  <si>
    <t>Zu-/ Abschlag auf GESAMT- netto- Honorar Grundleistungen in v.H.</t>
  </si>
  <si>
    <r>
      <t xml:space="preserve">Honorarzone  </t>
    </r>
    <r>
      <rPr>
        <u/>
        <sz val="9"/>
        <color theme="1"/>
        <rFont val="Calibri"/>
        <family val="2"/>
        <scheme val="minor"/>
      </rPr>
      <t>analog § 56 HOAI 2021</t>
    </r>
  </si>
  <si>
    <r>
      <t xml:space="preserve">Nebenkostenpauschale* (%):
</t>
    </r>
    <r>
      <rPr>
        <sz val="9"/>
        <color theme="1"/>
        <rFont val="Calibri"/>
        <family val="2"/>
        <scheme val="minor"/>
      </rPr>
      <t>(analog § 14 HOAI 2021)</t>
    </r>
  </si>
  <si>
    <t>Grundleistung nach HOAI 2021 Anlage 15.1</t>
  </si>
  <si>
    <t>ohne Preisspiegel</t>
  </si>
  <si>
    <t>(netto)</t>
  </si>
  <si>
    <t>anteilige NK in v.H.</t>
  </si>
  <si>
    <t xml:space="preserve">Honorarangebot Krölstraße 26
Lph. 3-9 Technische Ausrüstung analog § 53 ff. HOAI 2021, Anlagengruppe 4  </t>
  </si>
  <si>
    <t>Honorargrundlagen für Leistungsphasen 3-9</t>
  </si>
  <si>
    <t>Mitarbeiter (Techniker)</t>
  </si>
  <si>
    <t>Mitarbeiter (Ingenieur)</t>
  </si>
  <si>
    <t>pro Mehrfertigung Entwurfsplanung:
(ab 4. Ausfertigung)</t>
  </si>
  <si>
    <t>pro Mehrfertigung Genehmigungsplanung:
(ab 4. Ausfertigung)</t>
  </si>
  <si>
    <t>pro Mehrfertigung Ausführungsplanung:
(ab 4. Ausfertigung)</t>
  </si>
  <si>
    <t>Summe Vervielfältigungskosten:</t>
  </si>
  <si>
    <t>Bieter/ Name der erklärenden Person:</t>
  </si>
  <si>
    <t>Der Bieter bestätigt mit diesem Honorarangebot, die ebenfalls abrufbare Leistungsbeschreibung (Aufgabenstellung) 
verstanden zu haben und diese mit der Abgabe des Angebotes als künftigen Vertragsbestandteil anzuerkennen. Die
 angebotenen Honorarbestandteile sind entsprechend auskömmlich, ein Kalkulationsirrtum liegt nicht vor.</t>
  </si>
  <si>
    <t>Netto- Honorar Grundleistungen Lph. 3-9</t>
  </si>
  <si>
    <t>Netto- Honorar Grundleistungen Lph. 3-9:</t>
  </si>
  <si>
    <t>Wirtschaftlichkeitsberechnung Photovoltaikanlage</t>
  </si>
  <si>
    <t>Erstellen eines Konzeptes zur Notstromversorgung des Standortes/ der Teilobjekte</t>
  </si>
  <si>
    <t>Aufstellen einer vertiefenden Kostenschätzung nach Kostengruppen bis 3. Ebene (DIN 276) pro Teilobjekt/ funktionsfähigen Bauabschnitt</t>
  </si>
  <si>
    <t>Gebäudedatenmodellierung im Zusammenhang mit BIM-Prozessen) gemäß Anlage 1 Nr. 5.8</t>
  </si>
  <si>
    <t>Nr. 1. Honorar für Grundleistungen</t>
  </si>
  <si>
    <t>Nr. 1. Honorarermittlung für Grundleistungen</t>
  </si>
  <si>
    <t>Nr. 2. Honorare für besondere und Fachplanungsleistungen</t>
  </si>
  <si>
    <t xml:space="preserve">Nr. 3. Angebot Stundensätze </t>
  </si>
  <si>
    <t>Nr. 4. Vervielfältigungskosten</t>
  </si>
  <si>
    <t>Nr. 5. Vervielfältigungskosten (Einzelkopien)</t>
  </si>
  <si>
    <t xml:space="preserve">Honorarangebot Krölstraße 26
Lph. 3-9 Technische Ausrüstung analog § 53 ff. HOAI 2021, Anlagengruppe 5  </t>
  </si>
  <si>
    <t xml:space="preserve">Präsentation und Erläuterung der Planungsergebnisse vor politischen Gremien, Verwaltungsleitung usw. </t>
  </si>
  <si>
    <t>Lehrrohverlegung im Neubau bei einer Betonbauweise</t>
  </si>
  <si>
    <t>Netto- Honorar Grundleistungen Lph. 1-2</t>
  </si>
  <si>
    <t>Netto- Honorar Grundleistungen Lph. 1-2:</t>
  </si>
  <si>
    <t>Honorargrundlagen für Leistungsphasen 1-2</t>
  </si>
  <si>
    <t xml:space="preserve">Honorarangebot Standortkonzept Lph 1+2
Technische Ausrüstung analog § 53 ff. HOAI 2021, Anlagengruppe 5  </t>
  </si>
  <si>
    <t xml:space="preserve">Honorarangebot Standortkonzept Lph 1+2
Technische Ausrüstung analog § 53 ff. HOAI 2021, Anlagengruppe 4  </t>
  </si>
  <si>
    <t xml:space="preserve">Honorarangebot Gobbingstraße 11
Lph. 3-9 Technische Ausrüstung analog § 53 ff. HOAI 2021, Anlagengruppe 4  </t>
  </si>
  <si>
    <t xml:space="preserve">Honorarangebot Gobbingstraße 11
Lph. 3-9 Technische Ausrüstung analog § 53 ff. HOAI 2021, Anlagengruppe 5  </t>
  </si>
  <si>
    <t xml:space="preserve">Honorarangebot Gobbingstraße 12
Lph. 3-9 Technische Ausrüstung analog § 53 ff. HOAI 2021, Anlagengruppe 4  </t>
  </si>
  <si>
    <t xml:space="preserve">Honorarangebot Gobbingstraße 12
Lph. 3-9 Technische Ausrüstung analog § 53 ff. HOAI 2021, Anlagengruppe 5  </t>
  </si>
  <si>
    <t xml:space="preserve">Honorarangebot Neubau Feuerwache einschließlich Abbruch Krölstraße 27
Lph. 3-9 Technische Ausrüstung analog § 53 ff. HOAI 2021, Anlagengruppe 4  </t>
  </si>
  <si>
    <t>Honoraranteil</t>
  </si>
  <si>
    <t>zu bewertender Leistungsbereich</t>
  </si>
  <si>
    <t>Honorar, netto</t>
  </si>
  <si>
    <t>Teilhonorar, netto</t>
  </si>
  <si>
    <t>Anlage 2.1</t>
  </si>
  <si>
    <t>Standortkonzept</t>
  </si>
  <si>
    <t>Grundleistungen Lph. 1 + 2 (Nr. 1)</t>
  </si>
  <si>
    <t>Fachplanungs-/ besondere Leistungen Lph. 1 + 2 (Nr. 2)</t>
  </si>
  <si>
    <t>Anlage 2.2</t>
  </si>
  <si>
    <t>Gobbinstraße 11</t>
  </si>
  <si>
    <t>Fachplanungs-/ besondere Leistungen Lph. 3 - 9 (Nr. 2)</t>
  </si>
  <si>
    <t>Anlage 2.3</t>
  </si>
  <si>
    <t>Gobbinstraße 12</t>
  </si>
  <si>
    <t>Anlage 2.4</t>
  </si>
  <si>
    <t>Neubau Feuerwache</t>
  </si>
  <si>
    <t>Anlage 2.5</t>
  </si>
  <si>
    <t>Krölstraße 26</t>
  </si>
  <si>
    <t>Anlage 2.1-5</t>
  </si>
  <si>
    <t>Der Bieter bestätigt, die ebenfalls abrufbare Leistungsbeschreibung (Aufgabenstellung) verstanden zu haben und diese mit der Abgabe des 
Angebotes als künftigen Vertragsbestandteil anzuerkennen. Die angebotenen Honorarbestandteile sind entsprechend auskämmlich, ein
Kalkulationsirrtum liegt nicht vor.</t>
  </si>
  <si>
    <t xml:space="preserve">Honorarangebot Neubau Feuerwache einschließlich Abbruch Krölstraße 27
Lph. 3-9 Technische Ausrüstung analog § 53 ff. HOAI 2021, Anlagengruppe 5  </t>
  </si>
  <si>
    <t>Weiße Felder sind auszufüllen. Dunkelblau markierte Felder definieren die durch den Bieter auszufüllenden weißen Felder: Honorarzone, Honorarsatz, Zu- / Abschläge,  Begründungen für Zu- und Abschläge, Nebenkosten, Besondere Leistungen, Stundensätze, Vervielfältigungskosten. Hellblau hinterlegte Felder berechnen sich selber oder sind festgeschrieben. 
Jedes vorgesehne Feld sind mit Preisen auszufüllen. Wenn keine Honorierung erfolgen soll, dann bitte eine "0" eintragen.</t>
  </si>
  <si>
    <t>Hinweise zu ausfüllen:</t>
  </si>
  <si>
    <t>Optionen!  Ein Vergütungsanspruch entsteht erst nach einer konkreten Beauftragung.</t>
  </si>
  <si>
    <t>Sollten (Teil-)leistungen bereits durch die Grundleistungen abgegolten sein, tragen Sie bitte "0,00 €" ein!</t>
  </si>
  <si>
    <t xml:space="preserve">Bestandsdokumentation 2-fach in Papier und digital als Datensatz im Übergabeformat für den Bereich Hochbau: IFC4 (als Austauschformat für die </t>
  </si>
  <si>
    <t>Angebotssumme
(netto)</t>
  </si>
  <si>
    <t xml:space="preserve">
</t>
  </si>
  <si>
    <t>Hinweis: sollten (Teil-)leistungen bereits durch die Grundleistungen abgegolten sein, tragen Sie bitte "0,00 €" ein!</t>
  </si>
  <si>
    <t>pro Mehrfertigung Vorplanung:
(ab 4. Ausfertigung)</t>
  </si>
  <si>
    <t>(pro Termin einschließlich notwendiger Präsentationsunterlagen)</t>
  </si>
  <si>
    <r>
      <t xml:space="preserve">Gemäß Urteil des EuGH vom 04.07.2019 (Az C-377/17) ist die Bindung an die Mindest-/ Höchstsätze der HOAI 2021 aufgehoben worden. Die Honorierung soll sich jedoch an der Berechnungssystematik der HOAI 2021 auf Basis der Grundleistungen gem. Anlage 15 orientieren, um die Nachvollziehbarkeit von Preis und Leistung zu gewährleisten. Die für die Baumaßnahme maßgeblichen besonderen und Fachplanungsleistungen wurden in einem separaten Leistungskatalog unter Punkt 2 aufgezeigt. Es ist beabsichtigt, die Leistungsphasen 1 und 2 für das Standortkonzept (Gesamtplanung zur Neustrukturierung und Einordnung einer neuen Feuerwache) im ersten Schritt zu beauftragen.
Innerhalb der Honorarermittlung für die Leistungsphasen 1-2 des Standortkonzeptes sind alle erforderlichen Variantenbetrachtungen und Planungsleistungen zu berücksichtigen, die notwendig sind, um die in der Aufgabenstellung beschriebenen Planungsziele zu erreichen, auch wenn dafür einzelne Rahmenbedingungen ggf. angepasst werden müssen. Die Honorierung der  Leistungsphasen 1-2 erfolgt abschließend auf Basis der vorgegebenen </t>
    </r>
    <r>
      <rPr>
        <b/>
        <sz val="9"/>
        <color theme="1"/>
        <rFont val="Calibri"/>
        <family val="2"/>
        <scheme val="minor"/>
      </rPr>
      <t xml:space="preserve">anrechenbaren </t>
    </r>
    <r>
      <rPr>
        <b/>
        <sz val="9"/>
        <rFont val="Calibri"/>
        <family val="2"/>
        <scheme val="minor"/>
      </rPr>
      <t>Kosten i. H. v. 336.818 €</t>
    </r>
    <r>
      <rPr>
        <b/>
        <sz val="9"/>
        <color theme="1"/>
        <rFont val="Calibri"/>
        <family val="2"/>
        <scheme val="minor"/>
      </rPr>
      <t>, netto.</t>
    </r>
    <r>
      <rPr>
        <sz val="9"/>
        <color theme="1"/>
        <rFont val="Calibri"/>
        <family val="2"/>
        <scheme val="minor"/>
      </rPr>
      <t xml:space="preserve"> Da die Bearbeitung in einem Zuge für alle Teilobjekte des Standortes erfolgt, werden die anrechenbaren Kostenn zusammengefasst.
Das Honorar ab Leistungsphase 3 wird nachfolgend entsprechend der zu realisierenden Bauabschnitte auf Grundlage der anrechenbaren Kosten des Objektes aus der Kostenberechnung und der für die Bestandsbauten ermittelten mit zu verarbeitenden Bausubstanz berechnet.
</t>
    </r>
  </si>
  <si>
    <r>
      <t xml:space="preserve">Gemäß Urteil des EuGH vom 04.07.2019 (Az C-377/17) ist die Bindung an die Mindest-/ Höchstsätze der HOAI 2021 aufgehoben worden. Die Honorierung soll sich jedoch an der Berechnungssystematik der HOAI 2021 auf Basis der Grundleistungen gem. Anlage 15 orientieren, um die Nachvollziehbarkeit von Preis und Leistung zu gewährleisten. Die für die Baumaßnahme maßgeblichen besonderen und Fachplanungsleistungen wurden in einem separaten Leistungskatalog unter Punkt 2 aufgezeigt. 
In einem ersten Schritt ist die Gesamtplanung für das Standortkonzept innerhalb der Leistungsphasen 1-2 zu bearbeiten (gesondertes Honorarangebot). Danach erfolgt in Abhängigkeit von der Finanzierbarkeit die abschnitts-/ objektweise Planung/ Realisierung ab Leistungsphase 3. Für die Honorarermittlung der Leistungsphasen 3-9 werden für das </t>
    </r>
    <r>
      <rPr>
        <b/>
        <sz val="9"/>
        <rFont val="Calibri"/>
        <family val="2"/>
        <scheme val="minor"/>
      </rPr>
      <t xml:space="preserve">Objekt Gobbinstraße 11 anrechenbare Kosten i. H. v. 71.000 </t>
    </r>
    <r>
      <rPr>
        <b/>
        <sz val="9"/>
        <color theme="1"/>
        <rFont val="Calibri"/>
        <family val="2"/>
        <scheme val="minor"/>
      </rPr>
      <t xml:space="preserve">€, netto </t>
    </r>
    <r>
      <rPr>
        <sz val="9"/>
        <color theme="1"/>
        <rFont val="Calibri"/>
        <family val="2"/>
        <scheme val="minor"/>
      </rPr>
      <t xml:space="preserve">zurgrunde gelegt.
Die Abrechnung der  Leistungsphasen 3-9 erfolgt auf Grundlage der anrechenbaren Kosten der Kostenberechnung. Für die Angebotswertung werden die hier vorgegebenen anrechenbaren Kosten zugrunde gelegt.
</t>
    </r>
    <r>
      <rPr>
        <b/>
        <sz val="9"/>
        <color theme="1"/>
        <rFont val="Calibri"/>
        <family val="2"/>
        <scheme val="minor"/>
      </rPr>
      <t xml:space="preserve">Die Anrechnung von mit zu verarbeitender Bausubstanz und von Zuschlägen, z. B. für Modernisierung/ Umbau, wird jedoch grundsätzlich nicht vereinbart. Das Honorarangebot muss die dafür ggf. notwendigen Aufwendungen anderweitig berücksichtigen. </t>
    </r>
  </si>
  <si>
    <r>
      <t>Gemäß Urteil des EuGH vom 04.07.2019 (Az C-377/17) ist die Bindung an die Mindest-/ Höchstsätze der HOAI 2021 aufgehoben worden. Die Honorierung soll sich jedoch an der Berechnungssystematik der HOAI 2021 auf Basis der Grundleistungen gem. Anlage 15 orientieren, um die Nachvollziehbarkeit von Preis und Leistung zu gewährleisten. Die für die Baumaßnahme maßgeblichen besonderen und Fachplanungsleistungen wurden in einem separaten Leistungskatalog unter Punkt 2 aufgezeigt. 
In einem ersten Schritt ist die Gesamtplanung für das Standortkonzept innerhalb der Leistungsphasen 1-2 zu bearbeiten (gesondertes Honorarangebot). Danach erfolgt in Abhängigkeit von der Finanzierbarkeit die abschnitts-/ objektweise Planung/ Realisierung ab Leistungsphase 3. Für die Honorarermittlung der Leistungsphasen 3-9 werden für da</t>
    </r>
    <r>
      <rPr>
        <b/>
        <sz val="9"/>
        <rFont val="Calibri"/>
        <family val="2"/>
        <scheme val="minor"/>
      </rPr>
      <t>s Objekt Gobbinstraße 11 anrechenbare Kosten i. H. v. 32.200 €</t>
    </r>
    <r>
      <rPr>
        <sz val="9"/>
        <color theme="1"/>
        <rFont val="Calibri"/>
        <family val="2"/>
        <scheme val="minor"/>
      </rPr>
      <t xml:space="preserve">, netto zurgrunde gelegt.
Die Abrechnung der  Leistungsphasen 3-9 erfolgt auf Grundlage der anrechenbaren Kosten der Kostenberechnung. Für die Angebotswertung werden die hier vorgegebenen anrechenbaren Kosten zugrunde gelegt.
</t>
    </r>
    <r>
      <rPr>
        <b/>
        <sz val="9"/>
        <color theme="1"/>
        <rFont val="Calibri"/>
        <family val="2"/>
        <scheme val="minor"/>
      </rPr>
      <t xml:space="preserve">Die Anrechnung von mit zu verarbeitender Bausubstanz und von Zuschlägen, z. B. für Modernisierung/ Umbau, wird jedoch grundsätzlich nicht vereinbart. Das Honorarangebot muss die dafür ggf. notwendigen Aufwendungen anderweitig berücksichtigen. </t>
    </r>
    <r>
      <rPr>
        <sz val="9"/>
        <color theme="1"/>
        <rFont val="Calibri"/>
        <family val="2"/>
        <scheme val="minor"/>
      </rPr>
      <t xml:space="preserve">
</t>
    </r>
  </si>
  <si>
    <r>
      <t>Gemäß Urteil des EuGH vom 04.07.2019 (Az C-377/17) ist die Bindung an die Mindest-/ Höchstsätze der HOAI 2021 aufgehoben worden. Die Honorierung soll sich jedoch an der Berechnungssystematik der HOAI 2021 auf Basis der Grundleistungen gem. Anlage 15 orientieren, um die Nachvollziehbarkeit von Preis und Leistung zu gewährleisten. Die für die Baumaßnahme maßgeblichen besonderen und Fachplanungsleistungen wurden in einem separaten Leistungskatalog unter Punkt 2 aufgezeigt. 
In einem ersten Schritt ist die Gesamtplanung für das Standortkonzept innerhalb der Leistungsphasen 1-2 zu bearbeiten (gesondertes Honorarangebot). Danach erfolgt in Abhängigkeit von der Finanzierbarkeit die abschnitts-/ objektweise Planung/ Realisierung ab Leistungsphase 3. Für die Honorarermittlung der Leistungsphasen 3-9 werden für d</t>
    </r>
    <r>
      <rPr>
        <b/>
        <sz val="9"/>
        <rFont val="Calibri"/>
        <family val="2"/>
        <scheme val="minor"/>
      </rPr>
      <t>as Objekt Gobbinstraße 12 anrechenbare Kosten i. H. v. 93.000 €,</t>
    </r>
    <r>
      <rPr>
        <sz val="9"/>
        <color theme="1"/>
        <rFont val="Calibri"/>
        <family val="2"/>
        <scheme val="minor"/>
      </rPr>
      <t xml:space="preserve"> netto zurgrunde gelegt.
Die Abrechnung der  Leistungsphasen 3-9 erfolgt auf Grundlage der anrechenbaren Kosten der Kostenberechnung. Für die Angebotswertung werden die hier vorgegebenen anrechenbaren Kosten zugrunde gelegt.
</t>
    </r>
    <r>
      <rPr>
        <b/>
        <sz val="9"/>
        <color theme="1"/>
        <rFont val="Calibri"/>
        <family val="2"/>
        <scheme val="minor"/>
      </rPr>
      <t xml:space="preserve">Die Anrechnung von mit zu verarbeitender Bausubstanz und von Zuschlägen, z. B. für Modernisierung/ Umbau, wird jedoch grundsätzlich nicht vereinbart. Das Honorarangebot muss die dafür ggf. notwendigen Aufwendungen anderweitig berücksichtigen. </t>
    </r>
  </si>
  <si>
    <r>
      <t>Gemäß Urteil des EuGH vom 04.07.2019 (Az C-377/17) ist die Bindung an die Mindest-/ Höchstsätze der HOAI 2021 aufgehoben worden. Die Honorierung soll sich jedoch an der Berechnungssystematik der HOAI 2021 auf Basis der Grundleistungen gem. Anlage 15 orientieren, um die Nachvollziehbarkeit von Preis und Leistung zu gewährleisten. Die für die Baumaßnahme maßgeblichen besonderen und Fachplanungsleistungen wurden in einem separaten Leistungskatalog unter Punkt 2 aufgezeigt. 
In einem ersten Schritt ist die Gesamtplanung für das Standortkonzept innerhalb der Leistungsphasen 1-2 zu bearbeiten (gesondertes Honorarangebot). Danach erfolgt in Abhängigkeit von der Finanzierbarkeit die abschnitts-/ objektweise Planung/ Realisierung ab Leistungsphase 3. Für die Honorarermittlung der Leistungsphasen 3-9 werden für das</t>
    </r>
    <r>
      <rPr>
        <b/>
        <sz val="9"/>
        <color rgb="FFFF0000"/>
        <rFont val="Calibri"/>
        <family val="2"/>
        <scheme val="minor"/>
      </rPr>
      <t xml:space="preserve"> </t>
    </r>
    <r>
      <rPr>
        <b/>
        <sz val="9"/>
        <rFont val="Calibri"/>
        <family val="2"/>
        <scheme val="minor"/>
      </rPr>
      <t>Objekt Gobbinstraße 12 anrechenbare Kosten i. H. v. 40.000 €, netto z</t>
    </r>
    <r>
      <rPr>
        <sz val="9"/>
        <color theme="1"/>
        <rFont val="Calibri"/>
        <family val="2"/>
        <scheme val="minor"/>
      </rPr>
      <t xml:space="preserve">urgrunde gelegt.
Die Abrechnung der  Leistungsphasen 3-9 erfolgt auf Grundlage der anrechenbaren Kosten der Kostenberechnung. Für die Angebotswertung werden die hier vorgegebenen anrechenbaren Kosten zugrunde gelegt.
</t>
    </r>
    <r>
      <rPr>
        <b/>
        <sz val="9"/>
        <color theme="1"/>
        <rFont val="Calibri"/>
        <family val="2"/>
        <scheme val="minor"/>
      </rPr>
      <t xml:space="preserve">Die Anrechnung von mit zu verarbeitender Bausubstanz und von Zuschlägen, z. B. für Modernisierung/ Umbau, wird jedoch grundsätzlich nicht vereinbart. Das Honorarangebot muss die dafür ggf. notwendigen Aufwendungen anderweitig berücksichtigen. </t>
    </r>
    <r>
      <rPr>
        <sz val="9"/>
        <color theme="1"/>
        <rFont val="Calibri"/>
        <family val="2"/>
        <scheme val="minor"/>
      </rPr>
      <t xml:space="preserve">
</t>
    </r>
  </si>
  <si>
    <r>
      <t>Gemäß Urteil des EuGH vom 04.07.2019 (Az C-377/17) ist die Bindung an die Mindest-/ Höchstsätze der HOAI 2021 aufgehoben worden. Die Honorierung soll sich jedoch an der Berechnungssystematik der HOAI 2021 auf Basis der Grundleistungen gem. Anlage 15 orientieren, um die Nachvollziehbarkeit von Preis und Leistung zu gewährleisten. Die für die Baumaßnahme maßgeblichen besonderen und Fachplanungsleistungen wurden in einem separaten Leistungskatalog unter Punkt 2 aufgezeigt. 
In einem ersten Schritt ist die Gesamtplanung für das Standortkonzept innerhalb der Leistungsphasen 1-2 zu bearbeiten (gesondertes Honorarangebot). Danach erfolgt in Abhängigkeit von der Finanzierbarkeit die abschnitts-/ objektweise Planung/ Realisierung ab Leistungsphase 3. Für die Honorarermittlung der Leistungsphasen 3-9 werden für das</t>
    </r>
    <r>
      <rPr>
        <b/>
        <sz val="9"/>
        <color rgb="FFFF0000"/>
        <rFont val="Calibri"/>
        <family val="2"/>
        <scheme val="minor"/>
      </rPr>
      <t xml:space="preserve"> </t>
    </r>
    <r>
      <rPr>
        <b/>
        <sz val="9"/>
        <rFont val="Calibri"/>
        <family val="2"/>
        <scheme val="minor"/>
      </rPr>
      <t>Objekt Neubau Feuerwache einschließlich Krölstraße 27 anrechenbare Kosten i. H. v. 198.280 €, netto</t>
    </r>
    <r>
      <rPr>
        <b/>
        <sz val="9"/>
        <color rgb="FFFF0000"/>
        <rFont val="Calibri"/>
        <family val="2"/>
        <scheme val="minor"/>
      </rPr>
      <t xml:space="preserve"> </t>
    </r>
    <r>
      <rPr>
        <sz val="9"/>
        <color theme="1"/>
        <rFont val="Calibri"/>
        <family val="2"/>
        <scheme val="minor"/>
      </rPr>
      <t xml:space="preserve">zurgrunde gelegt.
Die Abrechnung der  Leistungsphasen 3-9 erfolgt auf Grundlage der anrechenbaren Kosten der Kostenberechnung. Für die Angebotswertung werden die hier vorgegebenen anrechenbaren Kosten zugrunde gelegt.
</t>
    </r>
    <r>
      <rPr>
        <b/>
        <sz val="9"/>
        <color theme="1"/>
        <rFont val="Calibri"/>
        <family val="2"/>
        <scheme val="minor"/>
      </rPr>
      <t>Die Anrechnung von mit zu verarbeitender Bausubstanz und von Zuschlägen, z. B. für Modernisierung/ Umbau, wird jedoch grundsätzlich nicht vereinbart. Das Honorarangebot muss die dafür ggf. notwendigen Aufwendungen anderweitig berücksichtigen.</t>
    </r>
    <r>
      <rPr>
        <sz val="9"/>
        <color theme="1"/>
        <rFont val="Calibri"/>
        <family val="2"/>
        <scheme val="minor"/>
      </rPr>
      <t xml:space="preserve">
</t>
    </r>
  </si>
  <si>
    <r>
      <t>Gemäß Urteil des EuGH vom 04.07.2019 (Az C-377/17) ist die Bindung an die Mindest-/ Höchstsätze der HOAI 2021 aufgehoben worden. Die Honorierung soll sich jedoch an der Berechnungssystematik der HOAI 2021 auf Basis der Grundleistungen gem. Anlage 15 orientieren, um die Nachvollziehbarkeit von Preis und Leistung zu gewährleisten. Die für die Baumaßnahme maßgeblichen besonderen und Fachplanungsleistungen wurden in einem separaten Leistungskatalog unter Punkt 2 aufgezeigt. 
In einem ersten Schritt ist die Gesamtplanung für das Standortkonzept innerhalb der Leistungsphasen 1-2 zu bearbeiten (gesondertes Honorarangebot). Danach erfolgt in Abhängigkeit von der Finanzierbarkeit die abschnitts-/ objektweise Planung/ Realisierung ab Leistungsphase 3. Für die Honorarermittlung der Leistungsphasen 3-9 werden für d</t>
    </r>
    <r>
      <rPr>
        <sz val="9"/>
        <rFont val="Calibri"/>
        <family val="2"/>
        <scheme val="minor"/>
      </rPr>
      <t>a</t>
    </r>
    <r>
      <rPr>
        <b/>
        <sz val="9"/>
        <rFont val="Calibri"/>
        <family val="2"/>
        <scheme val="minor"/>
      </rPr>
      <t>s Objekt Krölstraße 26 anrechenbare Kosten i. H. v. 91.400 €, netto</t>
    </r>
    <r>
      <rPr>
        <sz val="9"/>
        <rFont val="Calibri"/>
        <family val="2"/>
        <scheme val="minor"/>
      </rPr>
      <t xml:space="preserve"> </t>
    </r>
    <r>
      <rPr>
        <sz val="9"/>
        <color theme="1"/>
        <rFont val="Calibri"/>
        <family val="2"/>
        <scheme val="minor"/>
      </rPr>
      <t xml:space="preserve">zurgrunde gelegt.
Die Abrechnung der  Leistungsphasen 3-9 erfolgt auf Grundlage der anrechenbaren Kosten der Kostenberechnung. Für die Angebotswertung werden die hier vorgegebenen anrechenbaren Kosten zugrunde gelegt.
</t>
    </r>
    <r>
      <rPr>
        <b/>
        <sz val="9"/>
        <color theme="1"/>
        <rFont val="Calibri"/>
        <family val="2"/>
        <scheme val="minor"/>
      </rPr>
      <t>Die Anrechnung von mit zu verarbeitender Bausubstanz und von Zuschlägen, z. B. für Modernisierung/ Umbau, wird jedoch grundsätzlich nicht vereinbart. Das Honorarangebot muss die dafür ggf. notwendigen Aufwendungen anderweitig berücksichtigen.</t>
    </r>
  </si>
  <si>
    <r>
      <t xml:space="preserve">Gemäß Urteil des EuGH vom 04.07.2019 (Az C-377/17) ist die Bindung an die Mindest-/ Höchstsätze der HOAI 2021 aufgehoben worden. Die Honorierung soll sich jedoch an der Berechnungssystematik der HOAI 2021 auf Basis der Grundleistungen gem. Anlage 15 orientieren, um die Nachvollziehbarkeit von Preis und Leistung zu gewährleisten. Die für die Baumaßnahme maßgeblichen besonderen und Fachplanungsleistungen wurden in einem separaten Leistungskatalog unter Punkt 2 aufgezeigt. 
In einem ersten Schritt ist die Gesamtplanung für das Standortkonzept innerhalb der Leistungsphasen 1-2 zu bearbeiten (gesondertes Honorarangebot). Danach erfolgt in Abhängigkeit von der Finanzierbarkeit die abschnitts-/ objektweise Planung/ Realisierung ab Leistungsphase 3. Für die Honorarermittlung der Leistungsphasen 3-9 werden für </t>
    </r>
    <r>
      <rPr>
        <b/>
        <sz val="9"/>
        <rFont val="Calibri"/>
        <family val="2"/>
        <scheme val="minor"/>
      </rPr>
      <t>das Objekt Krölstraße 26 anrechenbare Kosten i. H. v. 41.500 €, netto</t>
    </r>
    <r>
      <rPr>
        <b/>
        <sz val="9"/>
        <color rgb="FFFF0000"/>
        <rFont val="Calibri"/>
        <family val="2"/>
        <scheme val="minor"/>
      </rPr>
      <t xml:space="preserve"> </t>
    </r>
    <r>
      <rPr>
        <sz val="9"/>
        <color theme="1"/>
        <rFont val="Calibri"/>
        <family val="2"/>
        <scheme val="minor"/>
      </rPr>
      <t xml:space="preserve">zurgrunde gelegt.
Die Abrechnung der  Leistungsphasen 3-9 erfolgt auf Grundlage der anrechenbaren Kosten der Kostenberechnung. Für die Angebotswertung werden die hier vorgegebenen anrechenbaren Kosten zugrunde gelegt.
</t>
    </r>
    <r>
      <rPr>
        <b/>
        <sz val="9"/>
        <color theme="1"/>
        <rFont val="Calibri"/>
        <family val="2"/>
        <scheme val="minor"/>
      </rPr>
      <t>Die Anrechnung von mit zu verarbeitender Bausubstanz und von Zuschlägen, z. B. für Modernisierung/ Umbau, wird jedoch grundsätzlich nicht vereinbart. Das Honorarangebot muss die dafür ggf. notwendigen Aufwendungen anderweitig berücksichtigen.</t>
    </r>
    <r>
      <rPr>
        <sz val="9"/>
        <color theme="1"/>
        <rFont val="Calibri"/>
        <family val="2"/>
        <scheme val="minor"/>
      </rPr>
      <t xml:space="preserve">
</t>
    </r>
  </si>
  <si>
    <r>
      <t xml:space="preserve">Gemäß Urteil des EuGH vom 04.07.2019 (Az C-377/17) ist die Bindung an die Mindest-/ Höchstsätze der HOAI 2021 aufgehoben worden. Die Honorierung soll sich jedoch an der Berechnungssystematik der HOAI 2021 auf Basis der Grundleistungen gem. Anlage 15 orientieren, um die Nachvollziehbarkeit von Preis und Leistung zu gewährleisten. Die für die Baumaßnahme maßgeblichen besonderen und Fachplanungsleistungen wurden in einem separaten Leistungskatalog unter Punkt 2 aufgezeigt. Es ist beabsichtigt, die Leistungsphasen 1 und 2 für das Standortkonzept (Gesamtplanung zur Neustrukturierung und Einordnung einer neuen Feuerwache) im ersten Schritt zu beauftragen.
Innerhalb der Honorarermittlung für die Leistungsphasen 1-2 des Standortkonzeptes sind alle erforderlichen Variantenbetrachtungen und Planungsleistungen zu berücksichtigen, die notwendig sind, um die in der Aufgabenstellung beschriebenen Planungsziele zu erreichen, auch wenn dafür einzelne Rahmenbedingungen ggf. angepasst werden müssen. Die Honorierung der  Leistungsphasen 1-2 erfolgt abschließend auf Basis der vorgegebenen </t>
    </r>
    <r>
      <rPr>
        <b/>
        <sz val="9"/>
        <rFont val="Calibri"/>
        <family val="2"/>
        <scheme val="minor"/>
      </rPr>
      <t>anrechenbaren Kosten i. H. v. 741.001 €, netto</t>
    </r>
    <r>
      <rPr>
        <sz val="9"/>
        <rFont val="Calibri"/>
        <family val="2"/>
        <scheme val="minor"/>
      </rPr>
      <t>. Da die Bearbeitung in einem Zuge für alle Teilobjekte des Standortes erfolgt, werden die anrechenbaren Kostenn zusammengefasst.
Das Honorar ab Leistungsphase 3 wird nachfolgend entsprechend der zu realisierenden Bauabschnitte auf Grundlage der anrechenbaren Kosten des Objektes aus der Kostenberechnung ermittelt.</t>
    </r>
  </si>
  <si>
    <t>(abschließende Berechnungsgrundlage für Leistungsphasen 1-2)</t>
  </si>
  <si>
    <r>
      <t xml:space="preserve">Nebenrechnung </t>
    </r>
    <r>
      <rPr>
        <sz val="9"/>
        <color theme="1"/>
        <rFont val="Calibri"/>
        <family val="2"/>
        <scheme val="minor"/>
      </rPr>
      <t>(gem. Honorartafel § 56 HOAI 2021):</t>
    </r>
  </si>
  <si>
    <t>Grundhonorar Leistungsphasen 1-2:</t>
  </si>
  <si>
    <t>Grundhonorar Leistungsphasen 3-9:</t>
  </si>
  <si>
    <r>
      <t xml:space="preserve">Gemäß Urteil des EuGH vom 04.07.2019 (Az C-377/17) ist die Bindung an die Mindest-/ Höchstsätze der HOAI 2021 aufgehoben worden. Die Honorierung soll sich jedoch an der Berechnungssystematik der HOAI 2021 auf Basis der Grundleistungen gem. Anlage 15 orientieren, um die Nachvollziehbarkeit von Preis und Leistung zu gewährleisten. Die für die Baumaßnahme maßgeblichen besonderen und Fachplanungsleistungen wurden in einem separaten Leistungskatalog unter Punkt 2 aufgezeigt. 
In einem ersten Schritt ist die Gesamtplanung für das Standortkonzept innerhalb der Leistungsphasen 1-2 zu bearbeiten (gesondertes Honorarangebot). Danach erfolgt in Abhängigkeit von der Finanzierbarkeit die abschnitts-/ objektweise Planung/ Realisierung ab Leistungsphase 3. Für die Honorarermittlung der Leistungsphasen 3-9 werden für das </t>
    </r>
    <r>
      <rPr>
        <b/>
        <sz val="9"/>
        <color theme="1"/>
        <rFont val="Calibri"/>
        <family val="2"/>
        <scheme val="minor"/>
      </rPr>
      <t>Obje</t>
    </r>
    <r>
      <rPr>
        <b/>
        <sz val="9"/>
        <rFont val="Calibri"/>
        <family val="2"/>
        <scheme val="minor"/>
      </rPr>
      <t xml:space="preserve">kt Neubau Feuerwache einschließlich Krölstraße 27 anrechenbare Kosten i. H. v. 434.600 €, netto </t>
    </r>
    <r>
      <rPr>
        <sz val="9"/>
        <color theme="1"/>
        <rFont val="Calibri"/>
        <family val="2"/>
        <scheme val="minor"/>
      </rPr>
      <t xml:space="preserve">zurgrunde gelegt.
Die Abrechnung der  Leistungsphasen 3-9 erfolgt auf Grundlage der anrechenbaren Kosten der Kostenberechnung. Für die Angebotswertung werden die hier vorgegebenen anrechenbaren Kosten zugrunde gelegt.
</t>
    </r>
    <r>
      <rPr>
        <b/>
        <sz val="9"/>
        <color theme="1"/>
        <rFont val="Calibri"/>
        <family val="2"/>
        <scheme val="minor"/>
      </rPr>
      <t xml:space="preserve">Die Anrechnung von mit zu verarbeitender Bausubstanz und von Zuschlägen, z. B. für Modernisierung/ Umbau, wird jedoch grundsätzlich nicht vereinbart. Das Honorarangebot muss die dafür ggf. notwendigen Aufwendungen anderweitig berücksichtigen. </t>
    </r>
  </si>
  <si>
    <t xml:space="preserve">Nutzungskostenermittlung gem. DIN 18960 </t>
  </si>
  <si>
    <t>Überwachung der Mängelbeseitigung innerhalb der Verjährungsfrist</t>
  </si>
  <si>
    <t xml:space="preserve">Technische Ausrüstung analog § 53 ff. HOAI 2021, Anlagengruppen 4 und 5 </t>
  </si>
  <si>
    <t>Gesamtangebot "Technische Ausrüstung" Anlagengruppen 4 und 5
netto (Wertungssumme):</t>
  </si>
  <si>
    <t>Grundleistungen Lph. 3 - 9 (Nr. 1)</t>
  </si>
  <si>
    <t>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</si>
</sst>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0\ &quot;€&quot;;\-#,##0\ &quot;€&quot;"/>
    <numFmt numFmtId="6" formatCode="#,##0\ &quot;€&quot;;[Red]\-#,##0\ &quot;€&quot;"/>
    <numFmt numFmtId="7" formatCode="#,##0.00\ &quot;€&quot;;\-#,##0.00\ &quot;€&quot;"/>
    <numFmt numFmtId="42" formatCode="_-* #,##0\ &quot;€&quot;_-;\-* #,##0\ &quot;€&quot;_-;_-* &quot;-&quot;\ &quot;€&quot;_-;_-@_-"/>
    <numFmt numFmtId="44" formatCode="_-* #,##0.00\ &quot;€&quot;_-;\-* #,##0.00\ &quot;€&quot;_-;_-* &quot;-&quot;??\ &quot;€&quot;_-;_-@_-"/>
    <numFmt numFmtId="164" formatCode="_-* #,##0\ &quot;€&quot;_-;\-* #,##0\ &quot;€&quot;_-;_-* &quot;-&quot;??\ &quot;€&quot;_-;_-@_-"/>
    <numFmt numFmtId="165" formatCode="_-* #,##0.00\ [$€-407]_-;\-* #,##0.00\ [$€-407]_-;_-* &quot;-&quot;??\ [$€-407]_-;_-@_-"/>
    <numFmt numFmtId="166" formatCode="0.0%"/>
    <numFmt numFmtId="167" formatCode="#,##0.00\ &quot;€&quot;"/>
    <numFmt numFmtId="168" formatCode="_-* #,##0\ [$€-407]_-;\-* #,##0\ [$€-407]_-;_-* &quot;-&quot;??\ [$€-407]_-;_-@_-"/>
    <numFmt numFmtId="169" formatCode="#,##0.00\ [$€-407];\-#,##0.00\ [$€-407]"/>
    <numFmt numFmtId="170" formatCode="#,##0.00\ _€"/>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sz val="9"/>
      <color theme="1"/>
      <name val="Calibri"/>
      <family val="2"/>
      <scheme val="minor"/>
    </font>
    <font>
      <b/>
      <sz val="9"/>
      <color theme="1"/>
      <name val="Calibri"/>
      <family val="2"/>
      <scheme val="minor"/>
    </font>
    <font>
      <u/>
      <sz val="9"/>
      <color theme="1"/>
      <name val="Calibri"/>
      <family val="2"/>
      <scheme val="minor"/>
    </font>
    <font>
      <b/>
      <u/>
      <sz val="9"/>
      <color theme="1"/>
      <name val="Calibri"/>
      <family val="2"/>
      <scheme val="minor"/>
    </font>
    <font>
      <sz val="9"/>
      <color theme="1"/>
      <name val="Calibri"/>
      <family val="2"/>
    </font>
    <font>
      <b/>
      <sz val="13"/>
      <color theme="1"/>
      <name val="Calibri"/>
      <family val="2"/>
      <scheme val="minor"/>
    </font>
    <font>
      <b/>
      <sz val="10"/>
      <color theme="1"/>
      <name val="Calibri"/>
      <family val="2"/>
      <scheme val="minor"/>
    </font>
    <font>
      <sz val="9"/>
      <name val="Calibri"/>
      <family val="2"/>
      <scheme val="minor"/>
    </font>
    <font>
      <b/>
      <u/>
      <sz val="10"/>
      <color theme="1"/>
      <name val="Calibri"/>
      <family val="2"/>
      <scheme val="minor"/>
    </font>
    <font>
      <b/>
      <sz val="12"/>
      <color theme="0"/>
      <name val="Calibri"/>
      <family val="2"/>
      <scheme val="minor"/>
    </font>
    <font>
      <b/>
      <sz val="9"/>
      <color rgb="FFFF0000"/>
      <name val="Calibri"/>
      <family val="2"/>
      <scheme val="minor"/>
    </font>
    <font>
      <b/>
      <sz val="16"/>
      <color theme="1"/>
      <name val="Calibri"/>
      <family val="2"/>
      <scheme val="minor"/>
    </font>
    <font>
      <sz val="8"/>
      <color theme="1"/>
      <name val="Calibri"/>
      <family val="2"/>
      <scheme val="minor"/>
    </font>
    <font>
      <b/>
      <sz val="9"/>
      <name val="Calibri"/>
      <family val="2"/>
      <scheme val="minor"/>
    </font>
    <font>
      <sz val="10"/>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4" tint="0.59999389629810485"/>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dotted">
        <color auto="1"/>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29">
    <xf numFmtId="0" fontId="0" fillId="0" borderId="0" xfId="0"/>
    <xf numFmtId="0" fontId="0" fillId="0" borderId="0" xfId="0" applyFont="1" applyProtection="1">
      <protection locked="0"/>
    </xf>
    <xf numFmtId="0" fontId="5" fillId="0" borderId="0" xfId="0" applyFont="1" applyProtection="1">
      <protection locked="0"/>
    </xf>
    <xf numFmtId="0" fontId="5" fillId="0" borderId="0" xfId="0" applyFont="1" applyAlignment="1" applyProtection="1">
      <alignment vertical="top"/>
      <protection locked="0"/>
    </xf>
    <xf numFmtId="0" fontId="6" fillId="0" borderId="4" xfId="0" applyFont="1" applyFill="1" applyBorder="1" applyAlignment="1" applyProtection="1">
      <alignment horizontal="center" vertical="center" wrapText="1"/>
      <protection locked="0"/>
    </xf>
    <xf numFmtId="9" fontId="6" fillId="0" borderId="4" xfId="2"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10" fontId="5" fillId="0" borderId="5" xfId="0" applyNumberFormat="1" applyFont="1" applyFill="1" applyBorder="1" applyAlignment="1" applyProtection="1">
      <alignment horizontal="center" vertical="center" wrapText="1"/>
      <protection locked="0"/>
    </xf>
    <xf numFmtId="10" fontId="5" fillId="0" borderId="16" xfId="0" applyNumberFormat="1" applyFont="1" applyFill="1" applyBorder="1" applyAlignment="1" applyProtection="1">
      <alignment horizontal="center" vertical="center" wrapText="1"/>
      <protection locked="0"/>
    </xf>
    <xf numFmtId="10" fontId="5" fillId="0" borderId="9" xfId="0" applyNumberFormat="1" applyFont="1" applyFill="1" applyBorder="1" applyAlignment="1" applyProtection="1">
      <alignment horizontal="center" vertical="center" wrapText="1"/>
      <protection locked="0"/>
    </xf>
    <xf numFmtId="10" fontId="5" fillId="0" borderId="12" xfId="0" applyNumberFormat="1" applyFont="1" applyFill="1" applyBorder="1" applyAlignment="1" applyProtection="1">
      <alignment horizontal="center" vertical="center" wrapText="1"/>
      <protection locked="0"/>
    </xf>
    <xf numFmtId="10" fontId="5" fillId="0" borderId="10" xfId="0" applyNumberFormat="1" applyFont="1" applyFill="1" applyBorder="1" applyAlignment="1" applyProtection="1">
      <alignment horizontal="center" vertical="center" wrapText="1"/>
      <protection locked="0"/>
    </xf>
    <xf numFmtId="10" fontId="5" fillId="0" borderId="11" xfId="0" applyNumberFormat="1" applyFont="1" applyFill="1" applyBorder="1" applyAlignment="1" applyProtection="1">
      <alignment horizontal="center" vertical="center" wrapText="1"/>
      <protection locked="0"/>
    </xf>
    <xf numFmtId="10" fontId="5" fillId="0" borderId="25" xfId="0" applyNumberFormat="1" applyFont="1" applyFill="1" applyBorder="1" applyAlignment="1" applyProtection="1">
      <alignment horizontal="center" vertical="center" wrapText="1"/>
      <protection locked="0"/>
    </xf>
    <xf numFmtId="10" fontId="5" fillId="0" borderId="29" xfId="0" applyNumberFormat="1" applyFont="1" applyFill="1" applyBorder="1" applyAlignment="1" applyProtection="1">
      <alignment horizontal="center" vertical="center" wrapText="1"/>
      <protection locked="0"/>
    </xf>
    <xf numFmtId="10" fontId="5" fillId="0" borderId="13" xfId="0" applyNumberFormat="1" applyFont="1" applyFill="1" applyBorder="1" applyAlignment="1" applyProtection="1">
      <alignment horizontal="center" vertical="center" wrapText="1"/>
      <protection locked="0"/>
    </xf>
    <xf numFmtId="10" fontId="5" fillId="0" borderId="6" xfId="0" applyNumberFormat="1" applyFont="1" applyFill="1" applyBorder="1" applyAlignment="1" applyProtection="1">
      <alignment horizontal="center" vertical="center" wrapText="1"/>
      <protection locked="0"/>
    </xf>
    <xf numFmtId="166" fontId="6" fillId="0" borderId="1" xfId="2" applyNumberFormat="1" applyFont="1" applyBorder="1" applyAlignment="1" applyProtection="1">
      <alignment horizontal="center" vertical="center"/>
      <protection locked="0"/>
    </xf>
    <xf numFmtId="0" fontId="10" fillId="0" borderId="0" xfId="0" applyFont="1" applyProtection="1"/>
    <xf numFmtId="0" fontId="0" fillId="0" borderId="0" xfId="0" applyFont="1" applyProtection="1"/>
    <xf numFmtId="0" fontId="4" fillId="0" borderId="0" xfId="0" applyFont="1" applyProtection="1"/>
    <xf numFmtId="44" fontId="2" fillId="0" borderId="0" xfId="0" applyNumberFormat="1" applyFont="1" applyBorder="1" applyProtection="1"/>
    <xf numFmtId="167" fontId="0" fillId="0" borderId="0" xfId="0" applyNumberFormat="1" applyFont="1" applyProtection="1"/>
    <xf numFmtId="0" fontId="2" fillId="0" borderId="0" xfId="0" applyFont="1" applyProtection="1"/>
    <xf numFmtId="0" fontId="5" fillId="0" borderId="0" xfId="0" applyFont="1" applyProtection="1"/>
    <xf numFmtId="0" fontId="6" fillId="0" borderId="0" xfId="0" applyFont="1" applyAlignment="1" applyProtection="1">
      <alignment vertical="top"/>
    </xf>
    <xf numFmtId="0" fontId="5" fillId="0" borderId="0" xfId="0" applyFont="1" applyAlignment="1" applyProtection="1">
      <alignment vertical="top"/>
    </xf>
    <xf numFmtId="0" fontId="2" fillId="0" borderId="0" xfId="0" applyFont="1" applyAlignment="1" applyProtection="1">
      <alignment vertical="center"/>
    </xf>
    <xf numFmtId="0" fontId="0" fillId="0" borderId="0" xfId="0" applyFont="1" applyAlignment="1" applyProtection="1">
      <alignment vertical="top"/>
    </xf>
    <xf numFmtId="0" fontId="0" fillId="0" borderId="0" xfId="0" applyFont="1" applyAlignment="1" applyProtection="1">
      <alignment horizontal="left" vertical="top" wrapText="1"/>
    </xf>
    <xf numFmtId="0" fontId="0" fillId="0" borderId="0" xfId="0" applyFont="1" applyAlignment="1" applyProtection="1"/>
    <xf numFmtId="0" fontId="0" fillId="0" borderId="0" xfId="0" applyFont="1" applyAlignment="1" applyProtection="1">
      <alignment horizontal="left" wrapText="1"/>
    </xf>
    <xf numFmtId="0" fontId="3" fillId="0" borderId="0" xfId="0" applyFont="1" applyAlignment="1" applyProtection="1">
      <alignment horizontal="left" vertical="center"/>
    </xf>
    <xf numFmtId="0" fontId="8" fillId="0" borderId="0" xfId="0" applyFont="1" applyProtection="1"/>
    <xf numFmtId="0" fontId="5" fillId="0" borderId="0" xfId="0" applyFont="1" applyAlignment="1" applyProtection="1">
      <alignment vertical="center"/>
    </xf>
    <xf numFmtId="0" fontId="5" fillId="0" borderId="0" xfId="0" applyFont="1" applyBorder="1" applyProtection="1"/>
    <xf numFmtId="0" fontId="8" fillId="0" borderId="0" xfId="0" applyFont="1" applyAlignment="1" applyProtection="1">
      <alignment vertical="top"/>
    </xf>
    <xf numFmtId="0" fontId="8" fillId="0" borderId="0" xfId="0" applyFont="1" applyAlignment="1" applyProtection="1">
      <alignment horizontal="center" vertical="center" wrapText="1"/>
    </xf>
    <xf numFmtId="0" fontId="5" fillId="0" borderId="0" xfId="0" applyFont="1" applyAlignment="1" applyProtection="1">
      <alignment horizontal="center"/>
    </xf>
    <xf numFmtId="0" fontId="6" fillId="0" borderId="0" xfId="0" applyFont="1" applyProtection="1"/>
    <xf numFmtId="0" fontId="6" fillId="0" borderId="0" xfId="0" applyFont="1" applyAlignment="1" applyProtection="1">
      <alignment horizontal="center" vertical="center" wrapText="1"/>
    </xf>
    <xf numFmtId="0" fontId="6"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vertical="center" wrapText="1"/>
    </xf>
    <xf numFmtId="0" fontId="6" fillId="0" borderId="0" xfId="0" applyFont="1" applyFill="1" applyBorder="1" applyAlignment="1" applyProtection="1">
      <alignment horizontal="center" vertical="center" wrapText="1"/>
    </xf>
    <xf numFmtId="9" fontId="5" fillId="0" borderId="0" xfId="2" applyFont="1" applyFill="1" applyBorder="1" applyAlignment="1" applyProtection="1">
      <alignment horizontal="center" vertical="center" wrapText="1"/>
    </xf>
    <xf numFmtId="0" fontId="5" fillId="0" borderId="0" xfId="0" applyFont="1" applyFill="1" applyBorder="1" applyAlignment="1" applyProtection="1">
      <alignment vertical="center" wrapText="1"/>
    </xf>
    <xf numFmtId="0" fontId="6" fillId="0" borderId="0" xfId="0" applyFont="1" applyFill="1" applyBorder="1" applyAlignment="1" applyProtection="1">
      <alignment horizontal="right" vertical="center" wrapText="1"/>
    </xf>
    <xf numFmtId="10" fontId="6" fillId="0" borderId="0" xfId="2" applyNumberFormat="1" applyFont="1" applyFill="1" applyBorder="1" applyAlignment="1" applyProtection="1">
      <alignment horizontal="center" vertical="center"/>
    </xf>
    <xf numFmtId="0" fontId="5" fillId="0" borderId="0" xfId="0" applyFont="1" applyAlignment="1" applyProtection="1"/>
    <xf numFmtId="9" fontId="6" fillId="0" borderId="18" xfId="2" applyFont="1" applyBorder="1" applyAlignment="1" applyProtection="1">
      <alignment vertical="center"/>
    </xf>
    <xf numFmtId="0" fontId="5" fillId="0" borderId="0" xfId="0" applyFont="1" applyFill="1" applyProtection="1"/>
    <xf numFmtId="0" fontId="6" fillId="0" borderId="0" xfId="0" applyFont="1" applyFill="1" applyBorder="1" applyAlignment="1" applyProtection="1">
      <alignment horizontal="left" vertical="center" wrapText="1"/>
    </xf>
    <xf numFmtId="44" fontId="6" fillId="0" borderId="0" xfId="1" applyFont="1" applyFill="1" applyBorder="1" applyAlignment="1" applyProtection="1">
      <alignment horizontal="center" vertical="center"/>
    </xf>
    <xf numFmtId="10" fontId="5" fillId="0" borderId="0" xfId="2" applyNumberFormat="1"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7" xfId="0" applyFont="1" applyBorder="1" applyAlignment="1" applyProtection="1">
      <alignment vertical="center" wrapText="1"/>
    </xf>
    <xf numFmtId="0" fontId="3" fillId="0" borderId="0" xfId="0" applyFont="1" applyBorder="1" applyAlignment="1" applyProtection="1">
      <alignment horizontal="left" vertical="center"/>
    </xf>
    <xf numFmtId="0" fontId="0" fillId="0" borderId="0" xfId="0" applyFont="1" applyAlignment="1" applyProtection="1">
      <alignment vertical="center"/>
    </xf>
    <xf numFmtId="0" fontId="11" fillId="0" borderId="0" xfId="0" applyFont="1" applyBorder="1" applyAlignment="1" applyProtection="1">
      <alignment horizontal="center" vertical="top" wrapText="1"/>
    </xf>
    <xf numFmtId="0" fontId="5" fillId="0" borderId="0" xfId="0" applyFont="1" applyFill="1" applyBorder="1" applyAlignment="1" applyProtection="1">
      <alignment vertical="top"/>
    </xf>
    <xf numFmtId="0" fontId="5" fillId="0" borderId="0" xfId="0" applyFont="1" applyFill="1" applyBorder="1" applyAlignment="1" applyProtection="1">
      <alignment horizontal="left" vertical="top" wrapText="1"/>
    </xf>
    <xf numFmtId="44" fontId="0" fillId="0" borderId="0" xfId="0" applyNumberFormat="1" applyFont="1" applyFill="1" applyBorder="1" applyProtection="1">
      <protection locked="0"/>
    </xf>
    <xf numFmtId="44" fontId="2" fillId="0" borderId="0" xfId="0" applyNumberFormat="1" applyFont="1" applyFill="1" applyBorder="1" applyProtection="1"/>
    <xf numFmtId="0" fontId="5" fillId="0" borderId="0" xfId="0" applyFont="1" applyFill="1" applyBorder="1" applyAlignment="1" applyProtection="1">
      <alignment horizontal="left" vertical="center" wrapText="1"/>
      <protection locked="0"/>
    </xf>
    <xf numFmtId="10" fontId="5" fillId="0" borderId="0" xfId="0" applyNumberFormat="1" applyFont="1" applyFill="1" applyBorder="1" applyAlignment="1" applyProtection="1">
      <alignment horizontal="center" vertical="center" wrapText="1"/>
      <protection locked="0"/>
    </xf>
    <xf numFmtId="10" fontId="5" fillId="0" borderId="36" xfId="0" applyNumberFormat="1" applyFont="1" applyFill="1" applyBorder="1" applyAlignment="1" applyProtection="1">
      <alignment horizontal="center" vertical="center" wrapText="1"/>
      <protection locked="0"/>
    </xf>
    <xf numFmtId="0" fontId="0" fillId="0" borderId="7" xfId="0" applyFill="1" applyBorder="1" applyAlignment="1">
      <alignment horizontal="center" vertical="center"/>
    </xf>
    <xf numFmtId="0" fontId="0" fillId="0" borderId="7" xfId="0" applyFill="1" applyBorder="1" applyAlignment="1">
      <alignment horizontal="center"/>
    </xf>
    <xf numFmtId="0" fontId="5" fillId="0" borderId="7" xfId="0" applyFont="1" applyFill="1" applyBorder="1" applyAlignment="1" applyProtection="1">
      <alignment horizontal="center" vertical="center" wrapText="1"/>
    </xf>
    <xf numFmtId="10" fontId="5" fillId="0" borderId="7" xfId="0" applyNumberFormat="1" applyFont="1" applyFill="1" applyBorder="1" applyAlignment="1" applyProtection="1">
      <alignment horizontal="center" vertical="center" wrapText="1"/>
      <protection locked="0"/>
    </xf>
    <xf numFmtId="0" fontId="5" fillId="0" borderId="7" xfId="0" applyFont="1" applyFill="1" applyBorder="1" applyAlignment="1" applyProtection="1">
      <alignment horizontal="left" vertical="center" wrapText="1"/>
      <protection locked="0"/>
    </xf>
    <xf numFmtId="0" fontId="8" fillId="0" borderId="0" xfId="0" applyFont="1" applyAlignment="1" applyProtection="1">
      <alignment horizontal="left" vertical="center"/>
    </xf>
    <xf numFmtId="44" fontId="2" fillId="0" borderId="39" xfId="0" applyNumberFormat="1" applyFont="1" applyFill="1" applyBorder="1" applyProtection="1"/>
    <xf numFmtId="166" fontId="6" fillId="0" borderId="0" xfId="2" applyNumberFormat="1"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xf>
    <xf numFmtId="44" fontId="6" fillId="0" borderId="0" xfId="0" applyNumberFormat="1" applyFont="1" applyFill="1" applyBorder="1" applyAlignment="1" applyProtection="1">
      <alignment horizontal="right" vertical="center"/>
    </xf>
    <xf numFmtId="0" fontId="0" fillId="0" borderId="0" xfId="0" applyFont="1" applyFill="1" applyBorder="1" applyAlignment="1" applyProtection="1">
      <alignment horizontal="left" vertical="center" wrapText="1"/>
    </xf>
    <xf numFmtId="168" fontId="2" fillId="0" borderId="0" xfId="0" applyNumberFormat="1" applyFont="1" applyFill="1" applyBorder="1" applyAlignment="1" applyProtection="1">
      <alignment horizontal="center" vertical="center" wrapText="1"/>
    </xf>
    <xf numFmtId="166" fontId="5" fillId="0" borderId="21" xfId="2" applyNumberFormat="1"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xf>
    <xf numFmtId="164" fontId="5" fillId="3" borderId="4" xfId="1" applyNumberFormat="1"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5" fillId="4" borderId="9"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16" xfId="0" applyFont="1" applyFill="1" applyBorder="1" applyAlignment="1" applyProtection="1">
      <alignment horizontal="center" vertical="center" wrapText="1"/>
    </xf>
    <xf numFmtId="0" fontId="5" fillId="3" borderId="12" xfId="0" applyFont="1" applyFill="1" applyBorder="1" applyAlignment="1" applyProtection="1">
      <alignment horizontal="center" vertical="center" wrapText="1"/>
    </xf>
    <xf numFmtId="0" fontId="5" fillId="3" borderId="17" xfId="0" applyFont="1" applyFill="1" applyBorder="1" applyAlignment="1" applyProtection="1">
      <alignment horizontal="center" vertical="center" wrapText="1"/>
    </xf>
    <xf numFmtId="0" fontId="5" fillId="3" borderId="11" xfId="0" applyFont="1" applyFill="1" applyBorder="1" applyAlignment="1" applyProtection="1">
      <alignment horizontal="center" vertical="center" wrapText="1"/>
    </xf>
    <xf numFmtId="0" fontId="5" fillId="3" borderId="10" xfId="0" applyFont="1" applyFill="1" applyBorder="1" applyAlignment="1" applyProtection="1">
      <alignment horizontal="center" vertical="center" wrapText="1"/>
    </xf>
    <xf numFmtId="0" fontId="5" fillId="5" borderId="9"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xf>
    <xf numFmtId="9" fontId="5" fillId="3" borderId="4" xfId="2" applyFont="1" applyFill="1" applyBorder="1" applyAlignment="1" applyProtection="1">
      <alignment horizontal="center" vertical="center" wrapText="1"/>
    </xf>
    <xf numFmtId="10" fontId="6" fillId="3" borderId="4" xfId="2" applyNumberFormat="1" applyFont="1" applyFill="1" applyBorder="1" applyAlignment="1" applyProtection="1">
      <alignment horizontal="center" vertical="center" wrapText="1"/>
    </xf>
    <xf numFmtId="0" fontId="5" fillId="3" borderId="18" xfId="0" applyFont="1" applyFill="1" applyBorder="1" applyProtection="1">
      <protection locked="0"/>
    </xf>
    <xf numFmtId="0" fontId="5" fillId="3" borderId="0" xfId="0" applyFont="1" applyFill="1" applyBorder="1" applyProtection="1">
      <protection locked="0"/>
    </xf>
    <xf numFmtId="0" fontId="5" fillId="3" borderId="20" xfId="0" applyFont="1" applyFill="1" applyBorder="1" applyAlignment="1" applyProtection="1">
      <alignment horizontal="left" vertical="center" wrapText="1"/>
    </xf>
    <xf numFmtId="0" fontId="5" fillId="3" borderId="21" xfId="0" applyFont="1" applyFill="1" applyBorder="1" applyAlignment="1" applyProtection="1">
      <alignment horizontal="left" vertical="center" wrapText="1"/>
    </xf>
    <xf numFmtId="0" fontId="5" fillId="3" borderId="21" xfId="0" applyFont="1" applyFill="1" applyBorder="1" applyAlignment="1" applyProtection="1">
      <alignment horizontal="left" vertical="center"/>
    </xf>
    <xf numFmtId="0" fontId="5" fillId="3" borderId="0" xfId="0" applyFont="1" applyFill="1" applyBorder="1" applyAlignment="1" applyProtection="1">
      <alignment horizontal="left" vertical="center" wrapText="1"/>
    </xf>
    <xf numFmtId="0" fontId="5" fillId="3" borderId="21" xfId="0" applyFont="1" applyFill="1" applyBorder="1" applyAlignment="1" applyProtection="1"/>
    <xf numFmtId="0" fontId="5" fillId="4" borderId="22" xfId="0" applyFont="1" applyFill="1" applyBorder="1" applyAlignment="1" applyProtection="1">
      <alignment horizontal="center" vertical="center" wrapText="1"/>
    </xf>
    <xf numFmtId="0" fontId="5" fillId="4" borderId="19" xfId="0" applyFont="1" applyFill="1" applyBorder="1" applyAlignment="1" applyProtection="1">
      <alignment horizontal="center" vertical="center" wrapText="1"/>
    </xf>
    <xf numFmtId="0" fontId="5" fillId="4" borderId="20"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5" fillId="0" borderId="0" xfId="0" applyFont="1" applyAlignment="1" applyProtection="1">
      <alignment horizontal="left" vertical="top" wrapText="1"/>
    </xf>
    <xf numFmtId="0" fontId="6" fillId="4" borderId="9" xfId="0" applyFont="1" applyFill="1" applyBorder="1" applyAlignment="1" applyProtection="1">
      <alignment horizontal="center" vertical="center" wrapText="1"/>
    </xf>
    <xf numFmtId="0" fontId="6" fillId="4" borderId="6" xfId="0" applyFont="1" applyFill="1" applyBorder="1" applyAlignment="1" applyProtection="1">
      <alignment horizontal="center" vertical="center" wrapText="1"/>
    </xf>
    <xf numFmtId="0" fontId="6" fillId="4" borderId="8"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5" fillId="0" borderId="0" xfId="0" applyFont="1" applyAlignment="1" applyProtection="1">
      <alignment horizontal="left" vertical="top" wrapText="1"/>
    </xf>
    <xf numFmtId="0" fontId="6" fillId="4" borderId="5" xfId="0" applyFont="1" applyFill="1" applyBorder="1" applyAlignment="1" applyProtection="1">
      <alignment horizontal="center" vertical="center" wrapText="1"/>
    </xf>
    <xf numFmtId="0" fontId="6" fillId="4" borderId="9" xfId="0" applyFont="1" applyFill="1" applyBorder="1" applyAlignment="1" applyProtection="1">
      <alignment horizontal="center" vertical="center" wrapText="1"/>
    </xf>
    <xf numFmtId="165" fontId="6" fillId="0" borderId="0" xfId="0" applyNumberFormat="1" applyFont="1" applyFill="1" applyBorder="1" applyAlignment="1" applyProtection="1">
      <alignment horizontal="center" vertical="center" wrapText="1"/>
    </xf>
    <xf numFmtId="0" fontId="5" fillId="3" borderId="0" xfId="0" applyFont="1" applyFill="1" applyBorder="1" applyAlignment="1" applyProtection="1">
      <alignment horizontal="left" vertical="center"/>
    </xf>
    <xf numFmtId="166" fontId="5" fillId="2" borderId="22" xfId="2" applyNumberFormat="1" applyFont="1" applyFill="1" applyBorder="1" applyAlignment="1" applyProtection="1">
      <alignment horizontal="center" vertical="center" wrapText="1"/>
      <protection locked="0"/>
    </xf>
    <xf numFmtId="0" fontId="5" fillId="0" borderId="0" xfId="0" applyFont="1" applyAlignment="1" applyProtection="1">
      <alignment horizontal="left" vertical="top" wrapText="1"/>
    </xf>
    <xf numFmtId="0" fontId="0" fillId="0" borderId="0" xfId="0" applyFont="1"/>
    <xf numFmtId="0" fontId="2" fillId="5" borderId="4" xfId="0" applyFont="1" applyFill="1" applyBorder="1"/>
    <xf numFmtId="0" fontId="17" fillId="3" borderId="4" xfId="0" applyFont="1" applyFill="1" applyBorder="1"/>
    <xf numFmtId="7" fontId="0" fillId="5" borderId="4" xfId="0" applyNumberFormat="1" applyFont="1" applyFill="1" applyBorder="1" applyAlignment="1">
      <alignment horizontal="right" vertical="center"/>
    </xf>
    <xf numFmtId="0" fontId="0" fillId="0" borderId="4" xfId="0" applyFont="1" applyBorder="1"/>
    <xf numFmtId="0" fontId="5" fillId="0" borderId="0" xfId="0" applyFont="1" applyAlignment="1" applyProtection="1">
      <alignment wrapText="1"/>
    </xf>
    <xf numFmtId="0" fontId="5" fillId="0" borderId="0" xfId="0" applyFont="1" applyAlignment="1" applyProtection="1">
      <alignment horizontal="left" vertical="top" wrapText="1"/>
    </xf>
    <xf numFmtId="7" fontId="2" fillId="5" borderId="23" xfId="0" applyNumberFormat="1" applyFont="1" applyFill="1" applyBorder="1" applyProtection="1"/>
    <xf numFmtId="5" fontId="5" fillId="0" borderId="4" xfId="1" applyNumberFormat="1" applyFont="1" applyBorder="1" applyAlignment="1" applyProtection="1">
      <alignment horizontal="center" vertical="center"/>
      <protection locked="0"/>
    </xf>
    <xf numFmtId="7" fontId="6" fillId="3" borderId="4" xfId="0" applyNumberFormat="1" applyFont="1" applyFill="1" applyBorder="1" applyAlignment="1" applyProtection="1">
      <alignment horizontal="center" vertical="center"/>
    </xf>
    <xf numFmtId="169" fontId="5" fillId="0" borderId="5" xfId="0" applyNumberFormat="1" applyFont="1" applyBorder="1" applyAlignment="1" applyProtection="1">
      <alignment horizontal="right" wrapText="1"/>
      <protection locked="0"/>
    </xf>
    <xf numFmtId="169" fontId="5" fillId="0" borderId="19" xfId="0" applyNumberFormat="1" applyFont="1" applyBorder="1" applyAlignment="1" applyProtection="1">
      <alignment horizontal="right" wrapText="1"/>
      <protection locked="0"/>
    </xf>
    <xf numFmtId="169" fontId="5" fillId="0" borderId="41" xfId="0" applyNumberFormat="1" applyFont="1" applyBorder="1" applyAlignment="1" applyProtection="1">
      <alignment horizontal="right" wrapText="1"/>
      <protection locked="0"/>
    </xf>
    <xf numFmtId="169" fontId="6" fillId="4" borderId="40" xfId="0" applyNumberFormat="1" applyFont="1" applyFill="1" applyBorder="1" applyAlignment="1" applyProtection="1">
      <alignment horizontal="right" wrapText="1"/>
    </xf>
    <xf numFmtId="170" fontId="2" fillId="0" borderId="39" xfId="0" applyNumberFormat="1" applyFont="1" applyFill="1" applyBorder="1" applyProtection="1"/>
    <xf numFmtId="170" fontId="2" fillId="5" borderId="23" xfId="0" applyNumberFormat="1" applyFont="1" applyFill="1" applyBorder="1" applyProtection="1"/>
    <xf numFmtId="167" fontId="5" fillId="0" borderId="4" xfId="1" applyNumberFormat="1" applyFont="1" applyBorder="1" applyAlignment="1" applyProtection="1">
      <alignment horizontal="center" vertical="center"/>
      <protection locked="0"/>
    </xf>
    <xf numFmtId="167" fontId="6" fillId="3" borderId="4" xfId="0" applyNumberFormat="1" applyFont="1" applyFill="1" applyBorder="1" applyAlignment="1" applyProtection="1">
      <alignment horizontal="center" vertical="center"/>
    </xf>
    <xf numFmtId="167" fontId="5" fillId="3" borderId="4" xfId="1" applyNumberFormat="1" applyFont="1" applyFill="1" applyBorder="1" applyAlignment="1" applyProtection="1">
      <alignment horizontal="center" vertical="center"/>
    </xf>
    <xf numFmtId="167" fontId="5" fillId="0" borderId="0" xfId="0" applyNumberFormat="1" applyFont="1" applyAlignment="1" applyProtection="1"/>
    <xf numFmtId="167" fontId="6" fillId="0" borderId="0" xfId="1" applyNumberFormat="1" applyFont="1" applyFill="1" applyBorder="1" applyAlignment="1" applyProtection="1">
      <alignment horizontal="center" vertical="center"/>
    </xf>
    <xf numFmtId="167" fontId="6" fillId="3" borderId="34" xfId="0" applyNumberFormat="1" applyFont="1" applyFill="1" applyBorder="1" applyAlignment="1" applyProtection="1">
      <alignment horizontal="right" vertical="center"/>
    </xf>
    <xf numFmtId="169" fontId="5" fillId="0" borderId="1" xfId="0" applyNumberFormat="1" applyFont="1" applyBorder="1" applyAlignment="1" applyProtection="1">
      <alignment horizontal="center" vertical="center"/>
      <protection locked="0"/>
    </xf>
    <xf numFmtId="169" fontId="5" fillId="0" borderId="1" xfId="0" applyNumberFormat="1" applyFont="1" applyBorder="1" applyAlignment="1" applyProtection="1">
      <alignment horizontal="center" vertical="center" wrapText="1"/>
      <protection locked="0"/>
    </xf>
    <xf numFmtId="169" fontId="5" fillId="0" borderId="4" xfId="0" applyNumberFormat="1" applyFont="1" applyBorder="1" applyAlignment="1" applyProtection="1">
      <alignment horizontal="center" vertical="center" wrapText="1"/>
      <protection locked="0"/>
    </xf>
    <xf numFmtId="7" fontId="2" fillId="0" borderId="0" xfId="0" applyNumberFormat="1" applyFont="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xf>
    <xf numFmtId="44" fontId="2" fillId="0" borderId="0" xfId="0" applyNumberFormat="1" applyFont="1" applyBorder="1" applyAlignment="1" applyProtection="1">
      <alignment horizontal="center" vertical="center" wrapText="1"/>
      <protection locked="0"/>
    </xf>
    <xf numFmtId="0" fontId="2" fillId="0" borderId="7" xfId="0" applyFont="1" applyFill="1" applyBorder="1" applyAlignment="1" applyProtection="1">
      <alignment horizontal="left" vertical="center" wrapText="1"/>
    </xf>
    <xf numFmtId="0" fontId="0" fillId="0" borderId="0" xfId="0" applyFont="1" applyBorder="1" applyAlignment="1" applyProtection="1">
      <alignment horizontal="left" vertical="center" wrapText="1"/>
    </xf>
    <xf numFmtId="0" fontId="2" fillId="0" borderId="0" xfId="0" applyFont="1" applyBorder="1" applyAlignment="1" applyProtection="1">
      <alignment horizontal="center" vertical="center" wrapText="1"/>
    </xf>
    <xf numFmtId="167" fontId="2" fillId="0" borderId="39" xfId="0" applyNumberFormat="1" applyFont="1" applyFill="1" applyBorder="1" applyProtection="1"/>
    <xf numFmtId="167" fontId="2" fillId="5" borderId="23" xfId="0" applyNumberFormat="1" applyFont="1" applyFill="1" applyBorder="1" applyProtection="1"/>
    <xf numFmtId="167" fontId="5" fillId="0" borderId="0" xfId="0" applyNumberFormat="1" applyFont="1" applyAlignment="1" applyProtection="1">
      <alignment vertical="top"/>
    </xf>
    <xf numFmtId="167" fontId="5" fillId="0" borderId="0" xfId="0" applyNumberFormat="1" applyFont="1" applyProtection="1"/>
    <xf numFmtId="167" fontId="5" fillId="5" borderId="4" xfId="0" applyNumberFormat="1" applyFont="1" applyFill="1" applyBorder="1" applyAlignment="1" applyProtection="1">
      <alignment horizontal="center" vertical="center" wrapText="1"/>
    </xf>
    <xf numFmtId="167" fontId="6" fillId="5" borderId="4" xfId="0" applyNumberFormat="1" applyFont="1" applyFill="1" applyBorder="1" applyAlignment="1" applyProtection="1">
      <alignment horizontal="center" vertical="center"/>
    </xf>
    <xf numFmtId="167" fontId="6" fillId="3" borderId="34" xfId="0" applyNumberFormat="1" applyFont="1" applyFill="1" applyBorder="1" applyAlignment="1" applyProtection="1">
      <alignment horizontal="right"/>
    </xf>
    <xf numFmtId="167" fontId="5" fillId="0" borderId="0" xfId="0" applyNumberFormat="1" applyFont="1" applyAlignment="1" applyProtection="1">
      <alignment horizontal="right"/>
    </xf>
    <xf numFmtId="167" fontId="6" fillId="0" borderId="0" xfId="1" applyNumberFormat="1" applyFont="1" applyFill="1" applyBorder="1" applyAlignment="1" applyProtection="1">
      <alignment horizontal="right"/>
    </xf>
    <xf numFmtId="7" fontId="6" fillId="3" borderId="34" xfId="0" applyNumberFormat="1" applyFont="1" applyFill="1" applyBorder="1" applyAlignment="1" applyProtection="1">
      <alignment horizontal="right" vertical="center"/>
    </xf>
    <xf numFmtId="9" fontId="6" fillId="0" borderId="33" xfId="2" applyNumberFormat="1" applyFont="1" applyFill="1" applyBorder="1" applyAlignment="1" applyProtection="1">
      <alignment horizontal="center" vertical="center"/>
      <protection locked="0"/>
    </xf>
    <xf numFmtId="166" fontId="6" fillId="0" borderId="33" xfId="2" applyNumberFormat="1" applyFont="1" applyFill="1" applyBorder="1" applyAlignment="1" applyProtection="1">
      <alignment horizontal="center" vertical="center"/>
      <protection locked="0"/>
    </xf>
    <xf numFmtId="10" fontId="6" fillId="0" borderId="0" xfId="2" applyNumberFormat="1" applyFont="1" applyFill="1" applyBorder="1" applyAlignment="1" applyProtection="1">
      <alignment horizontal="right" vertical="center"/>
      <protection locked="0"/>
    </xf>
    <xf numFmtId="169" fontId="5" fillId="0" borderId="5" xfId="0" applyNumberFormat="1" applyFont="1" applyBorder="1" applyAlignment="1" applyProtection="1">
      <alignment horizontal="right" vertical="center" wrapText="1"/>
      <protection locked="0"/>
    </xf>
    <xf numFmtId="0" fontId="5" fillId="0" borderId="0" xfId="0" applyFont="1" applyAlignment="1" applyProtection="1">
      <alignment horizontal="left" vertical="top" wrapText="1"/>
    </xf>
    <xf numFmtId="167" fontId="5" fillId="0" borderId="0" xfId="0" applyNumberFormat="1" applyFont="1" applyFill="1" applyBorder="1" applyProtection="1"/>
    <xf numFmtId="0" fontId="5" fillId="0" borderId="0" xfId="0" applyFont="1" applyAlignment="1" applyProtection="1">
      <alignment horizontal="left" vertical="top" wrapText="1"/>
    </xf>
    <xf numFmtId="0" fontId="0" fillId="0" borderId="0" xfId="0" applyFont="1" applyBorder="1" applyAlignment="1" applyProtection="1">
      <alignment horizontal="left" vertical="center" wrapText="1"/>
    </xf>
    <xf numFmtId="0" fontId="6" fillId="0" borderId="0" xfId="0" applyFont="1" applyFill="1" applyBorder="1" applyAlignment="1" applyProtection="1">
      <alignment horizontal="center" vertical="center" wrapText="1"/>
    </xf>
    <xf numFmtId="0" fontId="13" fillId="0" borderId="0" xfId="0" applyFont="1" applyAlignment="1" applyProtection="1">
      <alignment vertical="top"/>
    </xf>
    <xf numFmtId="0" fontId="13" fillId="0" borderId="0" xfId="0" applyFont="1" applyAlignment="1" applyProtection="1">
      <alignment vertical="top" wrapText="1"/>
    </xf>
    <xf numFmtId="0" fontId="13" fillId="0" borderId="0" xfId="0" applyFont="1" applyAlignment="1" applyProtection="1">
      <alignment horizontal="left" vertical="top"/>
    </xf>
    <xf numFmtId="0" fontId="0" fillId="0" borderId="0" xfId="0" applyFont="1" applyBorder="1" applyAlignment="1" applyProtection="1">
      <alignment horizontal="left" vertical="center" wrapText="1"/>
    </xf>
    <xf numFmtId="0" fontId="5" fillId="0" borderId="0" xfId="0" applyFont="1" applyFill="1" applyBorder="1" applyAlignment="1" applyProtection="1">
      <alignment horizontal="left" vertical="center" wrapText="1"/>
    </xf>
    <xf numFmtId="169" fontId="5" fillId="0" borderId="0" xfId="0" applyNumberFormat="1"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0" xfId="0" applyFill="1" applyBorder="1" applyAlignment="1">
      <alignment horizontal="center"/>
    </xf>
    <xf numFmtId="0" fontId="0" fillId="0" borderId="0" xfId="0" applyFont="1" applyBorder="1" applyProtection="1"/>
    <xf numFmtId="0" fontId="0" fillId="0" borderId="0" xfId="0" applyFont="1" applyBorder="1" applyProtection="1">
      <protection locked="0"/>
    </xf>
    <xf numFmtId="10" fontId="5" fillId="0" borderId="26" xfId="0" applyNumberFormat="1"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hidden="1"/>
    </xf>
    <xf numFmtId="9" fontId="6" fillId="0" borderId="4" xfId="2" applyFont="1" applyBorder="1" applyAlignment="1" applyProtection="1">
      <alignment horizontal="center" vertical="center"/>
      <protection locked="0" hidden="1"/>
    </xf>
    <xf numFmtId="167" fontId="5" fillId="0" borderId="4" xfId="1" applyNumberFormat="1" applyFont="1" applyBorder="1" applyAlignment="1" applyProtection="1">
      <alignment horizontal="center" vertical="center"/>
      <protection locked="0" hidden="1"/>
    </xf>
    <xf numFmtId="169" fontId="5" fillId="3" borderId="19" xfId="0" applyNumberFormat="1" applyFont="1" applyFill="1" applyBorder="1" applyAlignment="1" applyProtection="1">
      <alignment horizontal="right" wrapText="1"/>
    </xf>
    <xf numFmtId="169" fontId="5" fillId="3" borderId="9" xfId="0" applyNumberFormat="1" applyFont="1" applyFill="1" applyBorder="1" applyAlignment="1" applyProtection="1">
      <alignment horizontal="right" wrapText="1"/>
    </xf>
    <xf numFmtId="169" fontId="5" fillId="3" borderId="9" xfId="0" applyNumberFormat="1" applyFont="1" applyFill="1" applyBorder="1" applyAlignment="1" applyProtection="1">
      <alignment horizontal="right"/>
    </xf>
    <xf numFmtId="0" fontId="5" fillId="0" borderId="0" xfId="0" applyFont="1" applyAlignment="1" applyProtection="1">
      <protection locked="0"/>
    </xf>
    <xf numFmtId="5" fontId="5" fillId="3" borderId="4" xfId="1" applyNumberFormat="1" applyFont="1" applyFill="1" applyBorder="1" applyAlignment="1" applyProtection="1">
      <alignment horizontal="center" vertical="center"/>
    </xf>
    <xf numFmtId="167" fontId="5" fillId="0" borderId="0" xfId="1" applyNumberFormat="1" applyFont="1" applyFill="1" applyBorder="1" applyAlignment="1" applyProtection="1">
      <alignment horizontal="center" vertical="center"/>
      <protection locked="0"/>
    </xf>
    <xf numFmtId="167" fontId="6" fillId="0" borderId="0" xfId="0" applyNumberFormat="1" applyFont="1" applyFill="1" applyBorder="1" applyAlignment="1" applyProtection="1">
      <alignment horizontal="center" vertical="center"/>
    </xf>
    <xf numFmtId="0" fontId="5" fillId="0" borderId="0" xfId="0" applyFont="1" applyBorder="1" applyAlignment="1" applyProtection="1">
      <alignment horizontal="center"/>
    </xf>
    <xf numFmtId="0" fontId="5" fillId="0" borderId="0" xfId="0" applyFont="1" applyFill="1" applyBorder="1" applyAlignment="1" applyProtection="1">
      <alignment horizontal="center" vertical="center"/>
    </xf>
    <xf numFmtId="0" fontId="5" fillId="0" borderId="0" xfId="0" applyFont="1" applyFill="1" applyAlignment="1" applyProtection="1">
      <alignment horizontal="center" vertical="center" wrapText="1"/>
    </xf>
    <xf numFmtId="166" fontId="6" fillId="0" borderId="4" xfId="2" applyNumberFormat="1" applyFont="1" applyBorder="1" applyAlignment="1" applyProtection="1">
      <alignment horizontal="center" vertical="center"/>
      <protection locked="0"/>
    </xf>
    <xf numFmtId="169" fontId="5" fillId="3" borderId="19" xfId="0" applyNumberFormat="1" applyFont="1" applyFill="1" applyBorder="1" applyAlignment="1" applyProtection="1">
      <alignment horizontal="right" vertical="center" wrapText="1"/>
    </xf>
    <xf numFmtId="0" fontId="5" fillId="3" borderId="18" xfId="0" applyFont="1" applyFill="1" applyBorder="1" applyAlignment="1" applyProtection="1">
      <alignment horizontal="left" vertical="top" wrapText="1"/>
    </xf>
    <xf numFmtId="0" fontId="5" fillId="3" borderId="0" xfId="0" applyFont="1" applyFill="1" applyBorder="1" applyAlignment="1" applyProtection="1">
      <alignment horizontal="left" vertical="top" wrapText="1"/>
    </xf>
    <xf numFmtId="166" fontId="5" fillId="0" borderId="22" xfId="2" applyNumberFormat="1" applyFont="1" applyFill="1" applyBorder="1" applyAlignment="1" applyProtection="1">
      <alignment horizontal="center" vertical="center" wrapText="1"/>
      <protection locked="0"/>
    </xf>
    <xf numFmtId="167" fontId="2" fillId="0" borderId="0" xfId="0" applyNumberFormat="1" applyFont="1" applyBorder="1" applyProtection="1"/>
    <xf numFmtId="167" fontId="5" fillId="0" borderId="0" xfId="0" applyNumberFormat="1" applyFont="1" applyFill="1" applyBorder="1" applyAlignment="1" applyProtection="1">
      <alignment vertical="top"/>
    </xf>
    <xf numFmtId="0" fontId="0" fillId="0" borderId="0" xfId="0" applyFont="1" applyFill="1" applyBorder="1" applyProtection="1"/>
    <xf numFmtId="7" fontId="2" fillId="0" borderId="0" xfId="0" applyNumberFormat="1" applyFont="1" applyFill="1" applyBorder="1" applyProtection="1"/>
    <xf numFmtId="167" fontId="0" fillId="0" borderId="0" xfId="0" applyNumberFormat="1" applyFont="1" applyFill="1" applyBorder="1" applyProtection="1"/>
    <xf numFmtId="0" fontId="5" fillId="0" borderId="0" xfId="0" applyFont="1" applyFill="1" applyBorder="1" applyAlignment="1" applyProtection="1">
      <alignment vertical="top"/>
      <protection locked="0"/>
    </xf>
    <xf numFmtId="0" fontId="2" fillId="0" borderId="0" xfId="0" applyFont="1" applyFill="1" applyBorder="1" applyProtection="1"/>
    <xf numFmtId="0" fontId="0" fillId="0" borderId="0" xfId="0" applyFont="1" applyFill="1" applyBorder="1" applyProtection="1">
      <protection locked="0"/>
    </xf>
    <xf numFmtId="0" fontId="2" fillId="0" borderId="0" xfId="0" applyFont="1" applyFill="1" applyBorder="1" applyAlignment="1" applyProtection="1">
      <alignment vertical="center"/>
    </xf>
    <xf numFmtId="0" fontId="0" fillId="0" borderId="0" xfId="0" applyFont="1" applyFill="1" applyBorder="1" applyAlignment="1" applyProtection="1">
      <alignment vertical="top"/>
    </xf>
    <xf numFmtId="0" fontId="0" fillId="0" borderId="0" xfId="0" applyFont="1" applyFill="1" applyBorder="1" applyAlignment="1" applyProtection="1">
      <alignment horizontal="left" vertical="top" wrapText="1"/>
    </xf>
    <xf numFmtId="0" fontId="0" fillId="0" borderId="0" xfId="0" applyFont="1" applyFill="1" applyBorder="1" applyAlignment="1" applyProtection="1"/>
    <xf numFmtId="0" fontId="0" fillId="0" borderId="0" xfId="0" applyFont="1" applyFill="1" applyBorder="1" applyAlignment="1" applyProtection="1">
      <alignment horizontal="left" wrapText="1"/>
    </xf>
    <xf numFmtId="170" fontId="2" fillId="0" borderId="0" xfId="0" applyNumberFormat="1" applyFont="1" applyBorder="1" applyProtection="1"/>
    <xf numFmtId="170" fontId="2" fillId="0" borderId="0" xfId="0" applyNumberFormat="1" applyFont="1" applyFill="1" applyBorder="1" applyProtection="1"/>
    <xf numFmtId="170" fontId="5" fillId="0" borderId="0" xfId="0" applyNumberFormat="1" applyFont="1" applyFill="1" applyBorder="1" applyAlignment="1" applyProtection="1">
      <alignment vertical="top"/>
    </xf>
    <xf numFmtId="10" fontId="6" fillId="0" borderId="33" xfId="2" applyNumberFormat="1" applyFont="1" applyFill="1" applyBorder="1" applyAlignment="1" applyProtection="1">
      <alignment horizontal="center" vertical="center"/>
      <protection locked="0"/>
    </xf>
    <xf numFmtId="167" fontId="2" fillId="0" borderId="0" xfId="0" applyNumberFormat="1" applyFont="1" applyFill="1" applyBorder="1" applyProtection="1"/>
    <xf numFmtId="167" fontId="5" fillId="0" borderId="0" xfId="0" applyNumberFormat="1" applyFont="1" applyBorder="1" applyAlignment="1" applyProtection="1">
      <alignment vertical="top"/>
    </xf>
    <xf numFmtId="7" fontId="0" fillId="3" borderId="4" xfId="0" applyNumberFormat="1" applyFont="1" applyFill="1" applyBorder="1"/>
    <xf numFmtId="0" fontId="0" fillId="0" borderId="0" xfId="0" applyFont="1" applyFill="1" applyBorder="1"/>
    <xf numFmtId="0" fontId="2" fillId="0" borderId="0" xfId="0" applyFont="1" applyFill="1" applyBorder="1"/>
    <xf numFmtId="0" fontId="17" fillId="0" borderId="0" xfId="0" applyFont="1" applyFill="1" applyBorder="1"/>
    <xf numFmtId="44" fontId="0" fillId="0" borderId="0" xfId="0" applyNumberFormat="1" applyFont="1" applyFill="1" applyBorder="1"/>
    <xf numFmtId="7" fontId="0" fillId="0" borderId="0" xfId="0" applyNumberFormat="1" applyFont="1" applyFill="1" applyBorder="1" applyAlignment="1">
      <alignment horizontal="right" vertical="center"/>
    </xf>
    <xf numFmtId="0" fontId="16" fillId="0" borderId="0" xfId="0" applyFont="1" applyFill="1" applyBorder="1" applyAlignment="1"/>
    <xf numFmtId="0" fontId="2" fillId="0" borderId="0" xfId="0" applyFont="1" applyFill="1" applyBorder="1" applyAlignment="1">
      <alignment vertical="top"/>
    </xf>
    <xf numFmtId="0" fontId="2" fillId="0" borderId="0" xfId="0" applyFont="1" applyFill="1" applyBorder="1" applyAlignment="1">
      <alignment vertical="center"/>
    </xf>
    <xf numFmtId="7" fontId="0" fillId="0" borderId="0" xfId="0" applyNumberFormat="1" applyFont="1" applyFill="1" applyBorder="1" applyAlignment="1">
      <alignment vertical="center"/>
    </xf>
    <xf numFmtId="0" fontId="0" fillId="0" borderId="0" xfId="0" applyFont="1" applyFill="1" applyBorder="1" applyAlignment="1">
      <alignment vertical="center"/>
    </xf>
    <xf numFmtId="0" fontId="6" fillId="0" borderId="0" xfId="0" applyFont="1" applyFill="1" applyBorder="1" applyAlignment="1">
      <alignment vertical="top" wrapText="1"/>
    </xf>
    <xf numFmtId="0" fontId="0" fillId="0" borderId="0" xfId="0" applyFont="1" applyFill="1" applyBorder="1" applyAlignment="1">
      <alignment vertical="top" wrapText="1"/>
    </xf>
    <xf numFmtId="0" fontId="0" fillId="0" borderId="0" xfId="0" applyFont="1" applyFill="1" applyBorder="1" applyAlignment="1">
      <alignment vertical="top"/>
    </xf>
    <xf numFmtId="0" fontId="19" fillId="0" borderId="0" xfId="0" applyFont="1" applyProtection="1"/>
    <xf numFmtId="0" fontId="0" fillId="3" borderId="4" xfId="0" applyFont="1" applyFill="1" applyBorder="1" applyAlignment="1">
      <alignment horizontal="left" vertical="center"/>
    </xf>
    <xf numFmtId="7" fontId="0" fillId="5" borderId="4" xfId="0" applyNumberFormat="1" applyFont="1" applyFill="1" applyBorder="1" applyAlignment="1">
      <alignment horizontal="right" vertical="center"/>
    </xf>
    <xf numFmtId="0" fontId="0" fillId="5" borderId="4" xfId="0" applyFont="1" applyFill="1" applyBorder="1" applyAlignment="1">
      <alignment horizontal="right" vertical="center"/>
    </xf>
    <xf numFmtId="0" fontId="2" fillId="5" borderId="4" xfId="0" applyFont="1" applyFill="1" applyBorder="1" applyAlignment="1">
      <alignment horizontal="center" vertical="center"/>
    </xf>
    <xf numFmtId="0" fontId="0" fillId="3" borderId="4" xfId="0" applyFont="1" applyFill="1" applyBorder="1" applyAlignment="1">
      <alignment horizontal="left" vertical="top" wrapText="1"/>
    </xf>
    <xf numFmtId="0" fontId="0" fillId="3" borderId="4" xfId="0" applyFont="1" applyFill="1" applyBorder="1" applyAlignment="1">
      <alignment horizontal="left" vertical="top"/>
    </xf>
    <xf numFmtId="0" fontId="6" fillId="5" borderId="4" xfId="0" applyFont="1" applyFill="1" applyBorder="1" applyAlignment="1">
      <alignment horizontal="left" vertical="top" wrapText="1"/>
    </xf>
    <xf numFmtId="0" fontId="20" fillId="5" borderId="1" xfId="0" applyFont="1" applyFill="1" applyBorder="1" applyAlignment="1">
      <alignment horizontal="center"/>
    </xf>
    <xf numFmtId="0" fontId="20" fillId="5" borderId="2" xfId="0" applyFont="1" applyFill="1" applyBorder="1" applyAlignment="1">
      <alignment horizontal="center"/>
    </xf>
    <xf numFmtId="0" fontId="20" fillId="5" borderId="3" xfId="0" applyFont="1" applyFill="1" applyBorder="1" applyAlignment="1">
      <alignment horizontal="center"/>
    </xf>
    <xf numFmtId="0" fontId="2" fillId="5" borderId="4" xfId="0" applyFont="1" applyFill="1" applyBorder="1" applyAlignment="1">
      <alignment horizontal="left" vertical="top"/>
    </xf>
    <xf numFmtId="0" fontId="6" fillId="4" borderId="5"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9" fontId="5" fillId="3" borderId="5" xfId="2" applyFont="1" applyFill="1" applyBorder="1" applyAlignment="1" applyProtection="1">
      <alignment horizontal="center" vertical="center" wrapText="1"/>
    </xf>
    <xf numFmtId="9" fontId="5" fillId="3" borderId="19" xfId="2" applyFont="1" applyFill="1" applyBorder="1" applyAlignment="1" applyProtection="1">
      <alignment horizontal="center" vertical="center" wrapText="1"/>
    </xf>
    <xf numFmtId="10" fontId="5" fillId="3" borderId="5" xfId="2" applyNumberFormat="1" applyFont="1" applyFill="1" applyBorder="1" applyAlignment="1" applyProtection="1">
      <alignment horizontal="center" vertical="center" wrapText="1"/>
    </xf>
    <xf numFmtId="10" fontId="5" fillId="3" borderId="19" xfId="2" applyNumberFormat="1" applyFont="1" applyFill="1" applyBorder="1" applyAlignment="1" applyProtection="1">
      <alignment horizontal="center" vertical="center" wrapText="1"/>
    </xf>
    <xf numFmtId="0" fontId="5" fillId="5" borderId="1" xfId="0" applyFont="1" applyFill="1" applyBorder="1" applyAlignment="1" applyProtection="1">
      <alignment horizontal="left" vertical="center" wrapText="1"/>
    </xf>
    <xf numFmtId="0" fontId="5" fillId="5" borderId="2" xfId="0" applyFont="1" applyFill="1" applyBorder="1" applyAlignment="1" applyProtection="1">
      <alignment horizontal="left" vertical="center" wrapText="1"/>
    </xf>
    <xf numFmtId="0" fontId="5" fillId="3" borderId="41" xfId="0" applyFont="1" applyFill="1" applyBorder="1" applyAlignment="1" applyProtection="1">
      <alignment horizontal="center" vertical="center"/>
    </xf>
    <xf numFmtId="0" fontId="5" fillId="0" borderId="6" xfId="0" applyFont="1" applyBorder="1" applyAlignment="1" applyProtection="1">
      <alignment horizontal="center"/>
    </xf>
    <xf numFmtId="0" fontId="5" fillId="0" borderId="7" xfId="0" applyFont="1" applyBorder="1" applyAlignment="1" applyProtection="1">
      <alignment horizontal="center"/>
    </xf>
    <xf numFmtId="0" fontId="5" fillId="0" borderId="8" xfId="0" applyFont="1" applyBorder="1" applyAlignment="1" applyProtection="1">
      <alignment horizontal="center"/>
    </xf>
    <xf numFmtId="0" fontId="5" fillId="0" borderId="20" xfId="0" applyFont="1" applyBorder="1" applyAlignment="1" applyProtection="1">
      <alignment horizontal="center"/>
    </xf>
    <xf numFmtId="0" fontId="5" fillId="0" borderId="21" xfId="0" applyFont="1" applyBorder="1" applyAlignment="1" applyProtection="1">
      <alignment horizontal="center"/>
    </xf>
    <xf numFmtId="0" fontId="5" fillId="0" borderId="22" xfId="0" applyFont="1" applyBorder="1" applyAlignment="1" applyProtection="1">
      <alignment horizontal="center"/>
    </xf>
    <xf numFmtId="0" fontId="6" fillId="5" borderId="32" xfId="0" applyFont="1" applyFill="1" applyBorder="1" applyAlignment="1" applyProtection="1">
      <alignment horizontal="left" vertical="center"/>
    </xf>
    <xf numFmtId="0" fontId="6" fillId="5" borderId="33" xfId="0" applyFont="1" applyFill="1" applyBorder="1" applyAlignment="1" applyProtection="1">
      <alignment horizontal="left" vertical="center"/>
    </xf>
    <xf numFmtId="0" fontId="12" fillId="0" borderId="13" xfId="0" applyFont="1" applyFill="1" applyBorder="1" applyAlignment="1" applyProtection="1">
      <alignment horizontal="left" vertical="center" wrapText="1"/>
      <protection locked="0"/>
    </xf>
    <xf numFmtId="0" fontId="12" fillId="0" borderId="14" xfId="0" applyFont="1" applyFill="1" applyBorder="1" applyAlignment="1" applyProtection="1">
      <alignment horizontal="left" vertical="center" wrapText="1"/>
      <protection locked="0"/>
    </xf>
    <xf numFmtId="0" fontId="12" fillId="0" borderId="15"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5" fillId="0" borderId="0" xfId="0" applyFont="1" applyAlignment="1" applyProtection="1">
      <alignment horizontal="left" wrapText="1"/>
    </xf>
    <xf numFmtId="0" fontId="5" fillId="3" borderId="0" xfId="0" applyFont="1" applyFill="1" applyAlignment="1" applyProtection="1">
      <alignment horizontal="center" vertical="center" wrapText="1"/>
    </xf>
    <xf numFmtId="0" fontId="6" fillId="4" borderId="6" xfId="0" applyFont="1" applyFill="1" applyBorder="1" applyAlignment="1" applyProtection="1">
      <alignment horizontal="left" vertical="center" wrapText="1"/>
    </xf>
    <xf numFmtId="0" fontId="6" fillId="4" borderId="7" xfId="0" applyFont="1" applyFill="1" applyBorder="1" applyAlignment="1" applyProtection="1">
      <alignment horizontal="left" vertical="center" wrapText="1"/>
    </xf>
    <xf numFmtId="0" fontId="6" fillId="4" borderId="8" xfId="0" applyFont="1" applyFill="1" applyBorder="1" applyAlignment="1" applyProtection="1">
      <alignment horizontal="left" vertical="center" wrapText="1"/>
    </xf>
    <xf numFmtId="0" fontId="6" fillId="4" borderId="20" xfId="0" applyFont="1" applyFill="1" applyBorder="1" applyAlignment="1" applyProtection="1">
      <alignment horizontal="left" vertical="center" wrapText="1"/>
    </xf>
    <xf numFmtId="0" fontId="6" fillId="4" borderId="21" xfId="0" applyFont="1" applyFill="1" applyBorder="1" applyAlignment="1" applyProtection="1">
      <alignment horizontal="left" vertical="center" wrapText="1"/>
    </xf>
    <xf numFmtId="0" fontId="6" fillId="4" borderId="22" xfId="0" applyFont="1" applyFill="1" applyBorder="1" applyAlignment="1" applyProtection="1">
      <alignment horizontal="left" vertical="center" wrapText="1"/>
    </xf>
    <xf numFmtId="167" fontId="6" fillId="3" borderId="6" xfId="0" applyNumberFormat="1" applyFont="1" applyFill="1" applyBorder="1" applyAlignment="1" applyProtection="1">
      <alignment horizontal="left" vertical="top" wrapText="1"/>
    </xf>
    <xf numFmtId="167" fontId="6" fillId="3" borderId="7" xfId="0" applyNumberFormat="1" applyFont="1" applyFill="1" applyBorder="1" applyAlignment="1" applyProtection="1">
      <alignment horizontal="left" vertical="top" wrapText="1"/>
    </xf>
    <xf numFmtId="167" fontId="6" fillId="3" borderId="8" xfId="0" applyNumberFormat="1" applyFont="1" applyFill="1" applyBorder="1" applyAlignment="1" applyProtection="1">
      <alignment horizontal="left" vertical="top" wrapText="1"/>
    </xf>
    <xf numFmtId="167" fontId="6" fillId="3" borderId="6" xfId="0" applyNumberFormat="1" applyFont="1" applyFill="1" applyBorder="1" applyAlignment="1" applyProtection="1">
      <alignment horizontal="center" vertical="center" wrapText="1"/>
    </xf>
    <xf numFmtId="167" fontId="6" fillId="3" borderId="8"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left" vertical="top" wrapText="1"/>
    </xf>
    <xf numFmtId="0" fontId="6" fillId="4" borderId="4"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167" fontId="5" fillId="3" borderId="1" xfId="0" applyNumberFormat="1" applyFont="1" applyFill="1" applyBorder="1" applyAlignment="1" applyProtection="1">
      <alignment horizontal="left" vertical="center" wrapText="1"/>
    </xf>
    <xf numFmtId="167" fontId="5" fillId="3" borderId="2" xfId="0" applyNumberFormat="1" applyFont="1" applyFill="1" applyBorder="1" applyAlignment="1" applyProtection="1">
      <alignment horizontal="left" vertical="center" wrapText="1"/>
    </xf>
    <xf numFmtId="167" fontId="5" fillId="0" borderId="4" xfId="0" applyNumberFormat="1" applyFont="1" applyFill="1" applyBorder="1" applyAlignment="1" applyProtection="1">
      <alignment horizontal="center" vertical="center"/>
      <protection locked="0"/>
    </xf>
    <xf numFmtId="0" fontId="5" fillId="3" borderId="20" xfId="0" applyFont="1" applyFill="1" applyBorder="1" applyAlignment="1" applyProtection="1">
      <alignment horizontal="left" vertical="top" wrapText="1"/>
    </xf>
    <xf numFmtId="0" fontId="5" fillId="3" borderId="21" xfId="0" applyFont="1" applyFill="1" applyBorder="1" applyAlignment="1" applyProtection="1">
      <alignment horizontal="left" vertical="top" wrapText="1"/>
    </xf>
    <xf numFmtId="0" fontId="5" fillId="3" borderId="6" xfId="0" applyFont="1" applyFill="1" applyBorder="1" applyAlignment="1" applyProtection="1">
      <alignment horizontal="left" vertical="center" wrapText="1"/>
    </xf>
    <xf numFmtId="0" fontId="5" fillId="3" borderId="7"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0" fontId="5" fillId="4" borderId="2" xfId="0" applyFont="1" applyFill="1" applyBorder="1" applyAlignment="1" applyProtection="1">
      <alignment horizontal="left" vertical="center" wrapText="1"/>
    </xf>
    <xf numFmtId="0" fontId="5" fillId="4" borderId="3" xfId="0" applyFont="1" applyFill="1" applyBorder="1" applyAlignment="1" applyProtection="1">
      <alignment horizontal="left" vertical="center" wrapText="1"/>
    </xf>
    <xf numFmtId="0" fontId="6" fillId="4" borderId="6" xfId="0" applyFont="1" applyFill="1" applyBorder="1" applyAlignment="1" applyProtection="1">
      <alignment horizontal="left" vertical="top" wrapText="1"/>
    </xf>
    <xf numFmtId="0" fontId="6" fillId="4" borderId="7" xfId="0" applyFont="1" applyFill="1" applyBorder="1" applyAlignment="1" applyProtection="1">
      <alignment horizontal="left" vertical="top" wrapText="1"/>
    </xf>
    <xf numFmtId="0" fontId="6" fillId="4" borderId="20" xfId="0" applyFont="1" applyFill="1" applyBorder="1" applyAlignment="1" applyProtection="1">
      <alignment horizontal="left" vertical="top" wrapText="1"/>
    </xf>
    <xf numFmtId="0" fontId="6" fillId="4" borderId="21" xfId="0" applyFont="1" applyFill="1" applyBorder="1" applyAlignment="1" applyProtection="1">
      <alignment horizontal="left" vertical="top" wrapText="1"/>
    </xf>
    <xf numFmtId="0" fontId="5" fillId="3" borderId="7" xfId="0" applyFont="1" applyFill="1" applyBorder="1" applyAlignment="1" applyProtection="1">
      <alignment horizontal="left" vertical="center"/>
    </xf>
    <xf numFmtId="0" fontId="5" fillId="3" borderId="8" xfId="0" applyFont="1" applyFill="1" applyBorder="1" applyAlignment="1" applyProtection="1">
      <alignment vertical="center"/>
    </xf>
    <xf numFmtId="0" fontId="5" fillId="3" borderId="6" xfId="0" applyFont="1" applyFill="1" applyBorder="1" applyAlignment="1" applyProtection="1">
      <alignment horizontal="left" vertical="top" wrapText="1"/>
    </xf>
    <xf numFmtId="0" fontId="5" fillId="3" borderId="7" xfId="0" applyFont="1" applyFill="1" applyBorder="1" applyAlignment="1" applyProtection="1">
      <alignment horizontal="left" vertical="top" wrapText="1"/>
    </xf>
    <xf numFmtId="0" fontId="5" fillId="3" borderId="8" xfId="0" applyFont="1" applyFill="1" applyBorder="1" applyAlignment="1" applyProtection="1">
      <alignment horizontal="left" vertical="top" wrapText="1"/>
    </xf>
    <xf numFmtId="0" fontId="5" fillId="5" borderId="3" xfId="0" applyFont="1" applyFill="1" applyBorder="1" applyAlignment="1" applyProtection="1">
      <alignment horizontal="left" vertical="center" wrapText="1"/>
    </xf>
    <xf numFmtId="167" fontId="6" fillId="3" borderId="1" xfId="1" applyNumberFormat="1" applyFont="1" applyFill="1" applyBorder="1" applyAlignment="1" applyProtection="1">
      <alignment horizontal="right"/>
    </xf>
    <xf numFmtId="167" fontId="6" fillId="3" borderId="3" xfId="1" applyNumberFormat="1" applyFont="1" applyFill="1" applyBorder="1" applyAlignment="1" applyProtection="1">
      <alignment horizontal="right"/>
    </xf>
    <xf numFmtId="0" fontId="6" fillId="5" borderId="4" xfId="0" applyFont="1" applyFill="1" applyBorder="1" applyAlignment="1" applyProtection="1">
      <alignment horizontal="left" vertical="center" wrapText="1"/>
    </xf>
    <xf numFmtId="167" fontId="5" fillId="3" borderId="1" xfId="1" applyNumberFormat="1" applyFont="1" applyFill="1" applyBorder="1" applyAlignment="1" applyProtection="1">
      <alignment horizontal="right" vertical="center"/>
    </xf>
    <xf numFmtId="167" fontId="5" fillId="3" borderId="3" xfId="1" applyNumberFormat="1" applyFont="1" applyFill="1" applyBorder="1" applyAlignment="1" applyProtection="1">
      <alignment horizontal="right" vertical="center"/>
    </xf>
    <xf numFmtId="0" fontId="6" fillId="5" borderId="1" xfId="0" applyFont="1" applyFill="1" applyBorder="1" applyAlignment="1" applyProtection="1">
      <alignment horizontal="left" vertical="center" wrapText="1"/>
    </xf>
    <xf numFmtId="0" fontId="6" fillId="5" borderId="2" xfId="0" applyFont="1" applyFill="1" applyBorder="1" applyAlignment="1" applyProtection="1">
      <alignment horizontal="left" vertical="center" wrapText="1"/>
    </xf>
    <xf numFmtId="167" fontId="6" fillId="3" borderId="32" xfId="1" applyNumberFormat="1" applyFont="1" applyFill="1" applyBorder="1" applyAlignment="1" applyProtection="1">
      <alignment horizontal="right"/>
    </xf>
    <xf numFmtId="167" fontId="6" fillId="3" borderId="34" xfId="1" applyNumberFormat="1" applyFont="1" applyFill="1" applyBorder="1" applyAlignment="1" applyProtection="1">
      <alignment horizontal="right"/>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15" xfId="0" applyFont="1" applyFill="1" applyBorder="1" applyAlignment="1" applyProtection="1">
      <alignment horizontal="left" vertical="center" wrapText="1"/>
      <protection locked="0"/>
    </xf>
    <xf numFmtId="0" fontId="5" fillId="0" borderId="26" xfId="0" applyFont="1" applyFill="1" applyBorder="1" applyAlignment="1" applyProtection="1">
      <alignment horizontal="left" vertical="center" wrapText="1"/>
      <protection locked="0"/>
    </xf>
    <xf numFmtId="0" fontId="5" fillId="0" borderId="27"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5" fillId="0" borderId="31" xfId="0" applyFont="1" applyFill="1" applyBorder="1" applyAlignment="1" applyProtection="1">
      <alignment horizontal="left" vertical="center" wrapText="1"/>
      <protection locked="0"/>
    </xf>
    <xf numFmtId="0" fontId="6" fillId="5" borderId="3" xfId="0" applyFont="1" applyFill="1" applyBorder="1" applyAlignment="1" applyProtection="1">
      <alignment horizontal="left" vertical="center" wrapText="1"/>
    </xf>
    <xf numFmtId="7" fontId="6" fillId="3" borderId="1" xfId="0" applyNumberFormat="1" applyFont="1" applyFill="1" applyBorder="1" applyAlignment="1" applyProtection="1">
      <alignment horizontal="center" vertical="center"/>
    </xf>
    <xf numFmtId="7" fontId="6" fillId="3" borderId="3" xfId="0" applyNumberFormat="1" applyFont="1" applyFill="1" applyBorder="1" applyAlignment="1" applyProtection="1">
      <alignment horizontal="center" vertical="center"/>
    </xf>
    <xf numFmtId="0" fontId="6" fillId="4" borderId="9" xfId="0" applyFont="1" applyFill="1" applyBorder="1" applyAlignment="1" applyProtection="1">
      <alignment horizontal="center" vertical="center" wrapText="1"/>
    </xf>
    <xf numFmtId="0" fontId="6" fillId="4" borderId="6" xfId="0" applyFont="1" applyFill="1" applyBorder="1" applyAlignment="1" applyProtection="1">
      <alignment horizontal="center" vertical="center" wrapText="1"/>
    </xf>
    <xf numFmtId="0" fontId="6" fillId="4" borderId="7" xfId="0" applyFont="1" applyFill="1" applyBorder="1" applyAlignment="1" applyProtection="1">
      <alignment horizontal="center" vertical="center" wrapText="1"/>
    </xf>
    <xf numFmtId="0" fontId="6" fillId="4" borderId="8"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167" fontId="2" fillId="0" borderId="0" xfId="0" applyNumberFormat="1" applyFont="1" applyFill="1" applyBorder="1" applyAlignment="1" applyProtection="1">
      <alignment horizontal="center" vertical="center" wrapText="1"/>
      <protection locked="0"/>
    </xf>
    <xf numFmtId="0" fontId="13" fillId="0" borderId="0" xfId="0" applyFont="1" applyAlignment="1" applyProtection="1">
      <alignment horizontal="left" vertical="top" wrapText="1"/>
    </xf>
    <xf numFmtId="0" fontId="13" fillId="0" borderId="0" xfId="0" applyFont="1" applyAlignment="1" applyProtection="1">
      <alignment horizontal="left" vertical="top"/>
    </xf>
    <xf numFmtId="167" fontId="6" fillId="3" borderId="1" xfId="1" applyNumberFormat="1" applyFont="1" applyFill="1" applyBorder="1" applyAlignment="1" applyProtection="1">
      <alignment horizontal="center" vertical="center"/>
    </xf>
    <xf numFmtId="167" fontId="6" fillId="3" borderId="3" xfId="1" applyNumberFormat="1" applyFont="1" applyFill="1" applyBorder="1" applyAlignment="1" applyProtection="1">
      <alignment horizontal="center" vertical="center"/>
    </xf>
    <xf numFmtId="0" fontId="2" fillId="0" borderId="6"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2" fillId="0" borderId="22" xfId="0" applyFont="1" applyBorder="1" applyAlignment="1" applyProtection="1">
      <alignment horizontal="center" vertical="center" wrapText="1"/>
    </xf>
    <xf numFmtId="0" fontId="0" fillId="0" borderId="6" xfId="0" applyFont="1" applyBorder="1" applyAlignment="1" applyProtection="1">
      <alignment horizontal="left" vertical="center" wrapText="1"/>
    </xf>
    <xf numFmtId="0" fontId="0" fillId="0" borderId="7" xfId="0" applyFont="1" applyBorder="1" applyAlignment="1" applyProtection="1">
      <alignment horizontal="left" vertical="center" wrapText="1"/>
    </xf>
    <xf numFmtId="0" fontId="0" fillId="0" borderId="8" xfId="0" applyFont="1" applyBorder="1" applyAlignment="1" applyProtection="1">
      <alignment horizontal="left" vertical="center" wrapText="1"/>
    </xf>
    <xf numFmtId="0" fontId="0" fillId="0" borderId="18"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41" xfId="0" applyFont="1" applyBorder="1" applyAlignment="1" applyProtection="1">
      <alignment horizontal="left" vertical="center" wrapText="1"/>
    </xf>
    <xf numFmtId="0" fontId="0" fillId="0" borderId="20" xfId="0" applyFont="1" applyBorder="1" applyAlignment="1" applyProtection="1">
      <alignment horizontal="left" vertical="center" wrapText="1"/>
    </xf>
    <xf numFmtId="0" fontId="0" fillId="0" borderId="21" xfId="0" applyFont="1" applyBorder="1" applyAlignment="1" applyProtection="1">
      <alignment horizontal="left" vertical="center" wrapText="1"/>
    </xf>
    <xf numFmtId="0" fontId="0" fillId="0" borderId="22" xfId="0" applyFont="1" applyBorder="1" applyAlignment="1" applyProtection="1">
      <alignment horizontal="left" vertical="center" wrapText="1"/>
    </xf>
    <xf numFmtId="0" fontId="14" fillId="4" borderId="0" xfId="0" applyFont="1" applyFill="1" applyAlignment="1" applyProtection="1">
      <alignment horizontal="center" wrapText="1"/>
    </xf>
    <xf numFmtId="0" fontId="0" fillId="4" borderId="0" xfId="0" applyFont="1" applyFill="1" applyAlignment="1" applyProtection="1">
      <alignment horizontal="center" wrapText="1"/>
    </xf>
    <xf numFmtId="0" fontId="5" fillId="0" borderId="0" xfId="0" applyFont="1" applyAlignment="1" applyProtection="1">
      <alignment horizontal="left" vertical="top" wrapText="1"/>
    </xf>
    <xf numFmtId="0" fontId="12" fillId="0" borderId="0" xfId="0" applyFont="1" applyAlignment="1" applyProtection="1">
      <alignment horizontal="left" vertical="top" wrapText="1"/>
    </xf>
    <xf numFmtId="0" fontId="2" fillId="5" borderId="1" xfId="0" applyFont="1" applyFill="1" applyBorder="1" applyAlignment="1" applyProtection="1">
      <alignment horizontal="left" vertical="center" wrapText="1"/>
    </xf>
    <xf numFmtId="0" fontId="2" fillId="5" borderId="2" xfId="0" applyFont="1" applyFill="1" applyBorder="1" applyAlignment="1" applyProtection="1">
      <alignment horizontal="left" vertical="center" wrapText="1"/>
    </xf>
    <xf numFmtId="167" fontId="2" fillId="3" borderId="32" xfId="0" applyNumberFormat="1" applyFont="1" applyFill="1" applyBorder="1" applyAlignment="1" applyProtection="1">
      <alignment horizontal="center" vertical="center" wrapText="1"/>
    </xf>
    <xf numFmtId="167" fontId="2" fillId="3" borderId="34" xfId="0" applyNumberFormat="1" applyFont="1" applyFill="1" applyBorder="1" applyAlignment="1" applyProtection="1">
      <alignment horizontal="center" vertical="center" wrapText="1"/>
    </xf>
    <xf numFmtId="167" fontId="6" fillId="3" borderId="4" xfId="0" applyNumberFormat="1" applyFont="1" applyFill="1" applyBorder="1" applyAlignment="1" applyProtection="1">
      <alignment horizontal="left" vertical="center" wrapText="1"/>
    </xf>
    <xf numFmtId="167" fontId="6" fillId="3" borderId="4" xfId="0" applyNumberFormat="1"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xf>
    <xf numFmtId="0" fontId="6" fillId="5" borderId="19"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9" fontId="5" fillId="3" borderId="9" xfId="2" applyFont="1" applyFill="1" applyBorder="1" applyAlignment="1" applyProtection="1">
      <alignment horizontal="center" vertical="center" wrapText="1"/>
    </xf>
    <xf numFmtId="10" fontId="5" fillId="3" borderId="9" xfId="2" applyNumberFormat="1"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xf>
    <xf numFmtId="0" fontId="6" fillId="5" borderId="6"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5" borderId="8" xfId="0" applyFont="1" applyFill="1" applyBorder="1" applyAlignment="1" applyProtection="1">
      <alignment horizontal="center" vertical="center" wrapText="1"/>
    </xf>
    <xf numFmtId="0" fontId="6" fillId="5" borderId="20" xfId="0" applyFont="1" applyFill="1" applyBorder="1" applyAlignment="1" applyProtection="1">
      <alignment horizontal="center" vertical="center" wrapText="1"/>
    </xf>
    <xf numFmtId="0" fontId="6" fillId="5" borderId="21" xfId="0" applyFont="1" applyFill="1" applyBorder="1" applyAlignment="1" applyProtection="1">
      <alignment horizontal="center" vertical="center" wrapText="1"/>
    </xf>
    <xf numFmtId="0" fontId="6" fillId="5" borderId="22" xfId="0" applyFont="1" applyFill="1" applyBorder="1" applyAlignment="1" applyProtection="1">
      <alignment horizontal="center" vertical="center" wrapText="1"/>
    </xf>
    <xf numFmtId="0" fontId="5" fillId="0" borderId="25"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5" fillId="0" borderId="35" xfId="0" applyFont="1" applyFill="1" applyBorder="1" applyAlignment="1" applyProtection="1">
      <alignment horizontal="left" vertical="center" wrapText="1"/>
      <protection locked="0"/>
    </xf>
    <xf numFmtId="0" fontId="5" fillId="0" borderId="26"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6" fillId="5" borderId="5" xfId="0" applyFont="1" applyFill="1" applyBorder="1" applyAlignment="1" applyProtection="1">
      <alignment horizontal="center" vertical="center"/>
    </xf>
    <xf numFmtId="0" fontId="6" fillId="5" borderId="19" xfId="0" applyFont="1" applyFill="1" applyBorder="1" applyAlignment="1" applyProtection="1">
      <alignment horizontal="center" vertical="center"/>
    </xf>
    <xf numFmtId="0" fontId="0" fillId="5" borderId="19" xfId="0" applyFill="1" applyBorder="1" applyAlignment="1">
      <alignment horizontal="center" vertical="center"/>
    </xf>
    <xf numFmtId="0" fontId="0" fillId="5" borderId="9" xfId="0" applyFill="1" applyBorder="1" applyAlignment="1">
      <alignment horizontal="center" vertical="center"/>
    </xf>
    <xf numFmtId="0" fontId="0" fillId="3" borderId="19" xfId="0" applyFill="1" applyBorder="1" applyAlignment="1">
      <alignment horizontal="center"/>
    </xf>
    <xf numFmtId="0" fontId="0" fillId="3" borderId="9" xfId="0" applyFill="1" applyBorder="1" applyAlignment="1">
      <alignment horizontal="center"/>
    </xf>
    <xf numFmtId="10" fontId="5" fillId="3" borderId="5" xfId="2" applyNumberFormat="1" applyFont="1" applyFill="1" applyBorder="1" applyAlignment="1" applyProtection="1">
      <alignment horizontal="center" vertical="center"/>
    </xf>
    <xf numFmtId="9" fontId="5" fillId="3" borderId="5" xfId="2" applyNumberFormat="1" applyFont="1" applyFill="1" applyBorder="1" applyAlignment="1" applyProtection="1">
      <alignment horizontal="center" vertical="center" wrapText="1"/>
    </xf>
    <xf numFmtId="9" fontId="5" fillId="3" borderId="19" xfId="2" applyNumberFormat="1" applyFont="1" applyFill="1" applyBorder="1" applyAlignment="1" applyProtection="1">
      <alignment horizontal="center" vertical="center" wrapText="1"/>
    </xf>
    <xf numFmtId="0" fontId="5" fillId="0" borderId="29" xfId="0" applyFont="1" applyFill="1" applyBorder="1" applyAlignment="1" applyProtection="1">
      <alignment horizontal="left" vertical="center" wrapText="1"/>
    </xf>
    <xf numFmtId="0" fontId="5" fillId="0" borderId="30" xfId="0" applyFont="1" applyFill="1" applyBorder="1" applyAlignment="1" applyProtection="1">
      <alignment horizontal="left" vertical="center" wrapText="1"/>
    </xf>
    <xf numFmtId="0" fontId="5" fillId="0" borderId="31" xfId="0" applyFont="1" applyFill="1" applyBorder="1" applyAlignment="1" applyProtection="1">
      <alignment horizontal="left" vertical="center" wrapText="1"/>
    </xf>
    <xf numFmtId="9" fontId="5" fillId="3" borderId="9" xfId="2" applyNumberFormat="1" applyFont="1" applyFill="1" applyBorder="1" applyAlignment="1" applyProtection="1">
      <alignment horizontal="center" vertical="center" wrapText="1"/>
    </xf>
    <xf numFmtId="7" fontId="2" fillId="0" borderId="0" xfId="0" applyNumberFormat="1" applyFont="1" applyFill="1" applyBorder="1" applyAlignment="1" applyProtection="1">
      <alignment horizontal="center" vertical="center" wrapText="1"/>
    </xf>
    <xf numFmtId="0" fontId="6" fillId="3" borderId="32" xfId="0" applyFont="1" applyFill="1" applyBorder="1" applyAlignment="1" applyProtection="1">
      <alignment horizontal="left" vertical="center"/>
    </xf>
    <xf numFmtId="0" fontId="6" fillId="3" borderId="33" xfId="0" applyFont="1" applyFill="1" applyBorder="1" applyAlignment="1" applyProtection="1">
      <alignment horizontal="left" vertical="center"/>
    </xf>
    <xf numFmtId="7" fontId="6" fillId="3" borderId="1" xfId="1" applyNumberFormat="1" applyFont="1" applyFill="1" applyBorder="1" applyAlignment="1" applyProtection="1">
      <alignment horizontal="right"/>
    </xf>
    <xf numFmtId="7" fontId="6" fillId="3" borderId="3" xfId="1" applyNumberFormat="1" applyFont="1" applyFill="1" applyBorder="1" applyAlignment="1" applyProtection="1">
      <alignment horizontal="right"/>
    </xf>
    <xf numFmtId="7" fontId="5" fillId="3" borderId="1" xfId="1" applyNumberFormat="1" applyFont="1" applyFill="1" applyBorder="1" applyAlignment="1" applyProtection="1">
      <alignment horizontal="right" vertical="center"/>
    </xf>
    <xf numFmtId="7" fontId="5" fillId="3" borderId="3" xfId="1" applyNumberFormat="1" applyFont="1" applyFill="1" applyBorder="1" applyAlignment="1" applyProtection="1">
      <alignment horizontal="right" vertical="center"/>
    </xf>
    <xf numFmtId="7" fontId="6" fillId="3" borderId="32" xfId="1" applyNumberFormat="1" applyFont="1" applyFill="1" applyBorder="1" applyAlignment="1" applyProtection="1">
      <alignment horizontal="right"/>
    </xf>
    <xf numFmtId="7" fontId="6" fillId="3" borderId="34" xfId="1" applyNumberFormat="1" applyFont="1" applyFill="1" applyBorder="1" applyAlignment="1" applyProtection="1">
      <alignment horizontal="right"/>
    </xf>
    <xf numFmtId="0" fontId="5" fillId="0" borderId="36" xfId="0" applyFont="1" applyFill="1" applyBorder="1" applyAlignment="1" applyProtection="1">
      <alignment horizontal="left" vertical="center" wrapText="1"/>
      <protection locked="0"/>
    </xf>
    <xf numFmtId="0" fontId="5" fillId="0" borderId="37" xfId="0" applyFont="1" applyFill="1" applyBorder="1" applyAlignment="1" applyProtection="1">
      <alignment horizontal="left" vertical="center" wrapText="1"/>
      <protection locked="0"/>
    </xf>
    <xf numFmtId="0" fontId="5" fillId="0" borderId="38" xfId="0" applyFont="1" applyFill="1" applyBorder="1" applyAlignment="1" applyProtection="1">
      <alignment horizontal="left" vertical="center" wrapText="1"/>
      <protection locked="0"/>
    </xf>
    <xf numFmtId="7" fontId="6" fillId="3" borderId="1" xfId="1" applyNumberFormat="1" applyFont="1" applyFill="1" applyBorder="1" applyAlignment="1" applyProtection="1">
      <alignment horizontal="center" vertical="center"/>
    </xf>
    <xf numFmtId="7" fontId="6" fillId="3" borderId="3" xfId="1" applyNumberFormat="1" applyFont="1" applyFill="1" applyBorder="1" applyAlignment="1" applyProtection="1">
      <alignment horizontal="center" vertical="center"/>
    </xf>
    <xf numFmtId="7" fontId="2" fillId="3" borderId="32" xfId="0" applyNumberFormat="1" applyFont="1" applyFill="1" applyBorder="1" applyAlignment="1" applyProtection="1">
      <alignment horizontal="center" vertical="center" wrapText="1"/>
    </xf>
    <xf numFmtId="7" fontId="2" fillId="3" borderId="34" xfId="0" applyNumberFormat="1" applyFont="1" applyFill="1" applyBorder="1" applyAlignment="1" applyProtection="1">
      <alignment horizontal="center" vertical="center" wrapText="1"/>
    </xf>
    <xf numFmtId="167" fontId="6" fillId="3" borderId="4" xfId="0" applyNumberFormat="1" applyFont="1" applyFill="1" applyBorder="1" applyAlignment="1" applyProtection="1">
      <alignment horizontal="left" vertical="top" wrapText="1"/>
    </xf>
    <xf numFmtId="167" fontId="5" fillId="3" borderId="1" xfId="1" applyNumberFormat="1" applyFont="1" applyFill="1" applyBorder="1" applyAlignment="1" applyProtection="1">
      <alignment horizontal="right"/>
    </xf>
    <xf numFmtId="167" fontId="5" fillId="3" borderId="3" xfId="1" applyNumberFormat="1" applyFont="1" applyFill="1" applyBorder="1" applyAlignment="1" applyProtection="1">
      <alignment horizontal="right"/>
    </xf>
    <xf numFmtId="167" fontId="2" fillId="0" borderId="0" xfId="0" applyNumberFormat="1" applyFont="1" applyFill="1" applyBorder="1" applyAlignment="1" applyProtection="1">
      <alignment horizontal="center" vertical="center" wrapText="1"/>
    </xf>
    <xf numFmtId="0" fontId="5" fillId="3" borderId="6" xfId="0" applyFont="1" applyFill="1" applyBorder="1" applyAlignment="1" applyProtection="1">
      <alignment horizontal="left" vertical="top"/>
    </xf>
    <xf numFmtId="0" fontId="5" fillId="3" borderId="7" xfId="0" applyFont="1" applyFill="1" applyBorder="1" applyAlignment="1" applyProtection="1">
      <alignment horizontal="left" vertical="top"/>
    </xf>
    <xf numFmtId="6" fontId="6" fillId="3" borderId="1" xfId="1" applyNumberFormat="1" applyFont="1" applyFill="1" applyBorder="1" applyAlignment="1" applyProtection="1">
      <alignment horizontal="center" vertical="center"/>
    </xf>
    <xf numFmtId="42" fontId="6" fillId="3" borderId="3" xfId="1" applyNumberFormat="1" applyFont="1" applyFill="1" applyBorder="1" applyAlignment="1" applyProtection="1">
      <alignment horizontal="center" vertical="center"/>
    </xf>
    <xf numFmtId="167" fontId="6" fillId="4" borderId="4" xfId="0" applyNumberFormat="1" applyFont="1" applyFill="1" applyBorder="1" applyAlignment="1" applyProtection="1">
      <alignment horizontal="left" vertical="top" wrapText="1"/>
    </xf>
    <xf numFmtId="167" fontId="6" fillId="4" borderId="4" xfId="0" applyNumberFormat="1" applyFont="1" applyFill="1" applyBorder="1" applyAlignment="1" applyProtection="1">
      <alignment horizontal="center" vertical="center" wrapText="1"/>
    </xf>
    <xf numFmtId="167" fontId="6" fillId="0" borderId="0" xfId="0" applyNumberFormat="1" applyFont="1" applyFill="1" applyBorder="1" applyAlignment="1" applyProtection="1">
      <alignment horizontal="center" vertical="center" wrapText="1"/>
    </xf>
    <xf numFmtId="0" fontId="6" fillId="0" borderId="6" xfId="0" applyFont="1" applyBorder="1" applyAlignment="1" applyProtection="1">
      <alignment horizontal="center" vertical="center" wrapText="1"/>
    </xf>
    <xf numFmtId="0" fontId="5" fillId="0" borderId="6" xfId="0" applyFont="1" applyBorder="1" applyAlignment="1" applyProtection="1">
      <alignment horizontal="left" vertical="center" wrapText="1"/>
    </xf>
    <xf numFmtId="169" fontId="5" fillId="0" borderId="19" xfId="0" applyNumberFormat="1" applyFont="1" applyFill="1" applyBorder="1" applyAlignment="1" applyProtection="1">
      <alignment horizontal="right" wrapText="1"/>
      <protection locked="0"/>
    </xf>
    <xf numFmtId="166" fontId="5" fillId="3" borderId="0" xfId="2" applyNumberFormat="1" applyFont="1" applyFill="1" applyBorder="1" applyAlignment="1" applyProtection="1">
      <alignment horizontal="center" vertical="center" wrapText="1"/>
    </xf>
    <xf numFmtId="0" fontId="5" fillId="3" borderId="0" xfId="0" applyFont="1" applyFill="1" applyBorder="1" applyProtection="1"/>
  </cellXfs>
  <cellStyles count="3">
    <cellStyle name="Prozent" xfId="2" builtinId="5"/>
    <cellStyle name="Standard" xfId="0" builtinId="0"/>
    <cellStyle name="Währung" xfId="1" builtin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50"/>
  <sheetViews>
    <sheetView tabSelected="1" zoomScale="145" zoomScaleNormal="145" zoomScalePageLayoutView="115" workbookViewId="0">
      <selection activeCell="E4" sqref="E4:E5"/>
    </sheetView>
  </sheetViews>
  <sheetFormatPr baseColWidth="10" defaultRowHeight="15" x14ac:dyDescent="0.25"/>
  <cols>
    <col min="1" max="1" width="14.7109375" style="19" customWidth="1"/>
    <col min="2" max="2" width="22.28515625" style="19" customWidth="1"/>
    <col min="3" max="3" width="51.140625" style="19" customWidth="1"/>
    <col min="4" max="4" width="16.7109375" style="19" customWidth="1"/>
    <col min="5" max="5" width="17.140625" style="19" customWidth="1"/>
    <col min="6" max="6" width="14" style="19" customWidth="1"/>
    <col min="7" max="7" width="7.85546875" style="19" customWidth="1"/>
    <col min="8" max="8" width="14.28515625" style="19" customWidth="1"/>
    <col min="9" max="9" width="14.42578125" style="19" customWidth="1"/>
    <col min="10" max="10" width="13.42578125" style="19" customWidth="1"/>
    <col min="11" max="11" width="15.140625" style="19" bestFit="1" customWidth="1"/>
    <col min="12" max="13" width="11.42578125" style="19"/>
    <col min="14" max="16384" width="11.42578125" style="1"/>
  </cols>
  <sheetData>
    <row r="2" spans="1:5" ht="18.75" x14ac:dyDescent="0.3">
      <c r="A2" s="121"/>
      <c r="B2" s="241" t="s">
        <v>154</v>
      </c>
      <c r="C2" s="242"/>
      <c r="D2" s="243"/>
      <c r="E2" s="121"/>
    </row>
    <row r="3" spans="1:5" x14ac:dyDescent="0.25">
      <c r="A3" s="244" t="s">
        <v>108</v>
      </c>
      <c r="B3" s="244"/>
      <c r="C3" s="122" t="s">
        <v>109</v>
      </c>
      <c r="D3" s="122" t="s">
        <v>110</v>
      </c>
      <c r="E3" s="122" t="s">
        <v>111</v>
      </c>
    </row>
    <row r="4" spans="1:5" x14ac:dyDescent="0.25">
      <c r="A4" s="237" t="s">
        <v>112</v>
      </c>
      <c r="B4" s="237" t="s">
        <v>113</v>
      </c>
      <c r="C4" s="123" t="s">
        <v>114</v>
      </c>
      <c r="D4" s="219">
        <f>'Standortkonzept Lph 1+2'!H18+'Standortkonzept Lph 1+2'!H95</f>
        <v>0</v>
      </c>
      <c r="E4" s="235">
        <f>D4+D5</f>
        <v>0</v>
      </c>
    </row>
    <row r="5" spans="1:5" x14ac:dyDescent="0.25">
      <c r="A5" s="237"/>
      <c r="B5" s="237"/>
      <c r="C5" s="123" t="s">
        <v>115</v>
      </c>
      <c r="D5" s="219">
        <f>'Standortkonzept Lph 1+2'!K176</f>
        <v>0</v>
      </c>
      <c r="E5" s="235"/>
    </row>
    <row r="6" spans="1:5" x14ac:dyDescent="0.25">
      <c r="A6" s="237" t="s">
        <v>116</v>
      </c>
      <c r="B6" s="237" t="s">
        <v>117</v>
      </c>
      <c r="C6" s="123" t="s">
        <v>156</v>
      </c>
      <c r="D6" s="219">
        <f>'Gobbingstraße 11'!H20+'Gobbingstraße 11'!H141</f>
        <v>0</v>
      </c>
      <c r="E6" s="235">
        <f>D6+D7</f>
        <v>0</v>
      </c>
    </row>
    <row r="7" spans="1:5" x14ac:dyDescent="0.25">
      <c r="A7" s="237"/>
      <c r="B7" s="237"/>
      <c r="C7" s="123" t="s">
        <v>118</v>
      </c>
      <c r="D7" s="219">
        <f>'Gobbingstraße 11'!K256</f>
        <v>0</v>
      </c>
      <c r="E7" s="236"/>
    </row>
    <row r="8" spans="1:5" x14ac:dyDescent="0.25">
      <c r="A8" s="237" t="s">
        <v>119</v>
      </c>
      <c r="B8" s="237" t="s">
        <v>120</v>
      </c>
      <c r="C8" s="123" t="s">
        <v>156</v>
      </c>
      <c r="D8" s="219">
        <f>'Gobbingstraße 12'!H19+'Gobbingstraße 12'!H151</f>
        <v>0</v>
      </c>
      <c r="E8" s="235">
        <f>D8+D9</f>
        <v>0</v>
      </c>
    </row>
    <row r="9" spans="1:5" x14ac:dyDescent="0.25">
      <c r="A9" s="237"/>
      <c r="B9" s="237"/>
      <c r="C9" s="123" t="s">
        <v>118</v>
      </c>
      <c r="D9" s="219">
        <f>'Gobbingstraße 12'!K266</f>
        <v>0</v>
      </c>
      <c r="E9" s="236"/>
    </row>
    <row r="10" spans="1:5" x14ac:dyDescent="0.25">
      <c r="A10" s="237" t="s">
        <v>121</v>
      </c>
      <c r="B10" s="237" t="s">
        <v>122</v>
      </c>
      <c r="C10" s="123" t="s">
        <v>156</v>
      </c>
      <c r="D10" s="219">
        <f>'Neue Feuerwache'!H19+'Neue Feuerwache'!H153</f>
        <v>0</v>
      </c>
      <c r="E10" s="235">
        <f>D10+D11</f>
        <v>0</v>
      </c>
    </row>
    <row r="11" spans="1:5" x14ac:dyDescent="0.25">
      <c r="A11" s="237"/>
      <c r="B11" s="237"/>
      <c r="C11" s="123" t="s">
        <v>118</v>
      </c>
      <c r="D11" s="219">
        <f>'Neue Feuerwache'!K269</f>
        <v>0</v>
      </c>
      <c r="E11" s="236"/>
    </row>
    <row r="12" spans="1:5" x14ac:dyDescent="0.25">
      <c r="A12" s="237" t="s">
        <v>123</v>
      </c>
      <c r="B12" s="237" t="s">
        <v>124</v>
      </c>
      <c r="C12" s="123" t="s">
        <v>156</v>
      </c>
      <c r="D12" s="219">
        <f>'Krölstraße 26'!H25+'Krölstraße 26'!H160</f>
        <v>0</v>
      </c>
      <c r="E12" s="235">
        <f>D12+D13</f>
        <v>0</v>
      </c>
    </row>
    <row r="13" spans="1:5" x14ac:dyDescent="0.25">
      <c r="A13" s="237"/>
      <c r="B13" s="237"/>
      <c r="C13" s="123" t="s">
        <v>118</v>
      </c>
      <c r="D13" s="219">
        <f>'Krölstraße 26'!K275</f>
        <v>0</v>
      </c>
      <c r="E13" s="236"/>
    </row>
    <row r="14" spans="1:5" ht="15" customHeight="1" x14ac:dyDescent="0.25">
      <c r="A14" s="237" t="s">
        <v>125</v>
      </c>
      <c r="B14" s="237"/>
      <c r="C14" s="240" t="s">
        <v>155</v>
      </c>
      <c r="D14" s="240"/>
      <c r="E14" s="124">
        <f>E12+E10+E8+E6+E4</f>
        <v>0</v>
      </c>
    </row>
    <row r="15" spans="1:5" x14ac:dyDescent="0.25">
      <c r="A15" s="121"/>
      <c r="B15" s="121"/>
      <c r="C15" s="121"/>
      <c r="D15" s="121"/>
      <c r="E15" s="121"/>
    </row>
    <row r="16" spans="1:5" x14ac:dyDescent="0.25">
      <c r="A16" s="121"/>
      <c r="B16" s="121"/>
      <c r="C16" s="121"/>
      <c r="D16" s="121"/>
      <c r="E16" s="121"/>
    </row>
    <row r="17" spans="1:13" ht="51" customHeight="1" x14ac:dyDescent="0.25">
      <c r="A17" s="238" t="s">
        <v>126</v>
      </c>
      <c r="B17" s="239"/>
      <c r="C17" s="239"/>
      <c r="D17" s="239"/>
      <c r="E17" s="239"/>
    </row>
    <row r="18" spans="1:13" x14ac:dyDescent="0.25">
      <c r="A18" s="121"/>
      <c r="B18" s="121"/>
      <c r="C18" s="121"/>
      <c r="D18" s="121"/>
      <c r="E18" s="121"/>
      <c r="H18" s="233"/>
    </row>
    <row r="19" spans="1:13" x14ac:dyDescent="0.25">
      <c r="A19" s="121"/>
      <c r="B19" s="121"/>
      <c r="C19" s="121"/>
      <c r="D19" s="121"/>
      <c r="E19" s="121"/>
    </row>
    <row r="20" spans="1:13" x14ac:dyDescent="0.25">
      <c r="A20" s="234" t="s">
        <v>81</v>
      </c>
      <c r="B20" s="234"/>
      <c r="C20" s="125"/>
      <c r="D20" s="121"/>
      <c r="E20" s="121"/>
    </row>
    <row r="21" spans="1:13" x14ac:dyDescent="0.25">
      <c r="A21" s="121"/>
      <c r="B21" s="121"/>
      <c r="C21" s="121"/>
      <c r="D21" s="121"/>
      <c r="E21" s="121"/>
    </row>
    <row r="22" spans="1:13" x14ac:dyDescent="0.25">
      <c r="A22" s="121"/>
      <c r="B22" s="121"/>
      <c r="C22" s="121"/>
      <c r="D22" s="121"/>
      <c r="E22" s="121"/>
    </row>
    <row r="23" spans="1:13" x14ac:dyDescent="0.25">
      <c r="A23" s="121"/>
      <c r="B23" s="121"/>
      <c r="C23" s="121"/>
      <c r="D23" s="121"/>
      <c r="E23" s="121"/>
    </row>
    <row r="24" spans="1:13" x14ac:dyDescent="0.25">
      <c r="A24" s="121"/>
      <c r="B24" s="121"/>
      <c r="C24" s="121"/>
      <c r="D24" s="121"/>
      <c r="E24" s="121"/>
    </row>
    <row r="25" spans="1:13" x14ac:dyDescent="0.25">
      <c r="A25" s="121"/>
      <c r="B25" s="121"/>
      <c r="C25" s="121"/>
      <c r="D25" s="121"/>
      <c r="E25" s="121"/>
    </row>
    <row r="26" spans="1:13" x14ac:dyDescent="0.25">
      <c r="A26" s="121"/>
      <c r="B26" s="121"/>
      <c r="C26" s="121"/>
      <c r="D26" s="121"/>
      <c r="E26" s="121"/>
    </row>
    <row r="27" spans="1:13" x14ac:dyDescent="0.25">
      <c r="A27" s="121"/>
      <c r="B27" s="121"/>
      <c r="C27" s="121"/>
      <c r="D27" s="121"/>
      <c r="E27" s="121"/>
    </row>
    <row r="28" spans="1:13" x14ac:dyDescent="0.25">
      <c r="A28" s="121"/>
      <c r="B28" s="121"/>
      <c r="C28" s="121"/>
      <c r="D28" s="121"/>
      <c r="E28" s="121"/>
    </row>
    <row r="29" spans="1:13" x14ac:dyDescent="0.25">
      <c r="A29" s="121"/>
      <c r="B29" s="121"/>
      <c r="C29" s="121"/>
      <c r="D29" s="121"/>
      <c r="E29" s="121"/>
    </row>
    <row r="30" spans="1:13" x14ac:dyDescent="0.25">
      <c r="A30" s="121"/>
      <c r="B30" s="121"/>
      <c r="C30" s="121"/>
      <c r="D30" s="121"/>
      <c r="E30" s="121"/>
    </row>
    <row r="31" spans="1:13" s="207" customFormat="1" ht="21" x14ac:dyDescent="0.35">
      <c r="A31" s="220"/>
      <c r="B31" s="225"/>
      <c r="C31" s="225"/>
      <c r="D31" s="225"/>
      <c r="E31" s="220"/>
      <c r="F31" s="202"/>
      <c r="G31" s="202"/>
      <c r="H31" s="202"/>
      <c r="I31" s="202"/>
      <c r="J31" s="202"/>
      <c r="K31" s="202"/>
      <c r="L31" s="202"/>
      <c r="M31" s="202"/>
    </row>
    <row r="32" spans="1:13" s="207" customFormat="1" x14ac:dyDescent="0.25">
      <c r="A32" s="226"/>
      <c r="B32" s="226"/>
      <c r="C32" s="221"/>
      <c r="D32" s="221"/>
      <c r="E32" s="221"/>
      <c r="F32" s="202"/>
      <c r="G32" s="202"/>
      <c r="H32" s="202"/>
      <c r="I32" s="202"/>
      <c r="J32" s="202"/>
      <c r="K32" s="202"/>
      <c r="L32" s="202"/>
      <c r="M32" s="202"/>
    </row>
    <row r="33" spans="1:13" s="207" customFormat="1" x14ac:dyDescent="0.25">
      <c r="A33" s="227"/>
      <c r="B33" s="227"/>
      <c r="C33" s="222"/>
      <c r="D33" s="223"/>
      <c r="E33" s="228"/>
      <c r="F33" s="202"/>
      <c r="G33" s="202"/>
      <c r="H33" s="202"/>
      <c r="I33" s="202"/>
      <c r="J33" s="202"/>
      <c r="K33" s="202"/>
      <c r="L33" s="202"/>
      <c r="M33" s="202"/>
    </row>
    <row r="34" spans="1:13" s="207" customFormat="1" x14ac:dyDescent="0.25">
      <c r="A34" s="227"/>
      <c r="B34" s="227"/>
      <c r="C34" s="222"/>
      <c r="D34" s="223"/>
      <c r="E34" s="228"/>
      <c r="F34" s="202"/>
      <c r="G34" s="202"/>
      <c r="H34" s="202"/>
      <c r="I34" s="202"/>
      <c r="J34" s="202"/>
      <c r="K34" s="202"/>
      <c r="L34" s="202"/>
      <c r="M34" s="202"/>
    </row>
    <row r="35" spans="1:13" s="207" customFormat="1" x14ac:dyDescent="0.25">
      <c r="A35" s="227"/>
      <c r="B35" s="227"/>
      <c r="C35" s="222"/>
      <c r="D35" s="223"/>
      <c r="E35" s="228"/>
      <c r="F35" s="202"/>
      <c r="G35" s="202"/>
      <c r="H35" s="202"/>
      <c r="I35" s="202"/>
      <c r="J35" s="202"/>
      <c r="K35" s="202"/>
      <c r="L35" s="202"/>
      <c r="M35" s="202"/>
    </row>
    <row r="36" spans="1:13" s="207" customFormat="1" x14ac:dyDescent="0.25">
      <c r="A36" s="227"/>
      <c r="B36" s="227"/>
      <c r="C36" s="222"/>
      <c r="D36" s="223"/>
      <c r="E36" s="229"/>
      <c r="F36" s="202"/>
      <c r="G36" s="202"/>
      <c r="H36" s="202"/>
      <c r="I36" s="202"/>
      <c r="J36" s="202"/>
      <c r="K36" s="202"/>
      <c r="L36" s="202"/>
      <c r="M36" s="202"/>
    </row>
    <row r="37" spans="1:13" s="207" customFormat="1" x14ac:dyDescent="0.25">
      <c r="A37" s="227"/>
      <c r="B37" s="227"/>
      <c r="C37" s="222"/>
      <c r="D37" s="223"/>
      <c r="E37" s="228"/>
      <c r="F37" s="202"/>
      <c r="G37" s="202"/>
      <c r="H37" s="202"/>
      <c r="I37" s="202"/>
      <c r="J37" s="202"/>
      <c r="K37" s="202"/>
      <c r="L37" s="202"/>
      <c r="M37" s="202"/>
    </row>
    <row r="38" spans="1:13" s="207" customFormat="1" x14ac:dyDescent="0.25">
      <c r="A38" s="227"/>
      <c r="B38" s="227"/>
      <c r="C38" s="222"/>
      <c r="D38" s="223"/>
      <c r="E38" s="229"/>
      <c r="F38" s="202"/>
      <c r="G38" s="202"/>
      <c r="H38" s="202"/>
      <c r="I38" s="202"/>
      <c r="J38" s="202"/>
      <c r="K38" s="202"/>
      <c r="L38" s="202"/>
      <c r="M38" s="202"/>
    </row>
    <row r="39" spans="1:13" s="207" customFormat="1" x14ac:dyDescent="0.25">
      <c r="A39" s="227"/>
      <c r="B39" s="227"/>
      <c r="C39" s="222"/>
      <c r="D39" s="223"/>
      <c r="E39" s="228"/>
      <c r="F39" s="202"/>
      <c r="G39" s="202"/>
      <c r="H39" s="202"/>
      <c r="I39" s="202"/>
      <c r="J39" s="202"/>
      <c r="K39" s="202"/>
      <c r="L39" s="202"/>
      <c r="M39" s="202"/>
    </row>
    <row r="40" spans="1:13" s="207" customFormat="1" x14ac:dyDescent="0.25">
      <c r="A40" s="227"/>
      <c r="B40" s="227"/>
      <c r="C40" s="222"/>
      <c r="D40" s="223"/>
      <c r="E40" s="229"/>
      <c r="F40" s="202"/>
      <c r="G40" s="202"/>
      <c r="H40" s="202"/>
      <c r="I40" s="202"/>
      <c r="J40" s="202"/>
      <c r="K40" s="202"/>
      <c r="L40" s="202"/>
      <c r="M40" s="202"/>
    </row>
    <row r="41" spans="1:13" s="207" customFormat="1" x14ac:dyDescent="0.25">
      <c r="A41" s="227"/>
      <c r="B41" s="227"/>
      <c r="C41" s="222"/>
      <c r="D41" s="223"/>
      <c r="E41" s="228"/>
      <c r="F41" s="202"/>
      <c r="G41" s="202"/>
      <c r="H41" s="202"/>
      <c r="I41" s="202"/>
      <c r="J41" s="202"/>
      <c r="K41" s="202"/>
      <c r="L41" s="202"/>
      <c r="M41" s="202"/>
    </row>
    <row r="42" spans="1:13" s="207" customFormat="1" x14ac:dyDescent="0.25">
      <c r="A42" s="227"/>
      <c r="B42" s="227"/>
      <c r="C42" s="222"/>
      <c r="D42" s="223"/>
      <c r="E42" s="229"/>
      <c r="F42" s="202"/>
      <c r="G42" s="202"/>
      <c r="H42" s="202"/>
      <c r="I42" s="202"/>
      <c r="J42" s="202"/>
      <c r="K42" s="202"/>
      <c r="L42" s="202"/>
      <c r="M42" s="202"/>
    </row>
    <row r="43" spans="1:13" s="207" customFormat="1" ht="15" customHeight="1" x14ac:dyDescent="0.25">
      <c r="A43" s="227"/>
      <c r="B43" s="227"/>
      <c r="C43" s="230"/>
      <c r="D43" s="230"/>
      <c r="E43" s="224"/>
      <c r="F43" s="202"/>
      <c r="G43" s="202"/>
      <c r="H43" s="202"/>
      <c r="I43" s="202"/>
      <c r="J43" s="202"/>
      <c r="K43" s="202"/>
      <c r="L43" s="202"/>
      <c r="M43" s="202"/>
    </row>
    <row r="44" spans="1:13" s="207" customFormat="1" x14ac:dyDescent="0.25">
      <c r="A44" s="220"/>
      <c r="B44" s="220"/>
      <c r="C44" s="220"/>
      <c r="D44" s="220"/>
      <c r="E44" s="220"/>
      <c r="F44" s="202"/>
      <c r="G44" s="202"/>
      <c r="H44" s="202"/>
      <c r="I44" s="202"/>
      <c r="J44" s="202"/>
      <c r="K44" s="202"/>
      <c r="L44" s="202"/>
      <c r="M44" s="202"/>
    </row>
    <row r="45" spans="1:13" s="207" customFormat="1" x14ac:dyDescent="0.25">
      <c r="A45" s="220"/>
      <c r="B45" s="220"/>
      <c r="C45" s="220"/>
      <c r="D45" s="220"/>
      <c r="E45" s="220"/>
      <c r="F45" s="202"/>
      <c r="G45" s="202"/>
      <c r="H45" s="202"/>
      <c r="I45" s="202"/>
      <c r="J45" s="202"/>
      <c r="K45" s="202"/>
      <c r="L45" s="202"/>
      <c r="M45" s="202"/>
    </row>
    <row r="46" spans="1:13" s="207" customFormat="1" ht="46.5" customHeight="1" x14ac:dyDescent="0.25">
      <c r="A46" s="231"/>
      <c r="B46" s="232"/>
      <c r="C46" s="232"/>
      <c r="D46" s="232"/>
      <c r="E46" s="232"/>
      <c r="F46" s="202"/>
      <c r="G46" s="202"/>
      <c r="H46" s="202"/>
      <c r="I46" s="202"/>
      <c r="J46" s="202"/>
      <c r="K46" s="202"/>
      <c r="L46" s="202"/>
      <c r="M46" s="202"/>
    </row>
    <row r="47" spans="1:13" s="207" customFormat="1" x14ac:dyDescent="0.25">
      <c r="A47" s="220"/>
      <c r="B47" s="220"/>
      <c r="C47" s="220"/>
      <c r="D47" s="220"/>
      <c r="E47" s="220"/>
      <c r="F47" s="202"/>
      <c r="G47" s="202"/>
      <c r="H47" s="202"/>
      <c r="I47" s="202"/>
      <c r="J47" s="202"/>
      <c r="K47" s="202"/>
      <c r="L47" s="202"/>
      <c r="M47" s="202"/>
    </row>
    <row r="48" spans="1:13" s="207" customFormat="1" x14ac:dyDescent="0.25">
      <c r="A48" s="220"/>
      <c r="B48" s="220"/>
      <c r="C48" s="220"/>
      <c r="D48" s="220"/>
      <c r="E48" s="220"/>
      <c r="F48" s="202"/>
      <c r="G48" s="202"/>
      <c r="H48" s="202"/>
      <c r="I48" s="202"/>
      <c r="J48" s="202"/>
      <c r="K48" s="202"/>
      <c r="L48" s="202"/>
      <c r="M48" s="202"/>
    </row>
    <row r="49" spans="1:13" s="207" customFormat="1" x14ac:dyDescent="0.25">
      <c r="A49" s="229"/>
      <c r="B49" s="229"/>
      <c r="C49" s="220"/>
      <c r="D49" s="220"/>
      <c r="E49" s="220"/>
      <c r="F49" s="202"/>
      <c r="G49" s="202"/>
      <c r="H49" s="202"/>
      <c r="I49" s="202"/>
      <c r="J49" s="202"/>
      <c r="K49" s="202"/>
      <c r="L49" s="202"/>
      <c r="M49" s="202"/>
    </row>
    <row r="50" spans="1:13" s="207" customFormat="1" x14ac:dyDescent="0.25">
      <c r="A50" s="202"/>
      <c r="B50" s="202"/>
      <c r="C50" s="202"/>
      <c r="D50" s="202"/>
      <c r="E50" s="202"/>
      <c r="F50" s="202"/>
      <c r="G50" s="202"/>
      <c r="H50" s="202"/>
      <c r="I50" s="202"/>
      <c r="J50" s="202"/>
      <c r="K50" s="202"/>
      <c r="L50" s="202"/>
      <c r="M50" s="202"/>
    </row>
  </sheetData>
  <sheetProtection formatCells="0" formatColumns="0" formatRows="0" selectLockedCells="1"/>
  <mergeCells count="21">
    <mergeCell ref="A6:A7"/>
    <mergeCell ref="B6:B7"/>
    <mergeCell ref="E6:E7"/>
    <mergeCell ref="B2:D2"/>
    <mergeCell ref="A3:B3"/>
    <mergeCell ref="A4:A5"/>
    <mergeCell ref="B4:B5"/>
    <mergeCell ref="E4:E5"/>
    <mergeCell ref="A20:B20"/>
    <mergeCell ref="E8:E9"/>
    <mergeCell ref="A10:A11"/>
    <mergeCell ref="B10:B11"/>
    <mergeCell ref="E10:E11"/>
    <mergeCell ref="A17:E17"/>
    <mergeCell ref="A12:A13"/>
    <mergeCell ref="B12:B13"/>
    <mergeCell ref="E12:E13"/>
    <mergeCell ref="A14:B14"/>
    <mergeCell ref="C14:D14"/>
    <mergeCell ref="A8:A9"/>
    <mergeCell ref="B8:B9"/>
  </mergeCells>
  <pageMargins left="0.70866141732283472" right="0.70866141732283472" top="0.98425196850393704" bottom="0.39370078740157483" header="0.31496062992125984" footer="0.31496062992125984"/>
  <pageSetup paperSize="9" orientation="landscape" r:id="rId1"/>
  <headerFooter>
    <oddHeader xml:space="preserve">&amp;L&amp;8Anlage 2.6,
Angebotssumme&amp;CStandortentwicklung Berufsfeuerwehr
- Honorarangebot Technische Ausrüstung-
Anlagengruppen 4 und 5&amp;R&amp;8 &amp;11 18.09.2024 </oddHeader>
    <oddFooter>&amp;R&amp;8&amp;Pvon&amp;N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9"/>
  <sheetViews>
    <sheetView topLeftCell="A4" zoomScale="145" zoomScaleNormal="145" zoomScalePageLayoutView="145" workbookViewId="0">
      <selection activeCell="F31" sqref="F31"/>
    </sheetView>
  </sheetViews>
  <sheetFormatPr baseColWidth="10" defaultRowHeight="15" x14ac:dyDescent="0.25"/>
  <cols>
    <col min="1" max="1" width="10.140625" style="19" customWidth="1"/>
    <col min="2" max="2" width="6" style="19" bestFit="1" customWidth="1"/>
    <col min="3" max="3" width="8.7109375" style="19" bestFit="1" customWidth="1"/>
    <col min="4" max="4" width="11.5703125" style="19" customWidth="1"/>
    <col min="5" max="5" width="9.42578125" style="19" customWidth="1"/>
    <col min="6" max="6" width="14" style="19" customWidth="1"/>
    <col min="7" max="7" width="7.85546875" style="19" customWidth="1"/>
    <col min="8" max="8" width="14.28515625" style="19" customWidth="1"/>
    <col min="9" max="9" width="14.42578125" style="19" customWidth="1"/>
    <col min="10" max="10" width="13.42578125" style="19" customWidth="1"/>
    <col min="11" max="11" width="15.140625" style="19" bestFit="1" customWidth="1"/>
    <col min="12" max="13" width="11.42578125" style="19"/>
    <col min="14" max="16384" width="11.42578125" style="1"/>
  </cols>
  <sheetData>
    <row r="1" spans="1:13" ht="35.25" customHeight="1" x14ac:dyDescent="0.25">
      <c r="A1" s="353" t="s">
        <v>102</v>
      </c>
      <c r="B1" s="354"/>
      <c r="C1" s="354"/>
      <c r="D1" s="354"/>
      <c r="E1" s="354"/>
      <c r="F1" s="354"/>
      <c r="G1" s="354"/>
      <c r="H1" s="354"/>
      <c r="I1" s="354"/>
    </row>
    <row r="3" spans="1:13" s="2" customFormat="1" ht="12" x14ac:dyDescent="0.2">
      <c r="A3" s="24"/>
      <c r="B3" s="24"/>
      <c r="C3" s="24"/>
      <c r="D3" s="24"/>
      <c r="E3" s="24"/>
      <c r="F3" s="24"/>
      <c r="G3" s="24"/>
      <c r="H3" s="24"/>
      <c r="I3" s="24"/>
      <c r="J3" s="24"/>
      <c r="K3" s="24"/>
      <c r="L3" s="24"/>
      <c r="M3" s="24"/>
    </row>
    <row r="4" spans="1:13" s="3" customFormat="1" ht="150.75" customHeight="1" x14ac:dyDescent="0.25">
      <c r="A4" s="25" t="s">
        <v>0</v>
      </c>
      <c r="B4" s="26"/>
      <c r="C4" s="356" t="s">
        <v>146</v>
      </c>
      <c r="D4" s="355"/>
      <c r="E4" s="355"/>
      <c r="F4" s="355"/>
      <c r="G4" s="355"/>
      <c r="H4" s="355"/>
      <c r="I4" s="355"/>
      <c r="J4" s="355"/>
      <c r="K4" s="355"/>
      <c r="L4" s="26"/>
      <c r="M4" s="26"/>
    </row>
    <row r="5" spans="1:13" s="3" customFormat="1" ht="12.75" thickBot="1" x14ac:dyDescent="0.3">
      <c r="A5" s="26"/>
      <c r="B5" s="26"/>
      <c r="C5" s="114"/>
      <c r="D5" s="114"/>
      <c r="E5" s="114"/>
      <c r="F5" s="114"/>
      <c r="G5" s="114"/>
      <c r="H5" s="114"/>
      <c r="I5" s="114"/>
      <c r="J5" s="114"/>
      <c r="K5" s="114"/>
      <c r="L5" s="26"/>
      <c r="M5" s="26"/>
    </row>
    <row r="6" spans="1:13" s="3" customFormat="1" ht="15.75" thickBot="1" x14ac:dyDescent="0.3">
      <c r="A6" s="26"/>
      <c r="B6" s="26"/>
      <c r="C6" s="114"/>
      <c r="D6" s="114"/>
      <c r="E6" s="114"/>
      <c r="F6" s="357" t="s">
        <v>64</v>
      </c>
      <c r="G6" s="358"/>
      <c r="H6" s="358"/>
      <c r="I6" s="359">
        <f>H18+H95+K176</f>
        <v>0</v>
      </c>
      <c r="J6" s="360"/>
      <c r="K6" s="114"/>
      <c r="L6" s="26"/>
      <c r="M6" s="26"/>
    </row>
    <row r="7" spans="1:13" s="3" customFormat="1" ht="15.75" thickBot="1" x14ac:dyDescent="0.3">
      <c r="A7" s="27" t="s">
        <v>60</v>
      </c>
      <c r="B7" s="28"/>
      <c r="C7" s="29"/>
      <c r="D7" s="29"/>
      <c r="E7" s="29"/>
      <c r="F7" s="26"/>
      <c r="G7" s="26"/>
      <c r="H7" s="26"/>
      <c r="I7" s="154"/>
      <c r="J7" s="154"/>
      <c r="K7" s="114"/>
      <c r="L7" s="26"/>
      <c r="M7" s="26"/>
    </row>
    <row r="8" spans="1:13" s="3" customFormat="1" ht="15.75" thickBot="1" x14ac:dyDescent="0.3">
      <c r="A8" s="30"/>
      <c r="B8" s="30"/>
      <c r="C8" s="31"/>
      <c r="D8" s="29"/>
      <c r="E8" s="28"/>
      <c r="F8" s="357" t="s">
        <v>65</v>
      </c>
      <c r="G8" s="358"/>
      <c r="H8" s="358"/>
      <c r="I8" s="359">
        <f>I6*1.19</f>
        <v>0</v>
      </c>
      <c r="J8" s="360"/>
      <c r="K8" s="114"/>
      <c r="L8" s="26"/>
      <c r="M8" s="26"/>
    </row>
    <row r="9" spans="1:13" s="3" customFormat="1" ht="17.25" x14ac:dyDescent="0.3">
      <c r="A9" s="18"/>
      <c r="B9" s="19"/>
      <c r="C9" s="19"/>
      <c r="D9" s="19"/>
      <c r="E9" s="19"/>
      <c r="F9" s="19"/>
      <c r="G9" s="19"/>
      <c r="H9" s="19"/>
      <c r="I9" s="19"/>
      <c r="J9" s="19"/>
      <c r="K9" s="114"/>
      <c r="L9" s="26"/>
      <c r="M9" s="26"/>
    </row>
    <row r="10" spans="1:13" s="3" customFormat="1" ht="12" customHeight="1" x14ac:dyDescent="0.25">
      <c r="A10" s="338" t="s">
        <v>129</v>
      </c>
      <c r="B10" s="339"/>
      <c r="C10" s="344" t="s">
        <v>128</v>
      </c>
      <c r="D10" s="345"/>
      <c r="E10" s="345"/>
      <c r="F10" s="345"/>
      <c r="G10" s="345"/>
      <c r="H10" s="345"/>
      <c r="I10" s="345"/>
      <c r="J10" s="345"/>
      <c r="K10" s="346"/>
      <c r="L10" s="26"/>
      <c r="M10" s="26"/>
    </row>
    <row r="11" spans="1:13" s="3" customFormat="1" ht="12" customHeight="1" x14ac:dyDescent="0.25">
      <c r="A11" s="340"/>
      <c r="B11" s="341"/>
      <c r="C11" s="347"/>
      <c r="D11" s="348"/>
      <c r="E11" s="348"/>
      <c r="F11" s="348"/>
      <c r="G11" s="348"/>
      <c r="H11" s="348"/>
      <c r="I11" s="348"/>
      <c r="J11" s="348"/>
      <c r="K11" s="349"/>
      <c r="L11" s="26"/>
      <c r="M11" s="26"/>
    </row>
    <row r="12" spans="1:13" s="3" customFormat="1" ht="12" customHeight="1" x14ac:dyDescent="0.25">
      <c r="A12" s="340"/>
      <c r="B12" s="341"/>
      <c r="C12" s="347"/>
      <c r="D12" s="348"/>
      <c r="E12" s="348"/>
      <c r="F12" s="348"/>
      <c r="G12" s="348"/>
      <c r="H12" s="348"/>
      <c r="I12" s="348"/>
      <c r="J12" s="348"/>
      <c r="K12" s="349"/>
      <c r="L12" s="26"/>
      <c r="M12" s="26"/>
    </row>
    <row r="13" spans="1:13" s="3" customFormat="1" ht="12" customHeight="1" x14ac:dyDescent="0.25">
      <c r="A13" s="340"/>
      <c r="B13" s="341"/>
      <c r="C13" s="347"/>
      <c r="D13" s="348"/>
      <c r="E13" s="348"/>
      <c r="F13" s="348"/>
      <c r="G13" s="348"/>
      <c r="H13" s="348"/>
      <c r="I13" s="348"/>
      <c r="J13" s="348"/>
      <c r="K13" s="349"/>
      <c r="L13" s="26"/>
      <c r="M13" s="26"/>
    </row>
    <row r="14" spans="1:13" s="3" customFormat="1" ht="49.5" customHeight="1" x14ac:dyDescent="0.25">
      <c r="A14" s="342"/>
      <c r="B14" s="343"/>
      <c r="C14" s="350"/>
      <c r="D14" s="351"/>
      <c r="E14" s="351"/>
      <c r="F14" s="351"/>
      <c r="G14" s="351"/>
      <c r="H14" s="351"/>
      <c r="I14" s="351"/>
      <c r="J14" s="351"/>
      <c r="K14" s="352"/>
      <c r="L14" s="26"/>
      <c r="M14" s="26"/>
    </row>
    <row r="15" spans="1:13" s="3" customFormat="1" x14ac:dyDescent="0.25">
      <c r="A15" s="334"/>
      <c r="B15" s="334"/>
      <c r="C15" s="334"/>
      <c r="D15" s="334"/>
      <c r="E15" s="334"/>
      <c r="F15" s="334"/>
      <c r="G15" s="334"/>
      <c r="H15" s="19"/>
      <c r="I15" s="19"/>
      <c r="J15" s="26"/>
      <c r="K15" s="166"/>
      <c r="L15" s="26"/>
      <c r="M15" s="26"/>
    </row>
    <row r="16" spans="1:13" s="3" customFormat="1" ht="12.75" x14ac:dyDescent="0.25">
      <c r="A16" s="334"/>
      <c r="B16" s="334"/>
      <c r="C16" s="334"/>
      <c r="D16" s="334"/>
      <c r="E16" s="334"/>
      <c r="F16" s="334"/>
      <c r="G16" s="334"/>
      <c r="H16" s="61"/>
      <c r="I16" s="61"/>
      <c r="J16" s="61"/>
      <c r="K16" s="61"/>
      <c r="L16" s="26"/>
      <c r="M16" s="26"/>
    </row>
    <row r="17" spans="1:13" s="3" customFormat="1" ht="15.75" thickBot="1" x14ac:dyDescent="0.3">
      <c r="A17" s="20"/>
      <c r="B17" s="19" t="s">
        <v>90</v>
      </c>
      <c r="C17" s="19"/>
      <c r="D17" s="19"/>
      <c r="E17" s="19"/>
      <c r="F17" s="26"/>
      <c r="G17" s="26"/>
      <c r="H17" s="62"/>
      <c r="I17" s="62"/>
      <c r="J17" s="62"/>
      <c r="K17" s="63"/>
      <c r="L17" s="26"/>
      <c r="M17" s="26"/>
    </row>
    <row r="18" spans="1:13" s="3" customFormat="1" ht="15.75" thickBot="1" x14ac:dyDescent="0.3">
      <c r="A18" s="20"/>
      <c r="B18" s="19"/>
      <c r="C18" s="19" t="s">
        <v>98</v>
      </c>
      <c r="D18" s="19"/>
      <c r="E18" s="19"/>
      <c r="F18" s="26"/>
      <c r="G18" s="26"/>
      <c r="H18" s="153">
        <f>K61</f>
        <v>0</v>
      </c>
      <c r="I18" s="64"/>
      <c r="J18" s="64"/>
      <c r="K18" s="64"/>
      <c r="L18" s="26"/>
      <c r="M18" s="26"/>
    </row>
    <row r="19" spans="1:13" s="3" customFormat="1" x14ac:dyDescent="0.25">
      <c r="A19" s="19"/>
      <c r="B19" s="26"/>
      <c r="C19" s="19"/>
      <c r="D19" s="19"/>
      <c r="E19" s="19"/>
      <c r="F19" s="19"/>
      <c r="G19" s="19"/>
      <c r="H19" s="152"/>
      <c r="I19" s="65"/>
      <c r="J19" s="65"/>
      <c r="K19" s="65"/>
      <c r="L19" s="26"/>
      <c r="M19" s="26"/>
    </row>
    <row r="20" spans="1:13" s="3" customFormat="1" ht="15" customHeight="1" x14ac:dyDescent="0.25">
      <c r="A20" s="19"/>
      <c r="B20" s="26"/>
      <c r="C20" s="19"/>
      <c r="D20" s="19"/>
      <c r="E20" s="19"/>
      <c r="F20" s="19"/>
      <c r="G20" s="19"/>
      <c r="H20" s="200"/>
      <c r="I20" s="21"/>
      <c r="J20" s="21"/>
      <c r="K20" s="21"/>
      <c r="L20" s="26"/>
      <c r="M20" s="26"/>
    </row>
    <row r="21" spans="1:13" s="2" customFormat="1" ht="15" customHeight="1" x14ac:dyDescent="0.25">
      <c r="A21" s="19"/>
      <c r="B21" s="19"/>
      <c r="C21" s="19"/>
      <c r="D21" s="19"/>
      <c r="E21" s="23"/>
      <c r="F21" s="26"/>
      <c r="G21" s="19"/>
      <c r="H21" s="65"/>
      <c r="I21" s="22"/>
      <c r="J21" s="19"/>
      <c r="K21" s="166"/>
      <c r="L21" s="24"/>
      <c r="M21" s="24"/>
    </row>
    <row r="22" spans="1:13" s="2" customFormat="1" ht="15" customHeight="1" x14ac:dyDescent="0.2">
      <c r="A22" s="32" t="s">
        <v>89</v>
      </c>
      <c r="B22" s="26"/>
      <c r="C22" s="114"/>
      <c r="D22" s="114"/>
      <c r="E22" s="114"/>
      <c r="F22" s="114"/>
      <c r="G22" s="114"/>
      <c r="H22" s="114"/>
      <c r="I22" s="114"/>
      <c r="J22" s="114"/>
      <c r="K22" s="114"/>
      <c r="L22" s="24"/>
      <c r="M22" s="24"/>
    </row>
    <row r="23" spans="1:13" s="2" customFormat="1" ht="15" customHeight="1" x14ac:dyDescent="0.2">
      <c r="A23" s="25"/>
      <c r="B23" s="26"/>
      <c r="C23" s="114"/>
      <c r="D23" s="114"/>
      <c r="E23" s="114"/>
      <c r="F23" s="114"/>
      <c r="G23" s="114"/>
      <c r="H23" s="114"/>
      <c r="I23" s="114"/>
      <c r="J23" s="114"/>
      <c r="K23" s="114"/>
      <c r="L23" s="24"/>
      <c r="M23" s="24"/>
    </row>
    <row r="24" spans="1:13" s="2" customFormat="1" ht="15" customHeight="1" x14ac:dyDescent="0.2">
      <c r="A24" s="33" t="s">
        <v>100</v>
      </c>
      <c r="B24" s="24"/>
      <c r="C24" s="24"/>
      <c r="D24" s="24"/>
      <c r="E24" s="24"/>
      <c r="F24" s="24"/>
      <c r="G24" s="24"/>
      <c r="H24" s="24"/>
      <c r="I24" s="24"/>
      <c r="J24" s="24"/>
      <c r="K24" s="24"/>
      <c r="L24" s="24"/>
      <c r="M24" s="24"/>
    </row>
    <row r="25" spans="1:13" s="2" customFormat="1" ht="15" customHeight="1" x14ac:dyDescent="0.2">
      <c r="A25" s="24"/>
      <c r="B25" s="24"/>
      <c r="C25" s="24"/>
      <c r="D25" s="24"/>
      <c r="E25" s="24"/>
      <c r="F25" s="24"/>
      <c r="G25" s="24"/>
      <c r="H25" s="24"/>
      <c r="I25" s="24"/>
      <c r="J25" s="24"/>
      <c r="K25" s="24"/>
      <c r="L25" s="24"/>
      <c r="M25" s="24"/>
    </row>
    <row r="26" spans="1:13" s="2" customFormat="1" ht="15" customHeight="1" x14ac:dyDescent="0.2">
      <c r="A26" s="309" t="s">
        <v>52</v>
      </c>
      <c r="B26" s="310"/>
      <c r="C26" s="310"/>
      <c r="D26" s="322"/>
      <c r="E26" s="336">
        <v>741001</v>
      </c>
      <c r="F26" s="337"/>
      <c r="G26" s="34"/>
      <c r="H26" s="24"/>
      <c r="I26" s="24"/>
      <c r="J26" s="24"/>
      <c r="K26" s="24"/>
      <c r="L26" s="24"/>
      <c r="M26" s="24"/>
    </row>
    <row r="27" spans="1:13" s="2" customFormat="1" ht="15" customHeight="1" x14ac:dyDescent="0.2">
      <c r="A27" s="35" t="s">
        <v>147</v>
      </c>
      <c r="B27" s="35"/>
      <c r="C27" s="35"/>
      <c r="D27" s="35"/>
      <c r="E27" s="35"/>
      <c r="F27" s="35"/>
      <c r="G27" s="35"/>
      <c r="H27" s="35"/>
      <c r="I27" s="35"/>
      <c r="J27" s="35"/>
      <c r="K27" s="35"/>
      <c r="L27" s="24"/>
      <c r="M27" s="24"/>
    </row>
    <row r="28" spans="1:13" s="2" customFormat="1" ht="15" customHeight="1" x14ac:dyDescent="0.2">
      <c r="A28" s="35"/>
      <c r="B28" s="35"/>
      <c r="C28" s="35"/>
      <c r="D28" s="35"/>
      <c r="E28" s="35"/>
      <c r="F28" s="35"/>
      <c r="G28" s="35"/>
      <c r="H28" s="35"/>
      <c r="I28" s="35"/>
      <c r="J28" s="35"/>
      <c r="K28" s="35"/>
      <c r="L28" s="24"/>
      <c r="M28" s="24"/>
    </row>
    <row r="29" spans="1:13" s="2" customFormat="1" ht="15" customHeight="1" x14ac:dyDescent="0.2">
      <c r="A29" s="36" t="s">
        <v>67</v>
      </c>
      <c r="B29" s="24"/>
      <c r="C29" s="24"/>
      <c r="D29" s="24"/>
      <c r="E29" s="24"/>
      <c r="F29" s="37"/>
      <c r="G29" s="24"/>
      <c r="H29" s="24"/>
      <c r="I29" s="24"/>
      <c r="J29" s="24"/>
      <c r="K29" s="24"/>
      <c r="L29" s="24"/>
      <c r="M29" s="24"/>
    </row>
    <row r="30" spans="1:13" s="2" customFormat="1" ht="15" customHeight="1" x14ac:dyDescent="0.2">
      <c r="A30" s="24"/>
      <c r="B30" s="24"/>
      <c r="C30" s="24"/>
      <c r="D30" s="24"/>
      <c r="E30" s="24"/>
      <c r="F30" s="38" t="s">
        <v>51</v>
      </c>
      <c r="G30" s="24"/>
      <c r="H30" s="24"/>
      <c r="I30" s="24"/>
      <c r="J30" s="24"/>
      <c r="K30" s="24"/>
      <c r="L30" s="24"/>
      <c r="M30" s="24"/>
    </row>
    <row r="31" spans="1:13" s="6" customFormat="1" ht="36" customHeight="1" x14ac:dyDescent="0.2">
      <c r="A31" s="251" t="s">
        <v>53</v>
      </c>
      <c r="B31" s="252"/>
      <c r="C31" s="4"/>
      <c r="D31" s="309" t="s">
        <v>49</v>
      </c>
      <c r="E31" s="322"/>
      <c r="F31" s="5"/>
      <c r="G31" s="24"/>
      <c r="H31" s="309" t="s">
        <v>36</v>
      </c>
      <c r="I31" s="322"/>
      <c r="J31" s="323">
        <f>((K39-K37)*(E26-H37)/(H39-H37))+K37</f>
        <v>0</v>
      </c>
      <c r="K31" s="324"/>
      <c r="L31" s="44"/>
      <c r="M31" s="44"/>
    </row>
    <row r="32" spans="1:13" s="6" customFormat="1" ht="27.75" customHeight="1" x14ac:dyDescent="0.2">
      <c r="A32" s="24"/>
      <c r="B32" s="24"/>
      <c r="C32" s="24"/>
      <c r="D32" s="24"/>
      <c r="E32" s="24"/>
      <c r="F32" s="24"/>
      <c r="G32" s="24"/>
      <c r="H32" s="24"/>
      <c r="I32" s="24"/>
      <c r="J32" s="24"/>
      <c r="K32" s="24"/>
      <c r="L32" s="44"/>
      <c r="M32" s="44"/>
    </row>
    <row r="33" spans="1:13" s="6" customFormat="1" ht="15" customHeight="1" x14ac:dyDescent="0.2">
      <c r="A33" s="24"/>
      <c r="B33" s="24"/>
      <c r="C33" s="24"/>
      <c r="D33" s="39" t="s">
        <v>54</v>
      </c>
      <c r="E33" s="24"/>
      <c r="F33" s="24"/>
      <c r="G33" s="24"/>
      <c r="H33" s="24"/>
      <c r="I33" s="24"/>
      <c r="J33" s="24"/>
      <c r="K33" s="24"/>
      <c r="L33" s="44"/>
      <c r="M33" s="44"/>
    </row>
    <row r="34" spans="1:13" s="6" customFormat="1" ht="26.25" customHeight="1" x14ac:dyDescent="0.2">
      <c r="A34" s="24"/>
      <c r="B34" s="24"/>
      <c r="C34" s="24"/>
      <c r="D34" s="39"/>
      <c r="E34" s="24"/>
      <c r="F34" s="24"/>
      <c r="G34" s="24"/>
      <c r="H34" s="39" t="s">
        <v>148</v>
      </c>
      <c r="I34" s="24"/>
      <c r="J34" s="24"/>
      <c r="K34" s="24"/>
      <c r="L34" s="44"/>
      <c r="M34" s="44"/>
    </row>
    <row r="35" spans="1:13" s="2" customFormat="1" ht="15" customHeight="1" x14ac:dyDescent="0.2">
      <c r="A35" s="24"/>
      <c r="B35" s="40"/>
      <c r="C35" s="41"/>
      <c r="D35" s="35"/>
      <c r="E35" s="24"/>
      <c r="F35" s="24"/>
      <c r="G35" s="24"/>
      <c r="H35" s="24"/>
      <c r="I35" s="24"/>
      <c r="J35" s="24"/>
      <c r="K35" s="24"/>
      <c r="L35" s="24"/>
      <c r="M35" s="24"/>
    </row>
    <row r="36" spans="1:13" s="2" customFormat="1" ht="24" x14ac:dyDescent="0.2">
      <c r="A36" s="42"/>
      <c r="B36" s="41"/>
      <c r="C36" s="41"/>
      <c r="D36" s="43"/>
      <c r="E36" s="43"/>
      <c r="F36" s="43"/>
      <c r="G36" s="43"/>
      <c r="H36" s="82" t="s">
        <v>50</v>
      </c>
      <c r="I36" s="82" t="s">
        <v>1</v>
      </c>
      <c r="J36" s="82" t="s">
        <v>2</v>
      </c>
      <c r="K36" s="83" t="s">
        <v>3</v>
      </c>
      <c r="L36" s="24"/>
      <c r="M36" s="24"/>
    </row>
    <row r="37" spans="1:13" s="2" customFormat="1" ht="17.25" customHeight="1" x14ac:dyDescent="0.2">
      <c r="A37" s="42"/>
      <c r="B37" s="41"/>
      <c r="C37" s="41"/>
      <c r="D37" s="43"/>
      <c r="E37" s="43"/>
      <c r="F37" s="43"/>
      <c r="G37" s="43"/>
      <c r="H37" s="139">
        <v>500000</v>
      </c>
      <c r="I37" s="137"/>
      <c r="J37" s="137">
        <v>113168</v>
      </c>
      <c r="K37" s="138">
        <f>((J37-I37)*F31)+I37</f>
        <v>0</v>
      </c>
      <c r="L37" s="24"/>
      <c r="M37" s="24"/>
    </row>
    <row r="38" spans="1:13" s="2" customFormat="1" ht="15" customHeight="1" x14ac:dyDescent="0.2">
      <c r="A38" s="42"/>
      <c r="B38" s="41"/>
      <c r="C38" s="41"/>
      <c r="D38" s="43"/>
      <c r="E38" s="43"/>
      <c r="F38" s="43"/>
      <c r="G38" s="43"/>
      <c r="H38" s="139"/>
      <c r="I38" s="139"/>
      <c r="J38" s="139"/>
      <c r="K38" s="138"/>
      <c r="L38" s="24"/>
      <c r="M38" s="24"/>
    </row>
    <row r="39" spans="1:13" s="2" customFormat="1" ht="16.5" customHeight="1" x14ac:dyDescent="0.2">
      <c r="A39" s="42"/>
      <c r="B39" s="41"/>
      <c r="C39" s="41"/>
      <c r="D39" s="43"/>
      <c r="E39" s="43"/>
      <c r="F39" s="43"/>
      <c r="G39" s="43"/>
      <c r="H39" s="139">
        <v>750000</v>
      </c>
      <c r="I39" s="137"/>
      <c r="J39" s="137"/>
      <c r="K39" s="138">
        <f>((J39-I39)*F31)+I39</f>
        <v>0</v>
      </c>
      <c r="L39" s="24"/>
      <c r="M39" s="24"/>
    </row>
    <row r="40" spans="1:13" s="2" customFormat="1" ht="15" customHeight="1" x14ac:dyDescent="0.2">
      <c r="A40" s="33" t="s">
        <v>90</v>
      </c>
      <c r="B40" s="41"/>
      <c r="C40" s="41"/>
      <c r="D40" s="35"/>
      <c r="E40" s="35"/>
      <c r="F40" s="35"/>
      <c r="G40" s="35"/>
      <c r="H40" s="35"/>
      <c r="I40" s="35"/>
      <c r="J40" s="35"/>
      <c r="K40" s="35"/>
      <c r="L40" s="24"/>
      <c r="M40" s="24"/>
    </row>
    <row r="41" spans="1:13" s="2" customFormat="1" ht="15" customHeight="1" x14ac:dyDescent="0.2">
      <c r="A41" s="45"/>
      <c r="B41" s="41"/>
      <c r="C41" s="41"/>
      <c r="D41" s="35"/>
      <c r="E41" s="35"/>
      <c r="F41" s="35"/>
      <c r="G41" s="35"/>
      <c r="H41" s="35"/>
      <c r="I41" s="35"/>
      <c r="J41" s="35"/>
      <c r="K41" s="35"/>
      <c r="L41" s="24"/>
      <c r="M41" s="24"/>
    </row>
    <row r="42" spans="1:13" s="2" customFormat="1" ht="15" customHeight="1" x14ac:dyDescent="0.2">
      <c r="A42" s="245" t="s">
        <v>4</v>
      </c>
      <c r="B42" s="245" t="s">
        <v>5</v>
      </c>
      <c r="C42" s="245"/>
      <c r="D42" s="326" t="s">
        <v>55</v>
      </c>
      <c r="E42" s="327"/>
      <c r="F42" s="327"/>
      <c r="G42" s="327"/>
      <c r="H42" s="327"/>
      <c r="I42" s="327"/>
      <c r="J42" s="327"/>
      <c r="K42" s="328"/>
      <c r="L42" s="24"/>
      <c r="M42" s="24"/>
    </row>
    <row r="43" spans="1:13" s="2" customFormat="1" ht="51.75" customHeight="1" x14ac:dyDescent="0.2">
      <c r="A43" s="325"/>
      <c r="B43" s="86" t="s">
        <v>6</v>
      </c>
      <c r="C43" s="116" t="s">
        <v>7</v>
      </c>
      <c r="D43" s="116" t="s">
        <v>69</v>
      </c>
      <c r="E43" s="116" t="s">
        <v>48</v>
      </c>
      <c r="F43" s="329" t="s">
        <v>61</v>
      </c>
      <c r="G43" s="330"/>
      <c r="H43" s="330"/>
      <c r="I43" s="330"/>
      <c r="J43" s="330"/>
      <c r="K43" s="331"/>
      <c r="L43" s="24"/>
      <c r="M43" s="24"/>
    </row>
    <row r="44" spans="1:13" s="2" customFormat="1" ht="15" customHeight="1" x14ac:dyDescent="0.2">
      <c r="A44" s="245" t="s">
        <v>8</v>
      </c>
      <c r="B44" s="247">
        <v>0.02</v>
      </c>
      <c r="C44" s="249">
        <f>2%+(E44+E45+E46)</f>
        <v>0.02</v>
      </c>
      <c r="D44" s="87" t="s">
        <v>14</v>
      </c>
      <c r="E44" s="7"/>
      <c r="F44" s="319"/>
      <c r="G44" s="320"/>
      <c r="H44" s="320"/>
      <c r="I44" s="320"/>
      <c r="J44" s="320"/>
      <c r="K44" s="321"/>
      <c r="L44" s="24"/>
      <c r="M44" s="24"/>
    </row>
    <row r="45" spans="1:13" s="2" customFormat="1" ht="15" customHeight="1" x14ac:dyDescent="0.2">
      <c r="A45" s="246"/>
      <c r="B45" s="248"/>
      <c r="C45" s="250"/>
      <c r="D45" s="88" t="s">
        <v>17</v>
      </c>
      <c r="E45" s="8"/>
      <c r="F45" s="313"/>
      <c r="G45" s="314"/>
      <c r="H45" s="314"/>
      <c r="I45" s="314"/>
      <c r="J45" s="314"/>
      <c r="K45" s="315"/>
      <c r="L45" s="24"/>
      <c r="M45" s="24"/>
    </row>
    <row r="46" spans="1:13" s="2" customFormat="1" ht="15" customHeight="1" x14ac:dyDescent="0.2">
      <c r="A46" s="246"/>
      <c r="B46" s="248"/>
      <c r="C46" s="250"/>
      <c r="D46" s="88" t="s">
        <v>37</v>
      </c>
      <c r="E46" s="8"/>
      <c r="F46" s="316"/>
      <c r="G46" s="317"/>
      <c r="H46" s="317"/>
      <c r="I46" s="317"/>
      <c r="J46" s="317"/>
      <c r="K46" s="318"/>
      <c r="L46" s="24"/>
      <c r="M46" s="24"/>
    </row>
    <row r="47" spans="1:13" s="2" customFormat="1" ht="15" customHeight="1" x14ac:dyDescent="0.2">
      <c r="A47" s="245" t="s">
        <v>9</v>
      </c>
      <c r="B47" s="247">
        <v>0.09</v>
      </c>
      <c r="C47" s="249">
        <f>9%+(E47+E48+E49+E50+E51+E52+E53)</f>
        <v>0.09</v>
      </c>
      <c r="D47" s="87" t="s">
        <v>14</v>
      </c>
      <c r="E47" s="7"/>
      <c r="F47" s="319"/>
      <c r="G47" s="320"/>
      <c r="H47" s="320"/>
      <c r="I47" s="320"/>
      <c r="J47" s="320"/>
      <c r="K47" s="321"/>
      <c r="L47" s="24"/>
      <c r="M47" s="24"/>
    </row>
    <row r="48" spans="1:13" s="2" customFormat="1" ht="15" customHeight="1" x14ac:dyDescent="0.2">
      <c r="A48" s="246"/>
      <c r="B48" s="248"/>
      <c r="C48" s="250"/>
      <c r="D48" s="88" t="s">
        <v>17</v>
      </c>
      <c r="E48" s="8"/>
      <c r="F48" s="313"/>
      <c r="G48" s="314"/>
      <c r="H48" s="314"/>
      <c r="I48" s="314"/>
      <c r="J48" s="314"/>
      <c r="K48" s="315"/>
      <c r="L48" s="24"/>
      <c r="M48" s="24"/>
    </row>
    <row r="49" spans="1:13" s="2" customFormat="1" ht="12" x14ac:dyDescent="0.2">
      <c r="A49" s="246"/>
      <c r="B49" s="248"/>
      <c r="C49" s="250"/>
      <c r="D49" s="88" t="s">
        <v>37</v>
      </c>
      <c r="E49" s="8"/>
      <c r="F49" s="313"/>
      <c r="G49" s="314"/>
      <c r="H49" s="314"/>
      <c r="I49" s="314"/>
      <c r="J49" s="314"/>
      <c r="K49" s="315"/>
      <c r="L49" s="24"/>
      <c r="M49" s="24"/>
    </row>
    <row r="50" spans="1:13" s="2" customFormat="1" ht="15" customHeight="1" x14ac:dyDescent="0.2">
      <c r="A50" s="246"/>
      <c r="B50" s="248"/>
      <c r="C50" s="250"/>
      <c r="D50" s="88" t="s">
        <v>38</v>
      </c>
      <c r="E50" s="8"/>
      <c r="F50" s="313"/>
      <c r="G50" s="314"/>
      <c r="H50" s="314"/>
      <c r="I50" s="314"/>
      <c r="J50" s="314"/>
      <c r="K50" s="315"/>
      <c r="L50" s="24"/>
      <c r="M50" s="24"/>
    </row>
    <row r="51" spans="1:13" s="2" customFormat="1" ht="15" customHeight="1" x14ac:dyDescent="0.2">
      <c r="A51" s="246"/>
      <c r="B51" s="248"/>
      <c r="C51" s="250"/>
      <c r="D51" s="88" t="s">
        <v>18</v>
      </c>
      <c r="E51" s="8"/>
      <c r="F51" s="262"/>
      <c r="G51" s="263"/>
      <c r="H51" s="263"/>
      <c r="I51" s="263"/>
      <c r="J51" s="263"/>
      <c r="K51" s="264"/>
      <c r="L51" s="24"/>
      <c r="M51" s="24"/>
    </row>
    <row r="52" spans="1:13" s="2" customFormat="1" ht="12" x14ac:dyDescent="0.2">
      <c r="A52" s="246"/>
      <c r="B52" s="248"/>
      <c r="C52" s="250"/>
      <c r="D52" s="88" t="s">
        <v>15</v>
      </c>
      <c r="E52" s="8"/>
      <c r="F52" s="313"/>
      <c r="G52" s="314"/>
      <c r="H52" s="314"/>
      <c r="I52" s="314"/>
      <c r="J52" s="314"/>
      <c r="K52" s="315"/>
      <c r="L52" s="24"/>
      <c r="M52" s="24"/>
    </row>
    <row r="53" spans="1:13" s="2" customFormat="1" ht="15" customHeight="1" x14ac:dyDescent="0.2">
      <c r="A53" s="246"/>
      <c r="B53" s="248"/>
      <c r="C53" s="250"/>
      <c r="D53" s="91" t="s">
        <v>39</v>
      </c>
      <c r="E53" s="8"/>
      <c r="F53" s="316"/>
      <c r="G53" s="317"/>
      <c r="H53" s="317"/>
      <c r="I53" s="317"/>
      <c r="J53" s="317"/>
      <c r="K53" s="318"/>
      <c r="L53" s="24"/>
      <c r="M53" s="24"/>
    </row>
    <row r="54" spans="1:13" s="2" customFormat="1" ht="15" customHeight="1" x14ac:dyDescent="0.2">
      <c r="A54" s="94" t="s">
        <v>7</v>
      </c>
      <c r="B54" s="95">
        <f>B47+B44</f>
        <v>0.11</v>
      </c>
      <c r="C54" s="96">
        <f>C47+C44</f>
        <v>0.11</v>
      </c>
      <c r="D54" s="34"/>
      <c r="E54" s="58"/>
      <c r="F54" s="45"/>
      <c r="G54" s="24"/>
      <c r="H54" s="24"/>
      <c r="I54" s="24"/>
      <c r="J54" s="24"/>
      <c r="K54" s="24"/>
      <c r="L54" s="24"/>
      <c r="M54" s="24"/>
    </row>
    <row r="55" spans="1:13" s="2" customFormat="1" ht="15" customHeight="1" x14ac:dyDescent="0.2">
      <c r="A55" s="48"/>
      <c r="B55" s="48"/>
      <c r="C55" s="48"/>
      <c r="D55" s="48"/>
      <c r="E55" s="49"/>
      <c r="F55" s="50"/>
      <c r="G55" s="251" t="s">
        <v>149</v>
      </c>
      <c r="H55" s="252"/>
      <c r="I55" s="303"/>
      <c r="J55" s="304">
        <f>J31*C54</f>
        <v>0</v>
      </c>
      <c r="K55" s="305"/>
      <c r="L55" s="53"/>
      <c r="M55" s="24"/>
    </row>
    <row r="56" spans="1:13" s="2" customFormat="1" ht="15" customHeight="1" x14ac:dyDescent="0.2">
      <c r="A56" s="24"/>
      <c r="B56" s="24"/>
      <c r="C56" s="24"/>
      <c r="D56" s="24"/>
      <c r="E56" s="24"/>
      <c r="F56" s="24"/>
      <c r="G56" s="24"/>
      <c r="H56" s="24"/>
      <c r="I56" s="24"/>
      <c r="J56" s="140"/>
      <c r="K56" s="140"/>
      <c r="L56" s="53"/>
      <c r="M56" s="24"/>
    </row>
    <row r="57" spans="1:13" s="2" customFormat="1" ht="22.5" customHeight="1" x14ac:dyDescent="0.2">
      <c r="A57" s="306" t="s">
        <v>68</v>
      </c>
      <c r="B57" s="306"/>
      <c r="C57" s="306"/>
      <c r="D57" s="306"/>
      <c r="E57" s="17"/>
      <c r="F57" s="52"/>
      <c r="G57" s="251" t="s">
        <v>56</v>
      </c>
      <c r="H57" s="252"/>
      <c r="I57" s="303"/>
      <c r="J57" s="307">
        <f>J55*E57</f>
        <v>0</v>
      </c>
      <c r="K57" s="308"/>
      <c r="L57" s="53"/>
      <c r="M57" s="24"/>
    </row>
    <row r="58" spans="1:13" s="2" customFormat="1" ht="15" customHeight="1" thickBot="1" x14ac:dyDescent="0.25">
      <c r="A58" s="24" t="s">
        <v>62</v>
      </c>
      <c r="B58" s="24"/>
      <c r="C58" s="53"/>
      <c r="D58" s="24"/>
      <c r="E58" s="24"/>
      <c r="F58" s="24"/>
      <c r="G58" s="24"/>
      <c r="H58" s="24"/>
      <c r="I58" s="24"/>
      <c r="J58" s="140"/>
      <c r="K58" s="140"/>
      <c r="L58" s="53"/>
      <c r="M58" s="24"/>
    </row>
    <row r="59" spans="1:13" s="2" customFormat="1" ht="15" customHeight="1" thickBot="1" x14ac:dyDescent="0.25">
      <c r="A59" s="24"/>
      <c r="B59" s="24"/>
      <c r="C59" s="24"/>
      <c r="D59" s="24"/>
      <c r="E59" s="24"/>
      <c r="F59" s="24"/>
      <c r="G59" s="309" t="s">
        <v>99</v>
      </c>
      <c r="H59" s="310"/>
      <c r="I59" s="310"/>
      <c r="J59" s="311">
        <f>J55+J57</f>
        <v>0</v>
      </c>
      <c r="K59" s="312"/>
      <c r="L59" s="53"/>
      <c r="M59" s="24"/>
    </row>
    <row r="60" spans="1:13" s="2" customFormat="1" ht="15" customHeight="1" thickBot="1" x14ac:dyDescent="0.25">
      <c r="A60" s="24"/>
      <c r="B60" s="24"/>
      <c r="C60" s="24"/>
      <c r="D60" s="24"/>
      <c r="E60" s="24"/>
      <c r="F60" s="24"/>
      <c r="G60" s="54"/>
      <c r="H60" s="54"/>
      <c r="I60" s="54"/>
      <c r="J60" s="141"/>
      <c r="K60" s="141"/>
      <c r="L60" s="53"/>
      <c r="M60" s="24"/>
    </row>
    <row r="61" spans="1:13" s="2" customFormat="1" ht="15" customHeight="1" thickBot="1" x14ac:dyDescent="0.25">
      <c r="A61" s="24"/>
      <c r="B61" s="24"/>
      <c r="C61" s="24"/>
      <c r="D61" s="24"/>
      <c r="E61" s="24"/>
      <c r="F61" s="260" t="s">
        <v>66</v>
      </c>
      <c r="G61" s="261"/>
      <c r="H61" s="261"/>
      <c r="I61" s="261"/>
      <c r="J61" s="163"/>
      <c r="K61" s="142">
        <f>(J59*J61)+J59</f>
        <v>0</v>
      </c>
      <c r="L61" s="53"/>
      <c r="M61" s="24"/>
    </row>
    <row r="62" spans="1:13" s="2" customFormat="1" ht="15" customHeight="1" x14ac:dyDescent="0.2">
      <c r="A62" s="24"/>
      <c r="B62" s="24"/>
      <c r="C62" s="24"/>
      <c r="D62" s="24"/>
      <c r="E62" s="24"/>
      <c r="F62" s="77"/>
      <c r="G62" s="77"/>
      <c r="H62" s="77"/>
      <c r="I62" s="77"/>
      <c r="J62" s="164"/>
      <c r="K62" s="78"/>
      <c r="L62" s="53"/>
      <c r="M62" s="24"/>
    </row>
    <row r="63" spans="1:13" s="2" customFormat="1" ht="12" x14ac:dyDescent="0.2">
      <c r="A63" s="24"/>
      <c r="B63" s="24"/>
      <c r="C63" s="24"/>
      <c r="D63" s="24"/>
      <c r="E63" s="24"/>
      <c r="F63" s="24"/>
      <c r="G63" s="24"/>
      <c r="H63" s="24"/>
      <c r="I63" s="24"/>
      <c r="J63" s="24"/>
      <c r="K63" s="24"/>
      <c r="L63" s="24"/>
      <c r="M63" s="24"/>
    </row>
    <row r="64" spans="1:13" s="2" customFormat="1" ht="15" customHeight="1" x14ac:dyDescent="0.2">
      <c r="A64" s="24"/>
      <c r="B64" s="24"/>
      <c r="C64" s="24"/>
      <c r="D64" s="24"/>
      <c r="E64" s="24"/>
      <c r="F64" s="24"/>
      <c r="G64" s="24"/>
      <c r="H64" s="24"/>
      <c r="I64" s="24"/>
      <c r="J64" s="24"/>
      <c r="K64" s="24"/>
      <c r="L64" s="24"/>
      <c r="M64" s="24"/>
    </row>
    <row r="65" spans="1:13" s="2" customFormat="1" ht="24.75" customHeight="1" x14ac:dyDescent="0.2">
      <c r="A65" s="355" t="s">
        <v>82</v>
      </c>
      <c r="B65" s="355"/>
      <c r="C65" s="355"/>
      <c r="D65" s="355"/>
      <c r="E65" s="355"/>
      <c r="F65" s="355"/>
      <c r="G65" s="355"/>
      <c r="H65" s="355"/>
      <c r="I65" s="355"/>
      <c r="J65" s="355"/>
      <c r="K65" s="355"/>
      <c r="L65" s="24"/>
      <c r="M65" s="24"/>
    </row>
    <row r="66" spans="1:13" x14ac:dyDescent="0.25">
      <c r="A66" s="24"/>
      <c r="B66" s="24"/>
      <c r="C66" s="24"/>
      <c r="D66" s="24"/>
      <c r="E66" s="24"/>
      <c r="F66" s="24"/>
      <c r="G66" s="24"/>
      <c r="H66" s="24"/>
      <c r="I66" s="24"/>
      <c r="J66" s="24"/>
      <c r="K66" s="24"/>
    </row>
    <row r="67" spans="1:13" x14ac:dyDescent="0.25">
      <c r="A67" s="24"/>
      <c r="B67" s="24"/>
      <c r="C67" s="24"/>
      <c r="D67" s="24"/>
      <c r="E67" s="24"/>
      <c r="F67" s="24"/>
      <c r="G67" s="24"/>
      <c r="H67" s="24"/>
      <c r="I67" s="24"/>
      <c r="J67" s="24"/>
      <c r="K67" s="24"/>
    </row>
    <row r="68" spans="1:13" x14ac:dyDescent="0.25">
      <c r="A68" s="24"/>
      <c r="B68" s="24"/>
      <c r="C68" s="24"/>
      <c r="D68" s="24"/>
      <c r="E68" s="24"/>
      <c r="F68" s="24"/>
      <c r="G68" s="24"/>
      <c r="H68" s="24"/>
      <c r="I68" s="24"/>
      <c r="J68" s="24"/>
      <c r="K68" s="24"/>
    </row>
    <row r="69" spans="1:13" x14ac:dyDescent="0.25">
      <c r="A69" s="253" t="s">
        <v>35</v>
      </c>
      <c r="B69" s="254"/>
      <c r="C69" s="255"/>
      <c r="D69" s="256"/>
      <c r="E69" s="24"/>
      <c r="F69" s="269" t="s">
        <v>81</v>
      </c>
      <c r="G69" s="269"/>
      <c r="H69" s="254"/>
      <c r="I69" s="256"/>
      <c r="J69" s="24"/>
      <c r="K69" s="24"/>
    </row>
    <row r="70" spans="1:13" x14ac:dyDescent="0.25">
      <c r="A70" s="253"/>
      <c r="B70" s="257"/>
      <c r="C70" s="258"/>
      <c r="D70" s="259"/>
      <c r="E70" s="24"/>
      <c r="F70" s="269"/>
      <c r="G70" s="269"/>
      <c r="H70" s="257"/>
      <c r="I70" s="259"/>
      <c r="J70" s="24"/>
      <c r="K70" s="24"/>
    </row>
    <row r="71" spans="1:13" x14ac:dyDescent="0.25">
      <c r="A71" s="193"/>
      <c r="B71" s="192"/>
      <c r="C71" s="192"/>
      <c r="D71" s="192"/>
      <c r="E71" s="24"/>
      <c r="F71" s="194"/>
      <c r="G71" s="194"/>
      <c r="H71" s="192"/>
      <c r="I71" s="192"/>
      <c r="J71" s="24"/>
      <c r="K71" s="24"/>
    </row>
    <row r="72" spans="1:13" ht="41.25" customHeight="1" x14ac:dyDescent="0.25">
      <c r="A72" s="353" t="s">
        <v>101</v>
      </c>
      <c r="B72" s="354"/>
      <c r="C72" s="354"/>
      <c r="D72" s="354"/>
      <c r="E72" s="354"/>
      <c r="F72" s="354"/>
      <c r="G72" s="354"/>
      <c r="H72" s="354"/>
      <c r="I72" s="354"/>
    </row>
    <row r="74" spans="1:13" x14ac:dyDescent="0.25">
      <c r="A74" s="24"/>
      <c r="B74" s="24"/>
      <c r="C74" s="24"/>
      <c r="D74" s="24"/>
      <c r="E74" s="24"/>
      <c r="F74" s="24"/>
      <c r="G74" s="24"/>
      <c r="H74" s="24"/>
      <c r="I74" s="24"/>
      <c r="J74" s="24"/>
      <c r="K74" s="24"/>
    </row>
    <row r="75" spans="1:13" ht="148.5" customHeight="1" x14ac:dyDescent="0.25">
      <c r="A75" s="25" t="s">
        <v>0</v>
      </c>
      <c r="B75" s="26"/>
      <c r="C75" s="355" t="s">
        <v>138</v>
      </c>
      <c r="D75" s="355"/>
      <c r="E75" s="355"/>
      <c r="F75" s="355"/>
      <c r="G75" s="355"/>
      <c r="H75" s="355"/>
      <c r="I75" s="355"/>
      <c r="J75" s="355"/>
      <c r="K75" s="355"/>
    </row>
    <row r="76" spans="1:13" x14ac:dyDescent="0.25">
      <c r="A76" s="26"/>
      <c r="B76" s="26"/>
      <c r="C76" s="114"/>
      <c r="D76" s="114"/>
      <c r="E76" s="114"/>
      <c r="F76" s="114"/>
      <c r="G76" s="114"/>
      <c r="H76" s="114"/>
      <c r="I76" s="114"/>
      <c r="J76" s="114"/>
      <c r="K76" s="114"/>
    </row>
    <row r="77" spans="1:13" s="19" customFormat="1" x14ac:dyDescent="0.25">
      <c r="A77" s="26"/>
      <c r="B77" s="26"/>
      <c r="C77" s="114"/>
      <c r="D77" s="114"/>
      <c r="E77" s="114"/>
      <c r="F77" s="332"/>
      <c r="G77" s="332"/>
      <c r="H77" s="332"/>
      <c r="I77" s="333"/>
      <c r="J77" s="333"/>
      <c r="K77" s="114"/>
    </row>
    <row r="78" spans="1:13" s="19" customFormat="1" x14ac:dyDescent="0.25">
      <c r="A78" s="27"/>
      <c r="B78" s="28"/>
      <c r="C78" s="29"/>
      <c r="D78" s="29"/>
      <c r="E78" s="29"/>
      <c r="F78" s="62"/>
      <c r="G78" s="62"/>
      <c r="H78" s="62"/>
      <c r="I78" s="201"/>
      <c r="J78" s="201"/>
      <c r="K78" s="114"/>
    </row>
    <row r="79" spans="1:13" s="19" customFormat="1" x14ac:dyDescent="0.25">
      <c r="A79" s="30"/>
      <c r="B79" s="30"/>
      <c r="C79" s="31"/>
      <c r="D79" s="29"/>
      <c r="E79" s="28"/>
      <c r="F79" s="332"/>
      <c r="G79" s="332"/>
      <c r="H79" s="332"/>
      <c r="I79" s="333"/>
      <c r="J79" s="333"/>
      <c r="K79" s="114"/>
    </row>
    <row r="80" spans="1:13" s="19" customFormat="1" ht="17.25" x14ac:dyDescent="0.3">
      <c r="A80" s="18"/>
      <c r="K80" s="114"/>
    </row>
    <row r="81" spans="1:13" s="3" customFormat="1" ht="12" customHeight="1" x14ac:dyDescent="0.25">
      <c r="A81" s="338" t="s">
        <v>129</v>
      </c>
      <c r="B81" s="339"/>
      <c r="C81" s="344" t="s">
        <v>128</v>
      </c>
      <c r="D81" s="345"/>
      <c r="E81" s="345"/>
      <c r="F81" s="345"/>
      <c r="G81" s="345"/>
      <c r="H81" s="345"/>
      <c r="I81" s="345"/>
      <c r="J81" s="345"/>
      <c r="K81" s="346"/>
      <c r="L81" s="26"/>
      <c r="M81" s="26"/>
    </row>
    <row r="82" spans="1:13" s="3" customFormat="1" ht="12" customHeight="1" x14ac:dyDescent="0.25">
      <c r="A82" s="340"/>
      <c r="B82" s="341"/>
      <c r="C82" s="347"/>
      <c r="D82" s="348"/>
      <c r="E82" s="348"/>
      <c r="F82" s="348"/>
      <c r="G82" s="348"/>
      <c r="H82" s="348"/>
      <c r="I82" s="348"/>
      <c r="J82" s="348"/>
      <c r="K82" s="349"/>
      <c r="L82" s="26"/>
      <c r="M82" s="26"/>
    </row>
    <row r="83" spans="1:13" s="3" customFormat="1" ht="12" customHeight="1" x14ac:dyDescent="0.25">
      <c r="A83" s="340"/>
      <c r="B83" s="341"/>
      <c r="C83" s="347"/>
      <c r="D83" s="348"/>
      <c r="E83" s="348"/>
      <c r="F83" s="348"/>
      <c r="G83" s="348"/>
      <c r="H83" s="348"/>
      <c r="I83" s="348"/>
      <c r="J83" s="348"/>
      <c r="K83" s="349"/>
      <c r="L83" s="26"/>
      <c r="M83" s="26"/>
    </row>
    <row r="84" spans="1:13" s="3" customFormat="1" ht="12" customHeight="1" x14ac:dyDescent="0.25">
      <c r="A84" s="340"/>
      <c r="B84" s="341"/>
      <c r="C84" s="347"/>
      <c r="D84" s="348"/>
      <c r="E84" s="348"/>
      <c r="F84" s="348"/>
      <c r="G84" s="348"/>
      <c r="H84" s="348"/>
      <c r="I84" s="348"/>
      <c r="J84" s="348"/>
      <c r="K84" s="349"/>
      <c r="L84" s="26"/>
      <c r="M84" s="26"/>
    </row>
    <row r="85" spans="1:13" s="3" customFormat="1" ht="38.25" customHeight="1" x14ac:dyDescent="0.25">
      <c r="A85" s="342"/>
      <c r="B85" s="343"/>
      <c r="C85" s="350"/>
      <c r="D85" s="351"/>
      <c r="E85" s="351"/>
      <c r="F85" s="351"/>
      <c r="G85" s="351"/>
      <c r="H85" s="351"/>
      <c r="I85" s="351"/>
      <c r="J85" s="351"/>
      <c r="K85" s="352"/>
      <c r="L85" s="26"/>
      <c r="M85" s="26"/>
    </row>
    <row r="86" spans="1:13" s="19" customFormat="1" x14ac:dyDescent="0.25">
      <c r="A86" s="334"/>
      <c r="B86" s="335"/>
      <c r="C86" s="335"/>
      <c r="D86" s="335"/>
      <c r="E86" s="335"/>
      <c r="F86" s="335"/>
      <c r="G86" s="335"/>
      <c r="J86" s="26"/>
      <c r="K86" s="114"/>
    </row>
    <row r="87" spans="1:13" s="19" customFormat="1" x14ac:dyDescent="0.25">
      <c r="A87" s="335"/>
      <c r="B87" s="335"/>
      <c r="C87" s="335"/>
      <c r="D87" s="335"/>
      <c r="E87" s="335"/>
      <c r="F87" s="335"/>
      <c r="G87" s="335"/>
      <c r="H87" s="61"/>
      <c r="I87" s="61"/>
      <c r="J87" s="61"/>
      <c r="K87" s="61"/>
    </row>
    <row r="88" spans="1:13" s="19" customFormat="1" x14ac:dyDescent="0.25">
      <c r="A88" s="173"/>
      <c r="B88" s="173"/>
      <c r="C88" s="173"/>
      <c r="D88" s="173"/>
      <c r="E88" s="173"/>
      <c r="F88" s="173"/>
      <c r="G88" s="173"/>
      <c r="H88" s="61"/>
      <c r="I88" s="61"/>
      <c r="J88" s="61"/>
      <c r="K88" s="61"/>
    </row>
    <row r="89" spans="1:13" s="19" customFormat="1" x14ac:dyDescent="0.25">
      <c r="A89" s="173"/>
      <c r="B89" s="173"/>
      <c r="C89" s="173"/>
      <c r="D89" s="173"/>
      <c r="E89" s="173"/>
      <c r="F89" s="173"/>
      <c r="G89" s="173"/>
      <c r="H89" s="61"/>
      <c r="I89" s="61"/>
      <c r="J89" s="61"/>
      <c r="K89" s="61"/>
    </row>
    <row r="90" spans="1:13" s="19" customFormat="1" x14ac:dyDescent="0.25">
      <c r="A90" s="173"/>
      <c r="B90" s="173"/>
      <c r="C90" s="173"/>
      <c r="D90" s="173"/>
      <c r="E90" s="173"/>
      <c r="F90" s="173"/>
      <c r="G90" s="173"/>
      <c r="H90" s="61"/>
      <c r="I90" s="61"/>
      <c r="J90" s="61"/>
      <c r="K90" s="61"/>
    </row>
    <row r="91" spans="1:13" s="19" customFormat="1" x14ac:dyDescent="0.25">
      <c r="A91" s="173"/>
      <c r="B91" s="173"/>
      <c r="C91" s="173"/>
      <c r="D91" s="173"/>
      <c r="E91" s="173"/>
      <c r="F91" s="173"/>
      <c r="G91" s="173"/>
      <c r="H91" s="61"/>
      <c r="I91" s="61"/>
      <c r="J91" s="61"/>
      <c r="K91" s="61"/>
    </row>
    <row r="92" spans="1:13" s="19" customFormat="1" x14ac:dyDescent="0.25">
      <c r="A92" s="173"/>
      <c r="B92" s="173"/>
      <c r="C92" s="173"/>
      <c r="D92" s="173"/>
      <c r="E92" s="173"/>
      <c r="F92" s="173"/>
      <c r="G92" s="173"/>
      <c r="H92" s="61"/>
      <c r="I92" s="61"/>
      <c r="J92" s="61"/>
      <c r="K92" s="61"/>
    </row>
    <row r="93" spans="1:13" s="19" customFormat="1" x14ac:dyDescent="0.25">
      <c r="A93" s="173"/>
      <c r="B93" s="173"/>
      <c r="C93" s="173"/>
      <c r="D93" s="173"/>
      <c r="E93" s="173"/>
      <c r="F93" s="173"/>
      <c r="G93" s="173"/>
      <c r="H93" s="61"/>
      <c r="I93" s="61"/>
      <c r="J93" s="61"/>
      <c r="K93" s="61"/>
    </row>
    <row r="94" spans="1:13" s="19" customFormat="1" ht="15.75" thickBot="1" x14ac:dyDescent="0.3">
      <c r="A94" s="20"/>
      <c r="B94" s="19" t="s">
        <v>90</v>
      </c>
      <c r="F94" s="26"/>
      <c r="G94" s="26"/>
      <c r="H94" s="62"/>
      <c r="I94" s="62"/>
      <c r="J94" s="62"/>
      <c r="K94" s="63"/>
    </row>
    <row r="95" spans="1:13" s="19" customFormat="1" ht="15.75" thickBot="1" x14ac:dyDescent="0.3">
      <c r="A95" s="20"/>
      <c r="C95" s="19" t="s">
        <v>98</v>
      </c>
      <c r="F95" s="26"/>
      <c r="G95" s="26"/>
      <c r="H95" s="153">
        <f>K149</f>
        <v>0</v>
      </c>
      <c r="I95" s="64"/>
      <c r="J95" s="64"/>
      <c r="K95" s="64"/>
    </row>
    <row r="96" spans="1:13" s="19" customFormat="1" x14ac:dyDescent="0.25">
      <c r="B96" s="26"/>
      <c r="H96" s="152"/>
      <c r="I96" s="65"/>
      <c r="J96" s="65"/>
      <c r="K96" s="65"/>
    </row>
    <row r="97" spans="1:11" s="19" customFormat="1" x14ac:dyDescent="0.25">
      <c r="B97" s="26"/>
      <c r="H97" s="200"/>
      <c r="I97" s="21"/>
      <c r="J97" s="21"/>
      <c r="K97" s="21"/>
    </row>
    <row r="98" spans="1:11" s="19" customFormat="1" x14ac:dyDescent="0.25">
      <c r="E98" s="23"/>
      <c r="F98" s="26"/>
      <c r="H98" s="65"/>
      <c r="I98" s="22"/>
      <c r="K98" s="114"/>
    </row>
    <row r="99" spans="1:11" s="19" customFormat="1" x14ac:dyDescent="0.25">
      <c r="E99" s="23"/>
      <c r="F99" s="26"/>
      <c r="H99" s="65"/>
      <c r="I99" s="22"/>
      <c r="K99" s="120"/>
    </row>
    <row r="100" spans="1:11" s="19" customFormat="1" x14ac:dyDescent="0.25">
      <c r="E100" s="23"/>
      <c r="F100" s="26"/>
      <c r="H100" s="65"/>
      <c r="I100" s="22"/>
      <c r="K100" s="120"/>
    </row>
    <row r="101" spans="1:11" s="19" customFormat="1" x14ac:dyDescent="0.25">
      <c r="A101" s="25"/>
      <c r="B101" s="26"/>
      <c r="C101" s="114"/>
      <c r="D101" s="114"/>
      <c r="E101" s="114"/>
      <c r="F101" s="114"/>
      <c r="G101" s="114"/>
      <c r="H101" s="114"/>
      <c r="I101" s="114"/>
      <c r="J101" s="114"/>
      <c r="K101" s="114"/>
    </row>
    <row r="102" spans="1:11" s="19" customFormat="1" x14ac:dyDescent="0.25">
      <c r="A102" s="32" t="s">
        <v>89</v>
      </c>
      <c r="B102" s="26"/>
      <c r="C102" s="114"/>
      <c r="D102" s="114"/>
      <c r="E102" s="114"/>
      <c r="F102" s="114"/>
      <c r="G102" s="114"/>
      <c r="H102" s="114"/>
      <c r="I102" s="114"/>
      <c r="J102" s="114"/>
      <c r="K102" s="114"/>
    </row>
    <row r="103" spans="1:11" s="19" customFormat="1" x14ac:dyDescent="0.25">
      <c r="A103" s="25"/>
      <c r="B103" s="26"/>
      <c r="C103" s="114"/>
      <c r="D103" s="114"/>
      <c r="E103" s="114"/>
      <c r="F103" s="114"/>
      <c r="G103" s="114"/>
      <c r="H103" s="114"/>
      <c r="I103" s="114"/>
      <c r="J103" s="114"/>
      <c r="K103" s="114"/>
    </row>
    <row r="104" spans="1:11" s="19" customFormat="1" x14ac:dyDescent="0.25">
      <c r="A104" s="33" t="s">
        <v>100</v>
      </c>
      <c r="B104" s="24"/>
      <c r="C104" s="24"/>
      <c r="D104" s="24"/>
      <c r="E104" s="24"/>
      <c r="F104" s="24"/>
      <c r="G104" s="24"/>
      <c r="H104" s="24"/>
      <c r="I104" s="24"/>
      <c r="J104" s="24"/>
      <c r="K104" s="24"/>
    </row>
    <row r="105" spans="1:11" s="19" customFormat="1" x14ac:dyDescent="0.25">
      <c r="A105" s="24"/>
      <c r="B105" s="24"/>
      <c r="C105" s="24"/>
      <c r="D105" s="24"/>
      <c r="E105" s="24"/>
      <c r="F105" s="24"/>
      <c r="G105" s="24"/>
      <c r="H105" s="24"/>
      <c r="I105" s="24"/>
      <c r="J105" s="24"/>
      <c r="K105" s="24"/>
    </row>
    <row r="106" spans="1:11" s="19" customFormat="1" x14ac:dyDescent="0.25">
      <c r="A106" s="309" t="s">
        <v>52</v>
      </c>
      <c r="B106" s="310"/>
      <c r="C106" s="310"/>
      <c r="D106" s="322"/>
      <c r="E106" s="336">
        <v>336818</v>
      </c>
      <c r="F106" s="337"/>
      <c r="G106" s="34"/>
      <c r="H106" s="24"/>
      <c r="I106" s="24"/>
      <c r="J106" s="24"/>
      <c r="K106" s="24"/>
    </row>
    <row r="107" spans="1:11" s="19" customFormat="1" x14ac:dyDescent="0.25">
      <c r="A107" s="35" t="s">
        <v>147</v>
      </c>
      <c r="B107" s="35"/>
      <c r="C107" s="35"/>
      <c r="D107" s="35"/>
      <c r="E107" s="35"/>
      <c r="F107" s="35"/>
      <c r="G107" s="35"/>
      <c r="H107" s="35"/>
      <c r="I107" s="35"/>
      <c r="J107" s="35"/>
      <c r="K107" s="35"/>
    </row>
    <row r="108" spans="1:11" s="19" customFormat="1" x14ac:dyDescent="0.25">
      <c r="A108" s="35"/>
      <c r="B108" s="35"/>
      <c r="C108" s="35"/>
      <c r="D108" s="35"/>
      <c r="E108" s="35"/>
      <c r="F108" s="35"/>
      <c r="G108" s="35"/>
      <c r="H108" s="35"/>
      <c r="I108" s="35"/>
      <c r="J108" s="35"/>
      <c r="K108" s="35"/>
    </row>
    <row r="109" spans="1:11" s="19" customFormat="1" x14ac:dyDescent="0.25">
      <c r="A109" s="36" t="s">
        <v>67</v>
      </c>
      <c r="B109" s="24"/>
      <c r="C109" s="24"/>
      <c r="D109" s="24"/>
      <c r="E109" s="24"/>
      <c r="F109" s="37"/>
      <c r="G109" s="24"/>
      <c r="H109" s="24"/>
      <c r="I109" s="24"/>
      <c r="J109" s="24"/>
      <c r="K109" s="24"/>
    </row>
    <row r="110" spans="1:11" s="19" customFormat="1" x14ac:dyDescent="0.25">
      <c r="A110" s="24"/>
      <c r="B110" s="24"/>
      <c r="C110" s="24"/>
      <c r="D110" s="24"/>
      <c r="E110" s="24"/>
      <c r="F110" s="38" t="s">
        <v>51</v>
      </c>
      <c r="G110" s="24"/>
      <c r="H110" s="24"/>
      <c r="I110" s="24"/>
      <c r="J110" s="24"/>
      <c r="K110" s="24"/>
    </row>
    <row r="111" spans="1:11" s="19" customFormat="1" ht="37.5" customHeight="1" x14ac:dyDescent="0.25">
      <c r="A111" s="251" t="s">
        <v>53</v>
      </c>
      <c r="B111" s="252"/>
      <c r="C111" s="4"/>
      <c r="D111" s="309" t="s">
        <v>49</v>
      </c>
      <c r="E111" s="322"/>
      <c r="F111" s="195"/>
      <c r="G111" s="24"/>
      <c r="H111" s="309" t="s">
        <v>36</v>
      </c>
      <c r="I111" s="322"/>
      <c r="J111" s="323">
        <f>((K119-K117)*(E106-H117)/(H119-H117))+K117</f>
        <v>0</v>
      </c>
      <c r="K111" s="324"/>
    </row>
    <row r="112" spans="1:11" s="19" customFormat="1" x14ac:dyDescent="0.25">
      <c r="A112" s="24"/>
      <c r="B112" s="24"/>
      <c r="C112" s="24"/>
      <c r="D112" s="24"/>
      <c r="E112" s="24"/>
      <c r="F112" s="24"/>
      <c r="G112" s="24"/>
      <c r="H112" s="24"/>
      <c r="I112" s="24"/>
      <c r="J112" s="24"/>
      <c r="K112" s="24"/>
    </row>
    <row r="113" spans="1:13" s="19" customFormat="1" x14ac:dyDescent="0.25">
      <c r="A113" s="24"/>
      <c r="B113" s="24"/>
      <c r="C113" s="24"/>
      <c r="D113" s="39" t="s">
        <v>54</v>
      </c>
      <c r="E113" s="24"/>
      <c r="F113" s="24"/>
      <c r="G113" s="24"/>
      <c r="H113" s="24"/>
      <c r="I113" s="24"/>
      <c r="J113" s="24"/>
      <c r="K113" s="24"/>
    </row>
    <row r="114" spans="1:13" s="19" customFormat="1" x14ac:dyDescent="0.25">
      <c r="A114" s="24"/>
      <c r="B114" s="24"/>
      <c r="C114" s="24"/>
      <c r="D114" s="39"/>
      <c r="E114" s="24"/>
      <c r="F114" s="24"/>
      <c r="G114" s="24"/>
      <c r="H114" s="39" t="s">
        <v>148</v>
      </c>
      <c r="I114" s="24"/>
      <c r="J114" s="24"/>
      <c r="K114" s="24"/>
    </row>
    <row r="115" spans="1:13" s="19" customFormat="1" x14ac:dyDescent="0.25">
      <c r="A115" s="24"/>
      <c r="B115" s="40"/>
      <c r="C115" s="41"/>
      <c r="D115" s="35"/>
      <c r="E115" s="24"/>
      <c r="F115" s="24"/>
      <c r="G115" s="24"/>
      <c r="H115" s="24"/>
      <c r="I115" s="24"/>
      <c r="J115" s="24"/>
      <c r="K115" s="24"/>
    </row>
    <row r="116" spans="1:13" s="19" customFormat="1" ht="24" x14ac:dyDescent="0.25">
      <c r="A116" s="42"/>
      <c r="B116" s="41"/>
      <c r="C116" s="41"/>
      <c r="D116" s="43"/>
      <c r="E116" s="43"/>
      <c r="F116" s="43"/>
      <c r="G116" s="43"/>
      <c r="H116" s="82" t="s">
        <v>50</v>
      </c>
      <c r="I116" s="82" t="s">
        <v>1</v>
      </c>
      <c r="J116" s="82" t="s">
        <v>2</v>
      </c>
      <c r="K116" s="83" t="s">
        <v>3</v>
      </c>
    </row>
    <row r="117" spans="1:13" s="19" customFormat="1" x14ac:dyDescent="0.25">
      <c r="A117" s="42"/>
      <c r="B117" s="41"/>
      <c r="C117" s="41"/>
      <c r="D117" s="43"/>
      <c r="E117" s="43"/>
      <c r="F117" s="43"/>
      <c r="G117" s="43"/>
      <c r="H117" s="139">
        <v>250000</v>
      </c>
      <c r="I117" s="137"/>
      <c r="J117" s="137"/>
      <c r="K117" s="138">
        <f>((J117-I117)*F111)+I117</f>
        <v>0</v>
      </c>
    </row>
    <row r="118" spans="1:13" s="19" customFormat="1" x14ac:dyDescent="0.25">
      <c r="A118" s="42"/>
      <c r="B118" s="41"/>
      <c r="C118" s="41"/>
      <c r="D118" s="43"/>
      <c r="E118" s="43"/>
      <c r="F118" s="43"/>
      <c r="G118" s="43"/>
      <c r="H118" s="139"/>
      <c r="I118" s="139"/>
      <c r="J118" s="139"/>
      <c r="K118" s="138"/>
    </row>
    <row r="119" spans="1:13" s="19" customFormat="1" x14ac:dyDescent="0.25">
      <c r="A119" s="42"/>
      <c r="B119" s="41"/>
      <c r="C119" s="41"/>
      <c r="D119" s="43"/>
      <c r="E119" s="43"/>
      <c r="F119" s="43"/>
      <c r="G119" s="43"/>
      <c r="H119" s="139">
        <v>500000</v>
      </c>
      <c r="I119" s="137"/>
      <c r="J119" s="137"/>
      <c r="K119" s="138">
        <f>((J119-I119)*F111)+I119</f>
        <v>0</v>
      </c>
    </row>
    <row r="120" spans="1:13" s="19" customFormat="1" x14ac:dyDescent="0.25">
      <c r="A120" s="42"/>
      <c r="B120" s="41"/>
      <c r="C120" s="41"/>
      <c r="D120" s="43"/>
      <c r="E120" s="43"/>
      <c r="F120" s="43"/>
      <c r="G120" s="43"/>
      <c r="H120" s="190"/>
      <c r="I120" s="190"/>
      <c r="J120" s="190"/>
      <c r="K120" s="191"/>
    </row>
    <row r="121" spans="1:13" s="19" customFormat="1" x14ac:dyDescent="0.25">
      <c r="A121" s="42"/>
      <c r="B121" s="41"/>
      <c r="C121" s="41"/>
      <c r="D121" s="43"/>
      <c r="E121" s="43"/>
      <c r="F121" s="43"/>
      <c r="G121" s="43"/>
      <c r="H121" s="190"/>
      <c r="I121" s="190"/>
      <c r="J121" s="190"/>
      <c r="K121" s="191"/>
    </row>
    <row r="122" spans="1:13" s="19" customFormat="1" x14ac:dyDescent="0.25">
      <c r="A122" s="42"/>
      <c r="B122" s="41"/>
      <c r="C122" s="41"/>
      <c r="D122" s="43"/>
      <c r="E122" s="43"/>
      <c r="F122" s="43"/>
      <c r="G122" s="43"/>
      <c r="H122" s="190"/>
      <c r="I122" s="190"/>
      <c r="J122" s="190"/>
      <c r="K122" s="191"/>
    </row>
    <row r="123" spans="1:13" s="19" customFormat="1" x14ac:dyDescent="0.25">
      <c r="A123" s="42"/>
      <c r="B123" s="41"/>
      <c r="C123" s="41"/>
      <c r="D123" s="43"/>
      <c r="E123" s="43"/>
      <c r="F123" s="43"/>
      <c r="G123" s="43"/>
      <c r="H123" s="190"/>
      <c r="I123" s="190"/>
      <c r="J123" s="190"/>
      <c r="K123" s="191"/>
    </row>
    <row r="124" spans="1:13" s="19" customFormat="1" x14ac:dyDescent="0.25">
      <c r="A124" s="42"/>
      <c r="B124" s="41"/>
      <c r="C124" s="41"/>
      <c r="D124" s="43"/>
      <c r="E124" s="43"/>
      <c r="F124" s="43"/>
      <c r="G124" s="43"/>
      <c r="H124" s="190"/>
      <c r="I124" s="190"/>
      <c r="J124" s="190"/>
      <c r="K124" s="191"/>
    </row>
    <row r="125" spans="1:13" s="19" customFormat="1" x14ac:dyDescent="0.25">
      <c r="A125" s="42"/>
      <c r="B125" s="41"/>
      <c r="C125" s="41"/>
      <c r="D125" s="43"/>
      <c r="E125" s="43"/>
      <c r="F125" s="43"/>
      <c r="G125" s="43"/>
      <c r="H125" s="190"/>
      <c r="I125" s="190"/>
      <c r="J125" s="190"/>
      <c r="K125" s="191"/>
    </row>
    <row r="126" spans="1:13" s="19" customFormat="1" x14ac:dyDescent="0.25">
      <c r="A126" s="42"/>
      <c r="B126" s="41"/>
      <c r="C126" s="41"/>
      <c r="D126" s="43"/>
      <c r="E126" s="43"/>
      <c r="F126" s="43"/>
      <c r="G126" s="43"/>
      <c r="H126" s="190"/>
      <c r="I126" s="190"/>
      <c r="J126" s="190"/>
      <c r="K126" s="191"/>
    </row>
    <row r="127" spans="1:13" s="19" customFormat="1" x14ac:dyDescent="0.25">
      <c r="A127" s="42"/>
      <c r="B127" s="41"/>
      <c r="C127" s="41"/>
      <c r="D127" s="43"/>
      <c r="E127" s="43"/>
      <c r="F127" s="43"/>
      <c r="G127" s="43"/>
      <c r="H127" s="190"/>
      <c r="I127" s="190"/>
      <c r="J127" s="190"/>
      <c r="K127" s="191"/>
    </row>
    <row r="128" spans="1:13" s="2" customFormat="1" ht="15" customHeight="1" x14ac:dyDescent="0.2">
      <c r="A128" s="33" t="s">
        <v>90</v>
      </c>
      <c r="B128" s="41"/>
      <c r="C128" s="41"/>
      <c r="D128" s="35"/>
      <c r="E128" s="35"/>
      <c r="F128" s="35"/>
      <c r="G128" s="35"/>
      <c r="H128" s="35"/>
      <c r="I128" s="35"/>
      <c r="J128" s="35"/>
      <c r="K128" s="35"/>
      <c r="L128" s="24"/>
      <c r="M128" s="24"/>
    </row>
    <row r="129" spans="1:13" s="2" customFormat="1" ht="15" customHeight="1" x14ac:dyDescent="0.2">
      <c r="A129" s="45"/>
      <c r="B129" s="41"/>
      <c r="C129" s="41"/>
      <c r="D129" s="35"/>
      <c r="E129" s="35"/>
      <c r="F129" s="35"/>
      <c r="G129" s="35"/>
      <c r="H129" s="35"/>
      <c r="I129" s="35"/>
      <c r="J129" s="35"/>
      <c r="K129" s="35"/>
      <c r="L129" s="24"/>
      <c r="M129" s="24"/>
    </row>
    <row r="130" spans="1:13" s="2" customFormat="1" ht="15" customHeight="1" x14ac:dyDescent="0.2">
      <c r="A130" s="245" t="s">
        <v>4</v>
      </c>
      <c r="B130" s="245" t="s">
        <v>5</v>
      </c>
      <c r="C130" s="245"/>
      <c r="D130" s="326" t="s">
        <v>55</v>
      </c>
      <c r="E130" s="327"/>
      <c r="F130" s="327"/>
      <c r="G130" s="327"/>
      <c r="H130" s="327"/>
      <c r="I130" s="327"/>
      <c r="J130" s="327"/>
      <c r="K130" s="328"/>
      <c r="L130" s="24"/>
      <c r="M130" s="24"/>
    </row>
    <row r="131" spans="1:13" s="2" customFormat="1" ht="51.75" customHeight="1" x14ac:dyDescent="0.2">
      <c r="A131" s="325"/>
      <c r="B131" s="86" t="s">
        <v>6</v>
      </c>
      <c r="C131" s="116" t="s">
        <v>7</v>
      </c>
      <c r="D131" s="116" t="s">
        <v>69</v>
      </c>
      <c r="E131" s="116" t="s">
        <v>48</v>
      </c>
      <c r="F131" s="329" t="s">
        <v>61</v>
      </c>
      <c r="G131" s="330"/>
      <c r="H131" s="330"/>
      <c r="I131" s="330"/>
      <c r="J131" s="330"/>
      <c r="K131" s="331"/>
      <c r="L131" s="24"/>
      <c r="M131" s="24"/>
    </row>
    <row r="132" spans="1:13" s="2" customFormat="1" ht="15" customHeight="1" x14ac:dyDescent="0.2">
      <c r="A132" s="245" t="s">
        <v>8</v>
      </c>
      <c r="B132" s="247">
        <v>0.02</v>
      </c>
      <c r="C132" s="249">
        <f>2%+(E132+E133+E134)</f>
        <v>0.02</v>
      </c>
      <c r="D132" s="87" t="s">
        <v>14</v>
      </c>
      <c r="E132" s="7"/>
      <c r="F132" s="319"/>
      <c r="G132" s="320"/>
      <c r="H132" s="320"/>
      <c r="I132" s="320"/>
      <c r="J132" s="320"/>
      <c r="K132" s="321"/>
      <c r="L132" s="24"/>
      <c r="M132" s="24"/>
    </row>
    <row r="133" spans="1:13" s="2" customFormat="1" ht="15" customHeight="1" x14ac:dyDescent="0.2">
      <c r="A133" s="246"/>
      <c r="B133" s="248"/>
      <c r="C133" s="250"/>
      <c r="D133" s="88" t="s">
        <v>17</v>
      </c>
      <c r="E133" s="8"/>
      <c r="F133" s="313"/>
      <c r="G133" s="314"/>
      <c r="H133" s="314"/>
      <c r="I133" s="314"/>
      <c r="J133" s="314"/>
      <c r="K133" s="315"/>
      <c r="L133" s="24"/>
      <c r="M133" s="24"/>
    </row>
    <row r="134" spans="1:13" s="2" customFormat="1" ht="15" customHeight="1" x14ac:dyDescent="0.2">
      <c r="A134" s="246"/>
      <c r="B134" s="248"/>
      <c r="C134" s="250"/>
      <c r="D134" s="88" t="s">
        <v>37</v>
      </c>
      <c r="E134" s="8"/>
      <c r="F134" s="316"/>
      <c r="G134" s="317"/>
      <c r="H134" s="317"/>
      <c r="I134" s="317"/>
      <c r="J134" s="317"/>
      <c r="K134" s="318"/>
      <c r="L134" s="24"/>
      <c r="M134" s="24"/>
    </row>
    <row r="135" spans="1:13" s="2" customFormat="1" ht="15" customHeight="1" x14ac:dyDescent="0.2">
      <c r="A135" s="245" t="s">
        <v>9</v>
      </c>
      <c r="B135" s="247">
        <v>0.09</v>
      </c>
      <c r="C135" s="249">
        <f>9%+(E135+E136+E137+E138+E139+E140+E141)</f>
        <v>0.09</v>
      </c>
      <c r="D135" s="87" t="s">
        <v>14</v>
      </c>
      <c r="E135" s="7"/>
      <c r="F135" s="319"/>
      <c r="G135" s="320"/>
      <c r="H135" s="320"/>
      <c r="I135" s="320"/>
      <c r="J135" s="320"/>
      <c r="K135" s="321"/>
      <c r="L135" s="24"/>
      <c r="M135" s="24"/>
    </row>
    <row r="136" spans="1:13" s="2" customFormat="1" ht="15" customHeight="1" x14ac:dyDescent="0.2">
      <c r="A136" s="246"/>
      <c r="B136" s="248"/>
      <c r="C136" s="250"/>
      <c r="D136" s="88" t="s">
        <v>17</v>
      </c>
      <c r="E136" s="8"/>
      <c r="F136" s="313"/>
      <c r="G136" s="314"/>
      <c r="H136" s="314"/>
      <c r="I136" s="314"/>
      <c r="J136" s="314"/>
      <c r="K136" s="315"/>
      <c r="L136" s="24"/>
      <c r="M136" s="24"/>
    </row>
    <row r="137" spans="1:13" s="19" customFormat="1" x14ac:dyDescent="0.25">
      <c r="A137" s="246"/>
      <c r="B137" s="248"/>
      <c r="C137" s="250"/>
      <c r="D137" s="88" t="s">
        <v>37</v>
      </c>
      <c r="E137" s="8"/>
      <c r="F137" s="313"/>
      <c r="G137" s="314"/>
      <c r="H137" s="314"/>
      <c r="I137" s="314"/>
      <c r="J137" s="314"/>
      <c r="K137" s="315"/>
    </row>
    <row r="138" spans="1:13" s="19" customFormat="1" x14ac:dyDescent="0.25">
      <c r="A138" s="246"/>
      <c r="B138" s="248"/>
      <c r="C138" s="250"/>
      <c r="D138" s="88" t="s">
        <v>38</v>
      </c>
      <c r="E138" s="8"/>
      <c r="F138" s="313"/>
      <c r="G138" s="314"/>
      <c r="H138" s="314"/>
      <c r="I138" s="314"/>
      <c r="J138" s="314"/>
      <c r="K138" s="315"/>
    </row>
    <row r="139" spans="1:13" s="19" customFormat="1" x14ac:dyDescent="0.25">
      <c r="A139" s="246"/>
      <c r="B139" s="248"/>
      <c r="C139" s="250"/>
      <c r="D139" s="88" t="s">
        <v>18</v>
      </c>
      <c r="E139" s="8"/>
      <c r="F139" s="262"/>
      <c r="G139" s="263"/>
      <c r="H139" s="263"/>
      <c r="I139" s="263"/>
      <c r="J139" s="263"/>
      <c r="K139" s="264"/>
    </row>
    <row r="140" spans="1:13" s="19" customFormat="1" x14ac:dyDescent="0.25">
      <c r="A140" s="246"/>
      <c r="B140" s="248"/>
      <c r="C140" s="250"/>
      <c r="D140" s="88" t="s">
        <v>15</v>
      </c>
      <c r="E140" s="8"/>
      <c r="F140" s="313"/>
      <c r="G140" s="314"/>
      <c r="H140" s="314"/>
      <c r="I140" s="314"/>
      <c r="J140" s="314"/>
      <c r="K140" s="315"/>
    </row>
    <row r="141" spans="1:13" s="19" customFormat="1" x14ac:dyDescent="0.25">
      <c r="A141" s="246"/>
      <c r="B141" s="248"/>
      <c r="C141" s="250"/>
      <c r="D141" s="91" t="s">
        <v>39</v>
      </c>
      <c r="E141" s="8"/>
      <c r="F141" s="316"/>
      <c r="G141" s="317"/>
      <c r="H141" s="317"/>
      <c r="I141" s="317"/>
      <c r="J141" s="317"/>
      <c r="K141" s="318"/>
    </row>
    <row r="142" spans="1:13" s="19" customFormat="1" x14ac:dyDescent="0.25">
      <c r="A142" s="94" t="s">
        <v>7</v>
      </c>
      <c r="B142" s="95">
        <f>B135+B132</f>
        <v>0.11</v>
      </c>
      <c r="C142" s="96">
        <f>C135+C132</f>
        <v>0.11</v>
      </c>
      <c r="D142" s="34"/>
      <c r="E142" s="58"/>
      <c r="F142" s="45"/>
      <c r="G142" s="24"/>
      <c r="H142" s="24"/>
      <c r="I142" s="24"/>
      <c r="J142" s="24"/>
      <c r="K142" s="24"/>
    </row>
    <row r="143" spans="1:13" s="19" customFormat="1" x14ac:dyDescent="0.25">
      <c r="A143" s="48"/>
      <c r="B143" s="48"/>
      <c r="C143" s="48"/>
      <c r="D143" s="48"/>
      <c r="E143" s="49"/>
      <c r="F143" s="50"/>
      <c r="G143" s="251" t="s">
        <v>149</v>
      </c>
      <c r="H143" s="252"/>
      <c r="I143" s="303"/>
      <c r="J143" s="304">
        <f>C142*J111</f>
        <v>0</v>
      </c>
      <c r="K143" s="305"/>
    </row>
    <row r="144" spans="1:13" s="19" customFormat="1" x14ac:dyDescent="0.25">
      <c r="A144" s="24"/>
      <c r="B144" s="24"/>
      <c r="C144" s="24"/>
      <c r="D144" s="24"/>
      <c r="E144" s="24"/>
      <c r="F144" s="24"/>
      <c r="G144" s="24"/>
      <c r="H144" s="24"/>
      <c r="I144" s="24"/>
      <c r="J144" s="140"/>
      <c r="K144" s="140"/>
    </row>
    <row r="145" spans="1:11" s="19" customFormat="1" ht="24.75" customHeight="1" x14ac:dyDescent="0.25">
      <c r="A145" s="306" t="s">
        <v>68</v>
      </c>
      <c r="B145" s="306"/>
      <c r="C145" s="306"/>
      <c r="D145" s="306"/>
      <c r="E145" s="17"/>
      <c r="F145" s="52"/>
      <c r="G145" s="251" t="s">
        <v>56</v>
      </c>
      <c r="H145" s="252"/>
      <c r="I145" s="303"/>
      <c r="J145" s="307">
        <f>J143*E145</f>
        <v>0</v>
      </c>
      <c r="K145" s="308"/>
    </row>
    <row r="146" spans="1:11" s="19" customFormat="1" ht="15.75" thickBot="1" x14ac:dyDescent="0.3">
      <c r="A146" s="24" t="s">
        <v>62</v>
      </c>
      <c r="B146" s="24"/>
      <c r="C146" s="53"/>
      <c r="D146" s="24"/>
      <c r="E146" s="24"/>
      <c r="F146" s="24"/>
      <c r="G146" s="24"/>
      <c r="H146" s="24"/>
      <c r="I146" s="24"/>
      <c r="J146" s="140"/>
      <c r="K146" s="140"/>
    </row>
    <row r="147" spans="1:11" s="19" customFormat="1" ht="15.75" thickBot="1" x14ac:dyDescent="0.3">
      <c r="A147" s="24"/>
      <c r="B147" s="24"/>
      <c r="C147" s="24"/>
      <c r="D147" s="24"/>
      <c r="E147" s="24"/>
      <c r="F147" s="24"/>
      <c r="G147" s="309" t="s">
        <v>99</v>
      </c>
      <c r="H147" s="310"/>
      <c r="I147" s="310"/>
      <c r="J147" s="311">
        <f>J143+J145</f>
        <v>0</v>
      </c>
      <c r="K147" s="312"/>
    </row>
    <row r="148" spans="1:11" s="19" customFormat="1" ht="15.75" thickBot="1" x14ac:dyDescent="0.3">
      <c r="A148" s="24"/>
      <c r="B148" s="24"/>
      <c r="C148" s="24"/>
      <c r="D148" s="24"/>
      <c r="E148" s="24"/>
      <c r="F148" s="24"/>
      <c r="G148" s="54"/>
      <c r="H148" s="54"/>
      <c r="I148" s="54"/>
      <c r="J148" s="141"/>
      <c r="K148" s="141"/>
    </row>
    <row r="149" spans="1:11" s="19" customFormat="1" ht="15.75" thickBot="1" x14ac:dyDescent="0.3">
      <c r="A149" s="24"/>
      <c r="B149" s="24"/>
      <c r="C149" s="24"/>
      <c r="D149" s="24"/>
      <c r="E149" s="24"/>
      <c r="F149" s="260" t="s">
        <v>66</v>
      </c>
      <c r="G149" s="261"/>
      <c r="H149" s="261"/>
      <c r="I149" s="261"/>
      <c r="J149" s="163"/>
      <c r="K149" s="142">
        <f>(J147*J149)+J147</f>
        <v>0</v>
      </c>
    </row>
    <row r="150" spans="1:11" s="19" customFormat="1" x14ac:dyDescent="0.25">
      <c r="A150" s="24"/>
      <c r="B150" s="24"/>
      <c r="C150" s="24"/>
      <c r="D150" s="24"/>
      <c r="E150" s="24"/>
      <c r="F150" s="77"/>
      <c r="G150" s="77"/>
      <c r="H150" s="77"/>
      <c r="I150" s="77"/>
      <c r="J150" s="76"/>
      <c r="K150" s="78"/>
    </row>
    <row r="151" spans="1:11" s="19" customFormat="1" x14ac:dyDescent="0.25">
      <c r="A151" s="24"/>
      <c r="B151" s="24"/>
      <c r="C151" s="24"/>
      <c r="D151" s="24"/>
      <c r="E151" s="24"/>
      <c r="F151" s="77"/>
      <c r="G151" s="77"/>
      <c r="H151" s="77"/>
      <c r="I151" s="77"/>
      <c r="J151" s="76"/>
      <c r="K151" s="78"/>
    </row>
    <row r="152" spans="1:11" s="19" customFormat="1" x14ac:dyDescent="0.25">
      <c r="A152" s="24"/>
      <c r="B152" s="24"/>
      <c r="C152" s="24"/>
      <c r="D152" s="24"/>
      <c r="E152" s="24"/>
      <c r="F152" s="77"/>
      <c r="G152" s="77"/>
      <c r="H152" s="77"/>
      <c r="I152" s="77"/>
      <c r="J152" s="76"/>
      <c r="K152" s="78"/>
    </row>
    <row r="153" spans="1:11" s="19" customFormat="1" x14ac:dyDescent="0.25">
      <c r="A153" s="24"/>
      <c r="B153" s="24"/>
      <c r="C153" s="24"/>
      <c r="D153" s="24"/>
      <c r="E153" s="24"/>
      <c r="F153" s="77"/>
      <c r="G153" s="77"/>
      <c r="H153" s="77"/>
      <c r="I153" s="77"/>
      <c r="J153" s="76"/>
      <c r="K153" s="78"/>
    </row>
    <row r="154" spans="1:11" s="19" customFormat="1" x14ac:dyDescent="0.25">
      <c r="A154" s="24"/>
      <c r="B154" s="24"/>
      <c r="C154" s="24"/>
      <c r="D154" s="24"/>
      <c r="E154" s="24"/>
      <c r="F154" s="77"/>
      <c r="G154" s="77"/>
      <c r="H154" s="77"/>
      <c r="I154" s="77"/>
      <c r="J154" s="76"/>
      <c r="K154" s="78"/>
    </row>
    <row r="155" spans="1:11" s="19" customFormat="1" x14ac:dyDescent="0.25">
      <c r="A155" s="24"/>
      <c r="B155" s="24"/>
      <c r="C155" s="24"/>
      <c r="D155" s="24"/>
      <c r="E155" s="24"/>
      <c r="F155" s="77"/>
      <c r="G155" s="77"/>
      <c r="H155" s="77"/>
      <c r="I155" s="77"/>
      <c r="J155" s="76"/>
      <c r="K155" s="78"/>
    </row>
    <row r="156" spans="1:11" s="19" customFormat="1" x14ac:dyDescent="0.25">
      <c r="A156" s="24"/>
      <c r="B156" s="24"/>
      <c r="C156" s="24"/>
      <c r="D156" s="24"/>
      <c r="E156" s="24"/>
      <c r="F156" s="77"/>
      <c r="G156" s="77"/>
      <c r="H156" s="77"/>
      <c r="I156" s="77"/>
      <c r="J156" s="76"/>
      <c r="K156" s="78"/>
    </row>
    <row r="157" spans="1:11" s="19" customFormat="1" x14ac:dyDescent="0.25">
      <c r="A157" s="24"/>
      <c r="B157" s="24"/>
      <c r="C157" s="24"/>
      <c r="D157" s="24"/>
      <c r="E157" s="24"/>
      <c r="F157" s="77"/>
      <c r="G157" s="77"/>
      <c r="H157" s="77"/>
      <c r="I157" s="77"/>
      <c r="J157" s="76"/>
      <c r="K157" s="78"/>
    </row>
    <row r="158" spans="1:11" s="19" customFormat="1" x14ac:dyDescent="0.25">
      <c r="A158" s="24"/>
      <c r="B158" s="24"/>
      <c r="C158" s="24"/>
      <c r="D158" s="24"/>
      <c r="E158" s="24"/>
      <c r="F158" s="77"/>
      <c r="G158" s="77"/>
      <c r="H158" s="77"/>
      <c r="I158" s="77"/>
      <c r="J158" s="76"/>
      <c r="K158" s="78"/>
    </row>
    <row r="159" spans="1:11" s="19" customFormat="1" x14ac:dyDescent="0.25">
      <c r="A159" s="24"/>
      <c r="B159" s="24"/>
      <c r="C159" s="24"/>
      <c r="D159" s="24"/>
      <c r="E159" s="24"/>
      <c r="F159" s="77"/>
      <c r="G159" s="77"/>
      <c r="H159" s="77"/>
      <c r="I159" s="77"/>
      <c r="J159" s="76"/>
      <c r="K159" s="78"/>
    </row>
    <row r="160" spans="1:11" s="19" customFormat="1" x14ac:dyDescent="0.25">
      <c r="A160" s="24"/>
      <c r="B160" s="24"/>
      <c r="C160" s="24"/>
      <c r="D160" s="24"/>
      <c r="E160" s="24"/>
      <c r="F160" s="77"/>
      <c r="G160" s="77"/>
      <c r="H160" s="77"/>
      <c r="I160" s="77"/>
      <c r="J160" s="76"/>
      <c r="K160" s="78"/>
    </row>
    <row r="161" spans="1:11" s="19" customFormat="1" x14ac:dyDescent="0.25">
      <c r="A161" s="32" t="s">
        <v>91</v>
      </c>
    </row>
    <row r="162" spans="1:11" s="19" customFormat="1" x14ac:dyDescent="0.25">
      <c r="A162" s="19" t="s">
        <v>130</v>
      </c>
    </row>
    <row r="163" spans="1:11" s="19" customFormat="1" x14ac:dyDescent="0.25">
      <c r="A163" s="79"/>
      <c r="B163" s="79"/>
      <c r="C163" s="79"/>
      <c r="D163" s="79"/>
      <c r="E163" s="79"/>
      <c r="F163" s="79"/>
      <c r="G163" s="79"/>
      <c r="H163" s="79"/>
      <c r="I163" s="79"/>
      <c r="J163" s="80"/>
      <c r="K163" s="80"/>
    </row>
    <row r="164" spans="1:11" s="19" customFormat="1" x14ac:dyDescent="0.25">
      <c r="A164" s="294" t="s">
        <v>23</v>
      </c>
      <c r="B164" s="295"/>
      <c r="C164" s="295"/>
      <c r="D164" s="295"/>
      <c r="E164" s="295"/>
      <c r="F164" s="295"/>
      <c r="G164" s="295"/>
      <c r="H164" s="295"/>
      <c r="I164" s="295"/>
      <c r="J164" s="112"/>
      <c r="K164" s="115" t="s">
        <v>7</v>
      </c>
    </row>
    <row r="165" spans="1:11" s="19" customFormat="1" x14ac:dyDescent="0.25">
      <c r="A165" s="296"/>
      <c r="B165" s="297"/>
      <c r="C165" s="297"/>
      <c r="D165" s="297"/>
      <c r="E165" s="297"/>
      <c r="F165" s="297"/>
      <c r="G165" s="297"/>
      <c r="H165" s="297"/>
      <c r="I165" s="297"/>
      <c r="J165" s="104"/>
      <c r="K165" s="105" t="s">
        <v>71</v>
      </c>
    </row>
    <row r="166" spans="1:11" s="19" customFormat="1" x14ac:dyDescent="0.25">
      <c r="A166" s="97" t="s">
        <v>152</v>
      </c>
      <c r="B166" s="98"/>
      <c r="C166" s="98"/>
      <c r="D166" s="98"/>
      <c r="E166" s="98"/>
      <c r="F166" s="98"/>
      <c r="G166" s="98"/>
      <c r="H166" s="98"/>
      <c r="I166" s="98"/>
      <c r="J166" s="428"/>
      <c r="K166" s="165"/>
    </row>
    <row r="167" spans="1:11" s="19" customFormat="1" x14ac:dyDescent="0.25">
      <c r="A167" s="99"/>
      <c r="B167" s="100"/>
      <c r="C167" s="100"/>
      <c r="D167" s="100"/>
      <c r="E167" s="100"/>
      <c r="F167" s="100"/>
      <c r="G167" s="100"/>
      <c r="H167" s="101" t="s">
        <v>72</v>
      </c>
      <c r="I167" s="100"/>
      <c r="J167" s="81"/>
      <c r="K167" s="196">
        <f>J167*K166</f>
        <v>0</v>
      </c>
    </row>
    <row r="168" spans="1:11" s="19" customFormat="1" x14ac:dyDescent="0.25">
      <c r="A168" s="289" t="s">
        <v>96</v>
      </c>
      <c r="B168" s="298"/>
      <c r="C168" s="298"/>
      <c r="D168" s="298"/>
      <c r="E168" s="298"/>
      <c r="F168" s="298"/>
      <c r="G168" s="298"/>
      <c r="H168" s="298"/>
      <c r="I168" s="298"/>
      <c r="J168" s="299"/>
      <c r="K168" s="165"/>
    </row>
    <row r="169" spans="1:11" s="19" customFormat="1" x14ac:dyDescent="0.25">
      <c r="A169" s="287" t="s">
        <v>137</v>
      </c>
      <c r="B169" s="288"/>
      <c r="C169" s="288"/>
      <c r="D169" s="288"/>
      <c r="E169" s="288"/>
      <c r="F169" s="288"/>
      <c r="G169" s="288"/>
      <c r="H169" s="101" t="s">
        <v>72</v>
      </c>
      <c r="I169" s="100"/>
      <c r="J169" s="81"/>
      <c r="K169" s="196">
        <f>K168*J169</f>
        <v>0</v>
      </c>
    </row>
    <row r="170" spans="1:11" s="19" customFormat="1" x14ac:dyDescent="0.25">
      <c r="A170" s="300" t="s">
        <v>86</v>
      </c>
      <c r="B170" s="301"/>
      <c r="C170" s="301"/>
      <c r="D170" s="301"/>
      <c r="E170" s="301"/>
      <c r="F170" s="301"/>
      <c r="G170" s="301"/>
      <c r="H170" s="301"/>
      <c r="I170" s="301"/>
      <c r="J170" s="302"/>
      <c r="K170" s="165"/>
    </row>
    <row r="171" spans="1:11" s="19" customFormat="1" x14ac:dyDescent="0.25">
      <c r="A171" s="99"/>
      <c r="B171" s="100"/>
      <c r="C171" s="100"/>
      <c r="D171" s="100"/>
      <c r="E171" s="100"/>
      <c r="F171" s="100"/>
      <c r="G171" s="100"/>
      <c r="H171" s="101" t="s">
        <v>72</v>
      </c>
      <c r="I171" s="100"/>
      <c r="J171" s="81"/>
      <c r="K171" s="196">
        <f>J171*K170</f>
        <v>0</v>
      </c>
    </row>
    <row r="172" spans="1:11" s="19" customFormat="1" x14ac:dyDescent="0.25">
      <c r="A172" s="300" t="s">
        <v>85</v>
      </c>
      <c r="B172" s="301"/>
      <c r="C172" s="301"/>
      <c r="D172" s="301"/>
      <c r="E172" s="301"/>
      <c r="F172" s="301"/>
      <c r="G172" s="301"/>
      <c r="H172" s="301"/>
      <c r="I172" s="301"/>
      <c r="J172" s="302"/>
      <c r="K172" s="165"/>
    </row>
    <row r="173" spans="1:11" s="19" customFormat="1" x14ac:dyDescent="0.25">
      <c r="A173" s="287"/>
      <c r="B173" s="288"/>
      <c r="C173" s="288"/>
      <c r="D173" s="288"/>
      <c r="E173" s="288"/>
      <c r="F173" s="288"/>
      <c r="G173" s="288"/>
      <c r="H173" s="101" t="s">
        <v>72</v>
      </c>
      <c r="I173" s="102"/>
      <c r="J173" s="81"/>
      <c r="K173" s="196">
        <f>J173*K172</f>
        <v>0</v>
      </c>
    </row>
    <row r="174" spans="1:11" s="19" customFormat="1" x14ac:dyDescent="0.25">
      <c r="A174" s="289" t="s">
        <v>153</v>
      </c>
      <c r="B174" s="290"/>
      <c r="C174" s="290"/>
      <c r="D174" s="290"/>
      <c r="E174" s="290"/>
      <c r="F174" s="290"/>
      <c r="G174" s="290"/>
      <c r="H174" s="290"/>
      <c r="I174" s="290"/>
      <c r="J174" s="427"/>
      <c r="K174" s="165"/>
    </row>
    <row r="175" spans="1:11" s="19" customFormat="1" x14ac:dyDescent="0.25">
      <c r="A175" s="99"/>
      <c r="B175" s="100"/>
      <c r="C175" s="100"/>
      <c r="D175" s="100"/>
      <c r="E175" s="100"/>
      <c r="F175" s="100"/>
      <c r="G175" s="100"/>
      <c r="H175" s="101" t="s">
        <v>72</v>
      </c>
      <c r="I175" s="103"/>
      <c r="J175" s="81"/>
      <c r="K175" s="196">
        <f>K174*J175</f>
        <v>0</v>
      </c>
    </row>
    <row r="176" spans="1:11" s="19" customFormat="1" ht="15.75" thickBot="1" x14ac:dyDescent="0.3">
      <c r="A176" s="24"/>
      <c r="B176" s="24"/>
      <c r="C176" s="24"/>
      <c r="D176" s="24"/>
      <c r="E176" s="24"/>
      <c r="F176" s="24"/>
      <c r="G176" s="24"/>
      <c r="H176" s="24"/>
      <c r="I176" s="24"/>
      <c r="J176" s="24"/>
      <c r="K176" s="134">
        <f>SUM(K166:K175)</f>
        <v>0</v>
      </c>
    </row>
    <row r="177" spans="1:11" s="19" customFormat="1" x14ac:dyDescent="0.25">
      <c r="A177" s="24" t="s">
        <v>131</v>
      </c>
      <c r="B177" s="24"/>
      <c r="C177" s="24"/>
      <c r="D177" s="24"/>
      <c r="E177" s="24"/>
      <c r="F177" s="24"/>
      <c r="G177" s="24"/>
      <c r="H177" s="24"/>
      <c r="I177" s="24"/>
      <c r="J177" s="24"/>
      <c r="K177" s="117"/>
    </row>
    <row r="178" spans="1:11" s="19" customFormat="1" x14ac:dyDescent="0.25">
      <c r="A178" s="24"/>
      <c r="B178" s="24"/>
      <c r="C178" s="24"/>
      <c r="D178" s="24"/>
      <c r="E178" s="24"/>
      <c r="F178" s="24"/>
      <c r="G178" s="24"/>
      <c r="H178" s="24"/>
      <c r="I178" s="24"/>
      <c r="J178" s="24"/>
      <c r="K178" s="117"/>
    </row>
    <row r="179" spans="1:11" s="19" customFormat="1" x14ac:dyDescent="0.25"/>
    <row r="180" spans="1:11" s="19" customFormat="1" x14ac:dyDescent="0.25">
      <c r="A180" s="59" t="s">
        <v>92</v>
      </c>
    </row>
    <row r="181" spans="1:11" s="19" customFormat="1" x14ac:dyDescent="0.25">
      <c r="A181" s="60"/>
    </row>
    <row r="182" spans="1:11" s="19" customFormat="1" x14ac:dyDescent="0.25">
      <c r="A182" s="291" t="s">
        <v>24</v>
      </c>
      <c r="B182" s="292"/>
      <c r="C182" s="292"/>
      <c r="D182" s="293"/>
      <c r="E182" s="143"/>
      <c r="F182" s="107" t="s">
        <v>25</v>
      </c>
      <c r="G182" s="24"/>
      <c r="H182" s="24"/>
      <c r="I182" s="24"/>
      <c r="J182" s="24"/>
      <c r="K182" s="24"/>
    </row>
    <row r="183" spans="1:11" s="19" customFormat="1" x14ac:dyDescent="0.25">
      <c r="A183" s="291" t="s">
        <v>76</v>
      </c>
      <c r="B183" s="292"/>
      <c r="C183" s="292"/>
      <c r="D183" s="293"/>
      <c r="E183" s="143"/>
      <c r="F183" s="107" t="s">
        <v>25</v>
      </c>
      <c r="G183" s="24"/>
      <c r="H183" s="24"/>
      <c r="I183" s="24"/>
      <c r="J183" s="24"/>
      <c r="K183" s="24"/>
    </row>
    <row r="184" spans="1:11" s="19" customFormat="1" x14ac:dyDescent="0.25">
      <c r="A184" s="291" t="s">
        <v>75</v>
      </c>
      <c r="B184" s="292"/>
      <c r="C184" s="292"/>
      <c r="D184" s="293"/>
      <c r="E184" s="143"/>
      <c r="F184" s="107" t="s">
        <v>25</v>
      </c>
      <c r="G184" s="24"/>
      <c r="H184" s="24"/>
      <c r="I184" s="24"/>
      <c r="J184" s="24"/>
      <c r="K184" s="24"/>
    </row>
    <row r="185" spans="1:11" s="19" customFormat="1" x14ac:dyDescent="0.25">
      <c r="A185" s="291" t="s">
        <v>26</v>
      </c>
      <c r="B185" s="292"/>
      <c r="C185" s="292"/>
      <c r="D185" s="293"/>
      <c r="E185" s="143"/>
      <c r="F185" s="107" t="s">
        <v>25</v>
      </c>
      <c r="G185" s="24"/>
      <c r="H185" s="24"/>
      <c r="I185" s="24"/>
      <c r="J185" s="24"/>
      <c r="K185" s="24"/>
    </row>
    <row r="186" spans="1:11" s="19" customFormat="1" x14ac:dyDescent="0.25">
      <c r="A186" s="24"/>
      <c r="B186" s="24"/>
      <c r="C186" s="24"/>
      <c r="D186" s="24"/>
      <c r="E186" s="24"/>
      <c r="F186" s="24"/>
      <c r="G186" s="24"/>
      <c r="H186" s="24"/>
      <c r="I186" s="24"/>
      <c r="J186" s="24"/>
      <c r="K186" s="24"/>
    </row>
    <row r="187" spans="1:11" s="19" customFormat="1" x14ac:dyDescent="0.25">
      <c r="A187" s="74" t="s">
        <v>93</v>
      </c>
      <c r="B187" s="24"/>
      <c r="C187" s="24"/>
      <c r="D187" s="24"/>
      <c r="E187" s="24"/>
      <c r="F187" s="24"/>
      <c r="G187" s="24"/>
      <c r="H187" s="24"/>
      <c r="I187" s="24"/>
      <c r="J187" s="24"/>
      <c r="K187" s="24"/>
    </row>
    <row r="188" spans="1:11" s="19" customFormat="1" x14ac:dyDescent="0.25">
      <c r="A188" s="34"/>
      <c r="B188" s="24"/>
      <c r="C188" s="24"/>
      <c r="D188" s="24"/>
      <c r="E188" s="24"/>
      <c r="F188" s="24"/>
      <c r="G188" s="24"/>
      <c r="H188" s="24"/>
      <c r="I188" s="24"/>
      <c r="J188" s="24"/>
      <c r="K188" s="24"/>
    </row>
    <row r="189" spans="1:11" s="19" customFormat="1" x14ac:dyDescent="0.25">
      <c r="A189" s="281" t="s">
        <v>23</v>
      </c>
      <c r="B189" s="281"/>
      <c r="C189" s="281"/>
      <c r="D189" s="281"/>
      <c r="E189" s="281"/>
      <c r="F189" s="282" t="s">
        <v>133</v>
      </c>
      <c r="G189" s="282"/>
      <c r="H189" s="283"/>
      <c r="I189" s="24"/>
      <c r="J189" s="24"/>
      <c r="K189" s="24"/>
    </row>
    <row r="190" spans="1:11" s="19" customFormat="1" x14ac:dyDescent="0.25">
      <c r="A190" s="281"/>
      <c r="B190" s="281"/>
      <c r="C190" s="281"/>
      <c r="D190" s="281"/>
      <c r="E190" s="281"/>
      <c r="F190" s="282"/>
      <c r="G190" s="282"/>
      <c r="H190" s="283"/>
      <c r="I190" s="24"/>
      <c r="J190" s="24"/>
      <c r="K190" s="24"/>
    </row>
    <row r="191" spans="1:11" s="19" customFormat="1" ht="23.25" customHeight="1" x14ac:dyDescent="0.25">
      <c r="A191" s="284" t="s">
        <v>136</v>
      </c>
      <c r="B191" s="285"/>
      <c r="C191" s="285"/>
      <c r="D191" s="285"/>
      <c r="E191" s="285"/>
      <c r="F191" s="286"/>
      <c r="G191" s="286"/>
      <c r="H191" s="167"/>
      <c r="I191" s="24"/>
      <c r="J191" s="24"/>
      <c r="K191" s="24"/>
    </row>
    <row r="192" spans="1:11" s="19" customFormat="1" ht="15" customHeight="1" x14ac:dyDescent="0.25">
      <c r="A192" s="276" t="s">
        <v>80</v>
      </c>
      <c r="B192" s="277"/>
      <c r="C192" s="277"/>
      <c r="D192" s="277"/>
      <c r="E192" s="278"/>
      <c r="F192" s="279">
        <f>SUM(F191:G191)</f>
        <v>0</v>
      </c>
      <c r="G192" s="280"/>
      <c r="H192" s="167"/>
      <c r="I192" s="45"/>
      <c r="J192" s="45"/>
      <c r="K192" s="24"/>
    </row>
    <row r="193" spans="1:11" s="19" customFormat="1" x14ac:dyDescent="0.25">
      <c r="A193" s="155"/>
      <c r="B193" s="155"/>
      <c r="C193" s="155"/>
      <c r="D193" s="155"/>
      <c r="E193" s="155"/>
      <c r="F193" s="155"/>
      <c r="G193" s="155"/>
      <c r="H193" s="155"/>
      <c r="I193" s="24"/>
      <c r="J193" s="24"/>
      <c r="K193" s="24"/>
    </row>
    <row r="194" spans="1:11" s="19" customFormat="1" x14ac:dyDescent="0.25">
      <c r="A194" s="33" t="s">
        <v>94</v>
      </c>
      <c r="B194" s="24"/>
      <c r="C194" s="24"/>
      <c r="D194" s="24"/>
      <c r="E194" s="24"/>
      <c r="F194" s="24"/>
      <c r="G194" s="24"/>
      <c r="H194" s="24"/>
      <c r="I194" s="24"/>
      <c r="J194" s="24"/>
      <c r="K194" s="24"/>
    </row>
    <row r="195" spans="1:11" s="19" customFormat="1" x14ac:dyDescent="0.25">
      <c r="A195" s="24"/>
      <c r="B195" s="24"/>
      <c r="C195" s="24"/>
      <c r="D195" s="24"/>
      <c r="E195" s="24"/>
      <c r="F195" s="24"/>
      <c r="G195" s="24"/>
      <c r="H195" s="24"/>
      <c r="I195" s="24"/>
      <c r="J195" s="24"/>
      <c r="K195" s="24"/>
    </row>
    <row r="196" spans="1:11" s="19" customFormat="1" x14ac:dyDescent="0.25">
      <c r="A196" s="270" t="s">
        <v>23</v>
      </c>
      <c r="B196" s="271"/>
      <c r="C196" s="271"/>
      <c r="D196" s="272"/>
      <c r="E196" s="111" t="s">
        <v>27</v>
      </c>
      <c r="F196" s="115" t="s">
        <v>28</v>
      </c>
      <c r="G196" s="24"/>
      <c r="H196" s="24"/>
      <c r="I196" s="24"/>
      <c r="J196" s="24"/>
      <c r="K196" s="24"/>
    </row>
    <row r="197" spans="1:11" s="19" customFormat="1" x14ac:dyDescent="0.25">
      <c r="A197" s="273"/>
      <c r="B197" s="274"/>
      <c r="C197" s="274"/>
      <c r="D197" s="275"/>
      <c r="E197" s="106" t="s">
        <v>29</v>
      </c>
      <c r="F197" s="86" t="s">
        <v>29</v>
      </c>
      <c r="G197" s="24"/>
      <c r="H197" s="24"/>
      <c r="I197" s="24"/>
      <c r="J197" s="24"/>
      <c r="K197" s="24"/>
    </row>
    <row r="198" spans="1:11" s="19" customFormat="1" x14ac:dyDescent="0.25">
      <c r="A198" s="265" t="s">
        <v>30</v>
      </c>
      <c r="B198" s="266"/>
      <c r="C198" s="266"/>
      <c r="D198" s="267"/>
      <c r="E198" s="144"/>
      <c r="F198" s="145"/>
      <c r="G198" s="24"/>
      <c r="H198" s="24"/>
      <c r="I198" s="24"/>
      <c r="J198" s="24"/>
      <c r="K198" s="24"/>
    </row>
    <row r="199" spans="1:11" s="19" customFormat="1" x14ac:dyDescent="0.25">
      <c r="A199" s="265" t="s">
        <v>31</v>
      </c>
      <c r="B199" s="266"/>
      <c r="C199" s="266"/>
      <c r="D199" s="267"/>
      <c r="E199" s="144"/>
      <c r="F199" s="145"/>
      <c r="G199" s="24"/>
      <c r="H199" s="24"/>
      <c r="I199" s="24"/>
      <c r="J199" s="24"/>
      <c r="K199" s="24"/>
    </row>
    <row r="200" spans="1:11" s="19" customFormat="1" x14ac:dyDescent="0.25">
      <c r="A200" s="265" t="s">
        <v>32</v>
      </c>
      <c r="B200" s="266"/>
      <c r="C200" s="266"/>
      <c r="D200" s="267"/>
      <c r="E200" s="144"/>
      <c r="F200" s="145"/>
      <c r="G200" s="24"/>
      <c r="H200" s="24"/>
      <c r="I200" s="24"/>
      <c r="J200" s="24"/>
      <c r="K200" s="24"/>
    </row>
    <row r="201" spans="1:11" s="19" customFormat="1" x14ac:dyDescent="0.25">
      <c r="A201" s="265" t="s">
        <v>33</v>
      </c>
      <c r="B201" s="266"/>
      <c r="C201" s="266"/>
      <c r="D201" s="267"/>
      <c r="E201" s="144"/>
      <c r="F201" s="145"/>
      <c r="G201" s="24"/>
      <c r="H201" s="24"/>
      <c r="I201" s="24"/>
      <c r="J201" s="24"/>
      <c r="K201" s="24"/>
    </row>
    <row r="202" spans="1:11" s="19" customFormat="1" x14ac:dyDescent="0.25">
      <c r="A202" s="265" t="s">
        <v>34</v>
      </c>
      <c r="B202" s="266"/>
      <c r="C202" s="266"/>
      <c r="D202" s="267"/>
      <c r="E202" s="144"/>
      <c r="F202" s="145"/>
      <c r="G202" s="24"/>
      <c r="H202" s="24"/>
      <c r="I202" s="24"/>
      <c r="J202" s="24"/>
      <c r="K202" s="24"/>
    </row>
    <row r="203" spans="1:11" s="19" customFormat="1" x14ac:dyDescent="0.25">
      <c r="A203" s="24"/>
      <c r="B203" s="24"/>
      <c r="C203" s="24"/>
      <c r="D203" s="24"/>
      <c r="E203" s="24"/>
      <c r="F203" s="24"/>
      <c r="G203" s="24"/>
      <c r="H203" s="24"/>
      <c r="I203" s="24"/>
      <c r="J203" s="24"/>
      <c r="K203" s="24"/>
    </row>
    <row r="204" spans="1:11" s="19" customFormat="1" ht="44.25" customHeight="1" x14ac:dyDescent="0.25">
      <c r="A204" s="268" t="s">
        <v>82</v>
      </c>
      <c r="B204" s="268"/>
      <c r="C204" s="268"/>
      <c r="D204" s="268"/>
      <c r="E204" s="268"/>
      <c r="F204" s="268"/>
      <c r="G204" s="268"/>
      <c r="H204" s="268"/>
      <c r="I204" s="268"/>
      <c r="J204" s="268"/>
      <c r="K204" s="268"/>
    </row>
    <row r="205" spans="1:11" x14ac:dyDescent="0.25">
      <c r="A205" s="24"/>
      <c r="B205" s="24"/>
      <c r="C205" s="24"/>
      <c r="D205" s="24"/>
      <c r="E205" s="24"/>
      <c r="F205" s="24"/>
      <c r="G205" s="24"/>
      <c r="H205" s="24"/>
      <c r="I205" s="24"/>
      <c r="J205" s="24"/>
      <c r="K205" s="24"/>
    </row>
    <row r="206" spans="1:11" x14ac:dyDescent="0.25">
      <c r="A206" s="24"/>
      <c r="B206" s="24"/>
      <c r="C206" s="24"/>
      <c r="D206" s="24"/>
      <c r="E206" s="24"/>
      <c r="F206" s="24"/>
      <c r="G206" s="24"/>
      <c r="H206" s="24"/>
      <c r="I206" s="24"/>
      <c r="J206" s="24"/>
      <c r="K206" s="24"/>
    </row>
    <row r="207" spans="1:11" x14ac:dyDescent="0.25">
      <c r="A207" s="24"/>
      <c r="B207" s="24"/>
      <c r="C207" s="24"/>
      <c r="D207" s="24"/>
      <c r="E207" s="24"/>
      <c r="F207" s="24"/>
      <c r="G207" s="24"/>
      <c r="H207" s="24"/>
      <c r="I207" s="24"/>
      <c r="J207" s="24"/>
      <c r="K207" s="24"/>
    </row>
    <row r="208" spans="1:11" x14ac:dyDescent="0.25">
      <c r="A208" s="253" t="s">
        <v>35</v>
      </c>
      <c r="B208" s="254"/>
      <c r="C208" s="255"/>
      <c r="D208" s="256"/>
      <c r="E208" s="24"/>
      <c r="F208" s="269" t="s">
        <v>81</v>
      </c>
      <c r="G208" s="269"/>
      <c r="H208" s="254"/>
      <c r="I208" s="256"/>
      <c r="J208" s="24"/>
      <c r="K208" s="24"/>
    </row>
    <row r="209" spans="1:11" x14ac:dyDescent="0.25">
      <c r="A209" s="253"/>
      <c r="B209" s="257"/>
      <c r="C209" s="258"/>
      <c r="D209" s="259"/>
      <c r="E209" s="24"/>
      <c r="F209" s="269"/>
      <c r="G209" s="269"/>
      <c r="H209" s="257"/>
      <c r="I209" s="259"/>
      <c r="J209" s="24"/>
      <c r="K209" s="24"/>
    </row>
  </sheetData>
  <sheetProtection algorithmName="SHA-512" hashValue="y0Frrhmrz/H0e30seJnRAPNDdKYZXuEjEs7iMTUOSeq4Q7+MfY9IM2gD6nq1TtytGCpfNFrTLF7g2XiuqDJ+PQ==" saltValue="seH5WHpA4J1LU4sdBlX1WQ==" spinCount="100000" sheet="1" formatCells="0" formatColumns="0" formatRows="0" selectLockedCells="1"/>
  <mergeCells count="120">
    <mergeCell ref="A15:G16"/>
    <mergeCell ref="A26:D26"/>
    <mergeCell ref="E26:F26"/>
    <mergeCell ref="A31:B31"/>
    <mergeCell ref="D31:E31"/>
    <mergeCell ref="H31:I31"/>
    <mergeCell ref="F52:K52"/>
    <mergeCell ref="A1:I1"/>
    <mergeCell ref="C4:K4"/>
    <mergeCell ref="F6:H6"/>
    <mergeCell ref="I6:J6"/>
    <mergeCell ref="F8:H8"/>
    <mergeCell ref="I8:J8"/>
    <mergeCell ref="A42:A43"/>
    <mergeCell ref="B42:C42"/>
    <mergeCell ref="D42:K42"/>
    <mergeCell ref="F43:K43"/>
    <mergeCell ref="A10:B14"/>
    <mergeCell ref="C10:K14"/>
    <mergeCell ref="F53:K53"/>
    <mergeCell ref="F46:K46"/>
    <mergeCell ref="F47:K47"/>
    <mergeCell ref="F48:K48"/>
    <mergeCell ref="F49:K49"/>
    <mergeCell ref="F50:K50"/>
    <mergeCell ref="F51:K51"/>
    <mergeCell ref="J31:K31"/>
    <mergeCell ref="F44:K44"/>
    <mergeCell ref="F45:K45"/>
    <mergeCell ref="F69:G70"/>
    <mergeCell ref="H69:I70"/>
    <mergeCell ref="A72:I72"/>
    <mergeCell ref="C75:K75"/>
    <mergeCell ref="A65:K65"/>
    <mergeCell ref="G55:I55"/>
    <mergeCell ref="J55:K55"/>
    <mergeCell ref="A57:D57"/>
    <mergeCell ref="G57:I57"/>
    <mergeCell ref="J57:K57"/>
    <mergeCell ref="G59:I59"/>
    <mergeCell ref="J59:K59"/>
    <mergeCell ref="H111:I111"/>
    <mergeCell ref="J111:K111"/>
    <mergeCell ref="A130:A131"/>
    <mergeCell ref="B130:C130"/>
    <mergeCell ref="D130:K130"/>
    <mergeCell ref="F131:K131"/>
    <mergeCell ref="F77:H77"/>
    <mergeCell ref="I77:J77"/>
    <mergeCell ref="F79:H79"/>
    <mergeCell ref="I79:J79"/>
    <mergeCell ref="A86:G87"/>
    <mergeCell ref="A106:D106"/>
    <mergeCell ref="E106:F106"/>
    <mergeCell ref="A81:B85"/>
    <mergeCell ref="C81:K85"/>
    <mergeCell ref="F140:K140"/>
    <mergeCell ref="F141:K141"/>
    <mergeCell ref="F132:K132"/>
    <mergeCell ref="F133:K133"/>
    <mergeCell ref="F134:K134"/>
    <mergeCell ref="F135:K135"/>
    <mergeCell ref="F136:K136"/>
    <mergeCell ref="F137:K137"/>
    <mergeCell ref="F138:K138"/>
    <mergeCell ref="A184:D184"/>
    <mergeCell ref="A185:D185"/>
    <mergeCell ref="F149:I149"/>
    <mergeCell ref="A164:I165"/>
    <mergeCell ref="A168:J168"/>
    <mergeCell ref="A169:G169"/>
    <mergeCell ref="A170:J170"/>
    <mergeCell ref="A172:J172"/>
    <mergeCell ref="G143:I143"/>
    <mergeCell ref="J143:K143"/>
    <mergeCell ref="A145:D145"/>
    <mergeCell ref="G145:I145"/>
    <mergeCell ref="J145:K145"/>
    <mergeCell ref="G147:I147"/>
    <mergeCell ref="J147:K147"/>
    <mergeCell ref="F61:I61"/>
    <mergeCell ref="F139:K139"/>
    <mergeCell ref="A200:D200"/>
    <mergeCell ref="A201:D201"/>
    <mergeCell ref="A202:D202"/>
    <mergeCell ref="A204:K204"/>
    <mergeCell ref="A208:A209"/>
    <mergeCell ref="B208:D209"/>
    <mergeCell ref="F208:G209"/>
    <mergeCell ref="H208:I209"/>
    <mergeCell ref="A196:D197"/>
    <mergeCell ref="A198:D198"/>
    <mergeCell ref="A199:D199"/>
    <mergeCell ref="A192:E192"/>
    <mergeCell ref="F192:G192"/>
    <mergeCell ref="A189:E190"/>
    <mergeCell ref="F189:G190"/>
    <mergeCell ref="H189:H190"/>
    <mergeCell ref="A191:E191"/>
    <mergeCell ref="F191:G191"/>
    <mergeCell ref="A173:G173"/>
    <mergeCell ref="A174:I174"/>
    <mergeCell ref="A182:D182"/>
    <mergeCell ref="A183:D183"/>
    <mergeCell ref="A132:A134"/>
    <mergeCell ref="B132:B134"/>
    <mergeCell ref="C132:C134"/>
    <mergeCell ref="A135:A141"/>
    <mergeCell ref="B135:B141"/>
    <mergeCell ref="C135:C141"/>
    <mergeCell ref="A44:A46"/>
    <mergeCell ref="B44:B46"/>
    <mergeCell ref="C44:C46"/>
    <mergeCell ref="A47:A53"/>
    <mergeCell ref="B47:B53"/>
    <mergeCell ref="C47:C53"/>
    <mergeCell ref="A111:B111"/>
    <mergeCell ref="A69:A70"/>
    <mergeCell ref="B69:D70"/>
    <mergeCell ref="D111:E111"/>
  </mergeCells>
  <pageMargins left="0.70866141732283472" right="0.70866141732283472" top="0.98425196850393704" bottom="0.39370078740157483" header="0.31496062992125984" footer="0.31496062992125984"/>
  <pageSetup paperSize="9" scale="93" orientation="landscape" r:id="rId1"/>
  <headerFooter>
    <oddHeader>&amp;LAnlage 2.1, 
Standortkonzept Lph. 1 + 2&amp;CStandortentwicklung Berufsfeuerwehr
Kröl-/ Gobbinstraße
02826 Görlitz&amp;R&amp;8 &amp;11 18.09.2024</oddHeader>
    <oddFooter>&amp;R&amp;8&amp;Pvon&amp;N</oddFooter>
  </headerFooter>
  <rowBreaks count="6" manualBreakCount="6">
    <brk id="15" max="16383" man="1"/>
    <brk id="39" max="10" man="1"/>
    <brk id="71" max="10" man="1"/>
    <brk id="93" max="10" man="1"/>
    <brk id="186" max="10" man="1"/>
    <brk id="21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2"/>
  <sheetViews>
    <sheetView topLeftCell="A46" zoomScale="145" zoomScaleNormal="145" zoomScalePageLayoutView="115" workbookViewId="0">
      <selection activeCell="E237" sqref="E237"/>
    </sheetView>
  </sheetViews>
  <sheetFormatPr baseColWidth="10" defaultRowHeight="15" x14ac:dyDescent="0.25"/>
  <cols>
    <col min="1" max="1" width="10.140625" style="19" customWidth="1"/>
    <col min="2" max="2" width="6" style="19" bestFit="1" customWidth="1"/>
    <col min="3" max="3" width="8.7109375" style="19" bestFit="1" customWidth="1"/>
    <col min="4" max="4" width="11.5703125" style="19" customWidth="1"/>
    <col min="5" max="5" width="9.42578125" style="19" customWidth="1"/>
    <col min="6" max="6" width="14" style="19" customWidth="1"/>
    <col min="7" max="7" width="7.85546875" style="19" customWidth="1"/>
    <col min="8" max="8" width="14.28515625" style="19" customWidth="1"/>
    <col min="9" max="9" width="14.42578125" style="19" customWidth="1"/>
    <col min="10" max="10" width="13.42578125" style="19" customWidth="1"/>
    <col min="11" max="11" width="15.140625" style="19" bestFit="1" customWidth="1"/>
    <col min="12" max="13" width="11.42578125" style="19"/>
    <col min="14" max="16384" width="11.42578125" style="1"/>
  </cols>
  <sheetData>
    <row r="1" spans="1:13" ht="35.25" customHeight="1" x14ac:dyDescent="0.25">
      <c r="A1" s="353" t="s">
        <v>103</v>
      </c>
      <c r="B1" s="354"/>
      <c r="C1" s="354"/>
      <c r="D1" s="354"/>
      <c r="E1" s="354"/>
      <c r="F1" s="354"/>
      <c r="G1" s="354"/>
      <c r="H1" s="354"/>
      <c r="I1" s="354"/>
    </row>
    <row r="3" spans="1:13" s="2" customFormat="1" ht="12" x14ac:dyDescent="0.2">
      <c r="A3" s="24"/>
      <c r="B3" s="24"/>
      <c r="C3" s="24"/>
      <c r="D3" s="24"/>
      <c r="E3" s="24"/>
      <c r="F3" s="24"/>
      <c r="G3" s="24"/>
      <c r="H3" s="24"/>
      <c r="I3" s="24"/>
      <c r="J3" s="24"/>
      <c r="K3" s="24"/>
      <c r="L3" s="24"/>
      <c r="M3" s="24"/>
    </row>
    <row r="4" spans="1:13" s="3" customFormat="1" ht="135" customHeight="1" x14ac:dyDescent="0.25">
      <c r="A4" s="25" t="s">
        <v>0</v>
      </c>
      <c r="B4" s="26"/>
      <c r="C4" s="355" t="s">
        <v>139</v>
      </c>
      <c r="D4" s="355"/>
      <c r="E4" s="355"/>
      <c r="F4" s="355"/>
      <c r="G4" s="355"/>
      <c r="H4" s="355"/>
      <c r="I4" s="355"/>
      <c r="J4" s="355"/>
      <c r="K4" s="355"/>
      <c r="L4" s="26"/>
      <c r="M4" s="26"/>
    </row>
    <row r="5" spans="1:13" s="3" customFormat="1" ht="12.75" thickBot="1" x14ac:dyDescent="0.3">
      <c r="A5" s="26"/>
      <c r="B5" s="26"/>
      <c r="C5" s="114"/>
      <c r="D5" s="114"/>
      <c r="E5" s="114"/>
      <c r="F5" s="114"/>
      <c r="G5" s="114"/>
      <c r="H5" s="114"/>
      <c r="I5" s="114"/>
      <c r="J5" s="114"/>
      <c r="K5" s="114"/>
      <c r="L5" s="26"/>
      <c r="M5" s="26"/>
    </row>
    <row r="6" spans="1:13" s="3" customFormat="1" ht="15.75" thickBot="1" x14ac:dyDescent="0.3">
      <c r="A6" s="26"/>
      <c r="B6" s="26"/>
      <c r="C6" s="114"/>
      <c r="D6" s="114"/>
      <c r="E6" s="114"/>
      <c r="F6" s="357" t="s">
        <v>64</v>
      </c>
      <c r="G6" s="358"/>
      <c r="H6" s="358"/>
      <c r="I6" s="411">
        <f>H20+H141+K256</f>
        <v>0</v>
      </c>
      <c r="J6" s="412"/>
      <c r="K6" s="114"/>
      <c r="L6" s="26"/>
      <c r="M6" s="26"/>
    </row>
    <row r="7" spans="1:13" s="3" customFormat="1" ht="15.75" thickBot="1" x14ac:dyDescent="0.3">
      <c r="A7" s="27" t="s">
        <v>60</v>
      </c>
      <c r="B7" s="28"/>
      <c r="C7" s="29"/>
      <c r="D7" s="29"/>
      <c r="E7" s="29"/>
      <c r="F7" s="26"/>
      <c r="G7" s="26"/>
      <c r="H7" s="26"/>
      <c r="I7" s="26"/>
      <c r="J7" s="26"/>
      <c r="K7" s="114"/>
      <c r="L7" s="26"/>
      <c r="M7" s="26"/>
    </row>
    <row r="8" spans="1:13" s="3" customFormat="1" ht="15.75" thickBot="1" x14ac:dyDescent="0.3">
      <c r="A8" s="30"/>
      <c r="B8" s="30"/>
      <c r="C8" s="31"/>
      <c r="D8" s="29"/>
      <c r="E8" s="28"/>
      <c r="F8" s="357" t="s">
        <v>65</v>
      </c>
      <c r="G8" s="358"/>
      <c r="H8" s="358"/>
      <c r="I8" s="411">
        <f>I6*1.19</f>
        <v>0</v>
      </c>
      <c r="J8" s="412"/>
      <c r="K8" s="114"/>
      <c r="L8" s="26"/>
      <c r="M8" s="26"/>
    </row>
    <row r="9" spans="1:13" s="3" customFormat="1" x14ac:dyDescent="0.25">
      <c r="A9" s="30"/>
      <c r="B9" s="30"/>
      <c r="C9" s="31"/>
      <c r="D9" s="29"/>
      <c r="E9" s="28"/>
      <c r="F9" s="147"/>
      <c r="G9" s="147"/>
      <c r="H9" s="147"/>
      <c r="I9" s="146"/>
      <c r="J9" s="146"/>
      <c r="K9" s="127"/>
      <c r="L9" s="26"/>
      <c r="M9" s="26"/>
    </row>
    <row r="10" spans="1:13" s="3" customFormat="1" x14ac:dyDescent="0.25">
      <c r="A10" s="30"/>
      <c r="B10" s="30"/>
      <c r="C10" s="31"/>
      <c r="D10" s="29"/>
      <c r="E10" s="28"/>
      <c r="F10" s="147"/>
      <c r="G10" s="147"/>
      <c r="H10" s="147"/>
      <c r="I10" s="146"/>
      <c r="J10" s="146"/>
      <c r="K10" s="127"/>
      <c r="L10" s="26"/>
      <c r="M10" s="26"/>
    </row>
    <row r="11" spans="1:13" s="3" customFormat="1" x14ac:dyDescent="0.25">
      <c r="A11" s="30"/>
      <c r="B11" s="30"/>
      <c r="C11" s="31"/>
      <c r="D11" s="29"/>
      <c r="E11" s="28"/>
      <c r="F11" s="147"/>
      <c r="G11" s="147"/>
      <c r="H11" s="147"/>
      <c r="I11" s="146"/>
      <c r="J11" s="146"/>
      <c r="K11" s="127"/>
      <c r="L11" s="26"/>
      <c r="M11" s="26"/>
    </row>
    <row r="12" spans="1:13" s="3" customFormat="1" ht="15" customHeight="1" x14ac:dyDescent="0.25">
      <c r="A12" s="338" t="s">
        <v>129</v>
      </c>
      <c r="B12" s="339"/>
      <c r="C12" s="344" t="s">
        <v>128</v>
      </c>
      <c r="D12" s="345"/>
      <c r="E12" s="345"/>
      <c r="F12" s="345"/>
      <c r="G12" s="345"/>
      <c r="H12" s="345"/>
      <c r="I12" s="345"/>
      <c r="J12" s="345"/>
      <c r="K12" s="346"/>
      <c r="L12" s="26"/>
      <c r="M12" s="26"/>
    </row>
    <row r="13" spans="1:13" s="3" customFormat="1" ht="15" customHeight="1" x14ac:dyDescent="0.25">
      <c r="A13" s="340"/>
      <c r="B13" s="341"/>
      <c r="C13" s="347"/>
      <c r="D13" s="348"/>
      <c r="E13" s="348"/>
      <c r="F13" s="348"/>
      <c r="G13" s="348"/>
      <c r="H13" s="348"/>
      <c r="I13" s="348"/>
      <c r="J13" s="348"/>
      <c r="K13" s="349"/>
      <c r="L13" s="26"/>
      <c r="M13" s="26"/>
    </row>
    <row r="14" spans="1:13" s="3" customFormat="1" ht="15" customHeight="1" x14ac:dyDescent="0.25">
      <c r="A14" s="340"/>
      <c r="B14" s="341"/>
      <c r="C14" s="347"/>
      <c r="D14" s="348"/>
      <c r="E14" s="348"/>
      <c r="F14" s="348"/>
      <c r="G14" s="348"/>
      <c r="H14" s="348"/>
      <c r="I14" s="348"/>
      <c r="J14" s="348"/>
      <c r="K14" s="349"/>
      <c r="L14" s="26"/>
      <c r="M14" s="26"/>
    </row>
    <row r="15" spans="1:13" s="3" customFormat="1" ht="15" customHeight="1" x14ac:dyDescent="0.25">
      <c r="A15" s="340"/>
      <c r="B15" s="341"/>
      <c r="C15" s="347"/>
      <c r="D15" s="348"/>
      <c r="E15" s="348"/>
      <c r="F15" s="348"/>
      <c r="G15" s="348"/>
      <c r="H15" s="348"/>
      <c r="I15" s="348"/>
      <c r="J15" s="348"/>
      <c r="K15" s="349"/>
      <c r="L15" s="26"/>
      <c r="M15" s="26"/>
    </row>
    <row r="16" spans="1:13" s="3" customFormat="1" ht="15" customHeight="1" x14ac:dyDescent="0.25">
      <c r="A16" s="342"/>
      <c r="B16" s="343"/>
      <c r="C16" s="350"/>
      <c r="D16" s="351"/>
      <c r="E16" s="351"/>
      <c r="F16" s="351"/>
      <c r="G16" s="351"/>
      <c r="H16" s="351"/>
      <c r="I16" s="351"/>
      <c r="J16" s="351"/>
      <c r="K16" s="352"/>
      <c r="L16" s="26"/>
      <c r="M16" s="26"/>
    </row>
    <row r="17" spans="1:13" s="3" customFormat="1" x14ac:dyDescent="0.25">
      <c r="A17" s="30"/>
      <c r="B17" s="30"/>
      <c r="C17" s="31"/>
      <c r="D17" s="29"/>
      <c r="E17" s="28"/>
      <c r="F17" s="147"/>
      <c r="G17" s="147"/>
      <c r="H17" s="147"/>
      <c r="I17" s="146"/>
      <c r="J17" s="146"/>
      <c r="K17" s="127"/>
      <c r="L17" s="26"/>
      <c r="M17" s="26"/>
    </row>
    <row r="18" spans="1:13" s="3" customFormat="1" ht="17.25" x14ac:dyDescent="0.3">
      <c r="A18" s="18"/>
      <c r="B18" s="19"/>
      <c r="C18" s="19"/>
      <c r="D18" s="19"/>
      <c r="E18" s="19"/>
      <c r="F18" s="19"/>
      <c r="G18" s="19"/>
      <c r="H18" s="19"/>
      <c r="I18" s="19"/>
      <c r="J18" s="19"/>
      <c r="K18" s="114"/>
      <c r="L18" s="26"/>
      <c r="M18" s="26"/>
    </row>
    <row r="19" spans="1:13" s="3" customFormat="1" ht="15.75" thickBot="1" x14ac:dyDescent="0.3">
      <c r="A19" s="20"/>
      <c r="B19" s="19" t="s">
        <v>90</v>
      </c>
      <c r="C19" s="19"/>
      <c r="D19" s="19"/>
      <c r="E19" s="19"/>
      <c r="F19" s="26"/>
      <c r="G19" s="26"/>
      <c r="H19" s="62"/>
      <c r="I19" s="62"/>
      <c r="J19" s="62"/>
      <c r="K19" s="63"/>
      <c r="L19" s="26"/>
      <c r="M19" s="26"/>
    </row>
    <row r="20" spans="1:13" s="3" customFormat="1" ht="15.75" thickBot="1" x14ac:dyDescent="0.3">
      <c r="A20" s="20"/>
      <c r="B20" s="19"/>
      <c r="C20" s="19" t="s">
        <v>83</v>
      </c>
      <c r="D20" s="19"/>
      <c r="E20" s="19"/>
      <c r="F20" s="26"/>
      <c r="G20" s="26"/>
      <c r="H20" s="128">
        <f>K111</f>
        <v>0</v>
      </c>
      <c r="I20" s="64"/>
      <c r="J20" s="64"/>
      <c r="K20" s="64"/>
      <c r="L20" s="26"/>
      <c r="M20" s="26"/>
    </row>
    <row r="21" spans="1:13" s="3" customFormat="1" x14ac:dyDescent="0.25">
      <c r="A21" s="19"/>
      <c r="B21" s="26"/>
      <c r="C21" s="19"/>
      <c r="D21" s="19"/>
      <c r="E21" s="19"/>
      <c r="F21" s="19"/>
      <c r="G21" s="19"/>
      <c r="H21" s="75"/>
      <c r="I21" s="65"/>
      <c r="J21" s="65"/>
      <c r="K21" s="65"/>
      <c r="L21" s="26"/>
      <c r="M21" s="26"/>
    </row>
    <row r="22" spans="1:13" s="3" customFormat="1" x14ac:dyDescent="0.25">
      <c r="A22" s="19"/>
      <c r="B22" s="26"/>
      <c r="C22" s="19"/>
      <c r="D22" s="19"/>
      <c r="E22" s="19"/>
      <c r="F22" s="19"/>
      <c r="G22" s="19"/>
      <c r="H22" s="21"/>
      <c r="I22" s="21"/>
      <c r="J22" s="21"/>
      <c r="K22" s="21"/>
      <c r="L22" s="26"/>
      <c r="M22" s="26"/>
    </row>
    <row r="23" spans="1:13" s="205" customFormat="1" x14ac:dyDescent="0.25">
      <c r="A23" s="202"/>
      <c r="B23" s="202"/>
      <c r="C23" s="202"/>
      <c r="D23" s="202"/>
      <c r="E23" s="202"/>
      <c r="F23" s="202"/>
      <c r="G23" s="202"/>
      <c r="H23" s="203"/>
      <c r="I23" s="204"/>
      <c r="J23" s="202"/>
      <c r="K23" s="63"/>
      <c r="L23" s="62"/>
      <c r="M23" s="62"/>
    </row>
    <row r="24" spans="1:13" s="205" customFormat="1" x14ac:dyDescent="0.25">
      <c r="A24" s="202"/>
      <c r="B24" s="202"/>
      <c r="C24" s="202"/>
      <c r="D24" s="202"/>
      <c r="E24" s="202"/>
      <c r="F24" s="202"/>
      <c r="G24" s="202"/>
      <c r="H24" s="62"/>
      <c r="I24" s="204"/>
      <c r="J24" s="202"/>
      <c r="K24" s="63"/>
      <c r="L24" s="62"/>
      <c r="M24" s="62"/>
    </row>
    <row r="25" spans="1:13" s="205" customFormat="1" x14ac:dyDescent="0.25">
      <c r="A25" s="202"/>
      <c r="B25" s="202"/>
      <c r="C25" s="202"/>
      <c r="D25" s="202"/>
      <c r="E25" s="206"/>
      <c r="F25" s="62"/>
      <c r="G25" s="202"/>
      <c r="H25" s="203"/>
      <c r="I25" s="204"/>
      <c r="J25" s="202"/>
      <c r="K25" s="63"/>
      <c r="L25" s="62"/>
      <c r="M25" s="62"/>
    </row>
    <row r="26" spans="1:13" s="205" customFormat="1" x14ac:dyDescent="0.25">
      <c r="A26" s="202"/>
      <c r="B26" s="202"/>
      <c r="C26" s="202"/>
      <c r="D26" s="202"/>
      <c r="E26" s="206"/>
      <c r="F26" s="62"/>
      <c r="G26" s="202"/>
      <c r="H26" s="65"/>
      <c r="I26" s="204"/>
      <c r="J26" s="202"/>
      <c r="K26" s="63"/>
      <c r="L26" s="62"/>
      <c r="M26" s="62"/>
    </row>
    <row r="27" spans="1:13" s="3" customFormat="1" ht="15" customHeight="1" x14ac:dyDescent="0.25">
      <c r="A27" s="25"/>
      <c r="B27" s="26"/>
      <c r="C27" s="114"/>
      <c r="D27" s="114"/>
      <c r="E27" s="114"/>
      <c r="F27" s="114"/>
      <c r="G27" s="114"/>
      <c r="H27" s="114"/>
      <c r="I27" s="114"/>
      <c r="J27" s="114"/>
      <c r="K27" s="114"/>
      <c r="L27" s="26"/>
      <c r="M27" s="26"/>
    </row>
    <row r="28" spans="1:13" s="3" customFormat="1" ht="15" customHeight="1" x14ac:dyDescent="0.25">
      <c r="A28" s="32" t="s">
        <v>89</v>
      </c>
      <c r="B28" s="26"/>
      <c r="C28" s="114"/>
      <c r="D28" s="114"/>
      <c r="E28" s="114"/>
      <c r="F28" s="114"/>
      <c r="G28" s="114"/>
      <c r="H28" s="114"/>
      <c r="I28" s="114"/>
      <c r="J28" s="114"/>
      <c r="K28" s="114"/>
      <c r="L28" s="26"/>
      <c r="M28" s="26"/>
    </row>
    <row r="29" spans="1:13" s="3" customFormat="1" ht="15" customHeight="1" x14ac:dyDescent="0.25">
      <c r="A29" s="25"/>
      <c r="B29" s="26"/>
      <c r="C29" s="114"/>
      <c r="D29" s="114"/>
      <c r="E29" s="114"/>
      <c r="F29" s="114"/>
      <c r="G29" s="114"/>
      <c r="H29" s="114"/>
      <c r="I29" s="114"/>
      <c r="J29" s="114"/>
      <c r="K29" s="114"/>
      <c r="L29" s="26"/>
      <c r="M29" s="26"/>
    </row>
    <row r="30" spans="1:13" s="2" customFormat="1" ht="15" customHeight="1" x14ac:dyDescent="0.2">
      <c r="A30" s="33" t="s">
        <v>74</v>
      </c>
      <c r="B30" s="24"/>
      <c r="C30" s="24"/>
      <c r="D30" s="24"/>
      <c r="E30" s="24"/>
      <c r="F30" s="24"/>
      <c r="G30" s="24"/>
      <c r="H30" s="24"/>
      <c r="I30" s="24"/>
      <c r="J30" s="24"/>
      <c r="K30" s="24"/>
      <c r="L30" s="24"/>
      <c r="M30" s="24"/>
    </row>
    <row r="31" spans="1:13" s="2" customFormat="1" ht="15" customHeight="1" x14ac:dyDescent="0.2">
      <c r="A31" s="24"/>
      <c r="B31" s="24"/>
      <c r="C31" s="24"/>
      <c r="D31" s="24"/>
      <c r="E31" s="24"/>
      <c r="F31" s="24"/>
      <c r="G31" s="24"/>
      <c r="H31" s="24"/>
      <c r="I31" s="24"/>
      <c r="J31" s="24"/>
      <c r="K31" s="24"/>
      <c r="L31" s="24"/>
      <c r="M31" s="24"/>
    </row>
    <row r="32" spans="1:13" s="2" customFormat="1" ht="15" customHeight="1" x14ac:dyDescent="0.2">
      <c r="A32" s="309" t="s">
        <v>52</v>
      </c>
      <c r="B32" s="310"/>
      <c r="C32" s="310"/>
      <c r="D32" s="322"/>
      <c r="E32" s="409">
        <v>71000</v>
      </c>
      <c r="F32" s="410"/>
      <c r="G32" s="34"/>
      <c r="H32" s="24"/>
      <c r="I32" s="24"/>
      <c r="J32" s="24"/>
      <c r="K32" s="24"/>
      <c r="L32" s="24"/>
      <c r="M32" s="24"/>
    </row>
    <row r="33" spans="1:13" s="2" customFormat="1" ht="15" customHeight="1" x14ac:dyDescent="0.2">
      <c r="A33" s="35"/>
      <c r="B33" s="35"/>
      <c r="C33" s="35"/>
      <c r="D33" s="35"/>
      <c r="E33" s="35"/>
      <c r="F33" s="35"/>
      <c r="G33" s="35"/>
      <c r="H33" s="35"/>
      <c r="I33" s="35"/>
      <c r="J33" s="35"/>
      <c r="K33" s="35"/>
      <c r="L33" s="24"/>
      <c r="M33" s="24"/>
    </row>
    <row r="34" spans="1:13" s="2" customFormat="1" ht="15" customHeight="1" x14ac:dyDescent="0.2">
      <c r="A34" s="36" t="s">
        <v>67</v>
      </c>
      <c r="B34" s="24"/>
      <c r="C34" s="24"/>
      <c r="D34" s="24"/>
      <c r="E34" s="24"/>
      <c r="F34" s="37"/>
      <c r="G34" s="24"/>
      <c r="H34" s="24"/>
      <c r="I34" s="24"/>
      <c r="J34" s="24"/>
      <c r="K34" s="24"/>
      <c r="L34" s="24"/>
      <c r="M34" s="24"/>
    </row>
    <row r="35" spans="1:13" s="2" customFormat="1" ht="15" customHeight="1" x14ac:dyDescent="0.2">
      <c r="A35" s="24"/>
      <c r="B35" s="24"/>
      <c r="C35" s="24"/>
      <c r="D35" s="24"/>
      <c r="E35" s="24"/>
      <c r="F35" s="38" t="s">
        <v>51</v>
      </c>
      <c r="G35" s="24"/>
      <c r="H35" s="24"/>
      <c r="I35" s="24"/>
      <c r="J35" s="24"/>
      <c r="K35" s="24"/>
      <c r="L35" s="24"/>
      <c r="M35" s="24"/>
    </row>
    <row r="36" spans="1:13" s="2" customFormat="1" ht="33.75" customHeight="1" x14ac:dyDescent="0.2">
      <c r="A36" s="251" t="s">
        <v>53</v>
      </c>
      <c r="B36" s="252"/>
      <c r="C36" s="4"/>
      <c r="D36" s="309" t="s">
        <v>49</v>
      </c>
      <c r="E36" s="322"/>
      <c r="F36" s="5"/>
      <c r="G36" s="24"/>
      <c r="H36" s="309" t="s">
        <v>36</v>
      </c>
      <c r="I36" s="322"/>
      <c r="J36" s="323">
        <f>((K44-K42)*(E32-H42)/(H44-H42))+K42</f>
        <v>0</v>
      </c>
      <c r="K36" s="324"/>
      <c r="L36" s="24"/>
      <c r="M36" s="24"/>
    </row>
    <row r="37" spans="1:13" s="2" customFormat="1" ht="15" customHeight="1" x14ac:dyDescent="0.2">
      <c r="A37" s="24"/>
      <c r="B37" s="24"/>
      <c r="C37" s="24"/>
      <c r="D37" s="24"/>
      <c r="E37" s="24"/>
      <c r="F37" s="24"/>
      <c r="G37" s="24"/>
      <c r="H37" s="24"/>
      <c r="I37" s="24"/>
      <c r="J37" s="24"/>
      <c r="K37" s="24"/>
      <c r="L37" s="24"/>
      <c r="M37" s="24"/>
    </row>
    <row r="38" spans="1:13" s="2" customFormat="1" ht="15" customHeight="1" x14ac:dyDescent="0.2">
      <c r="A38" s="24"/>
      <c r="B38" s="24"/>
      <c r="C38" s="24"/>
      <c r="D38" s="39" t="s">
        <v>54</v>
      </c>
      <c r="E38" s="24"/>
      <c r="F38" s="24"/>
      <c r="G38" s="24"/>
      <c r="H38" s="24"/>
      <c r="I38" s="24"/>
      <c r="J38" s="24"/>
      <c r="K38" s="24"/>
      <c r="L38" s="24"/>
      <c r="M38" s="24"/>
    </row>
    <row r="39" spans="1:13" s="2" customFormat="1" ht="15" customHeight="1" x14ac:dyDescent="0.2">
      <c r="A39" s="24"/>
      <c r="B39" s="24"/>
      <c r="C39" s="24"/>
      <c r="D39" s="39"/>
      <c r="E39" s="24"/>
      <c r="F39" s="24"/>
      <c r="G39" s="24"/>
      <c r="H39" s="39" t="s">
        <v>148</v>
      </c>
      <c r="I39" s="24"/>
      <c r="J39" s="24"/>
      <c r="K39" s="24"/>
      <c r="L39" s="24"/>
      <c r="M39" s="24"/>
    </row>
    <row r="40" spans="1:13" s="2" customFormat="1" ht="15" customHeight="1" x14ac:dyDescent="0.2">
      <c r="A40" s="24"/>
      <c r="B40" s="40"/>
      <c r="C40" s="41"/>
      <c r="D40" s="35"/>
      <c r="E40" s="24"/>
      <c r="F40" s="24"/>
      <c r="G40" s="24"/>
      <c r="H40" s="24"/>
      <c r="I40" s="24"/>
      <c r="J40" s="24"/>
      <c r="K40" s="24"/>
      <c r="L40" s="24"/>
      <c r="M40" s="24"/>
    </row>
    <row r="41" spans="1:13" s="6" customFormat="1" ht="24" x14ac:dyDescent="0.25">
      <c r="A41" s="42"/>
      <c r="B41" s="41"/>
      <c r="C41" s="41"/>
      <c r="D41" s="43"/>
      <c r="E41" s="43"/>
      <c r="F41" s="43"/>
      <c r="G41" s="43"/>
      <c r="H41" s="82" t="s">
        <v>50</v>
      </c>
      <c r="I41" s="82" t="s">
        <v>1</v>
      </c>
      <c r="J41" s="82" t="s">
        <v>2</v>
      </c>
      <c r="K41" s="83" t="s">
        <v>3</v>
      </c>
      <c r="L41" s="44"/>
      <c r="M41" s="44"/>
    </row>
    <row r="42" spans="1:13" s="6" customFormat="1" ht="27.75" customHeight="1" x14ac:dyDescent="0.25">
      <c r="A42" s="42"/>
      <c r="B42" s="41"/>
      <c r="C42" s="41"/>
      <c r="D42" s="43"/>
      <c r="E42" s="43"/>
      <c r="F42" s="43"/>
      <c r="G42" s="43"/>
      <c r="H42" s="189">
        <v>50000</v>
      </c>
      <c r="I42" s="129"/>
      <c r="J42" s="129"/>
      <c r="K42" s="130">
        <f>((J42-I42)*F36)+I42</f>
        <v>0</v>
      </c>
      <c r="L42" s="44"/>
      <c r="M42" s="44"/>
    </row>
    <row r="43" spans="1:13" s="6" customFormat="1" ht="15" customHeight="1" x14ac:dyDescent="0.25">
      <c r="A43" s="42"/>
      <c r="B43" s="41"/>
      <c r="C43" s="41"/>
      <c r="D43" s="43"/>
      <c r="E43" s="43"/>
      <c r="F43" s="43"/>
      <c r="G43" s="43"/>
      <c r="H43" s="84"/>
      <c r="I43" s="84"/>
      <c r="J43" s="84"/>
      <c r="K43" s="85"/>
      <c r="L43" s="44"/>
      <c r="M43" s="44"/>
    </row>
    <row r="44" spans="1:13" s="6" customFormat="1" ht="26.25" customHeight="1" x14ac:dyDescent="0.25">
      <c r="A44" s="42"/>
      <c r="B44" s="41"/>
      <c r="C44" s="41"/>
      <c r="D44" s="43"/>
      <c r="E44" s="43"/>
      <c r="F44" s="43"/>
      <c r="G44" s="43"/>
      <c r="H44" s="189">
        <v>75000</v>
      </c>
      <c r="I44" s="129"/>
      <c r="J44" s="129"/>
      <c r="K44" s="130">
        <f>((J44-I44)*F36)+I44</f>
        <v>0</v>
      </c>
      <c r="L44" s="44"/>
      <c r="M44" s="44"/>
    </row>
    <row r="45" spans="1:13" s="2" customFormat="1" ht="15" customHeight="1" x14ac:dyDescent="0.2">
      <c r="A45" s="45"/>
      <c r="B45" s="41"/>
      <c r="C45" s="41"/>
      <c r="D45" s="35"/>
      <c r="E45" s="35"/>
      <c r="F45" s="35"/>
      <c r="G45" s="35"/>
      <c r="H45" s="35"/>
      <c r="I45" s="35"/>
      <c r="J45" s="35"/>
      <c r="K45" s="35"/>
      <c r="L45" s="24"/>
      <c r="M45" s="24"/>
    </row>
    <row r="46" spans="1:13" s="2" customFormat="1" ht="12" x14ac:dyDescent="0.2">
      <c r="A46" s="33" t="s">
        <v>90</v>
      </c>
      <c r="B46" s="41"/>
      <c r="C46" s="41"/>
      <c r="D46" s="35"/>
      <c r="E46" s="35"/>
      <c r="F46" s="35"/>
      <c r="G46" s="35"/>
      <c r="H46" s="35"/>
      <c r="I46" s="35"/>
      <c r="J46" s="35"/>
      <c r="K46" s="35"/>
      <c r="L46" s="24"/>
      <c r="M46" s="24"/>
    </row>
    <row r="47" spans="1:13" s="2" customFormat="1" ht="12" customHeight="1" x14ac:dyDescent="0.2">
      <c r="A47" s="45"/>
      <c r="B47" s="41"/>
      <c r="C47" s="41"/>
      <c r="D47" s="35"/>
      <c r="E47" s="35"/>
      <c r="F47" s="35"/>
      <c r="G47" s="35"/>
      <c r="H47" s="35"/>
      <c r="I47" s="35"/>
      <c r="J47" s="35"/>
      <c r="K47" s="35"/>
      <c r="L47" s="24"/>
      <c r="M47" s="24"/>
    </row>
    <row r="48" spans="1:13" s="2" customFormat="1" ht="15" customHeight="1" x14ac:dyDescent="0.2">
      <c r="A48" s="245" t="s">
        <v>4</v>
      </c>
      <c r="B48" s="245" t="s">
        <v>5</v>
      </c>
      <c r="C48" s="245"/>
      <c r="D48" s="326" t="s">
        <v>55</v>
      </c>
      <c r="E48" s="327"/>
      <c r="F48" s="327"/>
      <c r="G48" s="327"/>
      <c r="H48" s="327"/>
      <c r="I48" s="327"/>
      <c r="J48" s="327"/>
      <c r="K48" s="328"/>
      <c r="L48" s="24"/>
      <c r="M48" s="24"/>
    </row>
    <row r="49" spans="1:13" s="2" customFormat="1" ht="48.95" customHeight="1" x14ac:dyDescent="0.2">
      <c r="A49" s="325"/>
      <c r="B49" s="86" t="s">
        <v>6</v>
      </c>
      <c r="C49" s="116" t="s">
        <v>7</v>
      </c>
      <c r="D49" s="116" t="s">
        <v>69</v>
      </c>
      <c r="E49" s="116" t="s">
        <v>48</v>
      </c>
      <c r="F49" s="329" t="s">
        <v>61</v>
      </c>
      <c r="G49" s="330"/>
      <c r="H49" s="330"/>
      <c r="I49" s="330"/>
      <c r="J49" s="330"/>
      <c r="K49" s="331"/>
      <c r="L49" s="24"/>
      <c r="M49" s="24"/>
    </row>
    <row r="50" spans="1:13" s="2" customFormat="1" ht="15" customHeight="1" x14ac:dyDescent="0.2">
      <c r="A50" s="245" t="s">
        <v>10</v>
      </c>
      <c r="B50" s="247">
        <v>0.17</v>
      </c>
      <c r="C50" s="249">
        <f>17%+(E50+E51+E52+E53+E54+E55+E56+E57)</f>
        <v>0.17</v>
      </c>
      <c r="D50" s="87" t="s">
        <v>14</v>
      </c>
      <c r="E50" s="7"/>
      <c r="F50" s="319"/>
      <c r="G50" s="320"/>
      <c r="H50" s="320"/>
      <c r="I50" s="320"/>
      <c r="J50" s="320"/>
      <c r="K50" s="321"/>
      <c r="L50" s="24"/>
      <c r="M50" s="24"/>
    </row>
    <row r="51" spans="1:13" s="2" customFormat="1" ht="15" customHeight="1" x14ac:dyDescent="0.2">
      <c r="A51" s="246"/>
      <c r="B51" s="248"/>
      <c r="C51" s="250"/>
      <c r="D51" s="88" t="s">
        <v>17</v>
      </c>
      <c r="E51" s="8"/>
      <c r="F51" s="313"/>
      <c r="G51" s="314"/>
      <c r="H51" s="314"/>
      <c r="I51" s="314"/>
      <c r="J51" s="314"/>
      <c r="K51" s="315"/>
      <c r="L51" s="24"/>
      <c r="M51" s="24"/>
    </row>
    <row r="52" spans="1:13" s="2" customFormat="1" ht="15" customHeight="1" x14ac:dyDescent="0.2">
      <c r="A52" s="246"/>
      <c r="B52" s="248"/>
      <c r="C52" s="250"/>
      <c r="D52" s="89" t="s">
        <v>37</v>
      </c>
      <c r="E52" s="10"/>
      <c r="F52" s="313"/>
      <c r="G52" s="314"/>
      <c r="H52" s="314"/>
      <c r="I52" s="314"/>
      <c r="J52" s="314"/>
      <c r="K52" s="315"/>
      <c r="L52" s="24"/>
      <c r="M52" s="24"/>
    </row>
    <row r="53" spans="1:13" s="2" customFormat="1" ht="15" customHeight="1" x14ac:dyDescent="0.2">
      <c r="A53" s="246"/>
      <c r="B53" s="248"/>
      <c r="C53" s="250"/>
      <c r="D53" s="88" t="s">
        <v>38</v>
      </c>
      <c r="E53" s="8"/>
      <c r="F53" s="313"/>
      <c r="G53" s="314"/>
      <c r="H53" s="314"/>
      <c r="I53" s="314"/>
      <c r="J53" s="314"/>
      <c r="K53" s="315"/>
      <c r="L53" s="24"/>
      <c r="M53" s="24"/>
    </row>
    <row r="54" spans="1:13" s="2" customFormat="1" ht="15" customHeight="1" x14ac:dyDescent="0.2">
      <c r="A54" s="246"/>
      <c r="B54" s="248"/>
      <c r="C54" s="250"/>
      <c r="D54" s="88" t="s">
        <v>18</v>
      </c>
      <c r="E54" s="8"/>
      <c r="F54" s="313"/>
      <c r="G54" s="314"/>
      <c r="H54" s="314"/>
      <c r="I54" s="314"/>
      <c r="J54" s="314"/>
      <c r="K54" s="315"/>
      <c r="L54" s="24"/>
      <c r="M54" s="24"/>
    </row>
    <row r="55" spans="1:13" s="2" customFormat="1" ht="15" customHeight="1" x14ac:dyDescent="0.2">
      <c r="A55" s="246"/>
      <c r="B55" s="248"/>
      <c r="C55" s="250"/>
      <c r="D55" s="88" t="s">
        <v>15</v>
      </c>
      <c r="E55" s="8"/>
      <c r="F55" s="313"/>
      <c r="G55" s="314"/>
      <c r="H55" s="314"/>
      <c r="I55" s="314"/>
      <c r="J55" s="314"/>
      <c r="K55" s="315"/>
      <c r="L55" s="24"/>
      <c r="M55" s="24"/>
    </row>
    <row r="56" spans="1:13" s="2" customFormat="1" ht="15" customHeight="1" x14ac:dyDescent="0.2">
      <c r="A56" s="246"/>
      <c r="B56" s="248"/>
      <c r="C56" s="250"/>
      <c r="D56" s="90" t="s">
        <v>39</v>
      </c>
      <c r="E56" s="8"/>
      <c r="F56" s="313"/>
      <c r="G56" s="314"/>
      <c r="H56" s="314"/>
      <c r="I56" s="314"/>
      <c r="J56" s="314"/>
      <c r="K56" s="315"/>
      <c r="L56" s="24"/>
      <c r="M56" s="24"/>
    </row>
    <row r="57" spans="1:13" s="2" customFormat="1" ht="15" customHeight="1" x14ac:dyDescent="0.2">
      <c r="A57" s="325"/>
      <c r="B57" s="367"/>
      <c r="C57" s="368"/>
      <c r="D57" s="91" t="s">
        <v>20</v>
      </c>
      <c r="E57" s="9"/>
      <c r="F57" s="316"/>
      <c r="G57" s="317"/>
      <c r="H57" s="317"/>
      <c r="I57" s="317"/>
      <c r="J57" s="317"/>
      <c r="K57" s="318"/>
      <c r="L57" s="24"/>
      <c r="M57" s="24"/>
    </row>
    <row r="58" spans="1:13" s="2" customFormat="1" ht="15" customHeight="1" x14ac:dyDescent="0.2">
      <c r="A58" s="245" t="s">
        <v>11</v>
      </c>
      <c r="B58" s="247">
        <v>0.02</v>
      </c>
      <c r="C58" s="249">
        <f>2%+(E58+E59)</f>
        <v>0.02</v>
      </c>
      <c r="D58" s="87" t="s">
        <v>14</v>
      </c>
      <c r="E58" s="11"/>
      <c r="F58" s="319"/>
      <c r="G58" s="320"/>
      <c r="H58" s="320"/>
      <c r="I58" s="320"/>
      <c r="J58" s="320"/>
      <c r="K58" s="321"/>
      <c r="L58" s="24"/>
      <c r="M58" s="24"/>
    </row>
    <row r="59" spans="1:13" s="2" customFormat="1" ht="15" customHeight="1" x14ac:dyDescent="0.2">
      <c r="A59" s="246"/>
      <c r="B59" s="248"/>
      <c r="C59" s="250"/>
      <c r="D59" s="88" t="s">
        <v>17</v>
      </c>
      <c r="E59" s="8"/>
      <c r="F59" s="316"/>
      <c r="G59" s="317"/>
      <c r="H59" s="317"/>
      <c r="I59" s="317"/>
      <c r="J59" s="317"/>
      <c r="K59" s="318"/>
      <c r="L59" s="24"/>
      <c r="M59" s="24"/>
    </row>
    <row r="60" spans="1:13" s="2" customFormat="1" ht="15" customHeight="1" x14ac:dyDescent="0.2">
      <c r="A60" s="245" t="s">
        <v>12</v>
      </c>
      <c r="B60" s="247">
        <v>0.22</v>
      </c>
      <c r="C60" s="249">
        <f>22%+(E60+E61+E62+E63+E64+E65)</f>
        <v>0.22</v>
      </c>
      <c r="D60" s="87" t="s">
        <v>14</v>
      </c>
      <c r="E60" s="11"/>
      <c r="F60" s="319"/>
      <c r="G60" s="320"/>
      <c r="H60" s="320"/>
      <c r="I60" s="320"/>
      <c r="J60" s="320"/>
      <c r="K60" s="321"/>
      <c r="L60" s="24"/>
      <c r="M60" s="24"/>
    </row>
    <row r="61" spans="1:13" s="2" customFormat="1" ht="15" customHeight="1" x14ac:dyDescent="0.2">
      <c r="A61" s="246"/>
      <c r="B61" s="248"/>
      <c r="C61" s="250"/>
      <c r="D61" s="88" t="s">
        <v>17</v>
      </c>
      <c r="E61" s="8"/>
      <c r="F61" s="313"/>
      <c r="G61" s="314"/>
      <c r="H61" s="314"/>
      <c r="I61" s="314"/>
      <c r="J61" s="314"/>
      <c r="K61" s="315"/>
      <c r="L61" s="24"/>
      <c r="M61" s="24"/>
    </row>
    <row r="62" spans="1:13" s="2" customFormat="1" ht="15" customHeight="1" x14ac:dyDescent="0.2">
      <c r="A62" s="246"/>
      <c r="B62" s="248"/>
      <c r="C62" s="250"/>
      <c r="D62" s="88" t="s">
        <v>37</v>
      </c>
      <c r="E62" s="8"/>
      <c r="F62" s="369" t="s">
        <v>57</v>
      </c>
      <c r="G62" s="370"/>
      <c r="H62" s="370"/>
      <c r="I62" s="370"/>
      <c r="J62" s="370"/>
      <c r="K62" s="371"/>
      <c r="L62" s="24"/>
      <c r="M62" s="24"/>
    </row>
    <row r="63" spans="1:13" s="2" customFormat="1" ht="15" customHeight="1" x14ac:dyDescent="0.2">
      <c r="A63" s="246"/>
      <c r="B63" s="248"/>
      <c r="C63" s="250"/>
      <c r="D63" s="88" t="s">
        <v>38</v>
      </c>
      <c r="E63" s="8"/>
      <c r="F63" s="313"/>
      <c r="G63" s="314"/>
      <c r="H63" s="314"/>
      <c r="I63" s="314"/>
      <c r="J63" s="314"/>
      <c r="K63" s="315"/>
      <c r="L63" s="24"/>
      <c r="M63" s="24"/>
    </row>
    <row r="64" spans="1:13" s="2" customFormat="1" ht="15" customHeight="1" x14ac:dyDescent="0.2">
      <c r="A64" s="246"/>
      <c r="B64" s="248"/>
      <c r="C64" s="250"/>
      <c r="D64" s="88" t="s">
        <v>18</v>
      </c>
      <c r="E64" s="8"/>
      <c r="F64" s="313"/>
      <c r="G64" s="314"/>
      <c r="H64" s="314"/>
      <c r="I64" s="314"/>
      <c r="J64" s="314"/>
      <c r="K64" s="315"/>
      <c r="L64" s="24"/>
      <c r="M64" s="24"/>
    </row>
    <row r="65" spans="1:13" s="2" customFormat="1" ht="15" customHeight="1" x14ac:dyDescent="0.2">
      <c r="A65" s="325"/>
      <c r="B65" s="367"/>
      <c r="C65" s="368"/>
      <c r="D65" s="91" t="s">
        <v>15</v>
      </c>
      <c r="E65" s="12"/>
      <c r="F65" s="316"/>
      <c r="G65" s="317"/>
      <c r="H65" s="317"/>
      <c r="I65" s="317"/>
      <c r="J65" s="317"/>
      <c r="K65" s="318"/>
      <c r="L65" s="24"/>
      <c r="M65" s="24"/>
    </row>
    <row r="66" spans="1:13" s="2" customFormat="1" ht="15" customHeight="1" x14ac:dyDescent="0.2">
      <c r="A66" s="46"/>
      <c r="B66" s="47"/>
      <c r="C66" s="56"/>
      <c r="D66" s="57"/>
      <c r="E66" s="67"/>
      <c r="F66" s="66"/>
      <c r="G66" s="66"/>
      <c r="H66" s="66"/>
      <c r="I66" s="66"/>
      <c r="J66" s="66"/>
      <c r="K66" s="66"/>
      <c r="L66" s="24"/>
      <c r="M66" s="24"/>
    </row>
    <row r="67" spans="1:13" s="2" customFormat="1" ht="15" customHeight="1" x14ac:dyDescent="0.2">
      <c r="A67" s="46"/>
      <c r="B67" s="47"/>
      <c r="C67" s="56"/>
      <c r="D67" s="57"/>
      <c r="E67" s="67"/>
      <c r="F67" s="66"/>
      <c r="G67" s="66"/>
      <c r="H67" s="66"/>
      <c r="I67" s="66"/>
      <c r="J67" s="66"/>
      <c r="K67" s="66"/>
      <c r="L67" s="24"/>
      <c r="M67" s="24"/>
    </row>
    <row r="68" spans="1:13" s="2" customFormat="1" ht="15" customHeight="1" x14ac:dyDescent="0.2">
      <c r="A68" s="364" t="s">
        <v>4</v>
      </c>
      <c r="B68" s="364" t="s">
        <v>5</v>
      </c>
      <c r="C68" s="364"/>
      <c r="D68" s="372" t="s">
        <v>55</v>
      </c>
      <c r="E68" s="373"/>
      <c r="F68" s="373"/>
      <c r="G68" s="373"/>
      <c r="H68" s="373"/>
      <c r="I68" s="373"/>
      <c r="J68" s="373"/>
      <c r="K68" s="374"/>
      <c r="L68" s="24"/>
      <c r="M68" s="24"/>
    </row>
    <row r="69" spans="1:13" s="2" customFormat="1" ht="48.95" customHeight="1" x14ac:dyDescent="0.2">
      <c r="A69" s="366"/>
      <c r="B69" s="93" t="s">
        <v>6</v>
      </c>
      <c r="C69" s="113" t="s">
        <v>7</v>
      </c>
      <c r="D69" s="113" t="s">
        <v>69</v>
      </c>
      <c r="E69" s="113" t="s">
        <v>48</v>
      </c>
      <c r="F69" s="375" t="s">
        <v>61</v>
      </c>
      <c r="G69" s="376"/>
      <c r="H69" s="376"/>
      <c r="I69" s="376"/>
      <c r="J69" s="376"/>
      <c r="K69" s="377"/>
      <c r="L69" s="24"/>
      <c r="M69" s="24"/>
    </row>
    <row r="70" spans="1:13" s="2" customFormat="1" ht="15" customHeight="1" x14ac:dyDescent="0.2">
      <c r="A70" s="364" t="s">
        <v>13</v>
      </c>
      <c r="B70" s="391">
        <v>7.0000000000000007E-2</v>
      </c>
      <c r="C70" s="249">
        <f>7%+(E70+E71+E72+E73+E74+E75)</f>
        <v>7.0000000000000007E-2</v>
      </c>
      <c r="D70" s="92" t="s">
        <v>14</v>
      </c>
      <c r="E70" s="11"/>
      <c r="F70" s="319"/>
      <c r="G70" s="320"/>
      <c r="H70" s="320"/>
      <c r="I70" s="320"/>
      <c r="J70" s="320"/>
      <c r="K70" s="321"/>
      <c r="L70" s="24"/>
      <c r="M70" s="24"/>
    </row>
    <row r="71" spans="1:13" s="2" customFormat="1" ht="15" customHeight="1" x14ac:dyDescent="0.2">
      <c r="A71" s="365"/>
      <c r="B71" s="392"/>
      <c r="C71" s="250"/>
      <c r="D71" s="88" t="s">
        <v>17</v>
      </c>
      <c r="E71" s="8"/>
      <c r="F71" s="313"/>
      <c r="G71" s="314"/>
      <c r="H71" s="314"/>
      <c r="I71" s="314"/>
      <c r="J71" s="314"/>
      <c r="K71" s="315"/>
      <c r="L71" s="24"/>
      <c r="M71" s="24"/>
    </row>
    <row r="72" spans="1:13" s="2" customFormat="1" ht="15" customHeight="1" x14ac:dyDescent="0.2">
      <c r="A72" s="365"/>
      <c r="B72" s="392"/>
      <c r="C72" s="250"/>
      <c r="D72" s="89" t="s">
        <v>37</v>
      </c>
      <c r="E72" s="10"/>
      <c r="F72" s="313"/>
      <c r="G72" s="314"/>
      <c r="H72" s="314"/>
      <c r="I72" s="314"/>
      <c r="J72" s="314"/>
      <c r="K72" s="315"/>
      <c r="L72" s="24"/>
      <c r="M72" s="24"/>
    </row>
    <row r="73" spans="1:13" s="2" customFormat="1" ht="15" customHeight="1" x14ac:dyDescent="0.2">
      <c r="A73" s="365"/>
      <c r="B73" s="392"/>
      <c r="C73" s="250"/>
      <c r="D73" s="88" t="s">
        <v>38</v>
      </c>
      <c r="E73" s="8"/>
      <c r="F73" s="313"/>
      <c r="G73" s="314"/>
      <c r="H73" s="314"/>
      <c r="I73" s="314"/>
      <c r="J73" s="314"/>
      <c r="K73" s="315"/>
      <c r="L73" s="24"/>
      <c r="M73" s="24"/>
    </row>
    <row r="74" spans="1:13" s="2" customFormat="1" ht="15" customHeight="1" x14ac:dyDescent="0.2">
      <c r="A74" s="365"/>
      <c r="B74" s="392"/>
      <c r="C74" s="250"/>
      <c r="D74" s="88" t="s">
        <v>18</v>
      </c>
      <c r="E74" s="8"/>
      <c r="F74" s="313"/>
      <c r="G74" s="314"/>
      <c r="H74" s="314"/>
      <c r="I74" s="314"/>
      <c r="J74" s="314"/>
      <c r="K74" s="315"/>
      <c r="L74" s="24"/>
      <c r="M74" s="24"/>
    </row>
    <row r="75" spans="1:13" s="2" customFormat="1" ht="15" customHeight="1" x14ac:dyDescent="0.2">
      <c r="A75" s="366"/>
      <c r="B75" s="396"/>
      <c r="C75" s="368"/>
      <c r="D75" s="91" t="s">
        <v>15</v>
      </c>
      <c r="E75" s="12"/>
      <c r="F75" s="381" t="s">
        <v>59</v>
      </c>
      <c r="G75" s="382"/>
      <c r="H75" s="382"/>
      <c r="I75" s="382"/>
      <c r="J75" s="382"/>
      <c r="K75" s="383"/>
      <c r="L75" s="24"/>
      <c r="M75" s="24"/>
    </row>
    <row r="76" spans="1:13" s="2" customFormat="1" ht="15" customHeight="1" x14ac:dyDescent="0.2">
      <c r="A76" s="364" t="s">
        <v>16</v>
      </c>
      <c r="B76" s="391">
        <v>0.05</v>
      </c>
      <c r="C76" s="249">
        <f>5%+(E76+E77+E78+E79+E80+E81)</f>
        <v>0.05</v>
      </c>
      <c r="D76" s="92" t="s">
        <v>14</v>
      </c>
      <c r="E76" s="11"/>
      <c r="F76" s="393" t="s">
        <v>63</v>
      </c>
      <c r="G76" s="394"/>
      <c r="H76" s="394"/>
      <c r="I76" s="394"/>
      <c r="J76" s="394"/>
      <c r="K76" s="395"/>
      <c r="L76" s="24"/>
      <c r="M76" s="24"/>
    </row>
    <row r="77" spans="1:13" s="2" customFormat="1" ht="15" customHeight="1" x14ac:dyDescent="0.2">
      <c r="A77" s="365"/>
      <c r="B77" s="392"/>
      <c r="C77" s="250"/>
      <c r="D77" s="89" t="s">
        <v>17</v>
      </c>
      <c r="E77" s="10"/>
      <c r="F77" s="369" t="s">
        <v>70</v>
      </c>
      <c r="G77" s="370"/>
      <c r="H77" s="370"/>
      <c r="I77" s="370"/>
      <c r="J77" s="370"/>
      <c r="K77" s="371"/>
      <c r="L77" s="24"/>
      <c r="M77" s="24"/>
    </row>
    <row r="78" spans="1:13" s="2" customFormat="1" ht="15" customHeight="1" x14ac:dyDescent="0.2">
      <c r="A78" s="365"/>
      <c r="B78" s="392"/>
      <c r="C78" s="250"/>
      <c r="D78" s="89" t="s">
        <v>37</v>
      </c>
      <c r="E78" s="13"/>
      <c r="F78" s="313"/>
      <c r="G78" s="314"/>
      <c r="H78" s="314"/>
      <c r="I78" s="314"/>
      <c r="J78" s="314"/>
      <c r="K78" s="315"/>
      <c r="L78" s="24"/>
      <c r="M78" s="24"/>
    </row>
    <row r="79" spans="1:13" s="2" customFormat="1" ht="15" customHeight="1" x14ac:dyDescent="0.2">
      <c r="A79" s="365"/>
      <c r="B79" s="392"/>
      <c r="C79" s="250"/>
      <c r="D79" s="89" t="s">
        <v>38</v>
      </c>
      <c r="E79" s="13"/>
      <c r="F79" s="313"/>
      <c r="G79" s="314"/>
      <c r="H79" s="314"/>
      <c r="I79" s="314"/>
      <c r="J79" s="314"/>
      <c r="K79" s="315"/>
      <c r="L79" s="24"/>
      <c r="M79" s="24"/>
    </row>
    <row r="80" spans="1:13" s="2" customFormat="1" ht="15" customHeight="1" x14ac:dyDescent="0.2">
      <c r="A80" s="365"/>
      <c r="B80" s="392"/>
      <c r="C80" s="250"/>
      <c r="D80" s="89" t="s">
        <v>18</v>
      </c>
      <c r="E80" s="13"/>
      <c r="F80" s="313"/>
      <c r="G80" s="314"/>
      <c r="H80" s="314"/>
      <c r="I80" s="314"/>
      <c r="J80" s="314"/>
      <c r="K80" s="315"/>
      <c r="L80" s="24"/>
      <c r="M80" s="24"/>
    </row>
    <row r="81" spans="1:13" s="2" customFormat="1" ht="15" customHeight="1" x14ac:dyDescent="0.2">
      <c r="A81" s="365"/>
      <c r="B81" s="392"/>
      <c r="C81" s="250"/>
      <c r="D81" s="88" t="s">
        <v>15</v>
      </c>
      <c r="E81" s="8"/>
      <c r="F81" s="381" t="s">
        <v>19</v>
      </c>
      <c r="G81" s="382"/>
      <c r="H81" s="382"/>
      <c r="I81" s="382"/>
      <c r="J81" s="382"/>
      <c r="K81" s="383"/>
      <c r="L81" s="24"/>
      <c r="M81" s="24"/>
    </row>
    <row r="82" spans="1:13" s="2" customFormat="1" ht="15" customHeight="1" x14ac:dyDescent="0.2">
      <c r="A82" s="384" t="s">
        <v>21</v>
      </c>
      <c r="B82" s="247">
        <v>0.35</v>
      </c>
      <c r="C82" s="390">
        <f>35%+(E82+E83+E84+E85+E86+E87+E88+E89+E90+E91+E92+E93+E94+E95+E96+E97)</f>
        <v>0.35</v>
      </c>
      <c r="D82" s="92" t="s">
        <v>14</v>
      </c>
      <c r="E82" s="14"/>
      <c r="F82" s="319"/>
      <c r="G82" s="320"/>
      <c r="H82" s="320"/>
      <c r="I82" s="320"/>
      <c r="J82" s="320"/>
      <c r="K82" s="321"/>
      <c r="L82" s="24"/>
      <c r="M82" s="24"/>
    </row>
    <row r="83" spans="1:13" s="2" customFormat="1" ht="15" customHeight="1" x14ac:dyDescent="0.2">
      <c r="A83" s="385"/>
      <c r="B83" s="388"/>
      <c r="C83" s="388"/>
      <c r="D83" s="89" t="s">
        <v>17</v>
      </c>
      <c r="E83" s="15"/>
      <c r="F83" s="313"/>
      <c r="G83" s="314"/>
      <c r="H83" s="314"/>
      <c r="I83" s="314"/>
      <c r="J83" s="314"/>
      <c r="K83" s="315"/>
      <c r="L83" s="24"/>
      <c r="M83" s="24"/>
    </row>
    <row r="84" spans="1:13" s="2" customFormat="1" ht="15" customHeight="1" x14ac:dyDescent="0.2">
      <c r="A84" s="385"/>
      <c r="B84" s="388"/>
      <c r="C84" s="388"/>
      <c r="D84" s="89" t="s">
        <v>37</v>
      </c>
      <c r="E84" s="15"/>
      <c r="F84" s="313"/>
      <c r="G84" s="314"/>
      <c r="H84" s="314"/>
      <c r="I84" s="314"/>
      <c r="J84" s="314"/>
      <c r="K84" s="315"/>
      <c r="L84" s="24"/>
      <c r="M84" s="24"/>
    </row>
    <row r="85" spans="1:13" s="2" customFormat="1" ht="15" customHeight="1" x14ac:dyDescent="0.2">
      <c r="A85" s="385"/>
      <c r="B85" s="388"/>
      <c r="C85" s="388"/>
      <c r="D85" s="88" t="s">
        <v>38</v>
      </c>
      <c r="E85" s="15"/>
      <c r="F85" s="313"/>
      <c r="G85" s="314"/>
      <c r="H85" s="314"/>
      <c r="I85" s="314"/>
      <c r="J85" s="314"/>
      <c r="K85" s="315"/>
      <c r="L85" s="24"/>
      <c r="M85" s="35"/>
    </row>
    <row r="86" spans="1:13" s="2" customFormat="1" ht="15" customHeight="1" x14ac:dyDescent="0.2">
      <c r="A86" s="385"/>
      <c r="B86" s="388"/>
      <c r="C86" s="388"/>
      <c r="D86" s="89" t="s">
        <v>18</v>
      </c>
      <c r="E86" s="13"/>
      <c r="F86" s="313"/>
      <c r="G86" s="314"/>
      <c r="H86" s="314"/>
      <c r="I86" s="314"/>
      <c r="J86" s="314"/>
      <c r="K86" s="315"/>
      <c r="L86" s="24"/>
      <c r="M86" s="24"/>
    </row>
    <row r="87" spans="1:13" s="2" customFormat="1" ht="15" customHeight="1" x14ac:dyDescent="0.2">
      <c r="A87" s="385"/>
      <c r="B87" s="388"/>
      <c r="C87" s="388"/>
      <c r="D87" s="88" t="s">
        <v>15</v>
      </c>
      <c r="E87" s="15"/>
      <c r="F87" s="313"/>
      <c r="G87" s="314"/>
      <c r="H87" s="314"/>
      <c r="I87" s="314"/>
      <c r="J87" s="314"/>
      <c r="K87" s="315"/>
      <c r="L87" s="24"/>
      <c r="M87" s="24"/>
    </row>
    <row r="88" spans="1:13" s="2" customFormat="1" ht="15" customHeight="1" x14ac:dyDescent="0.2">
      <c r="A88" s="385"/>
      <c r="B88" s="388"/>
      <c r="C88" s="388"/>
      <c r="D88" s="90" t="s">
        <v>39</v>
      </c>
      <c r="E88" s="15"/>
      <c r="F88" s="313"/>
      <c r="G88" s="314"/>
      <c r="H88" s="314"/>
      <c r="I88" s="314"/>
      <c r="J88" s="314"/>
      <c r="K88" s="315"/>
      <c r="L88" s="24"/>
      <c r="M88" s="24"/>
    </row>
    <row r="89" spans="1:13" s="2" customFormat="1" ht="15" customHeight="1" x14ac:dyDescent="0.2">
      <c r="A89" s="385"/>
      <c r="B89" s="388"/>
      <c r="C89" s="388"/>
      <c r="D89" s="88" t="s">
        <v>20</v>
      </c>
      <c r="E89" s="8"/>
      <c r="F89" s="313"/>
      <c r="G89" s="314"/>
      <c r="H89" s="314"/>
      <c r="I89" s="314"/>
      <c r="J89" s="314"/>
      <c r="K89" s="315"/>
      <c r="L89" s="24"/>
      <c r="M89" s="24"/>
    </row>
    <row r="90" spans="1:13" s="2" customFormat="1" ht="15" customHeight="1" x14ac:dyDescent="0.2">
      <c r="A90" s="386"/>
      <c r="B90" s="388"/>
      <c r="C90" s="388"/>
      <c r="D90" s="89" t="s">
        <v>40</v>
      </c>
      <c r="E90" s="13"/>
      <c r="F90" s="378"/>
      <c r="G90" s="379"/>
      <c r="H90" s="379"/>
      <c r="I90" s="379"/>
      <c r="J90" s="379"/>
      <c r="K90" s="380"/>
      <c r="L90" s="24"/>
      <c r="M90" s="24"/>
    </row>
    <row r="91" spans="1:13" s="2" customFormat="1" ht="15" customHeight="1" x14ac:dyDescent="0.2">
      <c r="A91" s="386"/>
      <c r="B91" s="388"/>
      <c r="C91" s="388"/>
      <c r="D91" s="88" t="s">
        <v>41</v>
      </c>
      <c r="E91" s="15"/>
      <c r="F91" s="313"/>
      <c r="G91" s="314"/>
      <c r="H91" s="314"/>
      <c r="I91" s="314"/>
      <c r="J91" s="314"/>
      <c r="K91" s="315"/>
      <c r="L91" s="24"/>
      <c r="M91" s="24"/>
    </row>
    <row r="92" spans="1:13" s="2" customFormat="1" ht="15" customHeight="1" x14ac:dyDescent="0.2">
      <c r="A92" s="386"/>
      <c r="B92" s="388"/>
      <c r="C92" s="388"/>
      <c r="D92" s="88" t="s">
        <v>42</v>
      </c>
      <c r="E92" s="15"/>
      <c r="F92" s="313"/>
      <c r="G92" s="314"/>
      <c r="H92" s="314"/>
      <c r="I92" s="314"/>
      <c r="J92" s="314"/>
      <c r="K92" s="315"/>
      <c r="L92" s="24"/>
      <c r="M92" s="24"/>
    </row>
    <row r="93" spans="1:13" s="2" customFormat="1" ht="15" customHeight="1" x14ac:dyDescent="0.2">
      <c r="A93" s="386"/>
      <c r="B93" s="388"/>
      <c r="C93" s="388"/>
      <c r="D93" s="88" t="s">
        <v>43</v>
      </c>
      <c r="E93" s="15"/>
      <c r="F93" s="313"/>
      <c r="G93" s="314"/>
      <c r="H93" s="314"/>
      <c r="I93" s="314"/>
      <c r="J93" s="314"/>
      <c r="K93" s="315"/>
      <c r="L93" s="24"/>
      <c r="M93" s="24"/>
    </row>
    <row r="94" spans="1:13" s="2" customFormat="1" ht="15" customHeight="1" x14ac:dyDescent="0.2">
      <c r="A94" s="386"/>
      <c r="B94" s="388"/>
      <c r="C94" s="388"/>
      <c r="D94" s="88" t="s">
        <v>44</v>
      </c>
      <c r="E94" s="15"/>
      <c r="F94" s="313"/>
      <c r="G94" s="314"/>
      <c r="H94" s="314"/>
      <c r="I94" s="314"/>
      <c r="J94" s="314"/>
      <c r="K94" s="315"/>
      <c r="L94" s="24"/>
      <c r="M94" s="24"/>
    </row>
    <row r="95" spans="1:13" s="2" customFormat="1" ht="15" customHeight="1" x14ac:dyDescent="0.2">
      <c r="A95" s="386"/>
      <c r="B95" s="388"/>
      <c r="C95" s="388"/>
      <c r="D95" s="88" t="s">
        <v>45</v>
      </c>
      <c r="E95" s="15"/>
      <c r="F95" s="369" t="s">
        <v>58</v>
      </c>
      <c r="G95" s="370"/>
      <c r="H95" s="370"/>
      <c r="I95" s="370"/>
      <c r="J95" s="370"/>
      <c r="K95" s="371"/>
      <c r="L95" s="24"/>
      <c r="M95" s="24"/>
    </row>
    <row r="96" spans="1:13" s="2" customFormat="1" ht="15" customHeight="1" x14ac:dyDescent="0.2">
      <c r="A96" s="386"/>
      <c r="B96" s="388"/>
      <c r="C96" s="388"/>
      <c r="D96" s="88" t="s">
        <v>46</v>
      </c>
      <c r="E96" s="15"/>
      <c r="F96" s="313"/>
      <c r="G96" s="314"/>
      <c r="H96" s="314"/>
      <c r="I96" s="314"/>
      <c r="J96" s="314"/>
      <c r="K96" s="315"/>
      <c r="L96" s="24"/>
      <c r="M96" s="24"/>
    </row>
    <row r="97" spans="1:13" s="2" customFormat="1" ht="15" customHeight="1" x14ac:dyDescent="0.2">
      <c r="A97" s="386"/>
      <c r="B97" s="388"/>
      <c r="C97" s="388"/>
      <c r="D97" s="90" t="s">
        <v>47</v>
      </c>
      <c r="E97" s="68"/>
      <c r="F97" s="406"/>
      <c r="G97" s="407"/>
      <c r="H97" s="407"/>
      <c r="I97" s="407"/>
      <c r="J97" s="407"/>
      <c r="K97" s="408"/>
      <c r="L97" s="24"/>
      <c r="M97" s="24"/>
    </row>
    <row r="98" spans="1:13" s="2" customFormat="1" ht="15" customHeight="1" x14ac:dyDescent="0.25">
      <c r="A98" s="69"/>
      <c r="B98" s="70"/>
      <c r="C98" s="70"/>
      <c r="D98" s="71"/>
      <c r="E98" s="72"/>
      <c r="F98" s="73"/>
      <c r="G98" s="73"/>
      <c r="H98" s="73"/>
      <c r="I98" s="73"/>
      <c r="J98" s="73"/>
      <c r="K98" s="73"/>
      <c r="L98" s="24"/>
      <c r="M98" s="24"/>
    </row>
    <row r="99" spans="1:13" s="2" customFormat="1" ht="15" customHeight="1" x14ac:dyDescent="0.2">
      <c r="A99" s="364" t="s">
        <v>4</v>
      </c>
      <c r="B99" s="364" t="s">
        <v>5</v>
      </c>
      <c r="C99" s="364"/>
      <c r="D99" s="372" t="s">
        <v>55</v>
      </c>
      <c r="E99" s="373"/>
      <c r="F99" s="373"/>
      <c r="G99" s="373"/>
      <c r="H99" s="373"/>
      <c r="I99" s="373"/>
      <c r="J99" s="373"/>
      <c r="K99" s="374"/>
      <c r="L99" s="24"/>
      <c r="M99" s="24"/>
    </row>
    <row r="100" spans="1:13" s="2" customFormat="1" ht="48.95" customHeight="1" x14ac:dyDescent="0.2">
      <c r="A100" s="366"/>
      <c r="B100" s="93" t="s">
        <v>6</v>
      </c>
      <c r="C100" s="113" t="s">
        <v>7</v>
      </c>
      <c r="D100" s="113" t="s">
        <v>69</v>
      </c>
      <c r="E100" s="113" t="s">
        <v>48</v>
      </c>
      <c r="F100" s="375" t="s">
        <v>61</v>
      </c>
      <c r="G100" s="376"/>
      <c r="H100" s="376"/>
      <c r="I100" s="376"/>
      <c r="J100" s="376"/>
      <c r="K100" s="377"/>
      <c r="L100" s="24"/>
      <c r="M100" s="24"/>
    </row>
    <row r="101" spans="1:13" s="2" customFormat="1" ht="15" customHeight="1" x14ac:dyDescent="0.2">
      <c r="A101" s="364" t="s">
        <v>22</v>
      </c>
      <c r="B101" s="247">
        <v>0.01</v>
      </c>
      <c r="C101" s="249">
        <f>1%+(E101+E102+E103)</f>
        <v>0.01</v>
      </c>
      <c r="D101" s="92" t="s">
        <v>14</v>
      </c>
      <c r="E101" s="16"/>
      <c r="F101" s="313"/>
      <c r="G101" s="314"/>
      <c r="H101" s="314"/>
      <c r="I101" s="314"/>
      <c r="J101" s="314"/>
      <c r="K101" s="315"/>
      <c r="L101" s="24"/>
      <c r="M101" s="24"/>
    </row>
    <row r="102" spans="1:13" s="2" customFormat="1" ht="15" customHeight="1" x14ac:dyDescent="0.2">
      <c r="A102" s="365"/>
      <c r="B102" s="248"/>
      <c r="C102" s="250"/>
      <c r="D102" s="88" t="s">
        <v>17</v>
      </c>
      <c r="E102" s="8"/>
      <c r="F102" s="313"/>
      <c r="G102" s="314"/>
      <c r="H102" s="314"/>
      <c r="I102" s="314"/>
      <c r="J102" s="314"/>
      <c r="K102" s="315"/>
      <c r="L102" s="24"/>
      <c r="M102" s="24"/>
    </row>
    <row r="103" spans="1:13" s="2" customFormat="1" ht="15" customHeight="1" x14ac:dyDescent="0.2">
      <c r="A103" s="366"/>
      <c r="B103" s="367"/>
      <c r="C103" s="368"/>
      <c r="D103" s="91" t="s">
        <v>37</v>
      </c>
      <c r="E103" s="12"/>
      <c r="F103" s="316"/>
      <c r="G103" s="317"/>
      <c r="H103" s="317"/>
      <c r="I103" s="317"/>
      <c r="J103" s="317"/>
      <c r="K103" s="318"/>
      <c r="L103" s="24"/>
      <c r="M103" s="24"/>
    </row>
    <row r="104" spans="1:13" s="2" customFormat="1" ht="12" x14ac:dyDescent="0.2">
      <c r="A104" s="94" t="s">
        <v>7</v>
      </c>
      <c r="B104" s="95">
        <f>B101+B82+B76+B70+B60+B58+B50</f>
        <v>0.89</v>
      </c>
      <c r="C104" s="96">
        <f>C101+C82+C76+C70+C60+C58+C50</f>
        <v>0.89</v>
      </c>
      <c r="D104" s="34"/>
      <c r="E104" s="58"/>
      <c r="F104" s="45"/>
      <c r="G104" s="24"/>
      <c r="H104" s="24"/>
      <c r="I104" s="24"/>
      <c r="J104" s="24"/>
      <c r="K104" s="24"/>
      <c r="L104" s="24"/>
      <c r="M104" s="24"/>
    </row>
    <row r="105" spans="1:13" s="2" customFormat="1" ht="15" customHeight="1" x14ac:dyDescent="0.2">
      <c r="A105" s="48"/>
      <c r="B105" s="48"/>
      <c r="C105" s="48"/>
      <c r="D105" s="48"/>
      <c r="E105" s="49"/>
      <c r="F105" s="50"/>
      <c r="G105" s="251" t="s">
        <v>150</v>
      </c>
      <c r="H105" s="252"/>
      <c r="I105" s="303"/>
      <c r="J105" s="400">
        <f>C104*J36</f>
        <v>0</v>
      </c>
      <c r="K105" s="401"/>
      <c r="L105" s="24"/>
      <c r="M105" s="24"/>
    </row>
    <row r="106" spans="1:13" s="2" customFormat="1" ht="15" customHeight="1" x14ac:dyDescent="0.2">
      <c r="A106" s="24"/>
      <c r="B106" s="24"/>
      <c r="C106" s="24"/>
      <c r="D106" s="24"/>
      <c r="E106" s="24"/>
      <c r="F106" s="24"/>
      <c r="G106" s="24"/>
      <c r="H106" s="24"/>
      <c r="I106" s="24"/>
      <c r="J106" s="51"/>
      <c r="K106" s="51"/>
      <c r="L106" s="24"/>
      <c r="M106" s="24"/>
    </row>
    <row r="107" spans="1:13" s="2" customFormat="1" ht="26.25" customHeight="1" x14ac:dyDescent="0.2">
      <c r="A107" s="306" t="s">
        <v>68</v>
      </c>
      <c r="B107" s="306"/>
      <c r="C107" s="306"/>
      <c r="D107" s="306"/>
      <c r="E107" s="17"/>
      <c r="F107" s="52"/>
      <c r="G107" s="251" t="s">
        <v>56</v>
      </c>
      <c r="H107" s="252"/>
      <c r="I107" s="303"/>
      <c r="J107" s="402">
        <f>J105*E107</f>
        <v>0</v>
      </c>
      <c r="K107" s="403"/>
      <c r="L107" s="24"/>
      <c r="M107" s="24"/>
    </row>
    <row r="108" spans="1:13" s="2" customFormat="1" ht="15" customHeight="1" thickBot="1" x14ac:dyDescent="0.25">
      <c r="A108" s="24" t="s">
        <v>62</v>
      </c>
      <c r="B108" s="24"/>
      <c r="C108" s="53"/>
      <c r="D108" s="24"/>
      <c r="E108" s="24"/>
      <c r="F108" s="24"/>
      <c r="G108" s="24"/>
      <c r="H108" s="24"/>
      <c r="I108" s="24"/>
      <c r="J108" s="51"/>
      <c r="K108" s="51"/>
      <c r="L108" s="24"/>
      <c r="M108" s="24"/>
    </row>
    <row r="109" spans="1:13" s="2" customFormat="1" ht="15" customHeight="1" thickBot="1" x14ac:dyDescent="0.25">
      <c r="A109" s="24"/>
      <c r="B109" s="24"/>
      <c r="C109" s="24"/>
      <c r="D109" s="24"/>
      <c r="E109" s="24"/>
      <c r="F109" s="24"/>
      <c r="G109" s="309" t="s">
        <v>84</v>
      </c>
      <c r="H109" s="310"/>
      <c r="I109" s="310"/>
      <c r="J109" s="404">
        <f>J105+J107</f>
        <v>0</v>
      </c>
      <c r="K109" s="405"/>
      <c r="L109" s="24"/>
      <c r="M109" s="24"/>
    </row>
    <row r="110" spans="1:13" s="2" customFormat="1" ht="15" customHeight="1" thickBot="1" x14ac:dyDescent="0.25">
      <c r="A110" s="24"/>
      <c r="B110" s="24"/>
      <c r="C110" s="24"/>
      <c r="D110" s="24"/>
      <c r="E110" s="24"/>
      <c r="F110" s="24"/>
      <c r="G110" s="54"/>
      <c r="H110" s="54"/>
      <c r="I110" s="54"/>
      <c r="J110" s="55"/>
      <c r="K110" s="55"/>
      <c r="L110" s="53"/>
      <c r="M110" s="24"/>
    </row>
    <row r="111" spans="1:13" s="2" customFormat="1" ht="15" customHeight="1" thickBot="1" x14ac:dyDescent="0.25">
      <c r="A111" s="24"/>
      <c r="B111" s="24"/>
      <c r="C111" s="24"/>
      <c r="D111" s="24"/>
      <c r="E111" s="24"/>
      <c r="F111" s="398" t="s">
        <v>66</v>
      </c>
      <c r="G111" s="399"/>
      <c r="H111" s="399"/>
      <c r="I111" s="399"/>
      <c r="J111" s="163"/>
      <c r="K111" s="161">
        <f>(J109*J111)+J109</f>
        <v>0</v>
      </c>
      <c r="L111" s="53"/>
      <c r="M111" s="24"/>
    </row>
    <row r="112" spans="1:13" s="2" customFormat="1" ht="15" customHeight="1" x14ac:dyDescent="0.2">
      <c r="A112" s="24"/>
      <c r="B112" s="24"/>
      <c r="C112" s="24"/>
      <c r="D112" s="24"/>
      <c r="E112" s="24"/>
      <c r="F112" s="77"/>
      <c r="G112" s="77"/>
      <c r="H112" s="77"/>
      <c r="I112" s="77"/>
      <c r="J112" s="76"/>
      <c r="K112" s="78"/>
      <c r="L112" s="53"/>
      <c r="M112" s="24"/>
    </row>
    <row r="113" spans="1:13" s="2" customFormat="1" ht="12" x14ac:dyDescent="0.2">
      <c r="A113" s="24"/>
      <c r="B113" s="24"/>
      <c r="C113" s="24"/>
      <c r="D113" s="24"/>
      <c r="E113" s="24"/>
      <c r="F113" s="24"/>
      <c r="G113" s="24"/>
      <c r="H113" s="24"/>
      <c r="I113" s="24"/>
      <c r="J113" s="24"/>
      <c r="K113" s="24"/>
      <c r="L113" s="24"/>
      <c r="M113" s="24"/>
    </row>
    <row r="114" spans="1:13" s="2" customFormat="1" ht="12" x14ac:dyDescent="0.2">
      <c r="A114" s="24"/>
      <c r="B114" s="24"/>
      <c r="C114" s="24"/>
      <c r="D114" s="24"/>
      <c r="E114" s="24"/>
      <c r="F114" s="24"/>
      <c r="G114" s="24"/>
      <c r="H114" s="24"/>
      <c r="I114" s="24"/>
      <c r="J114" s="24"/>
      <c r="K114" s="24"/>
      <c r="L114" s="24"/>
      <c r="M114" s="24"/>
    </row>
    <row r="115" spans="1:13" s="2" customFormat="1" ht="12" x14ac:dyDescent="0.2">
      <c r="A115" s="24"/>
      <c r="B115" s="24"/>
      <c r="C115" s="24"/>
      <c r="D115" s="24"/>
      <c r="E115" s="24"/>
      <c r="F115" s="24"/>
      <c r="G115" s="24"/>
      <c r="H115" s="24"/>
      <c r="I115" s="24"/>
      <c r="J115" s="24"/>
      <c r="K115" s="24"/>
      <c r="L115" s="24"/>
      <c r="M115" s="24"/>
    </row>
    <row r="116" spans="1:13" s="2" customFormat="1" ht="36" customHeight="1" x14ac:dyDescent="0.2">
      <c r="A116" s="268" t="s">
        <v>82</v>
      </c>
      <c r="B116" s="268"/>
      <c r="C116" s="268"/>
      <c r="D116" s="268"/>
      <c r="E116" s="268"/>
      <c r="F116" s="268"/>
      <c r="G116" s="268"/>
      <c r="H116" s="268"/>
      <c r="I116" s="268"/>
      <c r="J116" s="268"/>
      <c r="K116" s="268"/>
      <c r="L116" s="24"/>
      <c r="M116" s="24"/>
    </row>
    <row r="117" spans="1:13" s="2" customFormat="1" ht="12" x14ac:dyDescent="0.2">
      <c r="A117" s="24"/>
      <c r="B117" s="24"/>
      <c r="C117" s="24"/>
      <c r="D117" s="24"/>
      <c r="E117" s="24"/>
      <c r="F117" s="24"/>
      <c r="G117" s="24"/>
      <c r="H117" s="24"/>
      <c r="I117" s="24"/>
      <c r="J117" s="24"/>
      <c r="K117" s="24"/>
      <c r="L117" s="24"/>
      <c r="M117" s="24"/>
    </row>
    <row r="118" spans="1:13" s="2" customFormat="1" ht="12" x14ac:dyDescent="0.2">
      <c r="A118" s="24"/>
      <c r="B118" s="24"/>
      <c r="C118" s="24"/>
      <c r="D118" s="24"/>
      <c r="E118" s="24"/>
      <c r="F118" s="24"/>
      <c r="G118" s="24"/>
      <c r="H118" s="24"/>
      <c r="I118" s="24"/>
      <c r="J118" s="24"/>
      <c r="K118" s="24"/>
      <c r="L118" s="24"/>
      <c r="M118" s="24"/>
    </row>
    <row r="119" spans="1:13" s="2" customFormat="1" ht="15" customHeight="1" x14ac:dyDescent="0.2">
      <c r="A119" s="24"/>
      <c r="B119" s="24"/>
      <c r="C119" s="24"/>
      <c r="D119" s="24"/>
      <c r="E119" s="24"/>
      <c r="F119" s="24"/>
      <c r="G119" s="24"/>
      <c r="H119" s="24"/>
      <c r="I119" s="24"/>
      <c r="J119" s="24"/>
      <c r="K119" s="24"/>
      <c r="L119" s="24"/>
      <c r="M119" s="24"/>
    </row>
    <row r="120" spans="1:13" s="2" customFormat="1" ht="15" customHeight="1" x14ac:dyDescent="0.2">
      <c r="A120" s="253" t="s">
        <v>35</v>
      </c>
      <c r="B120" s="254"/>
      <c r="C120" s="255"/>
      <c r="D120" s="256"/>
      <c r="E120" s="24"/>
      <c r="F120" s="269" t="s">
        <v>81</v>
      </c>
      <c r="G120" s="269"/>
      <c r="H120" s="254"/>
      <c r="I120" s="256"/>
      <c r="J120" s="24"/>
      <c r="K120" s="24"/>
      <c r="L120" s="24"/>
      <c r="M120" s="24"/>
    </row>
    <row r="121" spans="1:13" s="2" customFormat="1" ht="24.75" customHeight="1" x14ac:dyDescent="0.2">
      <c r="A121" s="253"/>
      <c r="B121" s="257"/>
      <c r="C121" s="258"/>
      <c r="D121" s="259"/>
      <c r="E121" s="24"/>
      <c r="F121" s="269"/>
      <c r="G121" s="269"/>
      <c r="H121" s="257"/>
      <c r="I121" s="259"/>
      <c r="J121" s="24"/>
      <c r="K121" s="24"/>
      <c r="L121" s="24"/>
      <c r="M121" s="24"/>
    </row>
    <row r="125" spans="1:13" ht="56.25" customHeight="1" x14ac:dyDescent="0.25">
      <c r="A125" s="353" t="s">
        <v>104</v>
      </c>
      <c r="B125" s="354"/>
      <c r="C125" s="354"/>
      <c r="D125" s="354"/>
      <c r="E125" s="354"/>
      <c r="F125" s="354"/>
      <c r="G125" s="354"/>
      <c r="H125" s="354"/>
      <c r="I125" s="354"/>
    </row>
    <row r="127" spans="1:13" x14ac:dyDescent="0.25">
      <c r="A127" s="24"/>
      <c r="B127" s="24"/>
      <c r="C127" s="24"/>
      <c r="D127" s="24"/>
      <c r="E127" s="24"/>
      <c r="F127" s="24"/>
      <c r="G127" s="24"/>
      <c r="H127" s="24"/>
      <c r="I127" s="24"/>
      <c r="J127" s="24"/>
      <c r="K127" s="24"/>
    </row>
    <row r="128" spans="1:13" ht="168" customHeight="1" x14ac:dyDescent="0.25">
      <c r="A128" s="25" t="s">
        <v>0</v>
      </c>
      <c r="B128" s="26"/>
      <c r="C128" s="355" t="s">
        <v>140</v>
      </c>
      <c r="D128" s="355"/>
      <c r="E128" s="355"/>
      <c r="F128" s="355"/>
      <c r="G128" s="355"/>
      <c r="H128" s="355"/>
      <c r="I128" s="355"/>
      <c r="J128" s="355"/>
      <c r="K128" s="355"/>
    </row>
    <row r="129" spans="1:13" x14ac:dyDescent="0.25">
      <c r="A129" s="26"/>
      <c r="B129" s="26"/>
      <c r="C129" s="114"/>
      <c r="D129" s="114"/>
      <c r="E129" s="114"/>
      <c r="F129" s="114"/>
      <c r="G129" s="114"/>
      <c r="H129" s="114"/>
      <c r="I129" s="114"/>
      <c r="J129" s="114"/>
      <c r="K129" s="114"/>
    </row>
    <row r="130" spans="1:13" s="207" customFormat="1" ht="15.75" customHeight="1" x14ac:dyDescent="0.25">
      <c r="A130" s="62"/>
      <c r="B130" s="62"/>
      <c r="C130" s="63"/>
      <c r="D130" s="63"/>
      <c r="E130" s="63"/>
      <c r="F130" s="332"/>
      <c r="G130" s="332"/>
      <c r="H130" s="332"/>
      <c r="I130" s="397"/>
      <c r="J130" s="397"/>
      <c r="K130" s="63"/>
      <c r="L130" s="202"/>
      <c r="M130" s="202"/>
    </row>
    <row r="131" spans="1:13" s="207" customFormat="1" x14ac:dyDescent="0.25">
      <c r="A131" s="208"/>
      <c r="B131" s="209"/>
      <c r="C131" s="210"/>
      <c r="D131" s="210"/>
      <c r="E131" s="210"/>
      <c r="F131" s="62"/>
      <c r="G131" s="62"/>
      <c r="H131" s="62"/>
      <c r="I131" s="62"/>
      <c r="J131" s="62"/>
      <c r="K131" s="63"/>
      <c r="L131" s="202"/>
      <c r="M131" s="202"/>
    </row>
    <row r="132" spans="1:13" s="207" customFormat="1" ht="15.75" customHeight="1" x14ac:dyDescent="0.25">
      <c r="A132" s="211"/>
      <c r="B132" s="211"/>
      <c r="C132" s="212"/>
      <c r="D132" s="210"/>
      <c r="E132" s="209"/>
      <c r="F132" s="332"/>
      <c r="G132" s="332"/>
      <c r="H132" s="332"/>
      <c r="I132" s="397"/>
      <c r="J132" s="397"/>
      <c r="K132" s="63"/>
      <c r="L132" s="202"/>
      <c r="M132" s="202"/>
    </row>
    <row r="133" spans="1:13" ht="17.25" x14ac:dyDescent="0.3">
      <c r="A133" s="18"/>
      <c r="K133" s="114"/>
    </row>
    <row r="134" spans="1:13" s="3" customFormat="1" ht="12" customHeight="1" x14ac:dyDescent="0.25">
      <c r="A134" s="338" t="s">
        <v>129</v>
      </c>
      <c r="B134" s="339"/>
      <c r="C134" s="344" t="s">
        <v>128</v>
      </c>
      <c r="D134" s="345"/>
      <c r="E134" s="345"/>
      <c r="F134" s="345"/>
      <c r="G134" s="345"/>
      <c r="H134" s="345"/>
      <c r="I134" s="345"/>
      <c r="J134" s="345"/>
      <c r="K134" s="346"/>
      <c r="L134" s="26"/>
      <c r="M134" s="26"/>
    </row>
    <row r="135" spans="1:13" s="3" customFormat="1" ht="12" customHeight="1" x14ac:dyDescent="0.25">
      <c r="A135" s="340"/>
      <c r="B135" s="341"/>
      <c r="C135" s="347"/>
      <c r="D135" s="348"/>
      <c r="E135" s="348"/>
      <c r="F135" s="348"/>
      <c r="G135" s="348"/>
      <c r="H135" s="348"/>
      <c r="I135" s="348"/>
      <c r="J135" s="348"/>
      <c r="K135" s="349"/>
      <c r="L135" s="26"/>
      <c r="M135" s="26"/>
    </row>
    <row r="136" spans="1:13" s="3" customFormat="1" ht="12" customHeight="1" x14ac:dyDescent="0.25">
      <c r="A136" s="340"/>
      <c r="B136" s="341"/>
      <c r="C136" s="347"/>
      <c r="D136" s="348"/>
      <c r="E136" s="348"/>
      <c r="F136" s="348"/>
      <c r="G136" s="348"/>
      <c r="H136" s="348"/>
      <c r="I136" s="348"/>
      <c r="J136" s="348"/>
      <c r="K136" s="349"/>
      <c r="L136" s="26"/>
      <c r="M136" s="26"/>
    </row>
    <row r="137" spans="1:13" s="3" customFormat="1" ht="12" customHeight="1" x14ac:dyDescent="0.25">
      <c r="A137" s="340"/>
      <c r="B137" s="341"/>
      <c r="C137" s="347"/>
      <c r="D137" s="348"/>
      <c r="E137" s="348"/>
      <c r="F137" s="348"/>
      <c r="G137" s="348"/>
      <c r="H137" s="348"/>
      <c r="I137" s="348"/>
      <c r="J137" s="348"/>
      <c r="K137" s="349"/>
      <c r="L137" s="26"/>
      <c r="M137" s="26"/>
    </row>
    <row r="138" spans="1:13" s="3" customFormat="1" ht="32.25" customHeight="1" x14ac:dyDescent="0.25">
      <c r="A138" s="342"/>
      <c r="B138" s="343"/>
      <c r="C138" s="350"/>
      <c r="D138" s="351"/>
      <c r="E138" s="351"/>
      <c r="F138" s="351"/>
      <c r="G138" s="351"/>
      <c r="H138" s="351"/>
      <c r="I138" s="351"/>
      <c r="J138" s="351"/>
      <c r="K138" s="352"/>
      <c r="L138" s="26"/>
      <c r="M138" s="26"/>
    </row>
    <row r="139" spans="1:13" x14ac:dyDescent="0.25">
      <c r="A139" s="334"/>
      <c r="B139" s="335"/>
      <c r="C139" s="335"/>
      <c r="D139" s="335"/>
      <c r="E139" s="335"/>
      <c r="F139" s="335"/>
      <c r="G139" s="335"/>
      <c r="J139" s="26"/>
      <c r="K139" s="114"/>
    </row>
    <row r="140" spans="1:13" ht="15.75" thickBot="1" x14ac:dyDescent="0.3">
      <c r="A140" s="20"/>
      <c r="B140" s="19" t="s">
        <v>90</v>
      </c>
      <c r="F140" s="26"/>
      <c r="G140" s="26"/>
      <c r="H140" s="62"/>
      <c r="I140" s="62"/>
      <c r="J140" s="62"/>
      <c r="K140" s="63"/>
    </row>
    <row r="141" spans="1:13" ht="15.75" thickBot="1" x14ac:dyDescent="0.3">
      <c r="A141" s="20"/>
      <c r="C141" s="19" t="s">
        <v>83</v>
      </c>
      <c r="F141" s="26"/>
      <c r="G141" s="26"/>
      <c r="H141" s="136">
        <f>K241</f>
        <v>0</v>
      </c>
      <c r="I141" s="64"/>
      <c r="J141" s="64"/>
      <c r="K141" s="64"/>
    </row>
    <row r="142" spans="1:13" x14ac:dyDescent="0.25">
      <c r="B142" s="26"/>
      <c r="H142" s="135"/>
      <c r="I142" s="65"/>
      <c r="J142" s="65"/>
      <c r="K142" s="65"/>
    </row>
    <row r="143" spans="1:13" x14ac:dyDescent="0.25">
      <c r="B143" s="26"/>
      <c r="H143" s="213"/>
      <c r="I143" s="21"/>
      <c r="J143" s="21"/>
      <c r="K143" s="21"/>
    </row>
    <row r="144" spans="1:13" s="207" customFormat="1" x14ac:dyDescent="0.25">
      <c r="A144" s="202"/>
      <c r="B144" s="202"/>
      <c r="C144" s="202"/>
      <c r="D144" s="202"/>
      <c r="E144" s="202"/>
      <c r="F144" s="202"/>
      <c r="G144" s="202"/>
      <c r="H144" s="214"/>
      <c r="I144" s="204"/>
      <c r="J144" s="202"/>
      <c r="K144" s="63"/>
      <c r="L144" s="202"/>
      <c r="M144" s="202"/>
    </row>
    <row r="145" spans="1:13" s="207" customFormat="1" x14ac:dyDescent="0.25">
      <c r="A145" s="202"/>
      <c r="B145" s="202"/>
      <c r="C145" s="202"/>
      <c r="D145" s="202"/>
      <c r="E145" s="202"/>
      <c r="F145" s="202"/>
      <c r="G145" s="202"/>
      <c r="H145" s="215"/>
      <c r="I145" s="204"/>
      <c r="J145" s="202"/>
      <c r="K145" s="63"/>
      <c r="L145" s="202"/>
      <c r="M145" s="202"/>
    </row>
    <row r="146" spans="1:13" s="207" customFormat="1" x14ac:dyDescent="0.25">
      <c r="A146" s="202"/>
      <c r="B146" s="202"/>
      <c r="C146" s="202"/>
      <c r="D146" s="202"/>
      <c r="E146" s="206"/>
      <c r="F146" s="62"/>
      <c r="G146" s="202"/>
      <c r="H146" s="214"/>
      <c r="I146" s="204"/>
      <c r="J146" s="202"/>
      <c r="K146" s="63"/>
      <c r="L146" s="202"/>
      <c r="M146" s="202"/>
    </row>
    <row r="147" spans="1:13" x14ac:dyDescent="0.25">
      <c r="A147" s="32" t="s">
        <v>89</v>
      </c>
      <c r="B147" s="26"/>
      <c r="C147" s="114"/>
      <c r="D147" s="114"/>
      <c r="E147" s="114"/>
      <c r="F147" s="114"/>
      <c r="G147" s="114"/>
      <c r="H147" s="114"/>
      <c r="I147" s="114"/>
      <c r="J147" s="114"/>
      <c r="K147" s="114"/>
    </row>
    <row r="148" spans="1:13" x14ac:dyDescent="0.25">
      <c r="A148" s="25"/>
      <c r="B148" s="26"/>
      <c r="C148" s="114"/>
      <c r="D148" s="114"/>
      <c r="E148" s="114"/>
      <c r="F148" s="114"/>
      <c r="G148" s="114"/>
      <c r="H148" s="114"/>
      <c r="I148" s="114"/>
      <c r="J148" s="114"/>
      <c r="K148" s="114"/>
    </row>
    <row r="149" spans="1:13" x14ac:dyDescent="0.25">
      <c r="A149" s="33" t="s">
        <v>74</v>
      </c>
      <c r="B149" s="24"/>
      <c r="C149" s="24"/>
      <c r="D149" s="24"/>
      <c r="E149" s="24"/>
      <c r="F149" s="24"/>
      <c r="G149" s="24"/>
      <c r="H149" s="24"/>
      <c r="I149" s="24"/>
      <c r="J149" s="24"/>
      <c r="K149" s="24"/>
    </row>
    <row r="150" spans="1:13" x14ac:dyDescent="0.25">
      <c r="A150" s="24"/>
      <c r="B150" s="24"/>
      <c r="C150" s="24"/>
      <c r="D150" s="24"/>
      <c r="E150" s="24"/>
      <c r="F150" s="24"/>
      <c r="G150" s="24"/>
      <c r="H150" s="24"/>
      <c r="I150" s="24"/>
      <c r="J150" s="24"/>
      <c r="K150" s="24"/>
    </row>
    <row r="151" spans="1:13" x14ac:dyDescent="0.25">
      <c r="A151" s="309" t="s">
        <v>52</v>
      </c>
      <c r="B151" s="310"/>
      <c r="C151" s="310"/>
      <c r="D151" s="322"/>
      <c r="E151" s="336">
        <v>32200</v>
      </c>
      <c r="F151" s="337"/>
      <c r="G151" s="34"/>
      <c r="H151" s="24"/>
      <c r="I151" s="24"/>
      <c r="J151" s="24"/>
      <c r="K151" s="24"/>
    </row>
    <row r="152" spans="1:13" x14ac:dyDescent="0.25">
      <c r="A152" s="35"/>
      <c r="B152" s="35"/>
      <c r="C152" s="35"/>
      <c r="D152" s="35"/>
      <c r="E152" s="35"/>
      <c r="F152" s="35"/>
      <c r="G152" s="35"/>
      <c r="H152" s="35"/>
      <c r="I152" s="35"/>
      <c r="J152" s="35"/>
      <c r="K152" s="35"/>
    </row>
    <row r="153" spans="1:13" x14ac:dyDescent="0.25">
      <c r="A153" s="36" t="s">
        <v>67</v>
      </c>
      <c r="B153" s="24"/>
      <c r="C153" s="24"/>
      <c r="D153" s="24"/>
      <c r="E153" s="24"/>
      <c r="F153" s="37"/>
      <c r="G153" s="24"/>
      <c r="H153" s="24"/>
      <c r="I153" s="24"/>
      <c r="J153" s="24"/>
      <c r="K153" s="24"/>
    </row>
    <row r="154" spans="1:13" x14ac:dyDescent="0.25">
      <c r="A154" s="24"/>
      <c r="B154" s="24"/>
      <c r="C154" s="24"/>
      <c r="D154" s="24"/>
      <c r="E154" s="24"/>
      <c r="F154" s="38" t="s">
        <v>51</v>
      </c>
      <c r="G154" s="24"/>
      <c r="H154" s="24"/>
      <c r="I154" s="24"/>
      <c r="J154" s="24"/>
      <c r="K154" s="24"/>
    </row>
    <row r="155" spans="1:13" ht="30" customHeight="1" x14ac:dyDescent="0.25">
      <c r="A155" s="251" t="s">
        <v>53</v>
      </c>
      <c r="B155" s="252"/>
      <c r="C155" s="4" t="s">
        <v>157</v>
      </c>
      <c r="D155" s="309" t="s">
        <v>49</v>
      </c>
      <c r="E155" s="322"/>
      <c r="F155" s="5"/>
      <c r="G155" s="24"/>
      <c r="H155" s="309" t="s">
        <v>36</v>
      </c>
      <c r="I155" s="322"/>
      <c r="J155" s="323">
        <f>((K163-K161)*(E151-H161)/(H163-H161))+K161</f>
        <v>0</v>
      </c>
      <c r="K155" s="324"/>
    </row>
    <row r="156" spans="1:13" x14ac:dyDescent="0.25">
      <c r="A156" s="24"/>
      <c r="B156" s="24"/>
      <c r="C156" s="24"/>
      <c r="D156" s="24"/>
      <c r="E156" s="24"/>
      <c r="F156" s="24"/>
      <c r="G156" s="24"/>
      <c r="H156" s="24"/>
      <c r="I156" s="24"/>
      <c r="J156" s="24"/>
      <c r="K156" s="24"/>
    </row>
    <row r="157" spans="1:13" x14ac:dyDescent="0.25">
      <c r="A157" s="24"/>
      <c r="B157" s="24"/>
      <c r="C157" s="24"/>
      <c r="D157" s="39" t="s">
        <v>54</v>
      </c>
      <c r="E157" s="24"/>
      <c r="F157" s="24"/>
      <c r="G157" s="24"/>
      <c r="H157" s="24"/>
      <c r="I157" s="24"/>
      <c r="J157" s="24"/>
      <c r="K157" s="24"/>
    </row>
    <row r="158" spans="1:13" x14ac:dyDescent="0.25">
      <c r="A158" s="24"/>
      <c r="B158" s="24"/>
      <c r="C158" s="24"/>
      <c r="D158" s="39"/>
      <c r="E158" s="24"/>
      <c r="F158" s="24"/>
      <c r="G158" s="24"/>
      <c r="H158" s="39" t="s">
        <v>148</v>
      </c>
      <c r="I158" s="24"/>
      <c r="J158" s="24"/>
      <c r="K158" s="24"/>
    </row>
    <row r="159" spans="1:13" x14ac:dyDescent="0.25">
      <c r="A159" s="24"/>
      <c r="B159" s="40"/>
      <c r="C159" s="41"/>
      <c r="D159" s="35"/>
      <c r="E159" s="24"/>
      <c r="F159" s="24"/>
      <c r="G159" s="24"/>
      <c r="H159" s="24"/>
      <c r="I159" s="24"/>
      <c r="J159" s="24"/>
      <c r="K159" s="24"/>
    </row>
    <row r="160" spans="1:13" ht="24" x14ac:dyDescent="0.25">
      <c r="A160" s="42"/>
      <c r="B160" s="41"/>
      <c r="C160" s="41"/>
      <c r="D160" s="43"/>
      <c r="E160" s="43"/>
      <c r="F160" s="43"/>
      <c r="G160" s="43"/>
      <c r="H160" s="82" t="s">
        <v>50</v>
      </c>
      <c r="I160" s="82" t="s">
        <v>1</v>
      </c>
      <c r="J160" s="82" t="s">
        <v>2</v>
      </c>
      <c r="K160" s="83" t="s">
        <v>3</v>
      </c>
    </row>
    <row r="161" spans="1:11" x14ac:dyDescent="0.25">
      <c r="A161" s="42"/>
      <c r="B161" s="41"/>
      <c r="C161" s="41"/>
      <c r="D161" s="43"/>
      <c r="E161" s="43"/>
      <c r="F161" s="43"/>
      <c r="G161" s="43"/>
      <c r="H161" s="139">
        <v>25000</v>
      </c>
      <c r="I161" s="137"/>
      <c r="J161" s="137"/>
      <c r="K161" s="138">
        <f>((J161-I161)*F155)+I161</f>
        <v>0</v>
      </c>
    </row>
    <row r="162" spans="1:11" x14ac:dyDescent="0.25">
      <c r="A162" s="42"/>
      <c r="B162" s="41"/>
      <c r="C162" s="41"/>
      <c r="D162" s="43"/>
      <c r="E162" s="43"/>
      <c r="F162" s="43"/>
      <c r="G162" s="43"/>
      <c r="H162" s="139"/>
      <c r="I162" s="139"/>
      <c r="J162" s="139"/>
      <c r="K162" s="138"/>
    </row>
    <row r="163" spans="1:11" x14ac:dyDescent="0.25">
      <c r="A163" s="42"/>
      <c r="B163" s="41"/>
      <c r="C163" s="41"/>
      <c r="D163" s="43"/>
      <c r="E163" s="43"/>
      <c r="F163" s="43"/>
      <c r="G163" s="43"/>
      <c r="H163" s="139">
        <v>35000</v>
      </c>
      <c r="I163" s="137"/>
      <c r="J163" s="137"/>
      <c r="K163" s="138">
        <f>((J163-I163)*F155)+I163</f>
        <v>0</v>
      </c>
    </row>
    <row r="164" spans="1:11" x14ac:dyDescent="0.25">
      <c r="A164" s="45"/>
      <c r="B164" s="41"/>
      <c r="C164" s="41"/>
      <c r="D164" s="35"/>
      <c r="E164" s="35"/>
      <c r="F164" s="35"/>
      <c r="G164" s="35"/>
      <c r="H164" s="35"/>
      <c r="I164" s="35"/>
      <c r="J164" s="35"/>
      <c r="K164" s="35"/>
    </row>
    <row r="165" spans="1:11" x14ac:dyDescent="0.25">
      <c r="A165" s="33" t="s">
        <v>90</v>
      </c>
      <c r="B165" s="41"/>
      <c r="C165" s="41"/>
      <c r="D165" s="35"/>
      <c r="E165" s="35"/>
      <c r="F165" s="35"/>
      <c r="G165" s="35"/>
      <c r="H165" s="35"/>
      <c r="I165" s="35"/>
      <c r="J165" s="35"/>
      <c r="K165" s="35"/>
    </row>
    <row r="166" spans="1:11" x14ac:dyDescent="0.25">
      <c r="A166" s="45"/>
      <c r="B166" s="41"/>
      <c r="C166" s="41"/>
      <c r="D166" s="35"/>
      <c r="E166" s="35"/>
      <c r="F166" s="35"/>
      <c r="G166" s="35"/>
      <c r="H166" s="35"/>
      <c r="I166" s="35"/>
      <c r="J166" s="35"/>
      <c r="K166" s="35"/>
    </row>
    <row r="167" spans="1:11" x14ac:dyDescent="0.25">
      <c r="A167" s="245" t="s">
        <v>4</v>
      </c>
      <c r="B167" s="245" t="s">
        <v>5</v>
      </c>
      <c r="C167" s="245"/>
      <c r="D167" s="326" t="s">
        <v>55</v>
      </c>
      <c r="E167" s="327"/>
      <c r="F167" s="327"/>
      <c r="G167" s="327"/>
      <c r="H167" s="327"/>
      <c r="I167" s="327"/>
      <c r="J167" s="327"/>
      <c r="K167" s="328"/>
    </row>
    <row r="168" spans="1:11" ht="48" x14ac:dyDescent="0.25">
      <c r="A168" s="325"/>
      <c r="B168" s="86" t="s">
        <v>6</v>
      </c>
      <c r="C168" s="116" t="s">
        <v>7</v>
      </c>
      <c r="D168" s="116" t="s">
        <v>69</v>
      </c>
      <c r="E168" s="116" t="s">
        <v>48</v>
      </c>
      <c r="F168" s="329" t="s">
        <v>61</v>
      </c>
      <c r="G168" s="330"/>
      <c r="H168" s="330"/>
      <c r="I168" s="330"/>
      <c r="J168" s="330"/>
      <c r="K168" s="331"/>
    </row>
    <row r="169" spans="1:11" x14ac:dyDescent="0.25">
      <c r="A169" s="245" t="s">
        <v>10</v>
      </c>
      <c r="B169" s="247">
        <v>0.17</v>
      </c>
      <c r="C169" s="249">
        <f>17%+(E169+E170+E171+E172+E173+E174+E175+E176)</f>
        <v>0.17</v>
      </c>
      <c r="D169" s="87" t="s">
        <v>14</v>
      </c>
      <c r="E169" s="7"/>
      <c r="F169" s="319"/>
      <c r="G169" s="320"/>
      <c r="H169" s="320"/>
      <c r="I169" s="320"/>
      <c r="J169" s="320"/>
      <c r="K169" s="321"/>
    </row>
    <row r="170" spans="1:11" x14ac:dyDescent="0.25">
      <c r="A170" s="246"/>
      <c r="B170" s="248"/>
      <c r="C170" s="250"/>
      <c r="D170" s="88" t="s">
        <v>17</v>
      </c>
      <c r="E170" s="8"/>
      <c r="F170" s="313"/>
      <c r="G170" s="314"/>
      <c r="H170" s="314"/>
      <c r="I170" s="314"/>
      <c r="J170" s="314"/>
      <c r="K170" s="315"/>
    </row>
    <row r="171" spans="1:11" x14ac:dyDescent="0.25">
      <c r="A171" s="246"/>
      <c r="B171" s="248"/>
      <c r="C171" s="250"/>
      <c r="D171" s="89" t="s">
        <v>37</v>
      </c>
      <c r="E171" s="10"/>
      <c r="F171" s="313"/>
      <c r="G171" s="314"/>
      <c r="H171" s="314"/>
      <c r="I171" s="314"/>
      <c r="J171" s="314"/>
      <c r="K171" s="315"/>
    </row>
    <row r="172" spans="1:11" x14ac:dyDescent="0.25">
      <c r="A172" s="246"/>
      <c r="B172" s="248"/>
      <c r="C172" s="250"/>
      <c r="D172" s="88" t="s">
        <v>38</v>
      </c>
      <c r="E172" s="8"/>
      <c r="F172" s="313"/>
      <c r="G172" s="314"/>
      <c r="H172" s="314"/>
      <c r="I172" s="314"/>
      <c r="J172" s="314"/>
      <c r="K172" s="315"/>
    </row>
    <row r="173" spans="1:11" x14ac:dyDescent="0.25">
      <c r="A173" s="246"/>
      <c r="B173" s="248"/>
      <c r="C173" s="250"/>
      <c r="D173" s="88" t="s">
        <v>18</v>
      </c>
      <c r="E173" s="8"/>
      <c r="F173" s="313"/>
      <c r="G173" s="314"/>
      <c r="H173" s="314"/>
      <c r="I173" s="314"/>
      <c r="J173" s="314"/>
      <c r="K173" s="315"/>
    </row>
    <row r="174" spans="1:11" x14ac:dyDescent="0.25">
      <c r="A174" s="246"/>
      <c r="B174" s="248"/>
      <c r="C174" s="250"/>
      <c r="D174" s="88" t="s">
        <v>15</v>
      </c>
      <c r="E174" s="8"/>
      <c r="F174" s="313"/>
      <c r="G174" s="314"/>
      <c r="H174" s="314"/>
      <c r="I174" s="314"/>
      <c r="J174" s="314"/>
      <c r="K174" s="315"/>
    </row>
    <row r="175" spans="1:11" x14ac:dyDescent="0.25">
      <c r="A175" s="246"/>
      <c r="B175" s="248"/>
      <c r="C175" s="250"/>
      <c r="D175" s="90" t="s">
        <v>39</v>
      </c>
      <c r="E175" s="8"/>
      <c r="F175" s="313"/>
      <c r="G175" s="314"/>
      <c r="H175" s="314"/>
      <c r="I175" s="314"/>
      <c r="J175" s="314"/>
      <c r="K175" s="315"/>
    </row>
    <row r="176" spans="1:11" x14ac:dyDescent="0.25">
      <c r="A176" s="325"/>
      <c r="B176" s="367"/>
      <c r="C176" s="368"/>
      <c r="D176" s="91" t="s">
        <v>20</v>
      </c>
      <c r="E176" s="9"/>
      <c r="F176" s="316"/>
      <c r="G176" s="317"/>
      <c r="H176" s="317"/>
      <c r="I176" s="317"/>
      <c r="J176" s="317"/>
      <c r="K176" s="318"/>
    </row>
    <row r="177" spans="1:11" x14ac:dyDescent="0.25">
      <c r="A177" s="245" t="s">
        <v>11</v>
      </c>
      <c r="B177" s="247">
        <v>0.02</v>
      </c>
      <c r="C177" s="249">
        <f>2%+(E177+E178)</f>
        <v>0.02</v>
      </c>
      <c r="D177" s="87" t="s">
        <v>14</v>
      </c>
      <c r="E177" s="11"/>
      <c r="F177" s="319"/>
      <c r="G177" s="320"/>
      <c r="H177" s="320"/>
      <c r="I177" s="320"/>
      <c r="J177" s="320"/>
      <c r="K177" s="321"/>
    </row>
    <row r="178" spans="1:11" x14ac:dyDescent="0.25">
      <c r="A178" s="246"/>
      <c r="B178" s="248"/>
      <c r="C178" s="250"/>
      <c r="D178" s="88" t="s">
        <v>17</v>
      </c>
      <c r="E178" s="8"/>
      <c r="F178" s="316"/>
      <c r="G178" s="317"/>
      <c r="H178" s="317"/>
      <c r="I178" s="317"/>
      <c r="J178" s="317"/>
      <c r="K178" s="318"/>
    </row>
    <row r="179" spans="1:11" x14ac:dyDescent="0.25">
      <c r="A179" s="245" t="s">
        <v>12</v>
      </c>
      <c r="B179" s="247">
        <v>0.22</v>
      </c>
      <c r="C179" s="249">
        <f>22%+(E179+E180+E181+E182+E183+E184)</f>
        <v>0.22</v>
      </c>
      <c r="D179" s="87" t="s">
        <v>14</v>
      </c>
      <c r="E179" s="11"/>
      <c r="F179" s="319"/>
      <c r="G179" s="320"/>
      <c r="H179" s="320"/>
      <c r="I179" s="320"/>
      <c r="J179" s="320"/>
      <c r="K179" s="321"/>
    </row>
    <row r="180" spans="1:11" x14ac:dyDescent="0.25">
      <c r="A180" s="246"/>
      <c r="B180" s="248"/>
      <c r="C180" s="250"/>
      <c r="D180" s="88" t="s">
        <v>17</v>
      </c>
      <c r="E180" s="8"/>
      <c r="F180" s="313"/>
      <c r="G180" s="314"/>
      <c r="H180" s="314"/>
      <c r="I180" s="314"/>
      <c r="J180" s="314"/>
      <c r="K180" s="315"/>
    </row>
    <row r="181" spans="1:11" x14ac:dyDescent="0.25">
      <c r="A181" s="246"/>
      <c r="B181" s="248"/>
      <c r="C181" s="250"/>
      <c r="D181" s="88" t="s">
        <v>37</v>
      </c>
      <c r="E181" s="8"/>
      <c r="F181" s="369" t="s">
        <v>57</v>
      </c>
      <c r="G181" s="370"/>
      <c r="H181" s="370"/>
      <c r="I181" s="370"/>
      <c r="J181" s="370"/>
      <c r="K181" s="371"/>
    </row>
    <row r="182" spans="1:11" x14ac:dyDescent="0.25">
      <c r="A182" s="246"/>
      <c r="B182" s="248"/>
      <c r="C182" s="250"/>
      <c r="D182" s="88" t="s">
        <v>38</v>
      </c>
      <c r="E182" s="8"/>
      <c r="F182" s="313"/>
      <c r="G182" s="314"/>
      <c r="H182" s="314"/>
      <c r="I182" s="314"/>
      <c r="J182" s="314"/>
      <c r="K182" s="315"/>
    </row>
    <row r="183" spans="1:11" x14ac:dyDescent="0.25">
      <c r="A183" s="246"/>
      <c r="B183" s="248"/>
      <c r="C183" s="250"/>
      <c r="D183" s="88" t="s">
        <v>18</v>
      </c>
      <c r="E183" s="8"/>
      <c r="F183" s="313"/>
      <c r="G183" s="314"/>
      <c r="H183" s="314"/>
      <c r="I183" s="314"/>
      <c r="J183" s="314"/>
      <c r="K183" s="315"/>
    </row>
    <row r="184" spans="1:11" x14ac:dyDescent="0.25">
      <c r="A184" s="325"/>
      <c r="B184" s="367"/>
      <c r="C184" s="368"/>
      <c r="D184" s="91" t="s">
        <v>15</v>
      </c>
      <c r="E184" s="12"/>
      <c r="F184" s="316"/>
      <c r="G184" s="317"/>
      <c r="H184" s="317"/>
      <c r="I184" s="317"/>
      <c r="J184" s="317"/>
      <c r="K184" s="318"/>
    </row>
    <row r="185" spans="1:11" x14ac:dyDescent="0.25">
      <c r="A185" s="46"/>
      <c r="B185" s="47"/>
      <c r="C185" s="56"/>
      <c r="D185" s="57"/>
      <c r="E185" s="67"/>
      <c r="F185" s="66"/>
      <c r="G185" s="66"/>
      <c r="H185" s="66"/>
      <c r="I185" s="66"/>
      <c r="J185" s="66"/>
      <c r="K185" s="66"/>
    </row>
    <row r="186" spans="1:11" x14ac:dyDescent="0.25">
      <c r="A186" s="46"/>
      <c r="B186" s="47"/>
      <c r="C186" s="56"/>
      <c r="D186" s="57"/>
      <c r="E186" s="67"/>
      <c r="F186" s="66"/>
      <c r="G186" s="66"/>
      <c r="H186" s="66"/>
      <c r="I186" s="66"/>
      <c r="J186" s="66"/>
      <c r="K186" s="66"/>
    </row>
    <row r="187" spans="1:11" x14ac:dyDescent="0.25">
      <c r="A187" s="170"/>
      <c r="B187" s="47"/>
      <c r="C187" s="56"/>
      <c r="D187" s="57"/>
      <c r="E187" s="67"/>
      <c r="F187" s="66"/>
      <c r="G187" s="66"/>
      <c r="H187" s="66"/>
      <c r="I187" s="66"/>
      <c r="J187" s="66"/>
      <c r="K187" s="66"/>
    </row>
    <row r="188" spans="1:11" x14ac:dyDescent="0.25">
      <c r="A188" s="170"/>
      <c r="B188" s="47"/>
      <c r="C188" s="56"/>
      <c r="D188" s="57"/>
      <c r="E188" s="67"/>
      <c r="F188" s="66"/>
      <c r="G188" s="66"/>
      <c r="H188" s="66"/>
      <c r="I188" s="66"/>
      <c r="J188" s="66"/>
      <c r="K188" s="66"/>
    </row>
    <row r="189" spans="1:11" x14ac:dyDescent="0.25">
      <c r="A189" s="170"/>
      <c r="B189" s="47"/>
      <c r="C189" s="56"/>
      <c r="D189" s="57"/>
      <c r="E189" s="67"/>
      <c r="F189" s="66"/>
      <c r="G189" s="66"/>
      <c r="H189" s="66"/>
      <c r="I189" s="66"/>
      <c r="J189" s="66"/>
      <c r="K189" s="66"/>
    </row>
    <row r="190" spans="1:11" x14ac:dyDescent="0.25">
      <c r="A190" s="170"/>
      <c r="B190" s="47"/>
      <c r="C190" s="56"/>
      <c r="D190" s="57"/>
      <c r="E190" s="67"/>
      <c r="F190" s="66"/>
      <c r="G190" s="66"/>
      <c r="H190" s="66"/>
      <c r="I190" s="66"/>
      <c r="J190" s="66"/>
      <c r="K190" s="66"/>
    </row>
    <row r="191" spans="1:11" x14ac:dyDescent="0.25">
      <c r="A191" s="170"/>
      <c r="B191" s="47"/>
      <c r="C191" s="56"/>
      <c r="D191" s="57"/>
      <c r="E191" s="67"/>
      <c r="F191" s="66"/>
      <c r="G191" s="66"/>
      <c r="H191" s="66"/>
      <c r="I191" s="66"/>
      <c r="J191" s="66"/>
      <c r="K191" s="66"/>
    </row>
    <row r="192" spans="1:11" x14ac:dyDescent="0.25">
      <c r="A192" s="170"/>
      <c r="B192" s="47"/>
      <c r="C192" s="56"/>
      <c r="D192" s="57"/>
      <c r="E192" s="67"/>
      <c r="F192" s="66"/>
      <c r="G192" s="66"/>
      <c r="H192" s="66"/>
      <c r="I192" s="66"/>
      <c r="J192" s="66"/>
      <c r="K192" s="66"/>
    </row>
    <row r="193" spans="1:11" x14ac:dyDescent="0.25">
      <c r="A193" s="170"/>
      <c r="B193" s="47"/>
      <c r="C193" s="56"/>
      <c r="D193" s="57"/>
      <c r="E193" s="67"/>
      <c r="F193" s="66"/>
      <c r="G193" s="66"/>
      <c r="H193" s="66"/>
      <c r="I193" s="66"/>
      <c r="J193" s="66"/>
      <c r="K193" s="66"/>
    </row>
    <row r="194" spans="1:11" x14ac:dyDescent="0.25">
      <c r="A194" s="170"/>
      <c r="B194" s="47"/>
      <c r="C194" s="56"/>
      <c r="D194" s="57"/>
      <c r="E194" s="67"/>
      <c r="F194" s="66"/>
      <c r="G194" s="66"/>
      <c r="H194" s="66"/>
      <c r="I194" s="66"/>
      <c r="J194" s="66"/>
      <c r="K194" s="66"/>
    </row>
    <row r="195" spans="1:11" x14ac:dyDescent="0.25">
      <c r="A195" s="170"/>
      <c r="B195" s="47"/>
      <c r="C195" s="56"/>
      <c r="D195" s="57"/>
      <c r="E195" s="67"/>
      <c r="F195" s="66"/>
      <c r="G195" s="66"/>
      <c r="H195" s="66"/>
      <c r="I195" s="66"/>
      <c r="J195" s="66"/>
      <c r="K195" s="66"/>
    </row>
    <row r="196" spans="1:11" x14ac:dyDescent="0.25">
      <c r="A196" s="170"/>
      <c r="B196" s="47"/>
      <c r="C196" s="56"/>
      <c r="D196" s="57"/>
      <c r="E196" s="67"/>
      <c r="F196" s="66"/>
      <c r="G196" s="66"/>
      <c r="H196" s="66"/>
      <c r="I196" s="66"/>
      <c r="J196" s="66"/>
      <c r="K196" s="66"/>
    </row>
    <row r="197" spans="1:11" x14ac:dyDescent="0.25">
      <c r="A197" s="364" t="s">
        <v>4</v>
      </c>
      <c r="B197" s="364" t="s">
        <v>5</v>
      </c>
      <c r="C197" s="364"/>
      <c r="D197" s="372" t="s">
        <v>55</v>
      </c>
      <c r="E197" s="373"/>
      <c r="F197" s="373"/>
      <c r="G197" s="373"/>
      <c r="H197" s="373"/>
      <c r="I197" s="373"/>
      <c r="J197" s="373"/>
      <c r="K197" s="374"/>
    </row>
    <row r="198" spans="1:11" ht="48" x14ac:dyDescent="0.25">
      <c r="A198" s="366"/>
      <c r="B198" s="93" t="s">
        <v>6</v>
      </c>
      <c r="C198" s="113" t="s">
        <v>7</v>
      </c>
      <c r="D198" s="113" t="s">
        <v>69</v>
      </c>
      <c r="E198" s="113" t="s">
        <v>48</v>
      </c>
      <c r="F198" s="375" t="s">
        <v>61</v>
      </c>
      <c r="G198" s="376"/>
      <c r="H198" s="376"/>
      <c r="I198" s="376"/>
      <c r="J198" s="376"/>
      <c r="K198" s="377"/>
    </row>
    <row r="199" spans="1:11" x14ac:dyDescent="0.25">
      <c r="A199" s="364" t="s">
        <v>13</v>
      </c>
      <c r="B199" s="391">
        <v>7.0000000000000007E-2</v>
      </c>
      <c r="C199" s="249">
        <f>7%+(E199+E200+E201+E202+E203+E204)</f>
        <v>7.0000000000000007E-2</v>
      </c>
      <c r="D199" s="92" t="s">
        <v>14</v>
      </c>
      <c r="E199" s="11"/>
      <c r="F199" s="319"/>
      <c r="G199" s="320"/>
      <c r="H199" s="320"/>
      <c r="I199" s="320"/>
      <c r="J199" s="320"/>
      <c r="K199" s="321"/>
    </row>
    <row r="200" spans="1:11" x14ac:dyDescent="0.25">
      <c r="A200" s="365"/>
      <c r="B200" s="392"/>
      <c r="C200" s="250"/>
      <c r="D200" s="88" t="s">
        <v>17</v>
      </c>
      <c r="E200" s="8"/>
      <c r="F200" s="313"/>
      <c r="G200" s="314"/>
      <c r="H200" s="314"/>
      <c r="I200" s="314"/>
      <c r="J200" s="314"/>
      <c r="K200" s="315"/>
    </row>
    <row r="201" spans="1:11" x14ac:dyDescent="0.25">
      <c r="A201" s="365"/>
      <c r="B201" s="392"/>
      <c r="C201" s="250"/>
      <c r="D201" s="89" t="s">
        <v>37</v>
      </c>
      <c r="E201" s="10"/>
      <c r="F201" s="313"/>
      <c r="G201" s="314"/>
      <c r="H201" s="314"/>
      <c r="I201" s="314"/>
      <c r="J201" s="314"/>
      <c r="K201" s="315"/>
    </row>
    <row r="202" spans="1:11" x14ac:dyDescent="0.25">
      <c r="A202" s="365"/>
      <c r="B202" s="392"/>
      <c r="C202" s="250"/>
      <c r="D202" s="88" t="s">
        <v>38</v>
      </c>
      <c r="E202" s="8"/>
      <c r="F202" s="313"/>
      <c r="G202" s="314"/>
      <c r="H202" s="314"/>
      <c r="I202" s="314"/>
      <c r="J202" s="314"/>
      <c r="K202" s="315"/>
    </row>
    <row r="203" spans="1:11" x14ac:dyDescent="0.25">
      <c r="A203" s="365"/>
      <c r="B203" s="392"/>
      <c r="C203" s="250"/>
      <c r="D203" s="88" t="s">
        <v>18</v>
      </c>
      <c r="E203" s="8"/>
      <c r="F203" s="313"/>
      <c r="G203" s="314"/>
      <c r="H203" s="314"/>
      <c r="I203" s="314"/>
      <c r="J203" s="314"/>
      <c r="K203" s="315"/>
    </row>
    <row r="204" spans="1:11" x14ac:dyDescent="0.25">
      <c r="A204" s="366"/>
      <c r="B204" s="396"/>
      <c r="C204" s="368"/>
      <c r="D204" s="91" t="s">
        <v>15</v>
      </c>
      <c r="E204" s="12"/>
      <c r="F204" s="381" t="s">
        <v>59</v>
      </c>
      <c r="G204" s="382"/>
      <c r="H204" s="382"/>
      <c r="I204" s="382"/>
      <c r="J204" s="382"/>
      <c r="K204" s="383"/>
    </row>
    <row r="205" spans="1:11" x14ac:dyDescent="0.25">
      <c r="A205" s="364" t="s">
        <v>16</v>
      </c>
      <c r="B205" s="391">
        <v>0.05</v>
      </c>
      <c r="C205" s="249">
        <f>5%+(E205+E206+E207+E208+E209+E210)</f>
        <v>0.05</v>
      </c>
      <c r="D205" s="92" t="s">
        <v>14</v>
      </c>
      <c r="E205" s="11"/>
      <c r="F205" s="393" t="s">
        <v>63</v>
      </c>
      <c r="G205" s="394"/>
      <c r="H205" s="394"/>
      <c r="I205" s="394"/>
      <c r="J205" s="394"/>
      <c r="K205" s="395"/>
    </row>
    <row r="206" spans="1:11" x14ac:dyDescent="0.25">
      <c r="A206" s="365"/>
      <c r="B206" s="392"/>
      <c r="C206" s="250"/>
      <c r="D206" s="89" t="s">
        <v>17</v>
      </c>
      <c r="E206" s="10"/>
      <c r="F206" s="369" t="s">
        <v>70</v>
      </c>
      <c r="G206" s="370"/>
      <c r="H206" s="370"/>
      <c r="I206" s="370"/>
      <c r="J206" s="370"/>
      <c r="K206" s="371"/>
    </row>
    <row r="207" spans="1:11" x14ac:dyDescent="0.25">
      <c r="A207" s="365"/>
      <c r="B207" s="392"/>
      <c r="C207" s="250"/>
      <c r="D207" s="89" t="s">
        <v>37</v>
      </c>
      <c r="E207" s="13"/>
      <c r="F207" s="313"/>
      <c r="G207" s="314"/>
      <c r="H207" s="314"/>
      <c r="I207" s="314"/>
      <c r="J207" s="314"/>
      <c r="K207" s="315"/>
    </row>
    <row r="208" spans="1:11" x14ac:dyDescent="0.25">
      <c r="A208" s="365"/>
      <c r="B208" s="392"/>
      <c r="C208" s="250"/>
      <c r="D208" s="89" t="s">
        <v>38</v>
      </c>
      <c r="E208" s="13"/>
      <c r="F208" s="313"/>
      <c r="G208" s="314"/>
      <c r="H208" s="314"/>
      <c r="I208" s="314"/>
      <c r="J208" s="314"/>
      <c r="K208" s="315"/>
    </row>
    <row r="209" spans="1:11" x14ac:dyDescent="0.25">
      <c r="A209" s="365"/>
      <c r="B209" s="392"/>
      <c r="C209" s="250"/>
      <c r="D209" s="89" t="s">
        <v>18</v>
      </c>
      <c r="E209" s="13"/>
      <c r="F209" s="313"/>
      <c r="G209" s="314"/>
      <c r="H209" s="314"/>
      <c r="I209" s="314"/>
      <c r="J209" s="314"/>
      <c r="K209" s="315"/>
    </row>
    <row r="210" spans="1:11" x14ac:dyDescent="0.25">
      <c r="A210" s="365"/>
      <c r="B210" s="392"/>
      <c r="C210" s="250"/>
      <c r="D210" s="88" t="s">
        <v>15</v>
      </c>
      <c r="E210" s="8"/>
      <c r="F210" s="381" t="s">
        <v>19</v>
      </c>
      <c r="G210" s="382"/>
      <c r="H210" s="382"/>
      <c r="I210" s="382"/>
      <c r="J210" s="382"/>
      <c r="K210" s="383"/>
    </row>
    <row r="211" spans="1:11" x14ac:dyDescent="0.25">
      <c r="A211" s="384" t="s">
        <v>21</v>
      </c>
      <c r="B211" s="247">
        <v>0.35</v>
      </c>
      <c r="C211" s="390">
        <f>35%+(E211+E212+E213+E214+E215+E216+E217+E218+E219+E220+E221+E222+E223+E224+E225+E226)</f>
        <v>0.35</v>
      </c>
      <c r="D211" s="92" t="s">
        <v>14</v>
      </c>
      <c r="E211" s="14"/>
      <c r="F211" s="319"/>
      <c r="G211" s="320"/>
      <c r="H211" s="320"/>
      <c r="I211" s="320"/>
      <c r="J211" s="320"/>
      <c r="K211" s="321"/>
    </row>
    <row r="212" spans="1:11" x14ac:dyDescent="0.25">
      <c r="A212" s="385"/>
      <c r="B212" s="388"/>
      <c r="C212" s="388"/>
      <c r="D212" s="89" t="s">
        <v>17</v>
      </c>
      <c r="E212" s="15"/>
      <c r="F212" s="313"/>
      <c r="G212" s="314"/>
      <c r="H212" s="314"/>
      <c r="I212" s="314"/>
      <c r="J212" s="314"/>
      <c r="K212" s="315"/>
    </row>
    <row r="213" spans="1:11" x14ac:dyDescent="0.25">
      <c r="A213" s="385"/>
      <c r="B213" s="388"/>
      <c r="C213" s="388"/>
      <c r="D213" s="89" t="s">
        <v>37</v>
      </c>
      <c r="E213" s="15"/>
      <c r="F213" s="313"/>
      <c r="G213" s="314"/>
      <c r="H213" s="314"/>
      <c r="I213" s="314"/>
      <c r="J213" s="314"/>
      <c r="K213" s="315"/>
    </row>
    <row r="214" spans="1:11" x14ac:dyDescent="0.25">
      <c r="A214" s="385"/>
      <c r="B214" s="388"/>
      <c r="C214" s="388"/>
      <c r="D214" s="88" t="s">
        <v>38</v>
      </c>
      <c r="E214" s="15"/>
      <c r="F214" s="313"/>
      <c r="G214" s="314"/>
      <c r="H214" s="314"/>
      <c r="I214" s="314"/>
      <c r="J214" s="314"/>
      <c r="K214" s="315"/>
    </row>
    <row r="215" spans="1:11" x14ac:dyDescent="0.25">
      <c r="A215" s="385"/>
      <c r="B215" s="388"/>
      <c r="C215" s="388"/>
      <c r="D215" s="89" t="s">
        <v>18</v>
      </c>
      <c r="E215" s="13"/>
      <c r="F215" s="313"/>
      <c r="G215" s="314"/>
      <c r="H215" s="314"/>
      <c r="I215" s="314"/>
      <c r="J215" s="314"/>
      <c r="K215" s="315"/>
    </row>
    <row r="216" spans="1:11" x14ac:dyDescent="0.25">
      <c r="A216" s="385"/>
      <c r="B216" s="388"/>
      <c r="C216" s="388"/>
      <c r="D216" s="88" t="s">
        <v>15</v>
      </c>
      <c r="E216" s="15"/>
      <c r="F216" s="313"/>
      <c r="G216" s="314"/>
      <c r="H216" s="314"/>
      <c r="I216" s="314"/>
      <c r="J216" s="314"/>
      <c r="K216" s="315"/>
    </row>
    <row r="217" spans="1:11" x14ac:dyDescent="0.25">
      <c r="A217" s="385"/>
      <c r="B217" s="388"/>
      <c r="C217" s="388"/>
      <c r="D217" s="90" t="s">
        <v>39</v>
      </c>
      <c r="E217" s="15"/>
      <c r="F217" s="313"/>
      <c r="G217" s="314"/>
      <c r="H217" s="314"/>
      <c r="I217" s="314"/>
      <c r="J217" s="314"/>
      <c r="K217" s="315"/>
    </row>
    <row r="218" spans="1:11" x14ac:dyDescent="0.25">
      <c r="A218" s="385"/>
      <c r="B218" s="388"/>
      <c r="C218" s="388"/>
      <c r="D218" s="88" t="s">
        <v>20</v>
      </c>
      <c r="E218" s="8"/>
      <c r="F218" s="313"/>
      <c r="G218" s="314"/>
      <c r="H218" s="314"/>
      <c r="I218" s="314"/>
      <c r="J218" s="314"/>
      <c r="K218" s="315"/>
    </row>
    <row r="219" spans="1:11" x14ac:dyDescent="0.25">
      <c r="A219" s="386"/>
      <c r="B219" s="388"/>
      <c r="C219" s="388"/>
      <c r="D219" s="89" t="s">
        <v>40</v>
      </c>
      <c r="E219" s="13"/>
      <c r="F219" s="378"/>
      <c r="G219" s="379"/>
      <c r="H219" s="379"/>
      <c r="I219" s="379"/>
      <c r="J219" s="379"/>
      <c r="K219" s="380"/>
    </row>
    <row r="220" spans="1:11" x14ac:dyDescent="0.25">
      <c r="A220" s="386"/>
      <c r="B220" s="388"/>
      <c r="C220" s="388"/>
      <c r="D220" s="88" t="s">
        <v>41</v>
      </c>
      <c r="E220" s="15"/>
      <c r="F220" s="313"/>
      <c r="G220" s="314"/>
      <c r="H220" s="314"/>
      <c r="I220" s="314"/>
      <c r="J220" s="314"/>
      <c r="K220" s="315"/>
    </row>
    <row r="221" spans="1:11" x14ac:dyDescent="0.25">
      <c r="A221" s="386"/>
      <c r="B221" s="388"/>
      <c r="C221" s="388"/>
      <c r="D221" s="88" t="s">
        <v>42</v>
      </c>
      <c r="E221" s="15"/>
      <c r="F221" s="313"/>
      <c r="G221" s="314"/>
      <c r="H221" s="314"/>
      <c r="I221" s="314"/>
      <c r="J221" s="314"/>
      <c r="K221" s="315"/>
    </row>
    <row r="222" spans="1:11" x14ac:dyDescent="0.25">
      <c r="A222" s="386"/>
      <c r="B222" s="388"/>
      <c r="C222" s="388"/>
      <c r="D222" s="88" t="s">
        <v>43</v>
      </c>
      <c r="E222" s="15"/>
      <c r="F222" s="313"/>
      <c r="G222" s="314"/>
      <c r="H222" s="314"/>
      <c r="I222" s="314"/>
      <c r="J222" s="314"/>
      <c r="K222" s="315"/>
    </row>
    <row r="223" spans="1:11" x14ac:dyDescent="0.25">
      <c r="A223" s="386"/>
      <c r="B223" s="388"/>
      <c r="C223" s="388"/>
      <c r="D223" s="88" t="s">
        <v>44</v>
      </c>
      <c r="E223" s="15"/>
      <c r="F223" s="313"/>
      <c r="G223" s="314"/>
      <c r="H223" s="314"/>
      <c r="I223" s="314"/>
      <c r="J223" s="314"/>
      <c r="K223" s="315"/>
    </row>
    <row r="224" spans="1:11" x14ac:dyDescent="0.25">
      <c r="A224" s="386"/>
      <c r="B224" s="388"/>
      <c r="C224" s="388"/>
      <c r="D224" s="88" t="s">
        <v>45</v>
      </c>
      <c r="E224" s="15"/>
      <c r="F224" s="369" t="s">
        <v>58</v>
      </c>
      <c r="G224" s="370"/>
      <c r="H224" s="370"/>
      <c r="I224" s="370"/>
      <c r="J224" s="370"/>
      <c r="K224" s="371"/>
    </row>
    <row r="225" spans="1:13" x14ac:dyDescent="0.25">
      <c r="A225" s="386"/>
      <c r="B225" s="388"/>
      <c r="C225" s="388"/>
      <c r="D225" s="88" t="s">
        <v>46</v>
      </c>
      <c r="E225" s="15"/>
      <c r="F225" s="313"/>
      <c r="G225" s="314"/>
      <c r="H225" s="314"/>
      <c r="I225" s="314"/>
      <c r="J225" s="314"/>
      <c r="K225" s="315"/>
    </row>
    <row r="226" spans="1:13" x14ac:dyDescent="0.25">
      <c r="A226" s="387"/>
      <c r="B226" s="389"/>
      <c r="C226" s="389"/>
      <c r="D226" s="91" t="s">
        <v>47</v>
      </c>
      <c r="E226" s="181"/>
      <c r="F226" s="316"/>
      <c r="G226" s="317"/>
      <c r="H226" s="317"/>
      <c r="I226" s="317"/>
      <c r="J226" s="317"/>
      <c r="K226" s="318"/>
    </row>
    <row r="227" spans="1:13" s="180" customFormat="1" x14ac:dyDescent="0.25">
      <c r="A227" s="177"/>
      <c r="B227" s="178"/>
      <c r="C227" s="178"/>
      <c r="D227" s="57"/>
      <c r="E227" s="67"/>
      <c r="F227" s="66"/>
      <c r="G227" s="66"/>
      <c r="H227" s="66"/>
      <c r="I227" s="66"/>
      <c r="J227" s="66"/>
      <c r="K227" s="66"/>
      <c r="L227" s="179"/>
      <c r="M227" s="179"/>
    </row>
    <row r="228" spans="1:13" x14ac:dyDescent="0.25">
      <c r="A228" s="177"/>
      <c r="B228" s="178"/>
      <c r="C228" s="178"/>
      <c r="D228" s="57"/>
      <c r="E228" s="67"/>
      <c r="F228" s="66"/>
      <c r="G228" s="66"/>
      <c r="H228" s="66"/>
      <c r="I228" s="66"/>
      <c r="J228" s="66"/>
      <c r="K228" s="66"/>
    </row>
    <row r="229" spans="1:13" x14ac:dyDescent="0.25">
      <c r="A229" s="364" t="s">
        <v>4</v>
      </c>
      <c r="B229" s="364" t="s">
        <v>5</v>
      </c>
      <c r="C229" s="364"/>
      <c r="D229" s="372" t="s">
        <v>55</v>
      </c>
      <c r="E229" s="373"/>
      <c r="F229" s="373"/>
      <c r="G229" s="373"/>
      <c r="H229" s="373"/>
      <c r="I229" s="373"/>
      <c r="J229" s="373"/>
      <c r="K229" s="374"/>
    </row>
    <row r="230" spans="1:13" ht="48" x14ac:dyDescent="0.25">
      <c r="A230" s="366"/>
      <c r="B230" s="93" t="s">
        <v>6</v>
      </c>
      <c r="C230" s="113" t="s">
        <v>7</v>
      </c>
      <c r="D230" s="113" t="s">
        <v>69</v>
      </c>
      <c r="E230" s="113" t="s">
        <v>48</v>
      </c>
      <c r="F230" s="375" t="s">
        <v>61</v>
      </c>
      <c r="G230" s="376"/>
      <c r="H230" s="376"/>
      <c r="I230" s="376"/>
      <c r="J230" s="376"/>
      <c r="K230" s="377"/>
    </row>
    <row r="231" spans="1:13" x14ac:dyDescent="0.25">
      <c r="A231" s="364" t="s">
        <v>22</v>
      </c>
      <c r="B231" s="247">
        <v>0.01</v>
      </c>
      <c r="C231" s="249">
        <f>1%+(E231+E232+E233)</f>
        <v>0.01</v>
      </c>
      <c r="D231" s="92" t="s">
        <v>14</v>
      </c>
      <c r="E231" s="16"/>
      <c r="F231" s="313"/>
      <c r="G231" s="314"/>
      <c r="H231" s="314"/>
      <c r="I231" s="314"/>
      <c r="J231" s="314"/>
      <c r="K231" s="315"/>
    </row>
    <row r="232" spans="1:13" x14ac:dyDescent="0.25">
      <c r="A232" s="365"/>
      <c r="B232" s="248"/>
      <c r="C232" s="250"/>
      <c r="D232" s="88" t="s">
        <v>17</v>
      </c>
      <c r="E232" s="8"/>
      <c r="F232" s="313"/>
      <c r="G232" s="314"/>
      <c r="H232" s="314"/>
      <c r="I232" s="314"/>
      <c r="J232" s="314"/>
      <c r="K232" s="315"/>
    </row>
    <row r="233" spans="1:13" x14ac:dyDescent="0.25">
      <c r="A233" s="366"/>
      <c r="B233" s="367"/>
      <c r="C233" s="368"/>
      <c r="D233" s="91" t="s">
        <v>37</v>
      </c>
      <c r="E233" s="12"/>
      <c r="F233" s="316"/>
      <c r="G233" s="317"/>
      <c r="H233" s="317"/>
      <c r="I233" s="317"/>
      <c r="J233" s="317"/>
      <c r="K233" s="318"/>
    </row>
    <row r="234" spans="1:13" x14ac:dyDescent="0.25">
      <c r="A234" s="94" t="s">
        <v>7</v>
      </c>
      <c r="B234" s="95">
        <f>B231+B211+B205+B199+B179+B177+B169</f>
        <v>0.89</v>
      </c>
      <c r="C234" s="96">
        <f>C231+C211+C205+C199+C179+C177+C169</f>
        <v>0.89</v>
      </c>
      <c r="D234" s="34"/>
      <c r="E234" s="58"/>
      <c r="F234" s="45"/>
      <c r="G234" s="24"/>
      <c r="H234" s="24"/>
      <c r="I234" s="24"/>
      <c r="J234" s="24"/>
      <c r="K234" s="24"/>
    </row>
    <row r="235" spans="1:13" x14ac:dyDescent="0.25">
      <c r="A235" s="48"/>
      <c r="B235" s="48"/>
      <c r="C235" s="48"/>
      <c r="D235" s="48"/>
      <c r="E235" s="49"/>
      <c r="F235" s="50"/>
      <c r="G235" s="251" t="s">
        <v>150</v>
      </c>
      <c r="H235" s="252"/>
      <c r="I235" s="303"/>
      <c r="J235" s="304">
        <f>C234*J155</f>
        <v>0</v>
      </c>
      <c r="K235" s="305"/>
    </row>
    <row r="236" spans="1:13" x14ac:dyDescent="0.25">
      <c r="A236" s="24"/>
      <c r="B236" s="24"/>
      <c r="C236" s="24"/>
      <c r="D236" s="24"/>
      <c r="E236" s="24"/>
      <c r="F236" s="24"/>
      <c r="G236" s="24"/>
      <c r="H236" s="24"/>
      <c r="I236" s="24"/>
      <c r="J236" s="140"/>
      <c r="K236" s="140"/>
    </row>
    <row r="237" spans="1:13" ht="27" customHeight="1" x14ac:dyDescent="0.25">
      <c r="A237" s="306" t="s">
        <v>68</v>
      </c>
      <c r="B237" s="306"/>
      <c r="C237" s="306"/>
      <c r="D237" s="306"/>
      <c r="E237" s="17"/>
      <c r="F237" s="52"/>
      <c r="G237" s="251" t="s">
        <v>56</v>
      </c>
      <c r="H237" s="252"/>
      <c r="I237" s="303"/>
      <c r="J237" s="307">
        <f>J235*E237</f>
        <v>0</v>
      </c>
      <c r="K237" s="308"/>
    </row>
    <row r="238" spans="1:13" ht="15.75" thickBot="1" x14ac:dyDescent="0.3">
      <c r="A238" s="24" t="s">
        <v>62</v>
      </c>
      <c r="B238" s="24"/>
      <c r="C238" s="53"/>
      <c r="D238" s="24"/>
      <c r="E238" s="24"/>
      <c r="F238" s="24"/>
      <c r="G238" s="24"/>
      <c r="H238" s="24"/>
      <c r="I238" s="24"/>
      <c r="J238" s="140"/>
      <c r="K238" s="140"/>
    </row>
    <row r="239" spans="1:13" ht="15.75" thickBot="1" x14ac:dyDescent="0.3">
      <c r="A239" s="24"/>
      <c r="B239" s="24"/>
      <c r="C239" s="24"/>
      <c r="D239" s="24"/>
      <c r="E239" s="24"/>
      <c r="F239" s="24"/>
      <c r="G239" s="309" t="s">
        <v>84</v>
      </c>
      <c r="H239" s="310"/>
      <c r="I239" s="310"/>
      <c r="J239" s="311">
        <f>J235+J237</f>
        <v>0</v>
      </c>
      <c r="K239" s="312"/>
    </row>
    <row r="240" spans="1:13" ht="15.75" thickBot="1" x14ac:dyDescent="0.3">
      <c r="A240" s="24"/>
      <c r="B240" s="24"/>
      <c r="C240" s="24"/>
      <c r="D240" s="24"/>
      <c r="E240" s="24"/>
      <c r="F240" s="24"/>
      <c r="G240" s="54"/>
      <c r="H240" s="54"/>
      <c r="I240" s="54"/>
      <c r="J240" s="141"/>
      <c r="K240" s="141"/>
    </row>
    <row r="241" spans="1:11" ht="15.75" thickBot="1" x14ac:dyDescent="0.3">
      <c r="A241" s="24"/>
      <c r="B241" s="24"/>
      <c r="C241" s="24"/>
      <c r="D241" s="24"/>
      <c r="E241" s="24"/>
      <c r="F241" s="260" t="s">
        <v>66</v>
      </c>
      <c r="G241" s="261"/>
      <c r="H241" s="261"/>
      <c r="I241" s="261"/>
      <c r="J241" s="216"/>
      <c r="K241" s="142">
        <f>(J239*J241)+J239</f>
        <v>0</v>
      </c>
    </row>
    <row r="242" spans="1:11" x14ac:dyDescent="0.25">
      <c r="A242" s="24"/>
      <c r="B242" s="24"/>
      <c r="C242" s="24"/>
      <c r="D242" s="24"/>
      <c r="E242" s="24"/>
      <c r="F242" s="77"/>
      <c r="G242" s="77"/>
      <c r="H242" s="77"/>
      <c r="I242" s="77"/>
      <c r="J242" s="76"/>
      <c r="K242" s="78"/>
    </row>
    <row r="243" spans="1:11" x14ac:dyDescent="0.25">
      <c r="A243" s="32" t="s">
        <v>91</v>
      </c>
    </row>
    <row r="245" spans="1:11" x14ac:dyDescent="0.25">
      <c r="A245" s="79"/>
      <c r="B245" s="79"/>
      <c r="C245" s="79"/>
      <c r="D245" s="79"/>
      <c r="E245" s="79"/>
      <c r="F245" s="79"/>
      <c r="G245" s="79"/>
      <c r="H245" s="79"/>
      <c r="I245" s="79"/>
      <c r="J245" s="80"/>
      <c r="K245" s="80"/>
    </row>
    <row r="246" spans="1:11" x14ac:dyDescent="0.25">
      <c r="A246" s="294" t="s">
        <v>23</v>
      </c>
      <c r="B246" s="295"/>
      <c r="C246" s="295"/>
      <c r="D246" s="295"/>
      <c r="E246" s="295"/>
      <c r="F246" s="295"/>
      <c r="G246" s="295"/>
      <c r="H246" s="295"/>
      <c r="I246" s="295"/>
      <c r="J246" s="112"/>
      <c r="K246" s="115" t="s">
        <v>7</v>
      </c>
    </row>
    <row r="247" spans="1:11" x14ac:dyDescent="0.25">
      <c r="A247" s="296"/>
      <c r="B247" s="297"/>
      <c r="C247" s="297"/>
      <c r="D247" s="297"/>
      <c r="E247" s="297"/>
      <c r="F247" s="297"/>
      <c r="G247" s="297"/>
      <c r="H247" s="297"/>
      <c r="I247" s="297"/>
      <c r="J247" s="104"/>
      <c r="K247" s="105" t="s">
        <v>71</v>
      </c>
    </row>
    <row r="248" spans="1:11" x14ac:dyDescent="0.25">
      <c r="A248" s="97" t="s">
        <v>152</v>
      </c>
      <c r="B248" s="98"/>
      <c r="C248" s="98"/>
      <c r="D248" s="98"/>
      <c r="E248" s="98"/>
      <c r="F248" s="98"/>
      <c r="G248" s="98"/>
      <c r="H248" s="98"/>
      <c r="I248" s="98"/>
      <c r="J248" s="428"/>
      <c r="K248" s="131"/>
    </row>
    <row r="249" spans="1:11" x14ac:dyDescent="0.25">
      <c r="A249" s="99"/>
      <c r="B249" s="100"/>
      <c r="C249" s="100"/>
      <c r="D249" s="100"/>
      <c r="E249" s="100"/>
      <c r="F249" s="100"/>
      <c r="G249" s="100"/>
      <c r="H249" s="101" t="s">
        <v>72</v>
      </c>
      <c r="I249" s="100"/>
      <c r="J249" s="81"/>
      <c r="K249" s="185">
        <f>J249*K248</f>
        <v>0</v>
      </c>
    </row>
    <row r="250" spans="1:11" x14ac:dyDescent="0.25">
      <c r="A250" s="289" t="s">
        <v>96</v>
      </c>
      <c r="B250" s="298"/>
      <c r="C250" s="298"/>
      <c r="D250" s="298"/>
      <c r="E250" s="298"/>
      <c r="F250" s="298"/>
      <c r="G250" s="298"/>
      <c r="H250" s="298"/>
      <c r="I250" s="298"/>
      <c r="J250" s="299"/>
      <c r="K250" s="131"/>
    </row>
    <row r="251" spans="1:11" x14ac:dyDescent="0.25">
      <c r="A251" s="287" t="s">
        <v>137</v>
      </c>
      <c r="B251" s="288"/>
      <c r="C251" s="288"/>
      <c r="D251" s="288"/>
      <c r="E251" s="288"/>
      <c r="F251" s="288"/>
      <c r="G251" s="288"/>
      <c r="H251" s="101" t="s">
        <v>72</v>
      </c>
      <c r="I251" s="100"/>
      <c r="J251" s="81"/>
      <c r="K251" s="185">
        <f>K250*J251</f>
        <v>0</v>
      </c>
    </row>
    <row r="252" spans="1:11" x14ac:dyDescent="0.25">
      <c r="A252" s="300" t="s">
        <v>132</v>
      </c>
      <c r="B252" s="301"/>
      <c r="C252" s="301"/>
      <c r="D252" s="301"/>
      <c r="E252" s="301"/>
      <c r="F252" s="301"/>
      <c r="G252" s="301"/>
      <c r="H252" s="301"/>
      <c r="I252" s="301"/>
      <c r="J252" s="302"/>
      <c r="K252" s="131"/>
    </row>
    <row r="253" spans="1:11" x14ac:dyDescent="0.25">
      <c r="A253" s="287" t="s">
        <v>88</v>
      </c>
      <c r="B253" s="288"/>
      <c r="C253" s="288"/>
      <c r="D253" s="288"/>
      <c r="E253" s="288"/>
      <c r="F253" s="288"/>
      <c r="G253" s="288"/>
      <c r="H253" s="118" t="s">
        <v>72</v>
      </c>
      <c r="I253" s="102"/>
      <c r="J253" s="81"/>
      <c r="K253" s="185">
        <f>J253*K252</f>
        <v>0</v>
      </c>
    </row>
    <row r="254" spans="1:11" x14ac:dyDescent="0.25">
      <c r="A254" s="289" t="s">
        <v>153</v>
      </c>
      <c r="B254" s="290"/>
      <c r="C254" s="290"/>
      <c r="D254" s="290"/>
      <c r="E254" s="290"/>
      <c r="F254" s="290"/>
      <c r="G254" s="290"/>
      <c r="H254" s="290"/>
      <c r="I254" s="290"/>
      <c r="J254" s="427"/>
      <c r="K254" s="131"/>
    </row>
    <row r="255" spans="1:11" x14ac:dyDescent="0.25">
      <c r="A255" s="99"/>
      <c r="B255" s="100"/>
      <c r="C255" s="100"/>
      <c r="D255" s="100"/>
      <c r="E255" s="100"/>
      <c r="F255" s="100"/>
      <c r="G255" s="100"/>
      <c r="H255" s="101" t="s">
        <v>72</v>
      </c>
      <c r="I255" s="103"/>
      <c r="J255" s="81"/>
      <c r="K255" s="185">
        <f>K254*J255</f>
        <v>0</v>
      </c>
    </row>
    <row r="256" spans="1:11" ht="15.75" thickBot="1" x14ac:dyDescent="0.3">
      <c r="A256" s="24"/>
      <c r="B256" s="24"/>
      <c r="C256" s="24"/>
      <c r="D256" s="24"/>
      <c r="E256" s="24"/>
      <c r="F256" s="24"/>
      <c r="G256" s="24"/>
      <c r="H256" s="24"/>
      <c r="I256" s="24"/>
      <c r="J256" s="24"/>
      <c r="K256" s="134">
        <f>SUM(K248:K255)</f>
        <v>0</v>
      </c>
    </row>
    <row r="257" spans="1:13" x14ac:dyDescent="0.25">
      <c r="A257" s="24" t="s">
        <v>135</v>
      </c>
      <c r="B257" s="24"/>
      <c r="C257" s="24"/>
      <c r="D257" s="24"/>
      <c r="E257" s="24"/>
      <c r="F257" s="24"/>
      <c r="G257" s="24"/>
      <c r="H257" s="24"/>
      <c r="I257" s="24"/>
      <c r="J257" s="24"/>
      <c r="K257" s="117"/>
    </row>
    <row r="258" spans="1:13" x14ac:dyDescent="0.25">
      <c r="A258" s="24"/>
      <c r="B258" s="24"/>
      <c r="C258" s="24"/>
      <c r="D258" s="24"/>
      <c r="E258" s="24"/>
      <c r="F258" s="24"/>
      <c r="G258" s="24"/>
      <c r="H258" s="24"/>
      <c r="I258" s="24"/>
      <c r="J258" s="24"/>
      <c r="K258" s="117"/>
    </row>
    <row r="259" spans="1:13" s="2" customFormat="1" ht="12" x14ac:dyDescent="0.2">
      <c r="A259" s="24"/>
      <c r="B259" s="24"/>
      <c r="C259" s="24"/>
      <c r="D259" s="24"/>
      <c r="E259" s="24"/>
      <c r="F259" s="24"/>
      <c r="G259" s="24"/>
      <c r="H259" s="24"/>
      <c r="I259" s="24"/>
      <c r="J259" s="24"/>
      <c r="K259" s="117"/>
      <c r="L259" s="24"/>
      <c r="M259" s="24"/>
    </row>
    <row r="260" spans="1:13" x14ac:dyDescent="0.25">
      <c r="A260" s="24"/>
      <c r="B260" s="24"/>
      <c r="C260" s="24"/>
      <c r="D260" s="24"/>
      <c r="E260" s="24"/>
      <c r="F260" s="24"/>
      <c r="G260" s="24"/>
      <c r="H260" s="24"/>
      <c r="I260" s="24"/>
      <c r="J260" s="24"/>
      <c r="K260" s="117"/>
    </row>
    <row r="262" spans="1:13" x14ac:dyDescent="0.25">
      <c r="A262" s="59" t="s">
        <v>92</v>
      </c>
    </row>
    <row r="263" spans="1:13" x14ac:dyDescent="0.25">
      <c r="A263" s="60"/>
    </row>
    <row r="264" spans="1:13" x14ac:dyDescent="0.25">
      <c r="A264" s="291" t="s">
        <v>24</v>
      </c>
      <c r="B264" s="292"/>
      <c r="C264" s="292"/>
      <c r="D264" s="293"/>
      <c r="E264" s="143"/>
      <c r="F264" s="107" t="s">
        <v>25</v>
      </c>
      <c r="G264" s="24"/>
      <c r="H264" s="24"/>
      <c r="I264" s="24"/>
      <c r="J264" s="24"/>
      <c r="K264" s="24"/>
    </row>
    <row r="265" spans="1:13" x14ac:dyDescent="0.25">
      <c r="A265" s="291" t="s">
        <v>76</v>
      </c>
      <c r="B265" s="292"/>
      <c r="C265" s="292"/>
      <c r="D265" s="293"/>
      <c r="E265" s="143"/>
      <c r="F265" s="107" t="s">
        <v>25</v>
      </c>
      <c r="G265" s="24"/>
      <c r="H265" s="24"/>
      <c r="I265" s="24"/>
      <c r="J265" s="24"/>
      <c r="K265" s="24"/>
    </row>
    <row r="266" spans="1:13" x14ac:dyDescent="0.25">
      <c r="A266" s="291" t="s">
        <v>75</v>
      </c>
      <c r="B266" s="292"/>
      <c r="C266" s="292"/>
      <c r="D266" s="293"/>
      <c r="E266" s="143"/>
      <c r="F266" s="107" t="s">
        <v>25</v>
      </c>
      <c r="G266" s="24"/>
      <c r="H266" s="24"/>
      <c r="I266" s="24"/>
      <c r="J266" s="24"/>
      <c r="K266" s="24"/>
    </row>
    <row r="267" spans="1:13" x14ac:dyDescent="0.25">
      <c r="A267" s="291" t="s">
        <v>26</v>
      </c>
      <c r="B267" s="292"/>
      <c r="C267" s="292"/>
      <c r="D267" s="293"/>
      <c r="E267" s="143"/>
      <c r="F267" s="107" t="s">
        <v>25</v>
      </c>
      <c r="G267" s="24"/>
      <c r="H267" s="24"/>
      <c r="I267" s="24"/>
      <c r="J267" s="24"/>
      <c r="K267" s="24"/>
    </row>
    <row r="268" spans="1:13" x14ac:dyDescent="0.25">
      <c r="A268" s="175"/>
      <c r="B268" s="175"/>
      <c r="C268" s="175"/>
      <c r="D268" s="175"/>
      <c r="E268" s="176"/>
      <c r="F268" s="57"/>
      <c r="G268" s="24"/>
      <c r="H268" s="24"/>
      <c r="I268" s="24"/>
      <c r="J268" s="24"/>
      <c r="K268" s="24"/>
    </row>
    <row r="269" spans="1:13" x14ac:dyDescent="0.25">
      <c r="A269" s="175"/>
      <c r="B269" s="175"/>
      <c r="C269" s="175"/>
      <c r="D269" s="175"/>
      <c r="E269" s="176"/>
      <c r="F269" s="57"/>
      <c r="G269" s="24"/>
      <c r="H269" s="24"/>
      <c r="I269" s="24"/>
      <c r="J269" s="24"/>
      <c r="K269" s="24"/>
    </row>
    <row r="270" spans="1:13" x14ac:dyDescent="0.25">
      <c r="A270" s="175"/>
      <c r="B270" s="175"/>
      <c r="C270" s="175"/>
      <c r="D270" s="175"/>
      <c r="E270" s="176"/>
      <c r="F270" s="57"/>
      <c r="G270" s="24"/>
      <c r="H270" s="24"/>
      <c r="I270" s="24"/>
      <c r="J270" s="24"/>
      <c r="K270" s="24"/>
    </row>
    <row r="271" spans="1:13" x14ac:dyDescent="0.25">
      <c r="A271" s="175"/>
      <c r="B271" s="175"/>
      <c r="C271" s="175"/>
      <c r="D271" s="175"/>
      <c r="E271" s="176"/>
      <c r="F271" s="57"/>
      <c r="G271" s="24"/>
      <c r="H271" s="24"/>
      <c r="I271" s="24"/>
      <c r="J271" s="24"/>
      <c r="K271" s="24"/>
    </row>
    <row r="272" spans="1:13" x14ac:dyDescent="0.25">
      <c r="A272" s="175"/>
      <c r="B272" s="175"/>
      <c r="C272" s="175"/>
      <c r="D272" s="175"/>
      <c r="E272" s="176"/>
      <c r="F272" s="57"/>
      <c r="G272" s="24"/>
      <c r="H272" s="24"/>
      <c r="I272" s="24"/>
      <c r="J272" s="24"/>
      <c r="K272" s="24"/>
    </row>
    <row r="273" spans="1:11" x14ac:dyDescent="0.25">
      <c r="A273" s="175"/>
      <c r="B273" s="175"/>
      <c r="C273" s="175"/>
      <c r="D273" s="175"/>
      <c r="E273" s="176"/>
      <c r="F273" s="57"/>
      <c r="G273" s="24"/>
      <c r="H273" s="24"/>
      <c r="I273" s="24"/>
      <c r="J273" s="24"/>
      <c r="K273" s="24"/>
    </row>
    <row r="274" spans="1:11" x14ac:dyDescent="0.25">
      <c r="A274" s="175"/>
      <c r="B274" s="175"/>
      <c r="C274" s="175"/>
      <c r="D274" s="175"/>
      <c r="E274" s="176"/>
      <c r="F274" s="57"/>
      <c r="G274" s="24"/>
      <c r="H274" s="24"/>
      <c r="I274" s="24"/>
      <c r="J274" s="24"/>
      <c r="K274" s="24"/>
    </row>
    <row r="275" spans="1:11" x14ac:dyDescent="0.25">
      <c r="A275" s="24"/>
      <c r="B275" s="24"/>
      <c r="C275" s="24"/>
      <c r="D275" s="24"/>
      <c r="E275" s="24"/>
      <c r="F275" s="24"/>
      <c r="G275" s="24"/>
      <c r="H275" s="24"/>
      <c r="I275" s="24"/>
      <c r="J275" s="24"/>
      <c r="K275" s="24"/>
    </row>
    <row r="276" spans="1:11" x14ac:dyDescent="0.25">
      <c r="A276" s="74" t="s">
        <v>93</v>
      </c>
      <c r="B276" s="24"/>
      <c r="C276" s="24"/>
      <c r="D276" s="24"/>
      <c r="E276" s="24"/>
      <c r="F276" s="24"/>
      <c r="G276" s="24"/>
      <c r="H276" s="24"/>
      <c r="I276" s="24"/>
      <c r="J276" s="24"/>
      <c r="K276" s="24"/>
    </row>
    <row r="277" spans="1:11" x14ac:dyDescent="0.25">
      <c r="A277" s="34"/>
      <c r="B277" s="24"/>
      <c r="C277" s="24"/>
      <c r="D277" s="24"/>
      <c r="E277" s="24"/>
      <c r="F277" s="24"/>
      <c r="G277" s="24"/>
      <c r="H277" s="24"/>
      <c r="I277" s="24"/>
      <c r="J277" s="24"/>
      <c r="K277" s="24"/>
    </row>
    <row r="278" spans="1:11" x14ac:dyDescent="0.25">
      <c r="A278" s="281" t="s">
        <v>23</v>
      </c>
      <c r="B278" s="281"/>
      <c r="C278" s="281"/>
      <c r="D278" s="281"/>
      <c r="E278" s="281"/>
      <c r="F278" s="282" t="s">
        <v>133</v>
      </c>
      <c r="G278" s="363"/>
      <c r="H278" s="283"/>
      <c r="I278" s="24"/>
      <c r="J278" s="24"/>
      <c r="K278" s="24"/>
    </row>
    <row r="279" spans="1:11" x14ac:dyDescent="0.25">
      <c r="A279" s="281"/>
      <c r="B279" s="281"/>
      <c r="C279" s="281"/>
      <c r="D279" s="281"/>
      <c r="E279" s="281"/>
      <c r="F279" s="282"/>
      <c r="G279" s="363"/>
      <c r="H279" s="283"/>
      <c r="I279" s="24"/>
      <c r="J279" s="24"/>
      <c r="K279" s="24"/>
    </row>
    <row r="280" spans="1:11" ht="22.5" customHeight="1" x14ac:dyDescent="0.25">
      <c r="A280" s="284" t="s">
        <v>77</v>
      </c>
      <c r="B280" s="285"/>
      <c r="C280" s="285"/>
      <c r="D280" s="285"/>
      <c r="E280" s="285"/>
      <c r="F280" s="286"/>
      <c r="G280" s="286"/>
      <c r="H280" s="167"/>
      <c r="I280" s="24"/>
      <c r="J280" s="24"/>
      <c r="K280" s="24"/>
    </row>
    <row r="281" spans="1:11" ht="24.75" customHeight="1" x14ac:dyDescent="0.25">
      <c r="A281" s="284" t="s">
        <v>78</v>
      </c>
      <c r="B281" s="285"/>
      <c r="C281" s="285"/>
      <c r="D281" s="285"/>
      <c r="E281" s="285"/>
      <c r="F281" s="286"/>
      <c r="G281" s="286"/>
      <c r="H281" s="167"/>
      <c r="I281" s="45"/>
      <c r="J281" s="45"/>
      <c r="K281" s="24"/>
    </row>
    <row r="282" spans="1:11" ht="27" customHeight="1" x14ac:dyDescent="0.25">
      <c r="A282" s="284" t="s">
        <v>79</v>
      </c>
      <c r="B282" s="285"/>
      <c r="C282" s="285"/>
      <c r="D282" s="285"/>
      <c r="E282" s="285"/>
      <c r="F282" s="286"/>
      <c r="G282" s="286"/>
      <c r="H282" s="167"/>
      <c r="I282" s="45"/>
      <c r="J282" s="45"/>
      <c r="K282" s="24"/>
    </row>
    <row r="283" spans="1:11" ht="15" customHeight="1" x14ac:dyDescent="0.25">
      <c r="A283" s="361" t="s">
        <v>80</v>
      </c>
      <c r="B283" s="361"/>
      <c r="C283" s="361"/>
      <c r="D283" s="361"/>
      <c r="E283" s="361"/>
      <c r="F283" s="362">
        <f>SUM(F280:G282)</f>
        <v>0</v>
      </c>
      <c r="G283" s="362"/>
      <c r="H283" s="167"/>
      <c r="I283" s="45"/>
      <c r="J283" s="45"/>
      <c r="K283" s="24"/>
    </row>
    <row r="284" spans="1:11" x14ac:dyDescent="0.25">
      <c r="A284" s="24"/>
      <c r="B284" s="24"/>
      <c r="C284" s="24"/>
      <c r="D284" s="24"/>
      <c r="E284" s="24"/>
      <c r="F284" s="24"/>
      <c r="G284" s="24"/>
      <c r="H284" s="24"/>
      <c r="I284" s="24"/>
      <c r="J284" s="24"/>
      <c r="K284" s="24"/>
    </row>
    <row r="285" spans="1:11" x14ac:dyDescent="0.25">
      <c r="A285" s="33" t="s">
        <v>94</v>
      </c>
      <c r="B285" s="24"/>
      <c r="C285" s="24"/>
      <c r="D285" s="24"/>
      <c r="E285" s="24"/>
      <c r="F285" s="24"/>
      <c r="G285" s="24"/>
      <c r="H285" s="24"/>
      <c r="I285" s="24"/>
      <c r="J285" s="24"/>
      <c r="K285" s="24"/>
    </row>
    <row r="286" spans="1:11" x14ac:dyDescent="0.25">
      <c r="A286" s="24"/>
      <c r="B286" s="24"/>
      <c r="C286" s="24"/>
      <c r="D286" s="24"/>
      <c r="E286" s="24"/>
      <c r="F286" s="24"/>
      <c r="G286" s="24"/>
      <c r="H286" s="24"/>
      <c r="I286" s="24"/>
      <c r="J286" s="24"/>
      <c r="K286" s="24"/>
    </row>
    <row r="287" spans="1:11" x14ac:dyDescent="0.25">
      <c r="A287" s="270" t="s">
        <v>23</v>
      </c>
      <c r="B287" s="271"/>
      <c r="C287" s="271"/>
      <c r="D287" s="272"/>
      <c r="E287" s="111" t="s">
        <v>27</v>
      </c>
      <c r="F287" s="115" t="s">
        <v>28</v>
      </c>
      <c r="G287" s="24"/>
      <c r="H287" s="24"/>
      <c r="I287" s="24"/>
      <c r="J287" s="24"/>
      <c r="K287" s="24"/>
    </row>
    <row r="288" spans="1:11" x14ac:dyDescent="0.25">
      <c r="A288" s="273"/>
      <c r="B288" s="274"/>
      <c r="C288" s="274"/>
      <c r="D288" s="275"/>
      <c r="E288" s="106" t="s">
        <v>29</v>
      </c>
      <c r="F288" s="86" t="s">
        <v>29</v>
      </c>
      <c r="G288" s="24"/>
      <c r="H288" s="24"/>
      <c r="I288" s="24"/>
      <c r="J288" s="24"/>
      <c r="K288" s="24"/>
    </row>
    <row r="289" spans="1:11" x14ac:dyDescent="0.25">
      <c r="A289" s="265" t="s">
        <v>30</v>
      </c>
      <c r="B289" s="266"/>
      <c r="C289" s="266"/>
      <c r="D289" s="267"/>
      <c r="E289" s="144"/>
      <c r="F289" s="145"/>
      <c r="G289" s="24"/>
      <c r="H289" s="24"/>
      <c r="I289" s="24"/>
      <c r="J289" s="24"/>
      <c r="K289" s="24"/>
    </row>
    <row r="290" spans="1:11" x14ac:dyDescent="0.25">
      <c r="A290" s="265" t="s">
        <v>31</v>
      </c>
      <c r="B290" s="266"/>
      <c r="C290" s="266"/>
      <c r="D290" s="267"/>
      <c r="E290" s="144"/>
      <c r="F290" s="145"/>
      <c r="G290" s="24"/>
      <c r="H290" s="24"/>
      <c r="I290" s="24"/>
      <c r="J290" s="24"/>
      <c r="K290" s="24"/>
    </row>
    <row r="291" spans="1:11" x14ac:dyDescent="0.25">
      <c r="A291" s="265" t="s">
        <v>32</v>
      </c>
      <c r="B291" s="266"/>
      <c r="C291" s="266"/>
      <c r="D291" s="267"/>
      <c r="E291" s="144"/>
      <c r="F291" s="145"/>
      <c r="G291" s="24"/>
      <c r="H291" s="24"/>
      <c r="I291" s="24"/>
      <c r="J291" s="24"/>
      <c r="K291" s="24"/>
    </row>
    <row r="292" spans="1:11" x14ac:dyDescent="0.25">
      <c r="A292" s="265" t="s">
        <v>33</v>
      </c>
      <c r="B292" s="266"/>
      <c r="C292" s="266"/>
      <c r="D292" s="267"/>
      <c r="E292" s="144"/>
      <c r="F292" s="145"/>
      <c r="G292" s="24"/>
      <c r="H292" s="24"/>
      <c r="I292" s="24"/>
      <c r="J292" s="24"/>
      <c r="K292" s="24"/>
    </row>
    <row r="293" spans="1:11" x14ac:dyDescent="0.25">
      <c r="A293" s="265" t="s">
        <v>34</v>
      </c>
      <c r="B293" s="266"/>
      <c r="C293" s="266"/>
      <c r="D293" s="267"/>
      <c r="E293" s="144"/>
      <c r="F293" s="145"/>
      <c r="G293" s="24"/>
      <c r="H293" s="24"/>
      <c r="I293" s="24"/>
      <c r="J293" s="24"/>
      <c r="K293" s="24"/>
    </row>
    <row r="294" spans="1:11" x14ac:dyDescent="0.25">
      <c r="A294" s="24"/>
      <c r="B294" s="24"/>
      <c r="C294" s="24"/>
      <c r="D294" s="24"/>
      <c r="E294" s="24"/>
      <c r="F294" s="24"/>
      <c r="G294" s="24"/>
      <c r="H294" s="24"/>
      <c r="I294" s="24"/>
      <c r="J294" s="24"/>
      <c r="K294" s="24"/>
    </row>
    <row r="295" spans="1:11" x14ac:dyDescent="0.25">
      <c r="A295" s="24"/>
      <c r="B295" s="24"/>
      <c r="C295" s="24"/>
      <c r="D295" s="24"/>
      <c r="E295" s="24"/>
      <c r="F295" s="24"/>
      <c r="G295" s="24"/>
      <c r="H295" s="24"/>
      <c r="I295" s="24"/>
      <c r="J295" s="24"/>
      <c r="K295" s="24"/>
    </row>
    <row r="296" spans="1:11" x14ac:dyDescent="0.25">
      <c r="A296" s="24"/>
      <c r="B296" s="24"/>
      <c r="C296" s="24"/>
      <c r="D296" s="24"/>
      <c r="E296" s="24"/>
      <c r="F296" s="24"/>
      <c r="G296" s="24"/>
      <c r="H296" s="24"/>
      <c r="I296" s="24"/>
      <c r="J296" s="24"/>
      <c r="K296" s="24"/>
    </row>
    <row r="297" spans="1:11" ht="43.5" customHeight="1" x14ac:dyDescent="0.25">
      <c r="A297" s="268" t="s">
        <v>82</v>
      </c>
      <c r="B297" s="268"/>
      <c r="C297" s="268"/>
      <c r="D297" s="268"/>
      <c r="E297" s="268"/>
      <c r="F297" s="268"/>
      <c r="G297" s="268"/>
      <c r="H297" s="268"/>
      <c r="I297" s="268"/>
      <c r="J297" s="268"/>
      <c r="K297" s="268"/>
    </row>
    <row r="298" spans="1:11" x14ac:dyDescent="0.25">
      <c r="A298" s="24"/>
      <c r="B298" s="24"/>
      <c r="C298" s="24"/>
      <c r="D298" s="24"/>
      <c r="E298" s="24"/>
      <c r="F298" s="24"/>
      <c r="G298" s="24"/>
      <c r="H298" s="24"/>
      <c r="I298" s="24"/>
      <c r="J298" s="24"/>
      <c r="K298" s="24"/>
    </row>
    <row r="299" spans="1:11" x14ac:dyDescent="0.25">
      <c r="A299" s="24"/>
      <c r="B299" s="24"/>
      <c r="C299" s="24"/>
      <c r="D299" s="24"/>
      <c r="E299" s="24"/>
      <c r="F299" s="24"/>
      <c r="G299" s="24"/>
      <c r="H299" s="24"/>
      <c r="I299" s="24"/>
      <c r="J299" s="24"/>
      <c r="K299" s="24"/>
    </row>
    <row r="300" spans="1:11" x14ac:dyDescent="0.25">
      <c r="A300" s="24"/>
      <c r="B300" s="24"/>
      <c r="C300" s="24"/>
      <c r="D300" s="24"/>
      <c r="E300" s="24"/>
      <c r="F300" s="24"/>
      <c r="G300" s="24"/>
      <c r="H300" s="24"/>
      <c r="I300" s="24"/>
      <c r="J300" s="24"/>
      <c r="K300" s="24"/>
    </row>
    <row r="301" spans="1:11" x14ac:dyDescent="0.25">
      <c r="A301" s="253" t="s">
        <v>35</v>
      </c>
      <c r="B301" s="254"/>
      <c r="C301" s="255"/>
      <c r="D301" s="256"/>
      <c r="E301" s="24"/>
      <c r="F301" s="269" t="s">
        <v>81</v>
      </c>
      <c r="G301" s="269"/>
      <c r="H301" s="254"/>
      <c r="I301" s="256"/>
      <c r="J301" s="24"/>
      <c r="K301" s="24"/>
    </row>
    <row r="302" spans="1:11" x14ac:dyDescent="0.25">
      <c r="A302" s="253"/>
      <c r="B302" s="257"/>
      <c r="C302" s="258"/>
      <c r="D302" s="259"/>
      <c r="E302" s="24"/>
      <c r="F302" s="269"/>
      <c r="G302" s="269"/>
      <c r="H302" s="257"/>
      <c r="I302" s="259"/>
      <c r="J302" s="24"/>
      <c r="K302" s="24"/>
    </row>
  </sheetData>
  <sheetProtection algorithmName="SHA-512" hashValue="wxlTCOFL+xaqQZzh3iJAC/WqABB/6iUvuuDoD1ltaj6kvUpn5RMW0STrasbB2U8nRdGT08dKPFCqkZb/F9IBiw==" saltValue="0P64UCdkUFe9le+7ohhv2w==" spinCount="100000" sheet="1" formatCells="0" formatColumns="0" formatRows="0" selectLockedCells="1"/>
  <mergeCells count="242">
    <mergeCell ref="A32:D32"/>
    <mergeCell ref="E32:F32"/>
    <mergeCell ref="A36:B36"/>
    <mergeCell ref="D36:E36"/>
    <mergeCell ref="H36:I36"/>
    <mergeCell ref="A1:I1"/>
    <mergeCell ref="C4:K4"/>
    <mergeCell ref="F6:H6"/>
    <mergeCell ref="I6:J6"/>
    <mergeCell ref="F8:H8"/>
    <mergeCell ref="I8:J8"/>
    <mergeCell ref="C12:K16"/>
    <mergeCell ref="A12:B16"/>
    <mergeCell ref="F52:K52"/>
    <mergeCell ref="F53:K53"/>
    <mergeCell ref="F54:K54"/>
    <mergeCell ref="F55:K55"/>
    <mergeCell ref="F56:K56"/>
    <mergeCell ref="F57:K57"/>
    <mergeCell ref="J36:K36"/>
    <mergeCell ref="A48:A49"/>
    <mergeCell ref="B48:C48"/>
    <mergeCell ref="D48:K48"/>
    <mergeCell ref="F49:K49"/>
    <mergeCell ref="A50:A57"/>
    <mergeCell ref="B50:B57"/>
    <mergeCell ref="C50:C57"/>
    <mergeCell ref="F50:K50"/>
    <mergeCell ref="F51:K51"/>
    <mergeCell ref="F62:K62"/>
    <mergeCell ref="F63:K63"/>
    <mergeCell ref="F64:K64"/>
    <mergeCell ref="F65:K65"/>
    <mergeCell ref="A68:A69"/>
    <mergeCell ref="B68:C68"/>
    <mergeCell ref="D68:K68"/>
    <mergeCell ref="F69:K69"/>
    <mergeCell ref="A58:A59"/>
    <mergeCell ref="B58:B59"/>
    <mergeCell ref="C58:C59"/>
    <mergeCell ref="F58:K58"/>
    <mergeCell ref="F59:K59"/>
    <mergeCell ref="A60:A65"/>
    <mergeCell ref="B60:B65"/>
    <mergeCell ref="C60:C65"/>
    <mergeCell ref="F60:K60"/>
    <mergeCell ref="F61:K61"/>
    <mergeCell ref="A70:A75"/>
    <mergeCell ref="B70:B75"/>
    <mergeCell ref="C70:C75"/>
    <mergeCell ref="F70:K70"/>
    <mergeCell ref="F71:K71"/>
    <mergeCell ref="F72:K72"/>
    <mergeCell ref="F73:K73"/>
    <mergeCell ref="F74:K74"/>
    <mergeCell ref="F75:K75"/>
    <mergeCell ref="A76:A81"/>
    <mergeCell ref="B76:B81"/>
    <mergeCell ref="C76:C81"/>
    <mergeCell ref="F76:K76"/>
    <mergeCell ref="F77:K77"/>
    <mergeCell ref="F78:K78"/>
    <mergeCell ref="F79:K79"/>
    <mergeCell ref="F80:K80"/>
    <mergeCell ref="F81:K81"/>
    <mergeCell ref="F95:K95"/>
    <mergeCell ref="F96:K96"/>
    <mergeCell ref="F97:K97"/>
    <mergeCell ref="A99:A100"/>
    <mergeCell ref="B99:C99"/>
    <mergeCell ref="D99:K99"/>
    <mergeCell ref="F100:K100"/>
    <mergeCell ref="F89:K89"/>
    <mergeCell ref="F90:K90"/>
    <mergeCell ref="F91:K91"/>
    <mergeCell ref="F92:K92"/>
    <mergeCell ref="F93:K93"/>
    <mergeCell ref="F94:K94"/>
    <mergeCell ref="A82:A97"/>
    <mergeCell ref="B82:B97"/>
    <mergeCell ref="C82:C97"/>
    <mergeCell ref="F82:K82"/>
    <mergeCell ref="F83:K83"/>
    <mergeCell ref="F84:K84"/>
    <mergeCell ref="F85:K85"/>
    <mergeCell ref="F86:K86"/>
    <mergeCell ref="F87:K87"/>
    <mergeCell ref="F88:K88"/>
    <mergeCell ref="F111:I111"/>
    <mergeCell ref="G105:I105"/>
    <mergeCell ref="J105:K105"/>
    <mergeCell ref="A107:D107"/>
    <mergeCell ref="G107:I107"/>
    <mergeCell ref="J107:K107"/>
    <mergeCell ref="G109:I109"/>
    <mergeCell ref="J109:K109"/>
    <mergeCell ref="A101:A103"/>
    <mergeCell ref="B101:B103"/>
    <mergeCell ref="C101:C103"/>
    <mergeCell ref="F101:K101"/>
    <mergeCell ref="F102:K102"/>
    <mergeCell ref="F103:K103"/>
    <mergeCell ref="A134:B138"/>
    <mergeCell ref="C134:K138"/>
    <mergeCell ref="A120:A121"/>
    <mergeCell ref="B120:D121"/>
    <mergeCell ref="F120:G121"/>
    <mergeCell ref="H120:I121"/>
    <mergeCell ref="A125:I125"/>
    <mergeCell ref="C128:K128"/>
    <mergeCell ref="A116:K116"/>
    <mergeCell ref="I132:J132"/>
    <mergeCell ref="F132:H132"/>
    <mergeCell ref="I130:J130"/>
    <mergeCell ref="F130:H130"/>
    <mergeCell ref="A155:B155"/>
    <mergeCell ref="D155:E155"/>
    <mergeCell ref="H155:I155"/>
    <mergeCell ref="J155:K155"/>
    <mergeCell ref="A167:A168"/>
    <mergeCell ref="B167:C167"/>
    <mergeCell ref="D167:K167"/>
    <mergeCell ref="F168:K168"/>
    <mergeCell ref="A139:G139"/>
    <mergeCell ref="A151:D151"/>
    <mergeCell ref="E151:F151"/>
    <mergeCell ref="F176:K176"/>
    <mergeCell ref="A177:A178"/>
    <mergeCell ref="B177:B178"/>
    <mergeCell ref="C177:C178"/>
    <mergeCell ref="F177:K177"/>
    <mergeCell ref="F178:K178"/>
    <mergeCell ref="A169:A176"/>
    <mergeCell ref="B169:B176"/>
    <mergeCell ref="C169:C176"/>
    <mergeCell ref="F169:K169"/>
    <mergeCell ref="F170:K170"/>
    <mergeCell ref="F171:K171"/>
    <mergeCell ref="F172:K172"/>
    <mergeCell ref="F173:K173"/>
    <mergeCell ref="F174:K174"/>
    <mergeCell ref="F175:K175"/>
    <mergeCell ref="A179:A184"/>
    <mergeCell ref="B179:B184"/>
    <mergeCell ref="C179:C184"/>
    <mergeCell ref="F179:K179"/>
    <mergeCell ref="F180:K180"/>
    <mergeCell ref="F181:K181"/>
    <mergeCell ref="F182:K182"/>
    <mergeCell ref="F183:K183"/>
    <mergeCell ref="F184:K184"/>
    <mergeCell ref="A197:A198"/>
    <mergeCell ref="B197:C197"/>
    <mergeCell ref="D197:K197"/>
    <mergeCell ref="F198:K198"/>
    <mergeCell ref="A199:A204"/>
    <mergeCell ref="B199:B204"/>
    <mergeCell ref="C199:C204"/>
    <mergeCell ref="F199:K199"/>
    <mergeCell ref="F200:K200"/>
    <mergeCell ref="F201:K201"/>
    <mergeCell ref="F202:K202"/>
    <mergeCell ref="F203:K203"/>
    <mergeCell ref="F204:K204"/>
    <mergeCell ref="F218:K218"/>
    <mergeCell ref="F219:K219"/>
    <mergeCell ref="F220:K220"/>
    <mergeCell ref="F221:K221"/>
    <mergeCell ref="F209:K209"/>
    <mergeCell ref="F210:K210"/>
    <mergeCell ref="A211:A226"/>
    <mergeCell ref="B211:B226"/>
    <mergeCell ref="C211:C226"/>
    <mergeCell ref="F211:K211"/>
    <mergeCell ref="F212:K212"/>
    <mergeCell ref="F213:K213"/>
    <mergeCell ref="F214:K214"/>
    <mergeCell ref="F215:K215"/>
    <mergeCell ref="A205:A210"/>
    <mergeCell ref="B205:B210"/>
    <mergeCell ref="C205:C210"/>
    <mergeCell ref="F205:K205"/>
    <mergeCell ref="F206:K206"/>
    <mergeCell ref="F207:K207"/>
    <mergeCell ref="F208:K208"/>
    <mergeCell ref="F216:K216"/>
    <mergeCell ref="F217:K217"/>
    <mergeCell ref="A231:A233"/>
    <mergeCell ref="B231:B233"/>
    <mergeCell ref="C231:C233"/>
    <mergeCell ref="F231:K231"/>
    <mergeCell ref="F232:K232"/>
    <mergeCell ref="F233:K233"/>
    <mergeCell ref="F222:K222"/>
    <mergeCell ref="F223:K223"/>
    <mergeCell ref="F224:K224"/>
    <mergeCell ref="F225:K225"/>
    <mergeCell ref="F226:K226"/>
    <mergeCell ref="A229:A230"/>
    <mergeCell ref="B229:C229"/>
    <mergeCell ref="D229:K229"/>
    <mergeCell ref="F230:K230"/>
    <mergeCell ref="F241:I241"/>
    <mergeCell ref="A246:I247"/>
    <mergeCell ref="A250:J250"/>
    <mergeCell ref="A251:G251"/>
    <mergeCell ref="A252:J252"/>
    <mergeCell ref="G235:I235"/>
    <mergeCell ref="J235:K235"/>
    <mergeCell ref="A237:D237"/>
    <mergeCell ref="G237:I237"/>
    <mergeCell ref="J237:K237"/>
    <mergeCell ref="G239:I239"/>
    <mergeCell ref="J239:K239"/>
    <mergeCell ref="A278:E279"/>
    <mergeCell ref="F278:G279"/>
    <mergeCell ref="H278:H279"/>
    <mergeCell ref="A280:E280"/>
    <mergeCell ref="F280:G280"/>
    <mergeCell ref="A281:E281"/>
    <mergeCell ref="F281:G281"/>
    <mergeCell ref="A253:G253"/>
    <mergeCell ref="A254:I254"/>
    <mergeCell ref="A264:D264"/>
    <mergeCell ref="A265:D265"/>
    <mergeCell ref="A266:D266"/>
    <mergeCell ref="A267:D267"/>
    <mergeCell ref="A291:D291"/>
    <mergeCell ref="A292:D292"/>
    <mergeCell ref="A293:D293"/>
    <mergeCell ref="A297:K297"/>
    <mergeCell ref="A301:A302"/>
    <mergeCell ref="B301:D302"/>
    <mergeCell ref="F301:G302"/>
    <mergeCell ref="H301:I302"/>
    <mergeCell ref="A282:E282"/>
    <mergeCell ref="F282:G282"/>
    <mergeCell ref="A287:D288"/>
    <mergeCell ref="A289:D289"/>
    <mergeCell ref="A290:D290"/>
    <mergeCell ref="A283:E283"/>
    <mergeCell ref="F283:G283"/>
  </mergeCells>
  <pageMargins left="0.70866141732283472" right="0.70866141732283472" top="0.98425196850393704" bottom="0.39370078740157483" header="0.31496062992125984" footer="0.31496062992125984"/>
  <pageSetup paperSize="9" scale="99" orientation="landscape" r:id="rId1"/>
  <headerFooter>
    <oddHeader>&amp;LAnlage 2.2,
Gobbingstraße 11&amp;CStandortentwicklung Berufsfeuerwehr
Kröl-/ Gobbinstraße
02826 Görlitz&amp;R 18.09.2024</oddHeader>
    <oddFooter>&amp;R&amp;8&amp;Pvon&amp;N</oddFooter>
  </headerFooter>
  <rowBreaks count="8" manualBreakCount="8">
    <brk id="17" max="16383" man="1"/>
    <brk id="45" max="16383" man="1"/>
    <brk id="66" max="10" man="1"/>
    <brk id="98" max="10" man="1"/>
    <brk id="124" max="10" man="1"/>
    <brk id="138" max="10" man="1"/>
    <brk id="164" max="10" man="1"/>
    <brk id="24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2"/>
  <sheetViews>
    <sheetView zoomScale="145" zoomScaleNormal="145" zoomScalePageLayoutView="130" workbookViewId="0">
      <selection activeCell="F35" sqref="F35"/>
    </sheetView>
  </sheetViews>
  <sheetFormatPr baseColWidth="10" defaultRowHeight="15" x14ac:dyDescent="0.25"/>
  <cols>
    <col min="1" max="1" width="10.140625" style="19" customWidth="1"/>
    <col min="2" max="2" width="6" style="19" bestFit="1" customWidth="1"/>
    <col min="3" max="3" width="8.7109375" style="19" bestFit="1" customWidth="1"/>
    <col min="4" max="4" width="11.5703125" style="19" customWidth="1"/>
    <col min="5" max="5" width="9.42578125" style="19" customWidth="1"/>
    <col min="6" max="6" width="14" style="19" customWidth="1"/>
    <col min="7" max="7" width="7.85546875" style="19" customWidth="1"/>
    <col min="8" max="8" width="14.28515625" style="19" customWidth="1"/>
    <col min="9" max="9" width="14.42578125" style="19" customWidth="1"/>
    <col min="10" max="10" width="13.42578125" style="19" customWidth="1"/>
    <col min="11" max="11" width="15.140625" style="19" bestFit="1" customWidth="1"/>
    <col min="12" max="13" width="11.42578125" style="19"/>
    <col min="14" max="16384" width="11.42578125" style="1"/>
  </cols>
  <sheetData>
    <row r="1" spans="1:13" ht="35.25" customHeight="1" x14ac:dyDescent="0.25">
      <c r="A1" s="353" t="s">
        <v>105</v>
      </c>
      <c r="B1" s="354"/>
      <c r="C1" s="354"/>
      <c r="D1" s="354"/>
      <c r="E1" s="354"/>
      <c r="F1" s="354"/>
      <c r="G1" s="354"/>
      <c r="H1" s="354"/>
      <c r="I1" s="354"/>
    </row>
    <row r="3" spans="1:13" s="2" customFormat="1" ht="12" x14ac:dyDescent="0.2">
      <c r="A3" s="24"/>
      <c r="B3" s="24"/>
      <c r="C3" s="24"/>
      <c r="D3" s="24"/>
      <c r="E3" s="24"/>
      <c r="F3" s="24"/>
      <c r="G3" s="24"/>
      <c r="H3" s="24"/>
      <c r="I3" s="24"/>
      <c r="J3" s="24"/>
      <c r="K3" s="24"/>
      <c r="L3" s="24"/>
      <c r="M3" s="24"/>
    </row>
    <row r="4" spans="1:13" s="3" customFormat="1" ht="168" customHeight="1" x14ac:dyDescent="0.25">
      <c r="A4" s="25" t="s">
        <v>0</v>
      </c>
      <c r="B4" s="26"/>
      <c r="C4" s="355" t="s">
        <v>141</v>
      </c>
      <c r="D4" s="355"/>
      <c r="E4" s="355"/>
      <c r="F4" s="355"/>
      <c r="G4" s="355"/>
      <c r="H4" s="355"/>
      <c r="I4" s="355"/>
      <c r="J4" s="355"/>
      <c r="K4" s="355"/>
      <c r="L4" s="26"/>
      <c r="M4" s="26"/>
    </row>
    <row r="5" spans="1:13" s="3" customFormat="1" ht="12.75" thickBot="1" x14ac:dyDescent="0.3">
      <c r="A5" s="26"/>
      <c r="B5" s="26"/>
      <c r="C5" s="114"/>
      <c r="D5" s="114"/>
      <c r="E5" s="114"/>
      <c r="F5" s="114"/>
      <c r="G5" s="114"/>
      <c r="H5" s="114"/>
      <c r="I5" s="114"/>
      <c r="J5" s="114"/>
      <c r="K5" s="114"/>
      <c r="L5" s="26"/>
      <c r="M5" s="26"/>
    </row>
    <row r="6" spans="1:13" s="3" customFormat="1" ht="15.75" thickBot="1" x14ac:dyDescent="0.3">
      <c r="A6" s="26"/>
      <c r="B6" s="26"/>
      <c r="C6" s="114"/>
      <c r="D6" s="114"/>
      <c r="E6" s="114"/>
      <c r="F6" s="357" t="s">
        <v>64</v>
      </c>
      <c r="G6" s="358"/>
      <c r="H6" s="358"/>
      <c r="I6" s="359">
        <f>H19+H151+K266</f>
        <v>0</v>
      </c>
      <c r="J6" s="360"/>
      <c r="K6" s="114"/>
      <c r="L6" s="26"/>
      <c r="M6" s="26"/>
    </row>
    <row r="7" spans="1:13" s="3" customFormat="1" ht="15.75" thickBot="1" x14ac:dyDescent="0.3">
      <c r="A7" s="27" t="s">
        <v>60</v>
      </c>
      <c r="B7" s="28"/>
      <c r="C7" s="29"/>
      <c r="D7" s="29"/>
      <c r="E7" s="29"/>
      <c r="F7" s="26"/>
      <c r="G7" s="26"/>
      <c r="H7" s="26"/>
      <c r="I7" s="154"/>
      <c r="J7" s="154"/>
      <c r="K7" s="114"/>
      <c r="L7" s="26"/>
      <c r="M7" s="26"/>
    </row>
    <row r="8" spans="1:13" s="3" customFormat="1" ht="15.75" thickBot="1" x14ac:dyDescent="0.3">
      <c r="A8" s="30"/>
      <c r="B8" s="30"/>
      <c r="C8" s="31"/>
      <c r="D8" s="29"/>
      <c r="E8" s="28"/>
      <c r="F8" s="357" t="s">
        <v>65</v>
      </c>
      <c r="G8" s="358"/>
      <c r="H8" s="358"/>
      <c r="I8" s="359">
        <f>I6*1.19</f>
        <v>0</v>
      </c>
      <c r="J8" s="360"/>
      <c r="K8" s="114"/>
      <c r="L8" s="26"/>
      <c r="M8" s="26"/>
    </row>
    <row r="9" spans="1:13" s="3" customFormat="1" x14ac:dyDescent="0.25">
      <c r="A9" s="30"/>
      <c r="B9" s="30"/>
      <c r="C9" s="31"/>
      <c r="D9" s="29"/>
      <c r="E9" s="28"/>
      <c r="F9" s="149"/>
      <c r="G9" s="149"/>
      <c r="H9" s="149"/>
      <c r="I9" s="148"/>
      <c r="J9" s="148"/>
      <c r="K9" s="127"/>
      <c r="L9" s="26"/>
      <c r="M9" s="26"/>
    </row>
    <row r="10" spans="1:13" s="3" customFormat="1" ht="15" customHeight="1" x14ac:dyDescent="0.25">
      <c r="A10" s="338" t="s">
        <v>129</v>
      </c>
      <c r="B10" s="339"/>
      <c r="C10" s="344" t="s">
        <v>128</v>
      </c>
      <c r="D10" s="345"/>
      <c r="E10" s="345"/>
      <c r="F10" s="345"/>
      <c r="G10" s="345"/>
      <c r="H10" s="345"/>
      <c r="I10" s="345"/>
      <c r="J10" s="345"/>
      <c r="K10" s="346"/>
      <c r="L10" s="26"/>
      <c r="M10" s="26"/>
    </row>
    <row r="11" spans="1:13" s="3" customFormat="1" ht="15" customHeight="1" x14ac:dyDescent="0.25">
      <c r="A11" s="340"/>
      <c r="B11" s="341"/>
      <c r="C11" s="347"/>
      <c r="D11" s="348"/>
      <c r="E11" s="348"/>
      <c r="F11" s="348"/>
      <c r="G11" s="348"/>
      <c r="H11" s="348"/>
      <c r="I11" s="348"/>
      <c r="J11" s="348"/>
      <c r="K11" s="349"/>
      <c r="L11" s="26"/>
      <c r="M11" s="26"/>
    </row>
    <row r="12" spans="1:13" s="3" customFormat="1" ht="15" customHeight="1" x14ac:dyDescent="0.25">
      <c r="A12" s="340"/>
      <c r="B12" s="341"/>
      <c r="C12" s="347"/>
      <c r="D12" s="348"/>
      <c r="E12" s="348"/>
      <c r="F12" s="348"/>
      <c r="G12" s="348"/>
      <c r="H12" s="348"/>
      <c r="I12" s="348"/>
      <c r="J12" s="348"/>
      <c r="K12" s="349"/>
      <c r="L12" s="26"/>
      <c r="M12" s="26"/>
    </row>
    <row r="13" spans="1:13" s="3" customFormat="1" ht="15" customHeight="1" x14ac:dyDescent="0.25">
      <c r="A13" s="340"/>
      <c r="B13" s="341"/>
      <c r="C13" s="347"/>
      <c r="D13" s="348"/>
      <c r="E13" s="348"/>
      <c r="F13" s="348"/>
      <c r="G13" s="348"/>
      <c r="H13" s="348"/>
      <c r="I13" s="348"/>
      <c r="J13" s="348"/>
      <c r="K13" s="349"/>
      <c r="L13" s="26"/>
      <c r="M13" s="26"/>
    </row>
    <row r="14" spans="1:13" s="3" customFormat="1" ht="31.5" customHeight="1" x14ac:dyDescent="0.25">
      <c r="A14" s="342"/>
      <c r="B14" s="343"/>
      <c r="C14" s="350"/>
      <c r="D14" s="351"/>
      <c r="E14" s="351"/>
      <c r="F14" s="351"/>
      <c r="G14" s="351"/>
      <c r="H14" s="351"/>
      <c r="I14" s="351"/>
      <c r="J14" s="351"/>
      <c r="K14" s="352"/>
      <c r="L14" s="26"/>
      <c r="M14" s="26"/>
    </row>
    <row r="15" spans="1:13" s="3" customFormat="1" ht="17.25" x14ac:dyDescent="0.3">
      <c r="A15" s="18"/>
      <c r="B15" s="19"/>
      <c r="C15" s="19"/>
      <c r="D15" s="19"/>
      <c r="E15" s="19"/>
      <c r="F15" s="19"/>
      <c r="G15" s="19"/>
      <c r="H15" s="19"/>
      <c r="I15" s="19"/>
      <c r="J15" s="19"/>
      <c r="K15" s="114"/>
      <c r="L15" s="26"/>
      <c r="M15" s="26"/>
    </row>
    <row r="16" spans="1:13" s="3" customFormat="1" x14ac:dyDescent="0.25">
      <c r="A16" s="334"/>
      <c r="B16" s="335"/>
      <c r="C16" s="335"/>
      <c r="D16" s="335"/>
      <c r="E16" s="335"/>
      <c r="F16" s="335"/>
      <c r="G16" s="335"/>
      <c r="H16" s="19"/>
      <c r="I16" s="19"/>
      <c r="J16" s="26"/>
      <c r="K16" s="114"/>
      <c r="L16" s="26"/>
      <c r="M16" s="26"/>
    </row>
    <row r="17" spans="1:13" s="3" customFormat="1" ht="12.75" x14ac:dyDescent="0.25">
      <c r="A17" s="335"/>
      <c r="B17" s="335"/>
      <c r="C17" s="335"/>
      <c r="D17" s="335"/>
      <c r="E17" s="335"/>
      <c r="F17" s="335"/>
      <c r="G17" s="335"/>
      <c r="H17" s="61"/>
      <c r="I17" s="61"/>
      <c r="J17" s="61"/>
      <c r="K17" s="61"/>
      <c r="L17" s="26"/>
      <c r="M17" s="26"/>
    </row>
    <row r="18" spans="1:13" s="3" customFormat="1" ht="15.75" thickBot="1" x14ac:dyDescent="0.3">
      <c r="A18" s="20"/>
      <c r="B18" s="19" t="s">
        <v>90</v>
      </c>
      <c r="C18" s="19"/>
      <c r="D18" s="19"/>
      <c r="E18" s="19"/>
      <c r="F18" s="26"/>
      <c r="G18" s="26"/>
      <c r="H18" s="62"/>
      <c r="I18" s="62"/>
      <c r="J18" s="62"/>
      <c r="K18" s="63"/>
      <c r="L18" s="26"/>
      <c r="M18" s="26"/>
    </row>
    <row r="19" spans="1:13" s="3" customFormat="1" ht="15.75" thickBot="1" x14ac:dyDescent="0.3">
      <c r="A19" s="20"/>
      <c r="B19" s="19"/>
      <c r="C19" s="19" t="s">
        <v>83</v>
      </c>
      <c r="D19" s="19"/>
      <c r="E19" s="19"/>
      <c r="F19" s="26"/>
      <c r="G19" s="26"/>
      <c r="H19" s="153">
        <f>K119</f>
        <v>0</v>
      </c>
      <c r="I19" s="64"/>
      <c r="J19" s="64"/>
      <c r="K19" s="64"/>
      <c r="L19" s="26"/>
      <c r="M19" s="26"/>
    </row>
    <row r="20" spans="1:13" s="3" customFormat="1" x14ac:dyDescent="0.25">
      <c r="A20" s="19"/>
      <c r="B20" s="26"/>
      <c r="C20" s="19"/>
      <c r="D20" s="19"/>
      <c r="E20" s="19"/>
      <c r="F20" s="19"/>
      <c r="G20" s="19"/>
      <c r="H20" s="152"/>
      <c r="I20" s="65"/>
      <c r="J20" s="65"/>
      <c r="K20" s="65"/>
      <c r="L20" s="26"/>
      <c r="M20" s="26"/>
    </row>
    <row r="21" spans="1:13" s="3" customFormat="1" x14ac:dyDescent="0.25">
      <c r="A21" s="19"/>
      <c r="B21" s="26"/>
      <c r="C21" s="19"/>
      <c r="D21" s="19"/>
      <c r="E21" s="19"/>
      <c r="F21" s="19"/>
      <c r="G21" s="19"/>
      <c r="H21" s="200"/>
      <c r="I21" s="21"/>
      <c r="J21" s="21"/>
      <c r="K21" s="21"/>
      <c r="L21" s="26"/>
      <c r="M21" s="26"/>
    </row>
    <row r="22" spans="1:13" s="205" customFormat="1" x14ac:dyDescent="0.25">
      <c r="A22" s="202"/>
      <c r="B22" s="202"/>
      <c r="C22" s="202"/>
      <c r="D22" s="202"/>
      <c r="E22" s="202"/>
      <c r="F22" s="202"/>
      <c r="G22" s="202"/>
      <c r="H22" s="217"/>
      <c r="I22" s="204"/>
      <c r="J22" s="202"/>
      <c r="K22" s="63"/>
      <c r="L22" s="62"/>
      <c r="M22" s="62"/>
    </row>
    <row r="23" spans="1:13" s="205" customFormat="1" x14ac:dyDescent="0.25">
      <c r="A23" s="202"/>
      <c r="B23" s="202"/>
      <c r="C23" s="202"/>
      <c r="D23" s="202"/>
      <c r="E23" s="202"/>
      <c r="F23" s="202"/>
      <c r="G23" s="202"/>
      <c r="H23" s="201"/>
      <c r="I23" s="204"/>
      <c r="J23" s="202"/>
      <c r="K23" s="63"/>
      <c r="L23" s="62"/>
      <c r="M23" s="62"/>
    </row>
    <row r="24" spans="1:13" s="205" customFormat="1" x14ac:dyDescent="0.25">
      <c r="A24" s="202"/>
      <c r="B24" s="202"/>
      <c r="C24" s="202"/>
      <c r="D24" s="202"/>
      <c r="E24" s="206"/>
      <c r="F24" s="62"/>
      <c r="G24" s="202"/>
      <c r="H24" s="217"/>
      <c r="I24" s="204"/>
      <c r="J24" s="202"/>
      <c r="K24" s="63"/>
      <c r="L24" s="62"/>
      <c r="M24" s="62"/>
    </row>
    <row r="25" spans="1:13" s="3" customFormat="1" x14ac:dyDescent="0.25">
      <c r="A25" s="19"/>
      <c r="B25" s="19"/>
      <c r="C25" s="19"/>
      <c r="D25" s="19"/>
      <c r="E25" s="23"/>
      <c r="F25" s="26"/>
      <c r="G25" s="19"/>
      <c r="H25" s="65"/>
      <c r="I25" s="22"/>
      <c r="J25" s="19"/>
      <c r="K25" s="114"/>
      <c r="L25" s="26"/>
      <c r="M25" s="26"/>
    </row>
    <row r="26" spans="1:13" s="3" customFormat="1" ht="15" customHeight="1" x14ac:dyDescent="0.25">
      <c r="A26" s="25"/>
      <c r="B26" s="26"/>
      <c r="C26" s="114"/>
      <c r="D26" s="114"/>
      <c r="E26" s="114"/>
      <c r="F26" s="114"/>
      <c r="G26" s="114"/>
      <c r="H26" s="114"/>
      <c r="I26" s="114"/>
      <c r="J26" s="114"/>
      <c r="K26" s="114"/>
      <c r="L26" s="26"/>
      <c r="M26" s="26"/>
    </row>
    <row r="27" spans="1:13" s="3" customFormat="1" ht="15" customHeight="1" x14ac:dyDescent="0.25">
      <c r="A27" s="32" t="s">
        <v>89</v>
      </c>
      <c r="B27" s="26"/>
      <c r="C27" s="114"/>
      <c r="D27" s="114"/>
      <c r="E27" s="114"/>
      <c r="F27" s="114"/>
      <c r="G27" s="114"/>
      <c r="H27" s="114"/>
      <c r="I27" s="114"/>
      <c r="J27" s="114"/>
      <c r="K27" s="114"/>
      <c r="L27" s="26"/>
      <c r="M27" s="26"/>
    </row>
    <row r="28" spans="1:13" s="3" customFormat="1" ht="15" customHeight="1" x14ac:dyDescent="0.25">
      <c r="A28" s="25"/>
      <c r="B28" s="26"/>
      <c r="C28" s="114"/>
      <c r="D28" s="114"/>
      <c r="E28" s="114"/>
      <c r="F28" s="114"/>
      <c r="G28" s="114"/>
      <c r="H28" s="114"/>
      <c r="I28" s="114"/>
      <c r="J28" s="114"/>
      <c r="K28" s="114"/>
      <c r="L28" s="26"/>
      <c r="M28" s="26"/>
    </row>
    <row r="29" spans="1:13" s="2" customFormat="1" ht="15" customHeight="1" x14ac:dyDescent="0.2">
      <c r="A29" s="33" t="s">
        <v>74</v>
      </c>
      <c r="B29" s="24"/>
      <c r="C29" s="24"/>
      <c r="D29" s="24"/>
      <c r="E29" s="24"/>
      <c r="F29" s="24"/>
      <c r="G29" s="24"/>
      <c r="H29" s="24"/>
      <c r="I29" s="24"/>
      <c r="J29" s="24"/>
      <c r="K29" s="24"/>
      <c r="L29" s="24"/>
      <c r="M29" s="24"/>
    </row>
    <row r="30" spans="1:13" s="2" customFormat="1" ht="15" customHeight="1" x14ac:dyDescent="0.2">
      <c r="A30" s="24"/>
      <c r="B30" s="24"/>
      <c r="C30" s="24"/>
      <c r="D30" s="24"/>
      <c r="E30" s="24"/>
      <c r="F30" s="24"/>
      <c r="G30" s="24"/>
      <c r="H30" s="24"/>
      <c r="I30" s="24"/>
      <c r="J30" s="24"/>
      <c r="K30" s="24"/>
      <c r="L30" s="24"/>
      <c r="M30" s="24"/>
    </row>
    <row r="31" spans="1:13" s="2" customFormat="1" ht="15" customHeight="1" x14ac:dyDescent="0.2">
      <c r="A31" s="309" t="s">
        <v>52</v>
      </c>
      <c r="B31" s="310"/>
      <c r="C31" s="310"/>
      <c r="D31" s="322"/>
      <c r="E31" s="336">
        <v>93000</v>
      </c>
      <c r="F31" s="337"/>
      <c r="G31" s="34"/>
      <c r="H31" s="24"/>
      <c r="I31" s="24"/>
      <c r="J31" s="24"/>
      <c r="K31" s="24"/>
      <c r="L31" s="24"/>
      <c r="M31" s="24"/>
    </row>
    <row r="32" spans="1:13" s="2" customFormat="1" ht="15" customHeight="1" x14ac:dyDescent="0.2">
      <c r="A32" s="35"/>
      <c r="B32" s="35"/>
      <c r="C32" s="35"/>
      <c r="D32" s="35"/>
      <c r="E32" s="35"/>
      <c r="F32" s="35"/>
      <c r="G32" s="35"/>
      <c r="H32" s="35"/>
      <c r="I32" s="35"/>
      <c r="J32" s="35"/>
      <c r="K32" s="35"/>
      <c r="L32" s="24"/>
      <c r="M32" s="24"/>
    </row>
    <row r="33" spans="1:13" s="2" customFormat="1" ht="15" customHeight="1" x14ac:dyDescent="0.2">
      <c r="A33" s="36" t="s">
        <v>67</v>
      </c>
      <c r="B33" s="24"/>
      <c r="C33" s="24"/>
      <c r="D33" s="24"/>
      <c r="E33" s="24"/>
      <c r="F33" s="37"/>
      <c r="G33" s="24"/>
      <c r="H33" s="24"/>
      <c r="I33" s="24"/>
      <c r="J33" s="24"/>
      <c r="K33" s="24"/>
      <c r="L33" s="24"/>
      <c r="M33" s="24"/>
    </row>
    <row r="34" spans="1:13" s="2" customFormat="1" ht="15" customHeight="1" x14ac:dyDescent="0.2">
      <c r="A34" s="24"/>
      <c r="B34" s="24"/>
      <c r="C34" s="24"/>
      <c r="D34" s="24"/>
      <c r="E34" s="24"/>
      <c r="F34" s="38" t="s">
        <v>51</v>
      </c>
      <c r="G34" s="24"/>
      <c r="H34" s="24"/>
      <c r="I34" s="24"/>
      <c r="J34" s="24"/>
      <c r="K34" s="24"/>
      <c r="L34" s="24"/>
      <c r="M34" s="24"/>
    </row>
    <row r="35" spans="1:13" s="2" customFormat="1" ht="28.5" customHeight="1" x14ac:dyDescent="0.2">
      <c r="A35" s="251" t="s">
        <v>53</v>
      </c>
      <c r="B35" s="252"/>
      <c r="C35" s="182"/>
      <c r="D35" s="309" t="s">
        <v>49</v>
      </c>
      <c r="E35" s="322"/>
      <c r="F35" s="183"/>
      <c r="G35" s="24"/>
      <c r="H35" s="309" t="s">
        <v>36</v>
      </c>
      <c r="I35" s="322"/>
      <c r="J35" s="323">
        <f>((K43-K41)*(E31-H41)/(H43-H41))+K41</f>
        <v>0</v>
      </c>
      <c r="K35" s="324"/>
      <c r="L35" s="24"/>
      <c r="M35" s="24"/>
    </row>
    <row r="36" spans="1:13" s="2" customFormat="1" ht="15" customHeight="1" x14ac:dyDescent="0.2">
      <c r="A36" s="24"/>
      <c r="B36" s="24"/>
      <c r="C36" s="24"/>
      <c r="D36" s="24"/>
      <c r="E36" s="24"/>
      <c r="F36" s="24"/>
      <c r="G36" s="24"/>
      <c r="H36" s="24"/>
      <c r="I36" s="24"/>
      <c r="J36" s="24"/>
      <c r="K36" s="24"/>
      <c r="L36" s="24"/>
      <c r="M36" s="24"/>
    </row>
    <row r="37" spans="1:13" s="2" customFormat="1" ht="15" customHeight="1" x14ac:dyDescent="0.2">
      <c r="A37" s="24"/>
      <c r="B37" s="24"/>
      <c r="C37" s="24"/>
      <c r="D37" s="39" t="s">
        <v>54</v>
      </c>
      <c r="E37" s="24"/>
      <c r="F37" s="24"/>
      <c r="G37" s="24"/>
      <c r="H37" s="24"/>
      <c r="I37" s="24"/>
      <c r="J37" s="24"/>
      <c r="K37" s="24"/>
      <c r="L37" s="24"/>
      <c r="M37" s="24"/>
    </row>
    <row r="38" spans="1:13" s="2" customFormat="1" ht="15" customHeight="1" x14ac:dyDescent="0.2">
      <c r="A38" s="24"/>
      <c r="B38" s="24"/>
      <c r="C38" s="24"/>
      <c r="D38" s="39"/>
      <c r="E38" s="24"/>
      <c r="F38" s="24"/>
      <c r="G38" s="24"/>
      <c r="H38" s="39" t="s">
        <v>148</v>
      </c>
      <c r="I38" s="24"/>
      <c r="J38" s="24"/>
      <c r="K38" s="24"/>
      <c r="L38" s="24"/>
      <c r="M38" s="24"/>
    </row>
    <row r="39" spans="1:13" s="2" customFormat="1" ht="15" customHeight="1" x14ac:dyDescent="0.2">
      <c r="A39" s="24"/>
      <c r="B39" s="40"/>
      <c r="C39" s="41"/>
      <c r="D39" s="35"/>
      <c r="E39" s="24"/>
      <c r="F39" s="24"/>
      <c r="G39" s="24"/>
      <c r="H39" s="24"/>
      <c r="I39" s="24"/>
      <c r="J39" s="24"/>
      <c r="K39" s="24"/>
      <c r="L39" s="24"/>
      <c r="M39" s="24"/>
    </row>
    <row r="40" spans="1:13" s="6" customFormat="1" ht="24" x14ac:dyDescent="0.25">
      <c r="A40" s="42"/>
      <c r="B40" s="41"/>
      <c r="C40" s="41"/>
      <c r="D40" s="43"/>
      <c r="E40" s="43"/>
      <c r="F40" s="43"/>
      <c r="G40" s="43"/>
      <c r="H40" s="156" t="s">
        <v>50</v>
      </c>
      <c r="I40" s="156" t="s">
        <v>1</v>
      </c>
      <c r="J40" s="156" t="s">
        <v>2</v>
      </c>
      <c r="K40" s="157" t="s">
        <v>3</v>
      </c>
      <c r="L40" s="44"/>
      <c r="M40" s="44"/>
    </row>
    <row r="41" spans="1:13" s="6" customFormat="1" ht="27.75" customHeight="1" x14ac:dyDescent="0.25">
      <c r="A41" s="42"/>
      <c r="B41" s="41"/>
      <c r="C41" s="41"/>
      <c r="D41" s="43"/>
      <c r="E41" s="43"/>
      <c r="F41" s="43"/>
      <c r="G41" s="43"/>
      <c r="H41" s="139">
        <v>75000</v>
      </c>
      <c r="I41" s="184"/>
      <c r="J41" s="184"/>
      <c r="K41" s="138">
        <f>((J41-I41)*F35)+I41</f>
        <v>0</v>
      </c>
      <c r="L41" s="44"/>
      <c r="M41" s="44"/>
    </row>
    <row r="42" spans="1:13" s="6" customFormat="1" ht="15" customHeight="1" x14ac:dyDescent="0.25">
      <c r="A42" s="42"/>
      <c r="B42" s="41"/>
      <c r="C42" s="41"/>
      <c r="D42" s="43"/>
      <c r="E42" s="43"/>
      <c r="F42" s="43"/>
      <c r="G42" s="43"/>
      <c r="H42" s="139"/>
      <c r="I42" s="139"/>
      <c r="J42" s="139"/>
      <c r="K42" s="138"/>
      <c r="L42" s="44"/>
      <c r="M42" s="44"/>
    </row>
    <row r="43" spans="1:13" s="6" customFormat="1" ht="26.25" customHeight="1" x14ac:dyDescent="0.25">
      <c r="A43" s="42"/>
      <c r="B43" s="41"/>
      <c r="C43" s="41"/>
      <c r="D43" s="43"/>
      <c r="E43" s="43"/>
      <c r="F43" s="43"/>
      <c r="G43" s="43"/>
      <c r="H43" s="139">
        <v>100000</v>
      </c>
      <c r="I43" s="137"/>
      <c r="J43" s="137"/>
      <c r="K43" s="138">
        <f>((J43-I43)*F35)+I43</f>
        <v>0</v>
      </c>
      <c r="L43" s="44"/>
      <c r="M43" s="44"/>
    </row>
    <row r="44" spans="1:13" s="2" customFormat="1" ht="15" customHeight="1" x14ac:dyDescent="0.2">
      <c r="A44" s="45"/>
      <c r="B44" s="41"/>
      <c r="C44" s="41"/>
      <c r="D44" s="35"/>
      <c r="E44" s="35"/>
      <c r="F44" s="35"/>
      <c r="G44" s="35"/>
      <c r="H44" s="35"/>
      <c r="I44" s="35"/>
      <c r="J44" s="35"/>
      <c r="K44" s="35"/>
      <c r="L44" s="24"/>
      <c r="M44" s="24"/>
    </row>
    <row r="45" spans="1:13" s="2" customFormat="1" ht="12" x14ac:dyDescent="0.2">
      <c r="A45" s="33" t="s">
        <v>90</v>
      </c>
      <c r="B45" s="41"/>
      <c r="C45" s="41"/>
      <c r="D45" s="35"/>
      <c r="E45" s="35"/>
      <c r="F45" s="35"/>
      <c r="G45" s="35"/>
      <c r="H45" s="35"/>
      <c r="I45" s="35"/>
      <c r="J45" s="35"/>
      <c r="K45" s="35"/>
      <c r="L45" s="24"/>
      <c r="M45" s="24"/>
    </row>
    <row r="46" spans="1:13" s="2" customFormat="1" ht="12" customHeight="1" x14ac:dyDescent="0.2">
      <c r="A46" s="45"/>
      <c r="B46" s="41"/>
      <c r="C46" s="41"/>
      <c r="D46" s="35"/>
      <c r="E46" s="35"/>
      <c r="F46" s="35"/>
      <c r="G46" s="35"/>
      <c r="H46" s="35"/>
      <c r="I46" s="35"/>
      <c r="J46" s="35"/>
      <c r="K46" s="35"/>
      <c r="L46" s="24"/>
      <c r="M46" s="24"/>
    </row>
    <row r="47" spans="1:13" s="2" customFormat="1" ht="15" customHeight="1" x14ac:dyDescent="0.2">
      <c r="A47" s="245" t="s">
        <v>4</v>
      </c>
      <c r="B47" s="245" t="s">
        <v>5</v>
      </c>
      <c r="C47" s="245"/>
      <c r="D47" s="326" t="s">
        <v>55</v>
      </c>
      <c r="E47" s="327"/>
      <c r="F47" s="327"/>
      <c r="G47" s="327"/>
      <c r="H47" s="327"/>
      <c r="I47" s="327"/>
      <c r="J47" s="327"/>
      <c r="K47" s="328"/>
      <c r="L47" s="24"/>
      <c r="M47" s="24"/>
    </row>
    <row r="48" spans="1:13" s="2" customFormat="1" ht="71.25" customHeight="1" x14ac:dyDescent="0.2">
      <c r="A48" s="325"/>
      <c r="B48" s="86" t="s">
        <v>6</v>
      </c>
      <c r="C48" s="116" t="s">
        <v>7</v>
      </c>
      <c r="D48" s="116" t="s">
        <v>69</v>
      </c>
      <c r="E48" s="116" t="s">
        <v>48</v>
      </c>
      <c r="F48" s="329" t="s">
        <v>61</v>
      </c>
      <c r="G48" s="330"/>
      <c r="H48" s="330"/>
      <c r="I48" s="330"/>
      <c r="J48" s="330"/>
      <c r="K48" s="331"/>
      <c r="L48" s="24"/>
      <c r="M48" s="24"/>
    </row>
    <row r="49" spans="1:13" s="2" customFormat="1" ht="15" customHeight="1" x14ac:dyDescent="0.2">
      <c r="A49" s="245" t="s">
        <v>10</v>
      </c>
      <c r="B49" s="247">
        <v>0.17</v>
      </c>
      <c r="C49" s="249">
        <f>17%+(E49+E50+E51+E52+E53+E54+E55+E56)</f>
        <v>0.17</v>
      </c>
      <c r="D49" s="87" t="s">
        <v>14</v>
      </c>
      <c r="E49" s="7"/>
      <c r="F49" s="319"/>
      <c r="G49" s="320"/>
      <c r="H49" s="320"/>
      <c r="I49" s="320"/>
      <c r="J49" s="320"/>
      <c r="K49" s="321"/>
      <c r="L49" s="24"/>
      <c r="M49" s="24"/>
    </row>
    <row r="50" spans="1:13" s="2" customFormat="1" ht="15" customHeight="1" x14ac:dyDescent="0.2">
      <c r="A50" s="246"/>
      <c r="B50" s="248"/>
      <c r="C50" s="250"/>
      <c r="D50" s="88" t="s">
        <v>17</v>
      </c>
      <c r="E50" s="8"/>
      <c r="F50" s="313"/>
      <c r="G50" s="314"/>
      <c r="H50" s="314"/>
      <c r="I50" s="314"/>
      <c r="J50" s="314"/>
      <c r="K50" s="315"/>
      <c r="L50" s="24"/>
      <c r="M50" s="24"/>
    </row>
    <row r="51" spans="1:13" s="2" customFormat="1" ht="15" customHeight="1" x14ac:dyDescent="0.2">
      <c r="A51" s="246"/>
      <c r="B51" s="248"/>
      <c r="C51" s="250"/>
      <c r="D51" s="89" t="s">
        <v>37</v>
      </c>
      <c r="E51" s="10"/>
      <c r="F51" s="313"/>
      <c r="G51" s="314"/>
      <c r="H51" s="314"/>
      <c r="I51" s="314"/>
      <c r="J51" s="314"/>
      <c r="K51" s="315"/>
      <c r="L51" s="24"/>
      <c r="M51" s="24"/>
    </row>
    <row r="52" spans="1:13" s="2" customFormat="1" ht="15" customHeight="1" x14ac:dyDescent="0.2">
      <c r="A52" s="246"/>
      <c r="B52" s="248"/>
      <c r="C52" s="250"/>
      <c r="D52" s="88" t="s">
        <v>38</v>
      </c>
      <c r="E52" s="8"/>
      <c r="F52" s="313"/>
      <c r="G52" s="314"/>
      <c r="H52" s="314"/>
      <c r="I52" s="314"/>
      <c r="J52" s="314"/>
      <c r="K52" s="315"/>
      <c r="L52" s="24"/>
      <c r="M52" s="24"/>
    </row>
    <row r="53" spans="1:13" s="2" customFormat="1" ht="15" customHeight="1" x14ac:dyDescent="0.2">
      <c r="A53" s="246"/>
      <c r="B53" s="248"/>
      <c r="C53" s="250"/>
      <c r="D53" s="88" t="s">
        <v>18</v>
      </c>
      <c r="E53" s="8"/>
      <c r="F53" s="313"/>
      <c r="G53" s="314"/>
      <c r="H53" s="314"/>
      <c r="I53" s="314"/>
      <c r="J53" s="314"/>
      <c r="K53" s="315"/>
      <c r="L53" s="24"/>
      <c r="M53" s="24"/>
    </row>
    <row r="54" spans="1:13" s="2" customFormat="1" ht="15" customHeight="1" x14ac:dyDescent="0.2">
      <c r="A54" s="246"/>
      <c r="B54" s="248"/>
      <c r="C54" s="250"/>
      <c r="D54" s="88" t="s">
        <v>15</v>
      </c>
      <c r="E54" s="8"/>
      <c r="F54" s="313"/>
      <c r="G54" s="314"/>
      <c r="H54" s="314"/>
      <c r="I54" s="314"/>
      <c r="J54" s="314"/>
      <c r="K54" s="315"/>
      <c r="L54" s="24"/>
      <c r="M54" s="24"/>
    </row>
    <row r="55" spans="1:13" s="2" customFormat="1" ht="15" customHeight="1" x14ac:dyDescent="0.2">
      <c r="A55" s="246"/>
      <c r="B55" s="248"/>
      <c r="C55" s="250"/>
      <c r="D55" s="90" t="s">
        <v>39</v>
      </c>
      <c r="E55" s="8"/>
      <c r="F55" s="313"/>
      <c r="G55" s="314"/>
      <c r="H55" s="314"/>
      <c r="I55" s="314"/>
      <c r="J55" s="314"/>
      <c r="K55" s="315"/>
      <c r="L55" s="24"/>
      <c r="M55" s="24"/>
    </row>
    <row r="56" spans="1:13" s="2" customFormat="1" ht="15" customHeight="1" x14ac:dyDescent="0.2">
      <c r="A56" s="325"/>
      <c r="B56" s="367"/>
      <c r="C56" s="368"/>
      <c r="D56" s="91" t="s">
        <v>20</v>
      </c>
      <c r="E56" s="9"/>
      <c r="F56" s="316"/>
      <c r="G56" s="317"/>
      <c r="H56" s="317"/>
      <c r="I56" s="317"/>
      <c r="J56" s="317"/>
      <c r="K56" s="318"/>
      <c r="L56" s="24"/>
      <c r="M56" s="24"/>
    </row>
    <row r="57" spans="1:13" s="2" customFormat="1" ht="15" customHeight="1" x14ac:dyDescent="0.2">
      <c r="A57" s="245" t="s">
        <v>11</v>
      </c>
      <c r="B57" s="247">
        <v>0.02</v>
      </c>
      <c r="C57" s="249">
        <f>2%+(E57+E58)</f>
        <v>0.02</v>
      </c>
      <c r="D57" s="87" t="s">
        <v>14</v>
      </c>
      <c r="E57" s="11"/>
      <c r="F57" s="319"/>
      <c r="G57" s="320"/>
      <c r="H57" s="320"/>
      <c r="I57" s="320"/>
      <c r="J57" s="320"/>
      <c r="K57" s="321"/>
      <c r="L57" s="24"/>
      <c r="M57" s="24"/>
    </row>
    <row r="58" spans="1:13" s="2" customFormat="1" ht="15" customHeight="1" x14ac:dyDescent="0.2">
      <c r="A58" s="246"/>
      <c r="B58" s="248"/>
      <c r="C58" s="250"/>
      <c r="D58" s="88" t="s">
        <v>17</v>
      </c>
      <c r="E58" s="8"/>
      <c r="F58" s="316"/>
      <c r="G58" s="317"/>
      <c r="H58" s="317"/>
      <c r="I58" s="317"/>
      <c r="J58" s="317"/>
      <c r="K58" s="318"/>
      <c r="L58" s="24"/>
      <c r="M58" s="24"/>
    </row>
    <row r="59" spans="1:13" s="2" customFormat="1" ht="15" customHeight="1" x14ac:dyDescent="0.2">
      <c r="A59" s="245" t="s">
        <v>12</v>
      </c>
      <c r="B59" s="247">
        <v>0.22</v>
      </c>
      <c r="C59" s="249">
        <f>22%+(E59+E60+E61+E62+E63+E64)</f>
        <v>0.22</v>
      </c>
      <c r="D59" s="87" t="s">
        <v>14</v>
      </c>
      <c r="E59" s="11"/>
      <c r="F59" s="319"/>
      <c r="G59" s="320"/>
      <c r="H59" s="320"/>
      <c r="I59" s="320"/>
      <c r="J59" s="320"/>
      <c r="K59" s="321"/>
      <c r="L59" s="24"/>
      <c r="M59" s="24"/>
    </row>
    <row r="60" spans="1:13" s="2" customFormat="1" ht="15" customHeight="1" x14ac:dyDescent="0.2">
      <c r="A60" s="246"/>
      <c r="B60" s="248"/>
      <c r="C60" s="250"/>
      <c r="D60" s="88" t="s">
        <v>17</v>
      </c>
      <c r="E60" s="8"/>
      <c r="F60" s="313"/>
      <c r="G60" s="314"/>
      <c r="H60" s="314"/>
      <c r="I60" s="314"/>
      <c r="J60" s="314"/>
      <c r="K60" s="315"/>
      <c r="L60" s="24"/>
      <c r="M60" s="24"/>
    </row>
    <row r="61" spans="1:13" s="2" customFormat="1" ht="15" customHeight="1" x14ac:dyDescent="0.2">
      <c r="A61" s="246"/>
      <c r="B61" s="248"/>
      <c r="C61" s="250"/>
      <c r="D61" s="88" t="s">
        <v>37</v>
      </c>
      <c r="E61" s="8"/>
      <c r="F61" s="369" t="s">
        <v>57</v>
      </c>
      <c r="G61" s="370"/>
      <c r="H61" s="370"/>
      <c r="I61" s="370"/>
      <c r="J61" s="370"/>
      <c r="K61" s="371"/>
      <c r="L61" s="24"/>
      <c r="M61" s="24"/>
    </row>
    <row r="62" spans="1:13" s="2" customFormat="1" ht="15" customHeight="1" x14ac:dyDescent="0.2">
      <c r="A62" s="246"/>
      <c r="B62" s="248"/>
      <c r="C62" s="250"/>
      <c r="D62" s="88" t="s">
        <v>38</v>
      </c>
      <c r="E62" s="8"/>
      <c r="F62" s="313"/>
      <c r="G62" s="314"/>
      <c r="H62" s="314"/>
      <c r="I62" s="314"/>
      <c r="J62" s="314"/>
      <c r="K62" s="315"/>
      <c r="L62" s="24"/>
      <c r="M62" s="24"/>
    </row>
    <row r="63" spans="1:13" s="2" customFormat="1" ht="15" customHeight="1" x14ac:dyDescent="0.2">
      <c r="A63" s="246"/>
      <c r="B63" s="248"/>
      <c r="C63" s="250"/>
      <c r="D63" s="88" t="s">
        <v>18</v>
      </c>
      <c r="E63" s="8"/>
      <c r="F63" s="313"/>
      <c r="G63" s="314"/>
      <c r="H63" s="314"/>
      <c r="I63" s="314"/>
      <c r="J63" s="314"/>
      <c r="K63" s="315"/>
      <c r="L63" s="24"/>
      <c r="M63" s="24"/>
    </row>
    <row r="64" spans="1:13" s="2" customFormat="1" ht="15" customHeight="1" x14ac:dyDescent="0.2">
      <c r="A64" s="325"/>
      <c r="B64" s="367"/>
      <c r="C64" s="368"/>
      <c r="D64" s="91" t="s">
        <v>15</v>
      </c>
      <c r="E64" s="12"/>
      <c r="F64" s="316"/>
      <c r="G64" s="317"/>
      <c r="H64" s="317"/>
      <c r="I64" s="317"/>
      <c r="J64" s="317"/>
      <c r="K64" s="318"/>
      <c r="L64" s="24"/>
      <c r="M64" s="24"/>
    </row>
    <row r="65" spans="1:13" s="2" customFormat="1" ht="15" customHeight="1" x14ac:dyDescent="0.2">
      <c r="A65" s="46"/>
      <c r="B65" s="47"/>
      <c r="C65" s="56"/>
      <c r="D65" s="57"/>
      <c r="E65" s="67"/>
      <c r="F65" s="66"/>
      <c r="G65" s="66"/>
      <c r="H65" s="66"/>
      <c r="I65" s="66"/>
      <c r="J65" s="66"/>
      <c r="K65" s="66"/>
      <c r="L65" s="24"/>
      <c r="M65" s="24"/>
    </row>
    <row r="66" spans="1:13" s="2" customFormat="1" ht="15" customHeight="1" x14ac:dyDescent="0.2">
      <c r="A66" s="170"/>
      <c r="B66" s="47"/>
      <c r="C66" s="56"/>
      <c r="D66" s="57"/>
      <c r="E66" s="67"/>
      <c r="F66" s="66"/>
      <c r="G66" s="66"/>
      <c r="H66" s="66"/>
      <c r="I66" s="66"/>
      <c r="J66" s="66"/>
      <c r="K66" s="66"/>
      <c r="L66" s="24"/>
      <c r="M66" s="24"/>
    </row>
    <row r="67" spans="1:13" s="2" customFormat="1" ht="15" customHeight="1" x14ac:dyDescent="0.2">
      <c r="A67" s="170"/>
      <c r="B67" s="47"/>
      <c r="C67" s="56"/>
      <c r="D67" s="57"/>
      <c r="E67" s="67"/>
      <c r="F67" s="66"/>
      <c r="G67" s="66"/>
      <c r="H67" s="66"/>
      <c r="I67" s="66"/>
      <c r="J67" s="66"/>
      <c r="K67" s="66"/>
      <c r="L67" s="24"/>
      <c r="M67" s="24"/>
    </row>
    <row r="68" spans="1:13" s="2" customFormat="1" ht="15" customHeight="1" x14ac:dyDescent="0.2">
      <c r="A68" s="170"/>
      <c r="B68" s="47"/>
      <c r="C68" s="56"/>
      <c r="D68" s="57"/>
      <c r="E68" s="67"/>
      <c r="F68" s="66"/>
      <c r="G68" s="66"/>
      <c r="H68" s="66"/>
      <c r="I68" s="66"/>
      <c r="J68" s="66"/>
      <c r="K68" s="66"/>
      <c r="L68" s="24"/>
      <c r="M68" s="24"/>
    </row>
    <row r="69" spans="1:13" s="2" customFormat="1" ht="15" customHeight="1" x14ac:dyDescent="0.2">
      <c r="A69" s="170"/>
      <c r="B69" s="47"/>
      <c r="C69" s="56"/>
      <c r="D69" s="57"/>
      <c r="E69" s="67"/>
      <c r="F69" s="66"/>
      <c r="G69" s="66"/>
      <c r="H69" s="66"/>
      <c r="I69" s="66"/>
      <c r="J69" s="66"/>
      <c r="K69" s="66"/>
      <c r="L69" s="24"/>
      <c r="M69" s="24"/>
    </row>
    <row r="70" spans="1:13" s="2" customFormat="1" ht="15" customHeight="1" x14ac:dyDescent="0.2">
      <c r="A70" s="170"/>
      <c r="B70" s="47"/>
      <c r="C70" s="56"/>
      <c r="D70" s="57"/>
      <c r="E70" s="67"/>
      <c r="F70" s="66"/>
      <c r="G70" s="66"/>
      <c r="H70" s="66"/>
      <c r="I70" s="66"/>
      <c r="J70" s="66"/>
      <c r="K70" s="66"/>
      <c r="L70" s="24"/>
      <c r="M70" s="24"/>
    </row>
    <row r="71" spans="1:13" s="2" customFormat="1" ht="15" customHeight="1" x14ac:dyDescent="0.2">
      <c r="A71" s="170"/>
      <c r="B71" s="47"/>
      <c r="C71" s="56"/>
      <c r="D71" s="57"/>
      <c r="E71" s="67"/>
      <c r="F71" s="66"/>
      <c r="G71" s="66"/>
      <c r="H71" s="66"/>
      <c r="I71" s="66"/>
      <c r="J71" s="66"/>
      <c r="K71" s="66"/>
      <c r="L71" s="24"/>
      <c r="M71" s="24"/>
    </row>
    <row r="72" spans="1:13" s="2" customFormat="1" ht="15" customHeight="1" x14ac:dyDescent="0.2">
      <c r="A72" s="170"/>
      <c r="B72" s="47"/>
      <c r="C72" s="56"/>
      <c r="D72" s="57"/>
      <c r="E72" s="67"/>
      <c r="F72" s="66"/>
      <c r="G72" s="66"/>
      <c r="H72" s="66"/>
      <c r="I72" s="66"/>
      <c r="J72" s="66"/>
      <c r="K72" s="66"/>
      <c r="L72" s="24"/>
      <c r="M72" s="24"/>
    </row>
    <row r="73" spans="1:13" s="2" customFormat="1" ht="15" customHeight="1" x14ac:dyDescent="0.2">
      <c r="A73" s="170"/>
      <c r="B73" s="47"/>
      <c r="C73" s="56"/>
      <c r="D73" s="57"/>
      <c r="E73" s="67"/>
      <c r="F73" s="66"/>
      <c r="G73" s="66"/>
      <c r="H73" s="66"/>
      <c r="I73" s="66"/>
      <c r="J73" s="66"/>
      <c r="K73" s="66"/>
      <c r="L73" s="24"/>
      <c r="M73" s="24"/>
    </row>
    <row r="74" spans="1:13" s="2" customFormat="1" ht="15" customHeight="1" x14ac:dyDescent="0.2">
      <c r="A74" s="46"/>
      <c r="B74" s="47"/>
      <c r="C74" s="56"/>
      <c r="D74" s="57"/>
      <c r="E74" s="67"/>
      <c r="F74" s="66"/>
      <c r="G74" s="66"/>
      <c r="H74" s="66"/>
      <c r="I74" s="66"/>
      <c r="J74" s="66"/>
      <c r="K74" s="66"/>
      <c r="L74" s="24"/>
      <c r="M74" s="24"/>
    </row>
    <row r="75" spans="1:13" s="2" customFormat="1" ht="15" customHeight="1" x14ac:dyDescent="0.2">
      <c r="A75" s="364" t="s">
        <v>4</v>
      </c>
      <c r="B75" s="364" t="s">
        <v>5</v>
      </c>
      <c r="C75" s="364"/>
      <c r="D75" s="372" t="s">
        <v>55</v>
      </c>
      <c r="E75" s="373"/>
      <c r="F75" s="373"/>
      <c r="G75" s="373"/>
      <c r="H75" s="373"/>
      <c r="I75" s="373"/>
      <c r="J75" s="373"/>
      <c r="K75" s="374"/>
      <c r="L75" s="24"/>
      <c r="M75" s="24"/>
    </row>
    <row r="76" spans="1:13" s="2" customFormat="1" ht="65.25" customHeight="1" x14ac:dyDescent="0.2">
      <c r="A76" s="366"/>
      <c r="B76" s="93" t="s">
        <v>6</v>
      </c>
      <c r="C76" s="113" t="s">
        <v>7</v>
      </c>
      <c r="D76" s="113" t="s">
        <v>69</v>
      </c>
      <c r="E76" s="113" t="s">
        <v>48</v>
      </c>
      <c r="F76" s="375" t="s">
        <v>61</v>
      </c>
      <c r="G76" s="376"/>
      <c r="H76" s="376"/>
      <c r="I76" s="376"/>
      <c r="J76" s="376"/>
      <c r="K76" s="377"/>
      <c r="L76" s="24"/>
      <c r="M76" s="24"/>
    </row>
    <row r="77" spans="1:13" s="2" customFormat="1" ht="15" customHeight="1" x14ac:dyDescent="0.2">
      <c r="A77" s="364" t="s">
        <v>13</v>
      </c>
      <c r="B77" s="391">
        <v>7.0000000000000007E-2</v>
      </c>
      <c r="C77" s="249">
        <f>7%+(E77+E78+E79+E80+E81+E82+E7)</f>
        <v>7.0000000000000007E-2</v>
      </c>
      <c r="D77" s="92" t="s">
        <v>14</v>
      </c>
      <c r="E77" s="11"/>
      <c r="F77" s="319"/>
      <c r="G77" s="320"/>
      <c r="H77" s="320"/>
      <c r="I77" s="320"/>
      <c r="J77" s="320"/>
      <c r="K77" s="321"/>
      <c r="L77" s="24"/>
      <c r="M77" s="24"/>
    </row>
    <row r="78" spans="1:13" s="2" customFormat="1" ht="15" customHeight="1" x14ac:dyDescent="0.2">
      <c r="A78" s="365"/>
      <c r="B78" s="392"/>
      <c r="C78" s="250"/>
      <c r="D78" s="88" t="s">
        <v>17</v>
      </c>
      <c r="E78" s="8"/>
      <c r="F78" s="313"/>
      <c r="G78" s="314"/>
      <c r="H78" s="314"/>
      <c r="I78" s="314"/>
      <c r="J78" s="314"/>
      <c r="K78" s="315"/>
      <c r="L78" s="24"/>
      <c r="M78" s="24"/>
    </row>
    <row r="79" spans="1:13" s="2" customFormat="1" ht="15" customHeight="1" x14ac:dyDescent="0.2">
      <c r="A79" s="365"/>
      <c r="B79" s="392"/>
      <c r="C79" s="250"/>
      <c r="D79" s="89" t="s">
        <v>37</v>
      </c>
      <c r="E79" s="10"/>
      <c r="F79" s="313"/>
      <c r="G79" s="314"/>
      <c r="H79" s="314"/>
      <c r="I79" s="314"/>
      <c r="J79" s="314"/>
      <c r="K79" s="315"/>
      <c r="L79" s="24"/>
      <c r="M79" s="24"/>
    </row>
    <row r="80" spans="1:13" s="2" customFormat="1" ht="15" customHeight="1" x14ac:dyDescent="0.2">
      <c r="A80" s="365"/>
      <c r="B80" s="392"/>
      <c r="C80" s="250"/>
      <c r="D80" s="88" t="s">
        <v>38</v>
      </c>
      <c r="E80" s="8"/>
      <c r="F80" s="313"/>
      <c r="G80" s="314"/>
      <c r="H80" s="314"/>
      <c r="I80" s="314"/>
      <c r="J80" s="314"/>
      <c r="K80" s="315"/>
      <c r="L80" s="24"/>
      <c r="M80" s="24"/>
    </row>
    <row r="81" spans="1:13" s="2" customFormat="1" ht="15" customHeight="1" x14ac:dyDescent="0.2">
      <c r="A81" s="365"/>
      <c r="B81" s="392"/>
      <c r="C81" s="250"/>
      <c r="D81" s="88" t="s">
        <v>18</v>
      </c>
      <c r="E81" s="8"/>
      <c r="F81" s="313"/>
      <c r="G81" s="314"/>
      <c r="H81" s="314"/>
      <c r="I81" s="314"/>
      <c r="J81" s="314"/>
      <c r="K81" s="315"/>
      <c r="L81" s="24"/>
      <c r="M81" s="24"/>
    </row>
    <row r="82" spans="1:13" s="2" customFormat="1" ht="15" customHeight="1" x14ac:dyDescent="0.2">
      <c r="A82" s="366"/>
      <c r="B82" s="396"/>
      <c r="C82" s="368"/>
      <c r="D82" s="91" t="s">
        <v>15</v>
      </c>
      <c r="E82" s="12"/>
      <c r="F82" s="381" t="s">
        <v>59</v>
      </c>
      <c r="G82" s="382"/>
      <c r="H82" s="382"/>
      <c r="I82" s="382"/>
      <c r="J82" s="382"/>
      <c r="K82" s="383"/>
      <c r="L82" s="24"/>
      <c r="M82" s="24"/>
    </row>
    <row r="83" spans="1:13" s="2" customFormat="1" ht="15" customHeight="1" x14ac:dyDescent="0.2">
      <c r="A83" s="364" t="s">
        <v>16</v>
      </c>
      <c r="B83" s="391">
        <v>0.05</v>
      </c>
      <c r="C83" s="249">
        <f>5%+(E83+E84+E85+E86+E87+E88)</f>
        <v>0.05</v>
      </c>
      <c r="D83" s="92" t="s">
        <v>14</v>
      </c>
      <c r="E83" s="11"/>
      <c r="F83" s="393" t="s">
        <v>63</v>
      </c>
      <c r="G83" s="394"/>
      <c r="H83" s="394"/>
      <c r="I83" s="394"/>
      <c r="J83" s="394"/>
      <c r="K83" s="395"/>
      <c r="L83" s="24"/>
      <c r="M83" s="24"/>
    </row>
    <row r="84" spans="1:13" s="2" customFormat="1" ht="15" customHeight="1" x14ac:dyDescent="0.2">
      <c r="A84" s="365"/>
      <c r="B84" s="392"/>
      <c r="C84" s="250"/>
      <c r="D84" s="89" t="s">
        <v>17</v>
      </c>
      <c r="E84" s="10"/>
      <c r="F84" s="369" t="s">
        <v>70</v>
      </c>
      <c r="G84" s="370"/>
      <c r="H84" s="370"/>
      <c r="I84" s="370"/>
      <c r="J84" s="370"/>
      <c r="K84" s="371"/>
      <c r="L84" s="24"/>
      <c r="M84" s="24"/>
    </row>
    <row r="85" spans="1:13" s="2" customFormat="1" ht="15" customHeight="1" x14ac:dyDescent="0.2">
      <c r="A85" s="365"/>
      <c r="B85" s="392"/>
      <c r="C85" s="250"/>
      <c r="D85" s="89" t="s">
        <v>37</v>
      </c>
      <c r="E85" s="13"/>
      <c r="F85" s="313"/>
      <c r="G85" s="314"/>
      <c r="H85" s="314"/>
      <c r="I85" s="314"/>
      <c r="J85" s="314"/>
      <c r="K85" s="315"/>
      <c r="L85" s="24"/>
      <c r="M85" s="24"/>
    </row>
    <row r="86" spans="1:13" s="2" customFormat="1" ht="15" customHeight="1" x14ac:dyDescent="0.2">
      <c r="A86" s="365"/>
      <c r="B86" s="392"/>
      <c r="C86" s="250"/>
      <c r="D86" s="89" t="s">
        <v>38</v>
      </c>
      <c r="E86" s="13"/>
      <c r="F86" s="313"/>
      <c r="G86" s="314"/>
      <c r="H86" s="314"/>
      <c r="I86" s="314"/>
      <c r="J86" s="314"/>
      <c r="K86" s="315"/>
      <c r="L86" s="24"/>
      <c r="M86" s="24"/>
    </row>
    <row r="87" spans="1:13" s="2" customFormat="1" ht="15" customHeight="1" x14ac:dyDescent="0.2">
      <c r="A87" s="365"/>
      <c r="B87" s="392"/>
      <c r="C87" s="250"/>
      <c r="D87" s="89" t="s">
        <v>18</v>
      </c>
      <c r="E87" s="13"/>
      <c r="F87" s="313"/>
      <c r="G87" s="314"/>
      <c r="H87" s="314"/>
      <c r="I87" s="314"/>
      <c r="J87" s="314"/>
      <c r="K87" s="315"/>
      <c r="L87" s="24"/>
      <c r="M87" s="24"/>
    </row>
    <row r="88" spans="1:13" s="2" customFormat="1" ht="15" customHeight="1" x14ac:dyDescent="0.2">
      <c r="A88" s="365"/>
      <c r="B88" s="392"/>
      <c r="C88" s="250"/>
      <c r="D88" s="88" t="s">
        <v>15</v>
      </c>
      <c r="E88" s="8"/>
      <c r="F88" s="381" t="s">
        <v>19</v>
      </c>
      <c r="G88" s="382"/>
      <c r="H88" s="382"/>
      <c r="I88" s="382"/>
      <c r="J88" s="382"/>
      <c r="K88" s="383"/>
      <c r="L88" s="24"/>
      <c r="M88" s="24"/>
    </row>
    <row r="89" spans="1:13" s="2" customFormat="1" ht="15" customHeight="1" x14ac:dyDescent="0.2">
      <c r="A89" s="384" t="s">
        <v>21</v>
      </c>
      <c r="B89" s="247">
        <v>0.35</v>
      </c>
      <c r="C89" s="390">
        <f>35%+(E89+E90+E91+E92+E93+E94+E95+E96+E97+E98+E99+E100+E101+E102+E103+E104)</f>
        <v>0.35</v>
      </c>
      <c r="D89" s="92" t="s">
        <v>14</v>
      </c>
      <c r="E89" s="14"/>
      <c r="F89" s="319"/>
      <c r="G89" s="320"/>
      <c r="H89" s="320"/>
      <c r="I89" s="320"/>
      <c r="J89" s="320"/>
      <c r="K89" s="321"/>
      <c r="L89" s="24"/>
      <c r="M89" s="24"/>
    </row>
    <row r="90" spans="1:13" s="2" customFormat="1" ht="15" customHeight="1" x14ac:dyDescent="0.2">
      <c r="A90" s="385"/>
      <c r="B90" s="388"/>
      <c r="C90" s="388"/>
      <c r="D90" s="89" t="s">
        <v>17</v>
      </c>
      <c r="E90" s="15"/>
      <c r="F90" s="313"/>
      <c r="G90" s="314"/>
      <c r="H90" s="314"/>
      <c r="I90" s="314"/>
      <c r="J90" s="314"/>
      <c r="K90" s="315"/>
      <c r="L90" s="24"/>
      <c r="M90" s="24"/>
    </row>
    <row r="91" spans="1:13" s="2" customFormat="1" ht="15" customHeight="1" x14ac:dyDescent="0.2">
      <c r="A91" s="385"/>
      <c r="B91" s="388"/>
      <c r="C91" s="388"/>
      <c r="D91" s="89" t="s">
        <v>37</v>
      </c>
      <c r="E91" s="15"/>
      <c r="F91" s="313"/>
      <c r="G91" s="314"/>
      <c r="H91" s="314"/>
      <c r="I91" s="314"/>
      <c r="J91" s="314"/>
      <c r="K91" s="315"/>
      <c r="L91" s="24"/>
      <c r="M91" s="24"/>
    </row>
    <row r="92" spans="1:13" s="2" customFormat="1" ht="15" customHeight="1" x14ac:dyDescent="0.2">
      <c r="A92" s="385"/>
      <c r="B92" s="388"/>
      <c r="C92" s="388"/>
      <c r="D92" s="88" t="s">
        <v>38</v>
      </c>
      <c r="E92" s="15"/>
      <c r="F92" s="313"/>
      <c r="G92" s="314"/>
      <c r="H92" s="314"/>
      <c r="I92" s="314"/>
      <c r="J92" s="314"/>
      <c r="K92" s="315"/>
      <c r="L92" s="24"/>
      <c r="M92" s="35"/>
    </row>
    <row r="93" spans="1:13" s="2" customFormat="1" ht="15" customHeight="1" x14ac:dyDescent="0.2">
      <c r="A93" s="385"/>
      <c r="B93" s="388"/>
      <c r="C93" s="388"/>
      <c r="D93" s="89" t="s">
        <v>18</v>
      </c>
      <c r="E93" s="13"/>
      <c r="F93" s="313"/>
      <c r="G93" s="314"/>
      <c r="H93" s="314"/>
      <c r="I93" s="314"/>
      <c r="J93" s="314"/>
      <c r="K93" s="315"/>
      <c r="L93" s="24"/>
      <c r="M93" s="24"/>
    </row>
    <row r="94" spans="1:13" s="2" customFormat="1" ht="15" customHeight="1" x14ac:dyDescent="0.2">
      <c r="A94" s="385"/>
      <c r="B94" s="388"/>
      <c r="C94" s="388"/>
      <c r="D94" s="88" t="s">
        <v>15</v>
      </c>
      <c r="E94" s="15"/>
      <c r="F94" s="313"/>
      <c r="G94" s="314"/>
      <c r="H94" s="314"/>
      <c r="I94" s="314"/>
      <c r="J94" s="314"/>
      <c r="K94" s="315"/>
      <c r="L94" s="24"/>
      <c r="M94" s="24"/>
    </row>
    <row r="95" spans="1:13" s="2" customFormat="1" ht="15" customHeight="1" x14ac:dyDescent="0.2">
      <c r="A95" s="385"/>
      <c r="B95" s="388"/>
      <c r="C95" s="388"/>
      <c r="D95" s="90" t="s">
        <v>39</v>
      </c>
      <c r="E95" s="15"/>
      <c r="F95" s="313"/>
      <c r="G95" s="314"/>
      <c r="H95" s="314"/>
      <c r="I95" s="314"/>
      <c r="J95" s="314"/>
      <c r="K95" s="315"/>
      <c r="L95" s="24"/>
      <c r="M95" s="24"/>
    </row>
    <row r="96" spans="1:13" s="2" customFormat="1" ht="15" customHeight="1" x14ac:dyDescent="0.2">
      <c r="A96" s="385"/>
      <c r="B96" s="388"/>
      <c r="C96" s="388"/>
      <c r="D96" s="88" t="s">
        <v>20</v>
      </c>
      <c r="E96" s="8"/>
      <c r="F96" s="313"/>
      <c r="G96" s="314"/>
      <c r="H96" s="314"/>
      <c r="I96" s="314"/>
      <c r="J96" s="314"/>
      <c r="K96" s="315"/>
      <c r="L96" s="24"/>
      <c r="M96" s="24"/>
    </row>
    <row r="97" spans="1:14" s="2" customFormat="1" ht="15" customHeight="1" x14ac:dyDescent="0.2">
      <c r="A97" s="386"/>
      <c r="B97" s="388"/>
      <c r="C97" s="388"/>
      <c r="D97" s="89" t="s">
        <v>40</v>
      </c>
      <c r="E97" s="13"/>
      <c r="F97" s="378"/>
      <c r="G97" s="379"/>
      <c r="H97" s="379"/>
      <c r="I97" s="379"/>
      <c r="J97" s="379"/>
      <c r="K97" s="380"/>
      <c r="L97" s="24"/>
      <c r="M97" s="24"/>
    </row>
    <row r="98" spans="1:14" s="2" customFormat="1" ht="15" customHeight="1" x14ac:dyDescent="0.2">
      <c r="A98" s="386"/>
      <c r="B98" s="388"/>
      <c r="C98" s="388"/>
      <c r="D98" s="88" t="s">
        <v>41</v>
      </c>
      <c r="E98" s="15"/>
      <c r="F98" s="313"/>
      <c r="G98" s="314"/>
      <c r="H98" s="314"/>
      <c r="I98" s="314"/>
      <c r="J98" s="314"/>
      <c r="K98" s="315"/>
      <c r="L98" s="24"/>
      <c r="M98" s="24"/>
    </row>
    <row r="99" spans="1:14" s="2" customFormat="1" ht="15" customHeight="1" x14ac:dyDescent="0.2">
      <c r="A99" s="386"/>
      <c r="B99" s="388"/>
      <c r="C99" s="388"/>
      <c r="D99" s="88" t="s">
        <v>42</v>
      </c>
      <c r="E99" s="15"/>
      <c r="F99" s="313"/>
      <c r="G99" s="314"/>
      <c r="H99" s="314"/>
      <c r="I99" s="314"/>
      <c r="J99" s="314"/>
      <c r="K99" s="315"/>
      <c r="L99" s="24"/>
      <c r="M99" s="24"/>
    </row>
    <row r="100" spans="1:14" s="2" customFormat="1" ht="15" customHeight="1" x14ac:dyDescent="0.2">
      <c r="A100" s="386"/>
      <c r="B100" s="388"/>
      <c r="C100" s="388"/>
      <c r="D100" s="88" t="s">
        <v>43</v>
      </c>
      <c r="E100" s="15"/>
      <c r="F100" s="313"/>
      <c r="G100" s="314"/>
      <c r="H100" s="314"/>
      <c r="I100" s="314"/>
      <c r="J100" s="314"/>
      <c r="K100" s="315"/>
      <c r="L100" s="24"/>
      <c r="M100" s="24"/>
    </row>
    <row r="101" spans="1:14" s="2" customFormat="1" ht="15" customHeight="1" x14ac:dyDescent="0.2">
      <c r="A101" s="386"/>
      <c r="B101" s="388"/>
      <c r="C101" s="388"/>
      <c r="D101" s="88" t="s">
        <v>44</v>
      </c>
      <c r="E101" s="15"/>
      <c r="F101" s="313"/>
      <c r="G101" s="314"/>
      <c r="H101" s="314"/>
      <c r="I101" s="314"/>
      <c r="J101" s="314"/>
      <c r="K101" s="315"/>
      <c r="L101" s="24"/>
      <c r="M101" s="24"/>
    </row>
    <row r="102" spans="1:14" s="2" customFormat="1" ht="15" customHeight="1" x14ac:dyDescent="0.2">
      <c r="A102" s="386"/>
      <c r="B102" s="388"/>
      <c r="C102" s="388"/>
      <c r="D102" s="88" t="s">
        <v>45</v>
      </c>
      <c r="E102" s="15"/>
      <c r="F102" s="369" t="s">
        <v>58</v>
      </c>
      <c r="G102" s="370"/>
      <c r="H102" s="370"/>
      <c r="I102" s="370"/>
      <c r="J102" s="370"/>
      <c r="K102" s="371"/>
      <c r="L102" s="24"/>
      <c r="M102" s="24"/>
    </row>
    <row r="103" spans="1:14" s="2" customFormat="1" ht="15" customHeight="1" x14ac:dyDescent="0.2">
      <c r="A103" s="386"/>
      <c r="B103" s="388"/>
      <c r="C103" s="388"/>
      <c r="D103" s="88" t="s">
        <v>46</v>
      </c>
      <c r="E103" s="15"/>
      <c r="F103" s="313"/>
      <c r="G103" s="314"/>
      <c r="H103" s="314"/>
      <c r="I103" s="314"/>
      <c r="J103" s="314"/>
      <c r="K103" s="315"/>
      <c r="L103" s="24"/>
      <c r="M103" s="24"/>
    </row>
    <row r="104" spans="1:14" s="2" customFormat="1" ht="15" customHeight="1" x14ac:dyDescent="0.2">
      <c r="A104" s="387"/>
      <c r="B104" s="389"/>
      <c r="C104" s="389"/>
      <c r="D104" s="91" t="s">
        <v>47</v>
      </c>
      <c r="E104" s="181"/>
      <c r="F104" s="316"/>
      <c r="G104" s="317"/>
      <c r="H104" s="317"/>
      <c r="I104" s="317"/>
      <c r="J104" s="317"/>
      <c r="K104" s="318"/>
      <c r="L104" s="24"/>
      <c r="M104" s="24"/>
    </row>
    <row r="105" spans="1:14" s="2" customFormat="1" ht="15" customHeight="1" x14ac:dyDescent="0.25">
      <c r="A105" s="177"/>
      <c r="B105" s="178"/>
      <c r="C105" s="178"/>
      <c r="D105" s="57"/>
      <c r="E105" s="67"/>
      <c r="F105" s="66"/>
      <c r="G105" s="66"/>
      <c r="H105" s="66"/>
      <c r="I105" s="66"/>
      <c r="J105" s="66"/>
      <c r="K105" s="66"/>
      <c r="L105" s="24"/>
      <c r="M105" s="24"/>
    </row>
    <row r="106" spans="1:14" s="2" customFormat="1" ht="15" customHeight="1" x14ac:dyDescent="0.25">
      <c r="A106" s="177"/>
      <c r="B106" s="178"/>
      <c r="C106" s="178"/>
      <c r="D106" s="57"/>
      <c r="E106" s="67"/>
      <c r="F106" s="66"/>
      <c r="G106" s="66"/>
      <c r="H106" s="66"/>
      <c r="I106" s="66"/>
      <c r="J106" s="66"/>
      <c r="K106" s="66"/>
      <c r="L106" s="24"/>
      <c r="M106" s="24"/>
    </row>
    <row r="107" spans="1:14" s="2" customFormat="1" ht="15" customHeight="1" x14ac:dyDescent="0.2">
      <c r="A107" s="364" t="s">
        <v>4</v>
      </c>
      <c r="B107" s="364" t="s">
        <v>5</v>
      </c>
      <c r="C107" s="364"/>
      <c r="D107" s="372" t="s">
        <v>55</v>
      </c>
      <c r="E107" s="373"/>
      <c r="F107" s="373"/>
      <c r="G107" s="373"/>
      <c r="H107" s="373"/>
      <c r="I107" s="373"/>
      <c r="J107" s="373"/>
      <c r="K107" s="374"/>
      <c r="L107" s="24"/>
      <c r="M107" s="24"/>
    </row>
    <row r="108" spans="1:14" s="2" customFormat="1" ht="48.95" customHeight="1" x14ac:dyDescent="0.2">
      <c r="A108" s="366"/>
      <c r="B108" s="93" t="s">
        <v>6</v>
      </c>
      <c r="C108" s="113" t="s">
        <v>7</v>
      </c>
      <c r="D108" s="113" t="s">
        <v>69</v>
      </c>
      <c r="E108" s="113" t="s">
        <v>48</v>
      </c>
      <c r="F108" s="375" t="s">
        <v>61</v>
      </c>
      <c r="G108" s="376"/>
      <c r="H108" s="376"/>
      <c r="I108" s="376"/>
      <c r="J108" s="376"/>
      <c r="K108" s="377"/>
      <c r="L108" s="24"/>
      <c r="M108" s="24"/>
    </row>
    <row r="109" spans="1:14" s="2" customFormat="1" ht="15" customHeight="1" x14ac:dyDescent="0.2">
      <c r="A109" s="364" t="s">
        <v>22</v>
      </c>
      <c r="B109" s="247">
        <v>0.01</v>
      </c>
      <c r="C109" s="249">
        <f>1%+(E109+E110+E111)</f>
        <v>0.01</v>
      </c>
      <c r="D109" s="92" t="s">
        <v>14</v>
      </c>
      <c r="E109" s="16"/>
      <c r="F109" s="313"/>
      <c r="G109" s="314"/>
      <c r="H109" s="314"/>
      <c r="I109" s="314"/>
      <c r="J109" s="314"/>
      <c r="K109" s="315"/>
      <c r="L109" s="24"/>
      <c r="M109" s="24"/>
    </row>
    <row r="110" spans="1:14" s="2" customFormat="1" ht="15" customHeight="1" x14ac:dyDescent="0.2">
      <c r="A110" s="365"/>
      <c r="B110" s="248"/>
      <c r="C110" s="250"/>
      <c r="D110" s="88" t="s">
        <v>17</v>
      </c>
      <c r="E110" s="8"/>
      <c r="F110" s="313"/>
      <c r="G110" s="314"/>
      <c r="H110" s="314"/>
      <c r="I110" s="314"/>
      <c r="J110" s="314"/>
      <c r="K110" s="315"/>
      <c r="L110" s="24"/>
      <c r="M110" s="24"/>
      <c r="N110" s="188"/>
    </row>
    <row r="111" spans="1:14" s="2" customFormat="1" ht="15" customHeight="1" x14ac:dyDescent="0.2">
      <c r="A111" s="366"/>
      <c r="B111" s="367"/>
      <c r="C111" s="368"/>
      <c r="D111" s="91" t="s">
        <v>37</v>
      </c>
      <c r="E111" s="12"/>
      <c r="F111" s="316"/>
      <c r="G111" s="317"/>
      <c r="H111" s="317"/>
      <c r="I111" s="317"/>
      <c r="J111" s="317"/>
      <c r="K111" s="318"/>
      <c r="L111" s="24"/>
      <c r="M111" s="24"/>
    </row>
    <row r="112" spans="1:14" s="2" customFormat="1" ht="12" x14ac:dyDescent="0.2">
      <c r="A112" s="94" t="s">
        <v>7</v>
      </c>
      <c r="B112" s="95">
        <f>B109+B89+B83+B77+B59+B57+B49</f>
        <v>0.89</v>
      </c>
      <c r="C112" s="96">
        <f>C109+C89+C83+C77+C59+C57+C49</f>
        <v>0.89</v>
      </c>
      <c r="D112" s="34"/>
      <c r="E112" s="58"/>
      <c r="F112" s="45"/>
      <c r="G112" s="24"/>
      <c r="H112" s="24"/>
      <c r="I112" s="24"/>
      <c r="J112" s="24"/>
      <c r="K112" s="24"/>
      <c r="L112" s="24"/>
      <c r="M112" s="24"/>
    </row>
    <row r="113" spans="1:13" s="2" customFormat="1" ht="15" customHeight="1" x14ac:dyDescent="0.2">
      <c r="A113" s="48"/>
      <c r="B113" s="48"/>
      <c r="C113" s="48"/>
      <c r="D113" s="48"/>
      <c r="E113" s="49"/>
      <c r="F113" s="50"/>
      <c r="G113" s="251" t="s">
        <v>150</v>
      </c>
      <c r="H113" s="252"/>
      <c r="I113" s="303"/>
      <c r="J113" s="400">
        <f>C112*J35</f>
        <v>0</v>
      </c>
      <c r="K113" s="401"/>
      <c r="L113" s="24"/>
      <c r="M113" s="24"/>
    </row>
    <row r="114" spans="1:13" s="2" customFormat="1" ht="15" customHeight="1" x14ac:dyDescent="0.2">
      <c r="A114" s="24"/>
      <c r="B114" s="24"/>
      <c r="C114" s="24"/>
      <c r="D114" s="24"/>
      <c r="E114" s="24"/>
      <c r="F114" s="24"/>
      <c r="G114" s="24"/>
      <c r="H114" s="24"/>
      <c r="I114" s="24"/>
      <c r="J114" s="51"/>
      <c r="K114" s="51"/>
      <c r="L114" s="24"/>
      <c r="M114" s="24"/>
    </row>
    <row r="115" spans="1:13" s="2" customFormat="1" ht="26.25" customHeight="1" x14ac:dyDescent="0.2">
      <c r="A115" s="306" t="s">
        <v>68</v>
      </c>
      <c r="B115" s="306"/>
      <c r="C115" s="306"/>
      <c r="D115" s="306"/>
      <c r="E115" s="17"/>
      <c r="F115" s="52"/>
      <c r="G115" s="251" t="s">
        <v>56</v>
      </c>
      <c r="H115" s="252"/>
      <c r="I115" s="303"/>
      <c r="J115" s="307">
        <f>J113*E115</f>
        <v>0</v>
      </c>
      <c r="K115" s="308"/>
      <c r="L115" s="24"/>
      <c r="M115" s="24"/>
    </row>
    <row r="116" spans="1:13" s="2" customFormat="1" ht="15" customHeight="1" thickBot="1" x14ac:dyDescent="0.25">
      <c r="A116" s="24" t="s">
        <v>62</v>
      </c>
      <c r="B116" s="24"/>
      <c r="C116" s="53"/>
      <c r="D116" s="24"/>
      <c r="E116" s="24"/>
      <c r="F116" s="24"/>
      <c r="G116" s="24"/>
      <c r="H116" s="24"/>
      <c r="I116" s="24"/>
      <c r="J116" s="140"/>
      <c r="K116" s="140"/>
      <c r="L116" s="24"/>
      <c r="M116" s="24"/>
    </row>
    <row r="117" spans="1:13" s="2" customFormat="1" ht="21.75" customHeight="1" thickBot="1" x14ac:dyDescent="0.25">
      <c r="A117" s="24"/>
      <c r="B117" s="24"/>
      <c r="C117" s="24"/>
      <c r="D117" s="24"/>
      <c r="E117" s="24"/>
      <c r="F117" s="24"/>
      <c r="G117" s="309" t="s">
        <v>84</v>
      </c>
      <c r="H117" s="310"/>
      <c r="I117" s="310"/>
      <c r="J117" s="311">
        <f>J113+J115</f>
        <v>0</v>
      </c>
      <c r="K117" s="312"/>
      <c r="L117" s="24"/>
      <c r="M117" s="24"/>
    </row>
    <row r="118" spans="1:13" s="2" customFormat="1" ht="15" customHeight="1" thickBot="1" x14ac:dyDescent="0.25">
      <c r="A118" s="24"/>
      <c r="B118" s="24"/>
      <c r="C118" s="24"/>
      <c r="D118" s="24"/>
      <c r="E118" s="24"/>
      <c r="F118" s="24"/>
      <c r="G118" s="54"/>
      <c r="H118" s="54"/>
      <c r="I118" s="54"/>
      <c r="J118" s="141"/>
      <c r="K118" s="141"/>
      <c r="L118" s="53"/>
      <c r="M118" s="24"/>
    </row>
    <row r="119" spans="1:13" s="2" customFormat="1" ht="15" customHeight="1" thickBot="1" x14ac:dyDescent="0.25">
      <c r="A119" s="24"/>
      <c r="B119" s="24"/>
      <c r="C119" s="24"/>
      <c r="D119" s="24"/>
      <c r="E119" s="24"/>
      <c r="F119" s="260" t="s">
        <v>66</v>
      </c>
      <c r="G119" s="261"/>
      <c r="H119" s="261"/>
      <c r="I119" s="261"/>
      <c r="J119" s="162"/>
      <c r="K119" s="142">
        <f>(J117*J119)+J117</f>
        <v>0</v>
      </c>
      <c r="L119" s="53"/>
      <c r="M119" s="24"/>
    </row>
    <row r="120" spans="1:13" s="2" customFormat="1" ht="15" customHeight="1" x14ac:dyDescent="0.2">
      <c r="A120" s="24"/>
      <c r="B120" s="24"/>
      <c r="C120" s="24"/>
      <c r="D120" s="24"/>
      <c r="E120" s="24"/>
      <c r="F120" s="77"/>
      <c r="G120" s="77"/>
      <c r="H120" s="77"/>
      <c r="I120" s="77"/>
      <c r="J120" s="76"/>
      <c r="K120" s="78"/>
      <c r="L120" s="53"/>
      <c r="M120" s="24"/>
    </row>
    <row r="121" spans="1:13" s="2" customFormat="1" ht="12" x14ac:dyDescent="0.2">
      <c r="A121" s="24"/>
      <c r="B121" s="24"/>
      <c r="C121" s="24"/>
      <c r="D121" s="24"/>
      <c r="E121" s="24"/>
      <c r="F121" s="24"/>
      <c r="G121" s="24"/>
      <c r="H121" s="24"/>
      <c r="I121" s="24"/>
      <c r="J121" s="24"/>
      <c r="K121" s="24"/>
      <c r="L121" s="24"/>
      <c r="M121" s="24"/>
    </row>
    <row r="122" spans="1:13" s="2" customFormat="1" ht="12" x14ac:dyDescent="0.2">
      <c r="A122" s="24"/>
      <c r="B122" s="24"/>
      <c r="C122" s="24"/>
      <c r="D122" s="24"/>
      <c r="E122" s="24"/>
      <c r="F122" s="24"/>
      <c r="G122" s="24"/>
      <c r="H122" s="24"/>
      <c r="I122" s="24"/>
      <c r="J122" s="24"/>
      <c r="K122" s="24"/>
      <c r="L122" s="24"/>
      <c r="M122" s="24"/>
    </row>
    <row r="123" spans="1:13" s="2" customFormat="1" ht="12" x14ac:dyDescent="0.2">
      <c r="A123" s="24"/>
      <c r="B123" s="24"/>
      <c r="C123" s="24"/>
      <c r="D123" s="24"/>
      <c r="E123" s="24"/>
      <c r="F123" s="24"/>
      <c r="G123" s="24"/>
      <c r="H123" s="24"/>
      <c r="I123" s="24"/>
      <c r="J123" s="24"/>
      <c r="K123" s="24"/>
      <c r="L123" s="24"/>
      <c r="M123" s="24"/>
    </row>
    <row r="124" spans="1:13" s="2" customFormat="1" ht="40.5" customHeight="1" x14ac:dyDescent="0.2">
      <c r="A124" s="268" t="s">
        <v>82</v>
      </c>
      <c r="B124" s="268"/>
      <c r="C124" s="268"/>
      <c r="D124" s="268"/>
      <c r="E124" s="268"/>
      <c r="F124" s="268"/>
      <c r="G124" s="268"/>
      <c r="H124" s="268"/>
      <c r="I124" s="268"/>
      <c r="J124" s="268"/>
      <c r="K124" s="268"/>
      <c r="L124" s="24"/>
      <c r="M124" s="24"/>
    </row>
    <row r="125" spans="1:13" s="2" customFormat="1" ht="12" x14ac:dyDescent="0.2">
      <c r="A125" s="24"/>
      <c r="B125" s="24"/>
      <c r="C125" s="24"/>
      <c r="D125" s="24"/>
      <c r="E125" s="24"/>
      <c r="F125" s="24"/>
      <c r="G125" s="24"/>
      <c r="H125" s="24"/>
      <c r="I125" s="24"/>
      <c r="J125" s="24"/>
      <c r="K125" s="24"/>
      <c r="L125" s="24"/>
      <c r="M125" s="24"/>
    </row>
    <row r="126" spans="1:13" s="2" customFormat="1" ht="12" x14ac:dyDescent="0.2">
      <c r="A126" s="24"/>
      <c r="B126" s="24"/>
      <c r="C126" s="24"/>
      <c r="D126" s="24"/>
      <c r="E126" s="24"/>
      <c r="F126" s="24"/>
      <c r="G126" s="24"/>
      <c r="H126" s="24"/>
      <c r="I126" s="24"/>
      <c r="J126" s="24"/>
      <c r="K126" s="24"/>
      <c r="L126" s="24"/>
      <c r="M126" s="24"/>
    </row>
    <row r="127" spans="1:13" s="2" customFormat="1" ht="15" customHeight="1" x14ac:dyDescent="0.2">
      <c r="A127" s="24"/>
      <c r="B127" s="24"/>
      <c r="C127" s="24"/>
      <c r="D127" s="24"/>
      <c r="E127" s="24"/>
      <c r="F127" s="24"/>
      <c r="G127" s="24"/>
      <c r="H127" s="24"/>
      <c r="I127" s="24"/>
      <c r="J127" s="24"/>
      <c r="K127" s="24"/>
      <c r="L127" s="24"/>
      <c r="M127" s="24"/>
    </row>
    <row r="128" spans="1:13" s="2" customFormat="1" ht="15" customHeight="1" x14ac:dyDescent="0.2">
      <c r="A128" s="253" t="s">
        <v>35</v>
      </c>
      <c r="B128" s="254"/>
      <c r="C128" s="255"/>
      <c r="D128" s="256"/>
      <c r="E128" s="24"/>
      <c r="F128" s="269" t="s">
        <v>81</v>
      </c>
      <c r="G128" s="269"/>
      <c r="H128" s="254"/>
      <c r="I128" s="256"/>
      <c r="J128" s="24"/>
      <c r="K128" s="24"/>
      <c r="L128" s="24"/>
      <c r="M128" s="24"/>
    </row>
    <row r="129" spans="1:13" s="2" customFormat="1" ht="24.75" customHeight="1" x14ac:dyDescent="0.2">
      <c r="A129" s="253"/>
      <c r="B129" s="257"/>
      <c r="C129" s="258"/>
      <c r="D129" s="259"/>
      <c r="E129" s="24"/>
      <c r="F129" s="269"/>
      <c r="G129" s="269"/>
      <c r="H129" s="257"/>
      <c r="I129" s="259"/>
      <c r="J129" s="24"/>
      <c r="K129" s="24"/>
      <c r="L129" s="24"/>
      <c r="M129" s="24"/>
    </row>
    <row r="131" spans="1:13" ht="54.75" customHeight="1" x14ac:dyDescent="0.25">
      <c r="A131" s="353" t="s">
        <v>106</v>
      </c>
      <c r="B131" s="354"/>
      <c r="C131" s="354"/>
      <c r="D131" s="354"/>
      <c r="E131" s="354"/>
      <c r="F131" s="354"/>
      <c r="G131" s="354"/>
      <c r="H131" s="354"/>
      <c r="I131" s="354"/>
    </row>
    <row r="133" spans="1:13" x14ac:dyDescent="0.25">
      <c r="A133" s="24"/>
      <c r="B133" s="24"/>
      <c r="C133" s="24"/>
      <c r="D133" s="24"/>
      <c r="E133" s="24"/>
      <c r="F133" s="24"/>
      <c r="G133" s="24"/>
      <c r="H133" s="24"/>
      <c r="I133" s="24"/>
      <c r="J133" s="24"/>
      <c r="K133" s="24"/>
    </row>
    <row r="134" spans="1:13" s="19" customFormat="1" ht="165" customHeight="1" x14ac:dyDescent="0.25">
      <c r="A134" s="25" t="s">
        <v>0</v>
      </c>
      <c r="B134" s="26"/>
      <c r="C134" s="355" t="s">
        <v>142</v>
      </c>
      <c r="D134" s="355"/>
      <c r="E134" s="355"/>
      <c r="F134" s="355"/>
      <c r="G134" s="355"/>
      <c r="H134" s="355"/>
      <c r="I134" s="355"/>
      <c r="J134" s="355"/>
      <c r="K134" s="355"/>
    </row>
    <row r="135" spans="1:13" s="19" customFormat="1" x14ac:dyDescent="0.25">
      <c r="A135" s="26"/>
      <c r="B135" s="26"/>
      <c r="C135" s="114"/>
      <c r="D135" s="114"/>
      <c r="E135" s="114"/>
      <c r="F135" s="114"/>
      <c r="G135" s="114"/>
      <c r="H135" s="114"/>
      <c r="I135" s="114"/>
      <c r="J135" s="114"/>
      <c r="K135" s="114"/>
    </row>
    <row r="136" spans="1:13" s="202" customFormat="1" x14ac:dyDescent="0.25">
      <c r="A136" s="62"/>
      <c r="B136" s="62"/>
      <c r="C136" s="63"/>
      <c r="D136" s="63"/>
      <c r="E136" s="63"/>
      <c r="F136" s="332"/>
      <c r="G136" s="332"/>
      <c r="H136" s="332"/>
      <c r="I136" s="416"/>
      <c r="J136" s="416"/>
      <c r="K136" s="63"/>
    </row>
    <row r="137" spans="1:13" s="202" customFormat="1" x14ac:dyDescent="0.25">
      <c r="A137" s="208"/>
      <c r="B137" s="209"/>
      <c r="C137" s="210"/>
      <c r="D137" s="210"/>
      <c r="E137" s="210"/>
      <c r="F137" s="62"/>
      <c r="G137" s="62"/>
      <c r="H137" s="62"/>
      <c r="I137" s="201"/>
      <c r="J137" s="201"/>
      <c r="K137" s="63"/>
    </row>
    <row r="138" spans="1:13" s="202" customFormat="1" x14ac:dyDescent="0.25">
      <c r="A138" s="211"/>
      <c r="B138" s="211"/>
      <c r="C138" s="212"/>
      <c r="D138" s="210"/>
      <c r="E138" s="209"/>
      <c r="F138" s="332"/>
      <c r="G138" s="332"/>
      <c r="H138" s="332"/>
      <c r="I138" s="416"/>
      <c r="J138" s="416"/>
      <c r="K138" s="63"/>
    </row>
    <row r="139" spans="1:13" s="19" customFormat="1" ht="17.25" x14ac:dyDescent="0.3">
      <c r="A139" s="18"/>
      <c r="K139" s="114"/>
    </row>
    <row r="140" spans="1:13" s="3" customFormat="1" ht="12" customHeight="1" x14ac:dyDescent="0.25">
      <c r="A140" s="338" t="s">
        <v>129</v>
      </c>
      <c r="B140" s="339"/>
      <c r="C140" s="344" t="s">
        <v>128</v>
      </c>
      <c r="D140" s="345"/>
      <c r="E140" s="345"/>
      <c r="F140" s="345"/>
      <c r="G140" s="345"/>
      <c r="H140" s="345"/>
      <c r="I140" s="345"/>
      <c r="J140" s="345"/>
      <c r="K140" s="346"/>
      <c r="L140" s="26"/>
      <c r="M140" s="26"/>
    </row>
    <row r="141" spans="1:13" s="3" customFormat="1" ht="12" customHeight="1" x14ac:dyDescent="0.25">
      <c r="A141" s="340"/>
      <c r="B141" s="341"/>
      <c r="C141" s="347"/>
      <c r="D141" s="348"/>
      <c r="E141" s="348"/>
      <c r="F141" s="348"/>
      <c r="G141" s="348"/>
      <c r="H141" s="348"/>
      <c r="I141" s="348"/>
      <c r="J141" s="348"/>
      <c r="K141" s="349"/>
      <c r="L141" s="26"/>
      <c r="M141" s="26"/>
    </row>
    <row r="142" spans="1:13" s="3" customFormat="1" ht="12" customHeight="1" x14ac:dyDescent="0.25">
      <c r="A142" s="340"/>
      <c r="B142" s="341"/>
      <c r="C142" s="347"/>
      <c r="D142" s="348"/>
      <c r="E142" s="348"/>
      <c r="F142" s="348"/>
      <c r="G142" s="348"/>
      <c r="H142" s="348"/>
      <c r="I142" s="348"/>
      <c r="J142" s="348"/>
      <c r="K142" s="349"/>
      <c r="L142" s="26"/>
      <c r="M142" s="26"/>
    </row>
    <row r="143" spans="1:13" s="3" customFormat="1" ht="12" customHeight="1" x14ac:dyDescent="0.25">
      <c r="A143" s="340"/>
      <c r="B143" s="341"/>
      <c r="C143" s="347"/>
      <c r="D143" s="348"/>
      <c r="E143" s="348"/>
      <c r="F143" s="348"/>
      <c r="G143" s="348"/>
      <c r="H143" s="348"/>
      <c r="I143" s="348"/>
      <c r="J143" s="348"/>
      <c r="K143" s="349"/>
      <c r="L143" s="26"/>
      <c r="M143" s="26"/>
    </row>
    <row r="144" spans="1:13" s="3" customFormat="1" ht="45.75" customHeight="1" x14ac:dyDescent="0.25">
      <c r="A144" s="342"/>
      <c r="B144" s="343"/>
      <c r="C144" s="350"/>
      <c r="D144" s="351"/>
      <c r="E144" s="351"/>
      <c r="F144" s="351"/>
      <c r="G144" s="351"/>
      <c r="H144" s="351"/>
      <c r="I144" s="351"/>
      <c r="J144" s="351"/>
      <c r="K144" s="352"/>
      <c r="L144" s="26"/>
      <c r="M144" s="26"/>
    </row>
    <row r="145" spans="1:11" s="19" customFormat="1" x14ac:dyDescent="0.25">
      <c r="A145" s="171"/>
      <c r="B145" s="171"/>
      <c r="C145" s="171"/>
      <c r="D145" s="171"/>
      <c r="E145" s="171"/>
      <c r="F145" s="171"/>
      <c r="G145" s="171"/>
      <c r="H145" s="61"/>
      <c r="I145" s="61"/>
      <c r="J145" s="61"/>
      <c r="K145" s="61"/>
    </row>
    <row r="146" spans="1:11" s="19" customFormat="1" x14ac:dyDescent="0.25">
      <c r="A146" s="171"/>
      <c r="B146" s="171"/>
      <c r="C146" s="171"/>
      <c r="D146" s="171"/>
      <c r="E146" s="171"/>
      <c r="F146" s="171"/>
      <c r="G146" s="171"/>
      <c r="H146" s="61"/>
      <c r="I146" s="61"/>
      <c r="J146" s="61"/>
      <c r="K146" s="61"/>
    </row>
    <row r="147" spans="1:11" s="19" customFormat="1" x14ac:dyDescent="0.25">
      <c r="A147" s="171"/>
      <c r="B147" s="171"/>
      <c r="C147" s="171"/>
      <c r="D147" s="171"/>
      <c r="E147" s="171"/>
      <c r="F147" s="171"/>
      <c r="G147" s="171"/>
      <c r="H147" s="61"/>
      <c r="I147" s="61"/>
      <c r="J147" s="61"/>
      <c r="K147" s="61"/>
    </row>
    <row r="148" spans="1:11" s="19" customFormat="1" x14ac:dyDescent="0.25">
      <c r="A148" s="171"/>
      <c r="B148" s="171"/>
      <c r="C148" s="171"/>
      <c r="D148" s="171"/>
      <c r="E148" s="171"/>
      <c r="F148" s="171"/>
      <c r="G148" s="171"/>
      <c r="H148" s="61"/>
      <c r="I148" s="61"/>
      <c r="J148" s="61"/>
      <c r="K148" s="61"/>
    </row>
    <row r="149" spans="1:11" s="19" customFormat="1" x14ac:dyDescent="0.25">
      <c r="A149" s="171"/>
      <c r="B149" s="171"/>
      <c r="C149" s="171"/>
      <c r="D149" s="171"/>
      <c r="E149" s="171"/>
      <c r="F149" s="171"/>
      <c r="G149" s="171"/>
      <c r="H149" s="61"/>
      <c r="I149" s="61"/>
      <c r="J149" s="61"/>
      <c r="K149" s="61"/>
    </row>
    <row r="150" spans="1:11" s="19" customFormat="1" ht="15.75" thickBot="1" x14ac:dyDescent="0.3">
      <c r="A150" s="20"/>
      <c r="B150" s="19" t="s">
        <v>90</v>
      </c>
      <c r="F150" s="26"/>
      <c r="G150" s="26"/>
      <c r="H150" s="62"/>
      <c r="I150" s="62"/>
      <c r="J150" s="62"/>
      <c r="K150" s="63"/>
    </row>
    <row r="151" spans="1:11" s="19" customFormat="1" ht="15.75" thickBot="1" x14ac:dyDescent="0.3">
      <c r="A151" s="20"/>
      <c r="C151" s="19" t="s">
        <v>83</v>
      </c>
      <c r="F151" s="26"/>
      <c r="G151" s="26"/>
      <c r="H151" s="153">
        <f>K251</f>
        <v>0</v>
      </c>
      <c r="I151" s="64"/>
      <c r="J151" s="64"/>
      <c r="K151" s="64"/>
    </row>
    <row r="152" spans="1:11" s="19" customFormat="1" x14ac:dyDescent="0.25">
      <c r="B152" s="26"/>
      <c r="H152" s="152"/>
      <c r="I152" s="65"/>
      <c r="J152" s="65"/>
      <c r="K152" s="65"/>
    </row>
    <row r="153" spans="1:11" s="19" customFormat="1" x14ac:dyDescent="0.25">
      <c r="B153" s="26"/>
      <c r="H153" s="200"/>
      <c r="I153" s="21"/>
      <c r="J153" s="21"/>
      <c r="K153" s="21"/>
    </row>
    <row r="154" spans="1:11" s="19" customFormat="1" x14ac:dyDescent="0.25">
      <c r="H154" s="217"/>
      <c r="I154" s="22"/>
      <c r="K154" s="114"/>
    </row>
    <row r="155" spans="1:11" s="19" customFormat="1" x14ac:dyDescent="0.25">
      <c r="H155" s="218"/>
      <c r="I155" s="22"/>
      <c r="K155" s="114"/>
    </row>
    <row r="156" spans="1:11" s="19" customFormat="1" x14ac:dyDescent="0.25">
      <c r="E156" s="23"/>
      <c r="F156" s="26"/>
      <c r="H156" s="217"/>
      <c r="I156" s="22"/>
      <c r="K156" s="114"/>
    </row>
    <row r="157" spans="1:11" s="19" customFormat="1" x14ac:dyDescent="0.25">
      <c r="E157" s="23"/>
      <c r="F157" s="26"/>
      <c r="H157" s="65"/>
      <c r="I157" s="22"/>
      <c r="K157" s="114"/>
    </row>
    <row r="158" spans="1:11" s="19" customFormat="1" x14ac:dyDescent="0.25">
      <c r="A158" s="25"/>
      <c r="B158" s="26"/>
      <c r="C158" s="114"/>
      <c r="D158" s="114"/>
      <c r="E158" s="114"/>
      <c r="F158" s="114"/>
      <c r="G158" s="114"/>
      <c r="H158" s="114"/>
      <c r="I158" s="114"/>
      <c r="J158" s="114"/>
      <c r="K158" s="114"/>
    </row>
    <row r="159" spans="1:11" s="19" customFormat="1" x14ac:dyDescent="0.25">
      <c r="A159" s="32" t="s">
        <v>89</v>
      </c>
      <c r="B159" s="26"/>
      <c r="C159" s="114"/>
      <c r="D159" s="114"/>
      <c r="E159" s="114"/>
      <c r="F159" s="114"/>
      <c r="G159" s="114"/>
      <c r="H159" s="114"/>
      <c r="I159" s="114"/>
      <c r="J159" s="114"/>
      <c r="K159" s="114"/>
    </row>
    <row r="160" spans="1:11" s="19" customFormat="1" x14ac:dyDescent="0.25">
      <c r="A160" s="25"/>
      <c r="B160" s="26"/>
      <c r="C160" s="114"/>
      <c r="D160" s="114"/>
      <c r="E160" s="114"/>
      <c r="F160" s="114"/>
      <c r="G160" s="114"/>
      <c r="H160" s="114"/>
      <c r="I160" s="114"/>
      <c r="J160" s="114"/>
      <c r="K160" s="114"/>
    </row>
    <row r="161" spans="1:11" s="19" customFormat="1" x14ac:dyDescent="0.25">
      <c r="A161" s="33" t="s">
        <v>74</v>
      </c>
      <c r="B161" s="24"/>
      <c r="C161" s="126"/>
      <c r="D161" s="24"/>
      <c r="E161" s="24"/>
      <c r="F161" s="24"/>
      <c r="G161" s="24"/>
      <c r="H161" s="24"/>
      <c r="I161" s="24"/>
      <c r="J161" s="24"/>
      <c r="K161" s="24"/>
    </row>
    <row r="162" spans="1:11" s="19" customFormat="1" x14ac:dyDescent="0.25">
      <c r="A162" s="24"/>
      <c r="B162" s="24"/>
      <c r="C162" s="24"/>
      <c r="D162" s="24"/>
      <c r="E162" s="24"/>
      <c r="F162" s="24"/>
      <c r="G162" s="24"/>
      <c r="H162" s="24"/>
      <c r="I162" s="24"/>
      <c r="J162" s="24"/>
      <c r="K162" s="24"/>
    </row>
    <row r="163" spans="1:11" s="19" customFormat="1" x14ac:dyDescent="0.25">
      <c r="A163" s="309" t="s">
        <v>52</v>
      </c>
      <c r="B163" s="310"/>
      <c r="C163" s="310"/>
      <c r="D163" s="322"/>
      <c r="E163" s="336">
        <v>40000</v>
      </c>
      <c r="F163" s="337"/>
      <c r="G163" s="34"/>
      <c r="H163" s="24"/>
      <c r="I163" s="24"/>
      <c r="J163" s="24"/>
      <c r="K163" s="24"/>
    </row>
    <row r="164" spans="1:11" s="19" customFormat="1" x14ac:dyDescent="0.25">
      <c r="A164" s="35"/>
      <c r="B164" s="35"/>
      <c r="C164" s="35"/>
      <c r="D164" s="35"/>
      <c r="E164" s="35"/>
      <c r="F164" s="35"/>
      <c r="G164" s="35"/>
      <c r="H164" s="35"/>
      <c r="I164" s="35"/>
      <c r="J164" s="35"/>
      <c r="K164" s="35"/>
    </row>
    <row r="165" spans="1:11" s="19" customFormat="1" x14ac:dyDescent="0.25">
      <c r="A165" s="36" t="s">
        <v>67</v>
      </c>
      <c r="B165" s="24"/>
      <c r="C165" s="24"/>
      <c r="D165" s="24"/>
      <c r="E165" s="24"/>
      <c r="F165" s="37"/>
      <c r="G165" s="24"/>
      <c r="H165" s="24"/>
      <c r="I165" s="24"/>
      <c r="J165" s="24"/>
      <c r="K165" s="24"/>
    </row>
    <row r="166" spans="1:11" s="19" customFormat="1" x14ac:dyDescent="0.25">
      <c r="A166" s="24"/>
      <c r="B166" s="24"/>
      <c r="C166" s="24"/>
      <c r="D166" s="24"/>
      <c r="E166" s="24"/>
      <c r="F166" s="38" t="s">
        <v>51</v>
      </c>
      <c r="G166" s="24"/>
      <c r="H166" s="24"/>
      <c r="I166" s="24"/>
      <c r="J166" s="24"/>
      <c r="K166" s="24"/>
    </row>
    <row r="167" spans="1:11" s="19" customFormat="1" x14ac:dyDescent="0.25">
      <c r="A167" s="251" t="s">
        <v>53</v>
      </c>
      <c r="B167" s="252"/>
      <c r="C167" s="4"/>
      <c r="D167" s="309" t="s">
        <v>49</v>
      </c>
      <c r="E167" s="322"/>
      <c r="F167" s="5"/>
      <c r="G167" s="24"/>
      <c r="H167" s="309" t="s">
        <v>36</v>
      </c>
      <c r="I167" s="322"/>
      <c r="J167" s="323">
        <f>((K175-K173)*(E163-H173)/(H175-H173))+K173</f>
        <v>0</v>
      </c>
      <c r="K167" s="324"/>
    </row>
    <row r="168" spans="1:11" s="19" customFormat="1" x14ac:dyDescent="0.25">
      <c r="A168" s="24"/>
      <c r="B168" s="24"/>
      <c r="C168" s="24"/>
      <c r="D168" s="24"/>
      <c r="E168" s="24"/>
      <c r="F168" s="24"/>
      <c r="G168" s="24"/>
      <c r="H168" s="24"/>
      <c r="I168" s="24"/>
      <c r="J168" s="24"/>
      <c r="K168" s="24"/>
    </row>
    <row r="169" spans="1:11" s="19" customFormat="1" x14ac:dyDescent="0.25">
      <c r="A169" s="24"/>
      <c r="B169" s="24"/>
      <c r="C169" s="24"/>
      <c r="D169" s="39" t="s">
        <v>54</v>
      </c>
      <c r="E169" s="24"/>
      <c r="F169" s="24"/>
      <c r="G169" s="24"/>
      <c r="H169" s="24"/>
      <c r="I169" s="24"/>
      <c r="J169" s="24"/>
      <c r="K169" s="24"/>
    </row>
    <row r="170" spans="1:11" s="19" customFormat="1" x14ac:dyDescent="0.25">
      <c r="A170" s="24"/>
      <c r="B170" s="24"/>
      <c r="C170" s="24"/>
      <c r="D170" s="39"/>
      <c r="E170" s="24"/>
      <c r="F170" s="24"/>
      <c r="G170" s="24"/>
      <c r="H170" s="39" t="s">
        <v>148</v>
      </c>
      <c r="I170" s="24"/>
      <c r="J170" s="24"/>
      <c r="K170" s="24"/>
    </row>
    <row r="171" spans="1:11" s="19" customFormat="1" x14ac:dyDescent="0.25">
      <c r="A171" s="24"/>
      <c r="B171" s="40"/>
      <c r="C171" s="41"/>
      <c r="D171" s="35"/>
      <c r="E171" s="24"/>
      <c r="F171" s="24"/>
      <c r="G171" s="24"/>
      <c r="H171" s="24"/>
      <c r="I171" s="24"/>
      <c r="J171" s="24"/>
      <c r="K171" s="24"/>
    </row>
    <row r="172" spans="1:11" s="19" customFormat="1" ht="24" x14ac:dyDescent="0.25">
      <c r="A172" s="42"/>
      <c r="B172" s="41"/>
      <c r="C172" s="41"/>
      <c r="D172" s="43"/>
      <c r="E172" s="43"/>
      <c r="F172" s="43"/>
      <c r="G172" s="43"/>
      <c r="H172" s="82" t="s">
        <v>50</v>
      </c>
      <c r="I172" s="82" t="s">
        <v>1</v>
      </c>
      <c r="J172" s="82" t="s">
        <v>2</v>
      </c>
      <c r="K172" s="83" t="s">
        <v>3</v>
      </c>
    </row>
    <row r="173" spans="1:11" s="19" customFormat="1" x14ac:dyDescent="0.25">
      <c r="A173" s="42"/>
      <c r="B173" s="41"/>
      <c r="C173" s="41"/>
      <c r="D173" s="43"/>
      <c r="E173" s="43"/>
      <c r="F173" s="43"/>
      <c r="G173" s="43"/>
      <c r="H173" s="139">
        <v>35000</v>
      </c>
      <c r="I173" s="137"/>
      <c r="J173" s="137"/>
      <c r="K173" s="138">
        <f>((J173-I173)*F167)+I173</f>
        <v>0</v>
      </c>
    </row>
    <row r="174" spans="1:11" s="19" customFormat="1" x14ac:dyDescent="0.25">
      <c r="A174" s="42"/>
      <c r="B174" s="41"/>
      <c r="C174" s="41"/>
      <c r="D174" s="43"/>
      <c r="E174" s="43"/>
      <c r="F174" s="43"/>
      <c r="G174" s="43"/>
      <c r="H174" s="139"/>
      <c r="I174" s="139"/>
      <c r="J174" s="139"/>
      <c r="K174" s="138"/>
    </row>
    <row r="175" spans="1:11" s="19" customFormat="1" x14ac:dyDescent="0.25">
      <c r="A175" s="42"/>
      <c r="B175" s="41"/>
      <c r="C175" s="41"/>
      <c r="D175" s="43"/>
      <c r="E175" s="43"/>
      <c r="F175" s="43"/>
      <c r="G175" s="43"/>
      <c r="H175" s="139">
        <v>50000</v>
      </c>
      <c r="I175" s="137"/>
      <c r="J175" s="137"/>
      <c r="K175" s="138">
        <f>((J175-I175)*F167)+I175</f>
        <v>0</v>
      </c>
    </row>
    <row r="176" spans="1:11" s="19" customFormat="1" x14ac:dyDescent="0.25">
      <c r="A176" s="45"/>
      <c r="B176" s="41"/>
      <c r="C176" s="41"/>
      <c r="D176" s="35"/>
      <c r="E176" s="35"/>
      <c r="F176" s="35"/>
      <c r="G176" s="35"/>
      <c r="H176" s="35"/>
      <c r="I176" s="35"/>
      <c r="J176" s="35"/>
      <c r="K176" s="35"/>
    </row>
    <row r="177" spans="1:11" s="19" customFormat="1" x14ac:dyDescent="0.25">
      <c r="A177" s="33" t="s">
        <v>90</v>
      </c>
      <c r="B177" s="41"/>
      <c r="C177" s="41"/>
      <c r="D177" s="35"/>
      <c r="E177" s="35"/>
      <c r="F177" s="35"/>
      <c r="G177" s="35"/>
      <c r="H177" s="35"/>
      <c r="I177" s="35"/>
      <c r="J177" s="35"/>
      <c r="K177" s="35"/>
    </row>
    <row r="178" spans="1:11" s="19" customFormat="1" x14ac:dyDescent="0.25">
      <c r="A178" s="45"/>
      <c r="B178" s="41"/>
      <c r="C178" s="41"/>
      <c r="D178" s="35"/>
      <c r="E178" s="35"/>
      <c r="F178" s="35"/>
      <c r="G178" s="35"/>
      <c r="H178" s="35"/>
      <c r="I178" s="35"/>
      <c r="J178" s="35"/>
      <c r="K178" s="35"/>
    </row>
    <row r="179" spans="1:11" s="19" customFormat="1" x14ac:dyDescent="0.25">
      <c r="A179" s="245" t="s">
        <v>4</v>
      </c>
      <c r="B179" s="245" t="s">
        <v>5</v>
      </c>
      <c r="C179" s="245"/>
      <c r="D179" s="326" t="s">
        <v>55</v>
      </c>
      <c r="E179" s="327"/>
      <c r="F179" s="327"/>
      <c r="G179" s="327"/>
      <c r="H179" s="327"/>
      <c r="I179" s="327"/>
      <c r="J179" s="327"/>
      <c r="K179" s="328"/>
    </row>
    <row r="180" spans="1:11" s="19" customFormat="1" ht="48" x14ac:dyDescent="0.25">
      <c r="A180" s="325"/>
      <c r="B180" s="86" t="s">
        <v>6</v>
      </c>
      <c r="C180" s="116" t="s">
        <v>7</v>
      </c>
      <c r="D180" s="116" t="s">
        <v>69</v>
      </c>
      <c r="E180" s="116" t="s">
        <v>48</v>
      </c>
      <c r="F180" s="329" t="s">
        <v>61</v>
      </c>
      <c r="G180" s="330"/>
      <c r="H180" s="330"/>
      <c r="I180" s="330"/>
      <c r="J180" s="330"/>
      <c r="K180" s="331"/>
    </row>
    <row r="181" spans="1:11" s="19" customFormat="1" x14ac:dyDescent="0.25">
      <c r="A181" s="245" t="s">
        <v>10</v>
      </c>
      <c r="B181" s="247">
        <v>0.17</v>
      </c>
      <c r="C181" s="249">
        <f>17%+(E181+E182+E183+E184+E185+E186+E187+E188)</f>
        <v>0.17</v>
      </c>
      <c r="D181" s="87" t="s">
        <v>14</v>
      </c>
      <c r="E181" s="7"/>
      <c r="F181" s="319"/>
      <c r="G181" s="320"/>
      <c r="H181" s="320"/>
      <c r="I181" s="320"/>
      <c r="J181" s="320"/>
      <c r="K181" s="321"/>
    </row>
    <row r="182" spans="1:11" s="19" customFormat="1" x14ac:dyDescent="0.25">
      <c r="A182" s="246"/>
      <c r="B182" s="248"/>
      <c r="C182" s="250"/>
      <c r="D182" s="88" t="s">
        <v>17</v>
      </c>
      <c r="E182" s="8"/>
      <c r="F182" s="313"/>
      <c r="G182" s="314"/>
      <c r="H182" s="314"/>
      <c r="I182" s="314"/>
      <c r="J182" s="314"/>
      <c r="K182" s="315"/>
    </row>
    <row r="183" spans="1:11" s="19" customFormat="1" x14ac:dyDescent="0.25">
      <c r="A183" s="246"/>
      <c r="B183" s="248"/>
      <c r="C183" s="250"/>
      <c r="D183" s="89" t="s">
        <v>37</v>
      </c>
      <c r="E183" s="10"/>
      <c r="F183" s="313"/>
      <c r="G183" s="314"/>
      <c r="H183" s="314"/>
      <c r="I183" s="314"/>
      <c r="J183" s="314"/>
      <c r="K183" s="315"/>
    </row>
    <row r="184" spans="1:11" s="19" customFormat="1" x14ac:dyDescent="0.25">
      <c r="A184" s="246"/>
      <c r="B184" s="248"/>
      <c r="C184" s="250"/>
      <c r="D184" s="88" t="s">
        <v>38</v>
      </c>
      <c r="E184" s="8"/>
      <c r="F184" s="313"/>
      <c r="G184" s="314"/>
      <c r="H184" s="314"/>
      <c r="I184" s="314"/>
      <c r="J184" s="314"/>
      <c r="K184" s="315"/>
    </row>
    <row r="185" spans="1:11" s="19" customFormat="1" x14ac:dyDescent="0.25">
      <c r="A185" s="246"/>
      <c r="B185" s="248"/>
      <c r="C185" s="250"/>
      <c r="D185" s="88" t="s">
        <v>18</v>
      </c>
      <c r="E185" s="8"/>
      <c r="F185" s="313"/>
      <c r="G185" s="314"/>
      <c r="H185" s="314"/>
      <c r="I185" s="314"/>
      <c r="J185" s="314"/>
      <c r="K185" s="315"/>
    </row>
    <row r="186" spans="1:11" s="19" customFormat="1" x14ac:dyDescent="0.25">
      <c r="A186" s="246"/>
      <c r="B186" s="248"/>
      <c r="C186" s="250"/>
      <c r="D186" s="88" t="s">
        <v>15</v>
      </c>
      <c r="E186" s="8"/>
      <c r="F186" s="313"/>
      <c r="G186" s="314"/>
      <c r="H186" s="314"/>
      <c r="I186" s="314"/>
      <c r="J186" s="314"/>
      <c r="K186" s="315"/>
    </row>
    <row r="187" spans="1:11" s="19" customFormat="1" x14ac:dyDescent="0.25">
      <c r="A187" s="246"/>
      <c r="B187" s="248"/>
      <c r="C187" s="250"/>
      <c r="D187" s="90" t="s">
        <v>39</v>
      </c>
      <c r="E187" s="8"/>
      <c r="F187" s="313"/>
      <c r="G187" s="314"/>
      <c r="H187" s="314"/>
      <c r="I187" s="314"/>
      <c r="J187" s="314"/>
      <c r="K187" s="315"/>
    </row>
    <row r="188" spans="1:11" s="19" customFormat="1" x14ac:dyDescent="0.25">
      <c r="A188" s="325"/>
      <c r="B188" s="367"/>
      <c r="C188" s="368"/>
      <c r="D188" s="91" t="s">
        <v>20</v>
      </c>
      <c r="E188" s="9"/>
      <c r="F188" s="316"/>
      <c r="G188" s="317"/>
      <c r="H188" s="317"/>
      <c r="I188" s="317"/>
      <c r="J188" s="317"/>
      <c r="K188" s="318"/>
    </row>
    <row r="189" spans="1:11" s="19" customFormat="1" x14ac:dyDescent="0.25">
      <c r="A189" s="245" t="s">
        <v>11</v>
      </c>
      <c r="B189" s="247">
        <v>0.02</v>
      </c>
      <c r="C189" s="249">
        <f>2%+(E189+E190)</f>
        <v>0.02</v>
      </c>
      <c r="D189" s="87" t="s">
        <v>14</v>
      </c>
      <c r="E189" s="11"/>
      <c r="F189" s="319"/>
      <c r="G189" s="320"/>
      <c r="H189" s="320"/>
      <c r="I189" s="320"/>
      <c r="J189" s="320"/>
      <c r="K189" s="321"/>
    </row>
    <row r="190" spans="1:11" s="19" customFormat="1" x14ac:dyDescent="0.25">
      <c r="A190" s="246"/>
      <c r="B190" s="248"/>
      <c r="C190" s="250"/>
      <c r="D190" s="88" t="s">
        <v>17</v>
      </c>
      <c r="E190" s="8"/>
      <c r="F190" s="316"/>
      <c r="G190" s="317"/>
      <c r="H190" s="317"/>
      <c r="I190" s="317"/>
      <c r="J190" s="317"/>
      <c r="K190" s="318"/>
    </row>
    <row r="191" spans="1:11" s="19" customFormat="1" x14ac:dyDescent="0.25">
      <c r="A191" s="245" t="s">
        <v>12</v>
      </c>
      <c r="B191" s="247">
        <v>0.22</v>
      </c>
      <c r="C191" s="249">
        <f>22%+(E191+E192+E193+E194+E195+E196)</f>
        <v>0.22</v>
      </c>
      <c r="D191" s="87" t="s">
        <v>14</v>
      </c>
      <c r="E191" s="11"/>
      <c r="F191" s="319"/>
      <c r="G191" s="320"/>
      <c r="H191" s="320"/>
      <c r="I191" s="320"/>
      <c r="J191" s="320"/>
      <c r="K191" s="321"/>
    </row>
    <row r="192" spans="1:11" s="19" customFormat="1" x14ac:dyDescent="0.25">
      <c r="A192" s="246"/>
      <c r="B192" s="248"/>
      <c r="C192" s="250"/>
      <c r="D192" s="88" t="s">
        <v>17</v>
      </c>
      <c r="E192" s="8"/>
      <c r="F192" s="313"/>
      <c r="G192" s="314"/>
      <c r="H192" s="314"/>
      <c r="I192" s="314"/>
      <c r="J192" s="314"/>
      <c r="K192" s="315"/>
    </row>
    <row r="193" spans="1:11" s="19" customFormat="1" x14ac:dyDescent="0.25">
      <c r="A193" s="246"/>
      <c r="B193" s="248"/>
      <c r="C193" s="250"/>
      <c r="D193" s="88" t="s">
        <v>37</v>
      </c>
      <c r="E193" s="8"/>
      <c r="F193" s="369" t="s">
        <v>57</v>
      </c>
      <c r="G193" s="370"/>
      <c r="H193" s="370"/>
      <c r="I193" s="370"/>
      <c r="J193" s="370"/>
      <c r="K193" s="371"/>
    </row>
    <row r="194" spans="1:11" s="19" customFormat="1" x14ac:dyDescent="0.25">
      <c r="A194" s="246"/>
      <c r="B194" s="248"/>
      <c r="C194" s="250"/>
      <c r="D194" s="88" t="s">
        <v>38</v>
      </c>
      <c r="E194" s="8"/>
      <c r="F194" s="313"/>
      <c r="G194" s="314"/>
      <c r="H194" s="314"/>
      <c r="I194" s="314"/>
      <c r="J194" s="314"/>
      <c r="K194" s="315"/>
    </row>
    <row r="195" spans="1:11" s="19" customFormat="1" x14ac:dyDescent="0.25">
      <c r="A195" s="246"/>
      <c r="B195" s="248"/>
      <c r="C195" s="250"/>
      <c r="D195" s="88" t="s">
        <v>18</v>
      </c>
      <c r="E195" s="8"/>
      <c r="F195" s="313"/>
      <c r="G195" s="314"/>
      <c r="H195" s="314"/>
      <c r="I195" s="314"/>
      <c r="J195" s="314"/>
      <c r="K195" s="315"/>
    </row>
    <row r="196" spans="1:11" s="19" customFormat="1" x14ac:dyDescent="0.25">
      <c r="A196" s="325"/>
      <c r="B196" s="367"/>
      <c r="C196" s="368"/>
      <c r="D196" s="91" t="s">
        <v>15</v>
      </c>
      <c r="E196" s="12"/>
      <c r="F196" s="316"/>
      <c r="G196" s="317"/>
      <c r="H196" s="317"/>
      <c r="I196" s="317"/>
      <c r="J196" s="317"/>
      <c r="K196" s="318"/>
    </row>
    <row r="197" spans="1:11" s="19" customFormat="1" x14ac:dyDescent="0.25">
      <c r="A197" s="46"/>
      <c r="B197" s="47"/>
      <c r="C197" s="56"/>
      <c r="D197" s="57"/>
      <c r="E197" s="67"/>
      <c r="F197" s="66"/>
      <c r="G197" s="66"/>
      <c r="H197" s="66"/>
      <c r="I197" s="66"/>
      <c r="J197" s="66"/>
      <c r="K197" s="66"/>
    </row>
    <row r="198" spans="1:11" s="19" customFormat="1" x14ac:dyDescent="0.25">
      <c r="A198" s="170"/>
      <c r="B198" s="47"/>
      <c r="C198" s="56"/>
      <c r="D198" s="57"/>
      <c r="E198" s="67"/>
      <c r="F198" s="66"/>
      <c r="G198" s="66"/>
      <c r="H198" s="66"/>
      <c r="I198" s="66"/>
      <c r="J198" s="66"/>
      <c r="K198" s="66"/>
    </row>
    <row r="199" spans="1:11" s="19" customFormat="1" x14ac:dyDescent="0.25">
      <c r="A199" s="170"/>
      <c r="B199" s="47"/>
      <c r="C199" s="56"/>
      <c r="D199" s="57"/>
      <c r="E199" s="67"/>
      <c r="F199" s="66"/>
      <c r="G199" s="66"/>
      <c r="H199" s="66"/>
      <c r="I199" s="66"/>
      <c r="J199" s="66"/>
      <c r="K199" s="66"/>
    </row>
    <row r="200" spans="1:11" s="19" customFormat="1" x14ac:dyDescent="0.25">
      <c r="A200" s="170"/>
      <c r="B200" s="47"/>
      <c r="C200" s="56"/>
      <c r="D200" s="57"/>
      <c r="E200" s="67"/>
      <c r="F200" s="66"/>
      <c r="G200" s="66"/>
      <c r="H200" s="66"/>
      <c r="I200" s="66"/>
      <c r="J200" s="66"/>
      <c r="K200" s="66"/>
    </row>
    <row r="201" spans="1:11" s="19" customFormat="1" x14ac:dyDescent="0.25">
      <c r="A201" s="170"/>
      <c r="B201" s="47"/>
      <c r="C201" s="56"/>
      <c r="D201" s="57"/>
      <c r="E201" s="67"/>
      <c r="F201" s="66"/>
      <c r="G201" s="66"/>
      <c r="H201" s="66"/>
      <c r="I201" s="66"/>
      <c r="J201" s="66"/>
      <c r="K201" s="66"/>
    </row>
    <row r="202" spans="1:11" s="19" customFormat="1" x14ac:dyDescent="0.25">
      <c r="A202" s="170"/>
      <c r="B202" s="47"/>
      <c r="C202" s="56"/>
      <c r="D202" s="57"/>
      <c r="E202" s="67"/>
      <c r="F202" s="66"/>
      <c r="G202" s="66"/>
      <c r="H202" s="66"/>
      <c r="I202" s="66"/>
      <c r="J202" s="66"/>
      <c r="K202" s="66"/>
    </row>
    <row r="203" spans="1:11" s="19" customFormat="1" x14ac:dyDescent="0.25">
      <c r="A203" s="170"/>
      <c r="B203" s="47"/>
      <c r="C203" s="56"/>
      <c r="D203" s="57"/>
      <c r="E203" s="67"/>
      <c r="F203" s="66"/>
      <c r="G203" s="66"/>
      <c r="H203" s="66"/>
      <c r="I203" s="66"/>
      <c r="J203" s="66"/>
      <c r="K203" s="66"/>
    </row>
    <row r="204" spans="1:11" s="19" customFormat="1" x14ac:dyDescent="0.25">
      <c r="A204" s="170"/>
      <c r="B204" s="47"/>
      <c r="C204" s="56"/>
      <c r="D204" s="57"/>
      <c r="E204" s="67"/>
      <c r="F204" s="66"/>
      <c r="G204" s="66"/>
      <c r="H204" s="66"/>
      <c r="I204" s="66"/>
      <c r="J204" s="66"/>
      <c r="K204" s="66"/>
    </row>
    <row r="205" spans="1:11" s="19" customFormat="1" x14ac:dyDescent="0.25">
      <c r="A205" s="170"/>
      <c r="B205" s="47"/>
      <c r="C205" s="56"/>
      <c r="D205" s="57"/>
      <c r="E205" s="67"/>
      <c r="F205" s="66"/>
      <c r="G205" s="66"/>
      <c r="H205" s="66"/>
      <c r="I205" s="66"/>
      <c r="J205" s="66"/>
      <c r="K205" s="66"/>
    </row>
    <row r="206" spans="1:11" s="19" customFormat="1" x14ac:dyDescent="0.25">
      <c r="A206" s="170"/>
      <c r="B206" s="47"/>
      <c r="C206" s="56"/>
      <c r="D206" s="57"/>
      <c r="E206" s="67"/>
      <c r="F206" s="66"/>
      <c r="G206" s="66"/>
      <c r="H206" s="66"/>
      <c r="I206" s="66"/>
      <c r="J206" s="66"/>
      <c r="K206" s="66"/>
    </row>
    <row r="207" spans="1:11" s="19" customFormat="1" x14ac:dyDescent="0.25">
      <c r="A207" s="46"/>
      <c r="B207" s="47"/>
      <c r="C207" s="56"/>
      <c r="D207" s="57"/>
      <c r="E207" s="67"/>
      <c r="F207" s="66"/>
      <c r="G207" s="66"/>
      <c r="H207" s="66"/>
      <c r="I207" s="66"/>
      <c r="J207" s="66"/>
      <c r="K207" s="66"/>
    </row>
    <row r="208" spans="1:11" s="19" customFormat="1" x14ac:dyDescent="0.25">
      <c r="A208" s="364" t="s">
        <v>4</v>
      </c>
      <c r="B208" s="364" t="s">
        <v>5</v>
      </c>
      <c r="C208" s="364"/>
      <c r="D208" s="372" t="s">
        <v>55</v>
      </c>
      <c r="E208" s="373"/>
      <c r="F208" s="373"/>
      <c r="G208" s="373"/>
      <c r="H208" s="373"/>
      <c r="I208" s="373"/>
      <c r="J208" s="373"/>
      <c r="K208" s="374"/>
    </row>
    <row r="209" spans="1:11" s="19" customFormat="1" ht="48" x14ac:dyDescent="0.25">
      <c r="A209" s="366"/>
      <c r="B209" s="93" t="s">
        <v>6</v>
      </c>
      <c r="C209" s="113" t="s">
        <v>7</v>
      </c>
      <c r="D209" s="113" t="s">
        <v>69</v>
      </c>
      <c r="E209" s="113" t="s">
        <v>48</v>
      </c>
      <c r="F209" s="375" t="s">
        <v>61</v>
      </c>
      <c r="G209" s="376"/>
      <c r="H209" s="376"/>
      <c r="I209" s="376"/>
      <c r="J209" s="376"/>
      <c r="K209" s="377"/>
    </row>
    <row r="210" spans="1:11" s="19" customFormat="1" x14ac:dyDescent="0.25">
      <c r="A210" s="364" t="s">
        <v>13</v>
      </c>
      <c r="B210" s="391">
        <v>7.0000000000000007E-2</v>
      </c>
      <c r="C210" s="249">
        <f>7%+(E210+E211+E212+E213+E214+E215)</f>
        <v>7.0000000000000007E-2</v>
      </c>
      <c r="D210" s="92" t="s">
        <v>14</v>
      </c>
      <c r="E210" s="11"/>
      <c r="F210" s="319"/>
      <c r="G210" s="320"/>
      <c r="H210" s="320"/>
      <c r="I210" s="320"/>
      <c r="J210" s="320"/>
      <c r="K210" s="321"/>
    </row>
    <row r="211" spans="1:11" s="19" customFormat="1" x14ac:dyDescent="0.25">
      <c r="A211" s="365"/>
      <c r="B211" s="392"/>
      <c r="C211" s="250"/>
      <c r="D211" s="88" t="s">
        <v>17</v>
      </c>
      <c r="E211" s="8"/>
      <c r="F211" s="313"/>
      <c r="G211" s="314"/>
      <c r="H211" s="314"/>
      <c r="I211" s="314"/>
      <c r="J211" s="314"/>
      <c r="K211" s="315"/>
    </row>
    <row r="212" spans="1:11" s="19" customFormat="1" x14ac:dyDescent="0.25">
      <c r="A212" s="365"/>
      <c r="B212" s="392"/>
      <c r="C212" s="250"/>
      <c r="D212" s="89" t="s">
        <v>37</v>
      </c>
      <c r="E212" s="10"/>
      <c r="F212" s="313"/>
      <c r="G212" s="314"/>
      <c r="H212" s="314"/>
      <c r="I212" s="314"/>
      <c r="J212" s="314"/>
      <c r="K212" s="315"/>
    </row>
    <row r="213" spans="1:11" s="19" customFormat="1" x14ac:dyDescent="0.25">
      <c r="A213" s="365"/>
      <c r="B213" s="392"/>
      <c r="C213" s="250"/>
      <c r="D213" s="88" t="s">
        <v>38</v>
      </c>
      <c r="E213" s="8"/>
      <c r="F213" s="313"/>
      <c r="G213" s="314"/>
      <c r="H213" s="314"/>
      <c r="I213" s="314"/>
      <c r="J213" s="314"/>
      <c r="K213" s="315"/>
    </row>
    <row r="214" spans="1:11" s="19" customFormat="1" x14ac:dyDescent="0.25">
      <c r="A214" s="365"/>
      <c r="B214" s="392"/>
      <c r="C214" s="250"/>
      <c r="D214" s="88" t="s">
        <v>18</v>
      </c>
      <c r="E214" s="8"/>
      <c r="F214" s="313"/>
      <c r="G214" s="314"/>
      <c r="H214" s="314"/>
      <c r="I214" s="314"/>
      <c r="J214" s="314"/>
      <c r="K214" s="315"/>
    </row>
    <row r="215" spans="1:11" s="19" customFormat="1" x14ac:dyDescent="0.25">
      <c r="A215" s="366"/>
      <c r="B215" s="396"/>
      <c r="C215" s="368"/>
      <c r="D215" s="91" t="s">
        <v>15</v>
      </c>
      <c r="E215" s="12"/>
      <c r="F215" s="381" t="s">
        <v>59</v>
      </c>
      <c r="G215" s="382"/>
      <c r="H215" s="382"/>
      <c r="I215" s="382"/>
      <c r="J215" s="382"/>
      <c r="K215" s="383"/>
    </row>
    <row r="216" spans="1:11" s="19" customFormat="1" x14ac:dyDescent="0.25">
      <c r="A216" s="364" t="s">
        <v>16</v>
      </c>
      <c r="B216" s="391">
        <v>0.05</v>
      </c>
      <c r="C216" s="249">
        <f>5%+(E216+E217+E218+E219+E220+E221)</f>
        <v>0.05</v>
      </c>
      <c r="D216" s="92" t="s">
        <v>14</v>
      </c>
      <c r="E216" s="11"/>
      <c r="F216" s="393" t="s">
        <v>63</v>
      </c>
      <c r="G216" s="394"/>
      <c r="H216" s="394"/>
      <c r="I216" s="394"/>
      <c r="J216" s="394"/>
      <c r="K216" s="395"/>
    </row>
    <row r="217" spans="1:11" s="19" customFormat="1" x14ac:dyDescent="0.25">
      <c r="A217" s="365"/>
      <c r="B217" s="392"/>
      <c r="C217" s="250"/>
      <c r="D217" s="89" t="s">
        <v>17</v>
      </c>
      <c r="E217" s="10"/>
      <c r="F217" s="369" t="s">
        <v>70</v>
      </c>
      <c r="G217" s="370"/>
      <c r="H217" s="370"/>
      <c r="I217" s="370"/>
      <c r="J217" s="370"/>
      <c r="K217" s="371"/>
    </row>
    <row r="218" spans="1:11" s="19" customFormat="1" x14ac:dyDescent="0.25">
      <c r="A218" s="365"/>
      <c r="B218" s="392"/>
      <c r="C218" s="250"/>
      <c r="D218" s="89" t="s">
        <v>37</v>
      </c>
      <c r="E218" s="13"/>
      <c r="F218" s="313"/>
      <c r="G218" s="314"/>
      <c r="H218" s="314"/>
      <c r="I218" s="314"/>
      <c r="J218" s="314"/>
      <c r="K218" s="315"/>
    </row>
    <row r="219" spans="1:11" s="19" customFormat="1" x14ac:dyDescent="0.25">
      <c r="A219" s="365"/>
      <c r="B219" s="392"/>
      <c r="C219" s="250"/>
      <c r="D219" s="89" t="s">
        <v>38</v>
      </c>
      <c r="E219" s="13"/>
      <c r="F219" s="313"/>
      <c r="G219" s="314"/>
      <c r="H219" s="314"/>
      <c r="I219" s="314"/>
      <c r="J219" s="314"/>
      <c r="K219" s="315"/>
    </row>
    <row r="220" spans="1:11" s="19" customFormat="1" x14ac:dyDescent="0.25">
      <c r="A220" s="365"/>
      <c r="B220" s="392"/>
      <c r="C220" s="250"/>
      <c r="D220" s="89" t="s">
        <v>18</v>
      </c>
      <c r="E220" s="13"/>
      <c r="F220" s="313"/>
      <c r="G220" s="314"/>
      <c r="H220" s="314"/>
      <c r="I220" s="314"/>
      <c r="J220" s="314"/>
      <c r="K220" s="315"/>
    </row>
    <row r="221" spans="1:11" s="19" customFormat="1" x14ac:dyDescent="0.25">
      <c r="A221" s="365"/>
      <c r="B221" s="392"/>
      <c r="C221" s="250"/>
      <c r="D221" s="88" t="s">
        <v>15</v>
      </c>
      <c r="E221" s="8"/>
      <c r="F221" s="381" t="s">
        <v>19</v>
      </c>
      <c r="G221" s="382"/>
      <c r="H221" s="382"/>
      <c r="I221" s="382"/>
      <c r="J221" s="382"/>
      <c r="K221" s="383"/>
    </row>
    <row r="222" spans="1:11" s="19" customFormat="1" x14ac:dyDescent="0.25">
      <c r="A222" s="384" t="s">
        <v>21</v>
      </c>
      <c r="B222" s="247">
        <v>0.35</v>
      </c>
      <c r="C222" s="390">
        <f>35%+(E222+E223+E224+E225+E226+E227+E228+E229+E230+E231+E232+E233+E234+E235+E236+E237)</f>
        <v>0.35</v>
      </c>
      <c r="D222" s="92" t="s">
        <v>14</v>
      </c>
      <c r="E222" s="14"/>
      <c r="F222" s="319"/>
      <c r="G222" s="320"/>
      <c r="H222" s="320"/>
      <c r="I222" s="320"/>
      <c r="J222" s="320"/>
      <c r="K222" s="321"/>
    </row>
    <row r="223" spans="1:11" s="19" customFormat="1" x14ac:dyDescent="0.25">
      <c r="A223" s="385"/>
      <c r="B223" s="388"/>
      <c r="C223" s="388"/>
      <c r="D223" s="89" t="s">
        <v>17</v>
      </c>
      <c r="E223" s="15"/>
      <c r="F223" s="313"/>
      <c r="G223" s="314"/>
      <c r="H223" s="314"/>
      <c r="I223" s="314"/>
      <c r="J223" s="314"/>
      <c r="K223" s="315"/>
    </row>
    <row r="224" spans="1:11" s="19" customFormat="1" x14ac:dyDescent="0.25">
      <c r="A224" s="385"/>
      <c r="B224" s="388"/>
      <c r="C224" s="388"/>
      <c r="D224" s="89" t="s">
        <v>37</v>
      </c>
      <c r="E224" s="15"/>
      <c r="F224" s="313"/>
      <c r="G224" s="314"/>
      <c r="H224" s="314"/>
      <c r="I224" s="314"/>
      <c r="J224" s="314"/>
      <c r="K224" s="315"/>
    </row>
    <row r="225" spans="1:11" s="19" customFormat="1" x14ac:dyDescent="0.25">
      <c r="A225" s="385"/>
      <c r="B225" s="388"/>
      <c r="C225" s="388"/>
      <c r="D225" s="88" t="s">
        <v>38</v>
      </c>
      <c r="E225" s="15"/>
      <c r="F225" s="313"/>
      <c r="G225" s="314"/>
      <c r="H225" s="314"/>
      <c r="I225" s="314"/>
      <c r="J225" s="314"/>
      <c r="K225" s="315"/>
    </row>
    <row r="226" spans="1:11" s="19" customFormat="1" x14ac:dyDescent="0.25">
      <c r="A226" s="385"/>
      <c r="B226" s="388"/>
      <c r="C226" s="388"/>
      <c r="D226" s="89" t="s">
        <v>18</v>
      </c>
      <c r="E226" s="13"/>
      <c r="F226" s="313"/>
      <c r="G226" s="314"/>
      <c r="H226" s="314"/>
      <c r="I226" s="314"/>
      <c r="J226" s="314"/>
      <c r="K226" s="315"/>
    </row>
    <row r="227" spans="1:11" s="19" customFormat="1" x14ac:dyDescent="0.25">
      <c r="A227" s="385"/>
      <c r="B227" s="388"/>
      <c r="C227" s="388"/>
      <c r="D227" s="88" t="s">
        <v>15</v>
      </c>
      <c r="E227" s="15"/>
      <c r="F227" s="313"/>
      <c r="G227" s="314"/>
      <c r="H227" s="314"/>
      <c r="I227" s="314"/>
      <c r="J227" s="314"/>
      <c r="K227" s="315"/>
    </row>
    <row r="228" spans="1:11" s="19" customFormat="1" x14ac:dyDescent="0.25">
      <c r="A228" s="385"/>
      <c r="B228" s="388"/>
      <c r="C228" s="388"/>
      <c r="D228" s="90" t="s">
        <v>39</v>
      </c>
      <c r="E228" s="15"/>
      <c r="F228" s="313"/>
      <c r="G228" s="314"/>
      <c r="H228" s="314"/>
      <c r="I228" s="314"/>
      <c r="J228" s="314"/>
      <c r="K228" s="315"/>
    </row>
    <row r="229" spans="1:11" s="19" customFormat="1" x14ac:dyDescent="0.25">
      <c r="A229" s="385"/>
      <c r="B229" s="388"/>
      <c r="C229" s="388"/>
      <c r="D229" s="88" t="s">
        <v>20</v>
      </c>
      <c r="E229" s="8"/>
      <c r="F229" s="313"/>
      <c r="G229" s="314"/>
      <c r="H229" s="314"/>
      <c r="I229" s="314"/>
      <c r="J229" s="314"/>
      <c r="K229" s="315"/>
    </row>
    <row r="230" spans="1:11" s="19" customFormat="1" x14ac:dyDescent="0.25">
      <c r="A230" s="386"/>
      <c r="B230" s="388"/>
      <c r="C230" s="388"/>
      <c r="D230" s="89" t="s">
        <v>40</v>
      </c>
      <c r="E230" s="13"/>
      <c r="F230" s="378"/>
      <c r="G230" s="379"/>
      <c r="H230" s="379"/>
      <c r="I230" s="379"/>
      <c r="J230" s="379"/>
      <c r="K230" s="380"/>
    </row>
    <row r="231" spans="1:11" s="19" customFormat="1" x14ac:dyDescent="0.25">
      <c r="A231" s="386"/>
      <c r="B231" s="388"/>
      <c r="C231" s="388"/>
      <c r="D231" s="88" t="s">
        <v>41</v>
      </c>
      <c r="E231" s="15"/>
      <c r="F231" s="313"/>
      <c r="G231" s="314"/>
      <c r="H231" s="314"/>
      <c r="I231" s="314"/>
      <c r="J231" s="314"/>
      <c r="K231" s="315"/>
    </row>
    <row r="232" spans="1:11" s="19" customFormat="1" x14ac:dyDescent="0.25">
      <c r="A232" s="386"/>
      <c r="B232" s="388"/>
      <c r="C232" s="388"/>
      <c r="D232" s="88" t="s">
        <v>42</v>
      </c>
      <c r="E232" s="15"/>
      <c r="F232" s="313"/>
      <c r="G232" s="314"/>
      <c r="H232" s="314"/>
      <c r="I232" s="314"/>
      <c r="J232" s="314"/>
      <c r="K232" s="315"/>
    </row>
    <row r="233" spans="1:11" s="19" customFormat="1" x14ac:dyDescent="0.25">
      <c r="A233" s="386"/>
      <c r="B233" s="388"/>
      <c r="C233" s="388"/>
      <c r="D233" s="88" t="s">
        <v>43</v>
      </c>
      <c r="E233" s="15"/>
      <c r="F233" s="313"/>
      <c r="G233" s="314"/>
      <c r="H233" s="314"/>
      <c r="I233" s="314"/>
      <c r="J233" s="314"/>
      <c r="K233" s="315"/>
    </row>
    <row r="234" spans="1:11" s="19" customFormat="1" x14ac:dyDescent="0.25">
      <c r="A234" s="386"/>
      <c r="B234" s="388"/>
      <c r="C234" s="388"/>
      <c r="D234" s="88" t="s">
        <v>44</v>
      </c>
      <c r="E234" s="15"/>
      <c r="F234" s="313"/>
      <c r="G234" s="314"/>
      <c r="H234" s="314"/>
      <c r="I234" s="314"/>
      <c r="J234" s="314"/>
      <c r="K234" s="315"/>
    </row>
    <row r="235" spans="1:11" s="19" customFormat="1" x14ac:dyDescent="0.25">
      <c r="A235" s="386"/>
      <c r="B235" s="388"/>
      <c r="C235" s="388"/>
      <c r="D235" s="88" t="s">
        <v>45</v>
      </c>
      <c r="E235" s="15"/>
      <c r="F235" s="369" t="s">
        <v>58</v>
      </c>
      <c r="G235" s="370"/>
      <c r="H235" s="370"/>
      <c r="I235" s="370"/>
      <c r="J235" s="370"/>
      <c r="K235" s="371"/>
    </row>
    <row r="236" spans="1:11" s="19" customFormat="1" x14ac:dyDescent="0.25">
      <c r="A236" s="386"/>
      <c r="B236" s="388"/>
      <c r="C236" s="388"/>
      <c r="D236" s="88" t="s">
        <v>46</v>
      </c>
      <c r="E236" s="15"/>
      <c r="F236" s="313"/>
      <c r="G236" s="314"/>
      <c r="H236" s="314"/>
      <c r="I236" s="314"/>
      <c r="J236" s="314"/>
      <c r="K236" s="315"/>
    </row>
    <row r="237" spans="1:11" s="19" customFormat="1" x14ac:dyDescent="0.25">
      <c r="A237" s="386"/>
      <c r="B237" s="388"/>
      <c r="C237" s="388"/>
      <c r="D237" s="90" t="s">
        <v>47</v>
      </c>
      <c r="E237" s="68"/>
      <c r="F237" s="406"/>
      <c r="G237" s="407"/>
      <c r="H237" s="407"/>
      <c r="I237" s="407"/>
      <c r="J237" s="407"/>
      <c r="K237" s="408"/>
    </row>
    <row r="238" spans="1:11" s="19" customFormat="1" x14ac:dyDescent="0.25">
      <c r="A238" s="69"/>
      <c r="B238" s="70"/>
      <c r="C238" s="70"/>
      <c r="D238" s="71"/>
      <c r="E238" s="72"/>
      <c r="F238" s="73"/>
      <c r="G238" s="73"/>
      <c r="H238" s="73"/>
      <c r="I238" s="73"/>
      <c r="J238" s="73"/>
      <c r="K238" s="73"/>
    </row>
    <row r="239" spans="1:11" s="19" customFormat="1" x14ac:dyDescent="0.25">
      <c r="A239" s="364" t="s">
        <v>4</v>
      </c>
      <c r="B239" s="364" t="s">
        <v>5</v>
      </c>
      <c r="C239" s="364"/>
      <c r="D239" s="372" t="s">
        <v>55</v>
      </c>
      <c r="E239" s="373"/>
      <c r="F239" s="373"/>
      <c r="G239" s="373"/>
      <c r="H239" s="373"/>
      <c r="I239" s="373"/>
      <c r="J239" s="373"/>
      <c r="K239" s="374"/>
    </row>
    <row r="240" spans="1:11" s="19" customFormat="1" ht="48" x14ac:dyDescent="0.25">
      <c r="A240" s="366"/>
      <c r="B240" s="93" t="s">
        <v>6</v>
      </c>
      <c r="C240" s="113" t="s">
        <v>7</v>
      </c>
      <c r="D240" s="113" t="s">
        <v>69</v>
      </c>
      <c r="E240" s="113" t="s">
        <v>48</v>
      </c>
      <c r="F240" s="375" t="s">
        <v>61</v>
      </c>
      <c r="G240" s="376"/>
      <c r="H240" s="376"/>
      <c r="I240" s="376"/>
      <c r="J240" s="376"/>
      <c r="K240" s="377"/>
    </row>
    <row r="241" spans="1:11" s="19" customFormat="1" x14ac:dyDescent="0.25">
      <c r="A241" s="364" t="s">
        <v>22</v>
      </c>
      <c r="B241" s="247">
        <v>0.01</v>
      </c>
      <c r="C241" s="249">
        <f>1%+(E241+E242+E243)</f>
        <v>0.01</v>
      </c>
      <c r="D241" s="92" t="s">
        <v>14</v>
      </c>
      <c r="E241" s="16"/>
      <c r="F241" s="313"/>
      <c r="G241" s="314"/>
      <c r="H241" s="314"/>
      <c r="I241" s="314"/>
      <c r="J241" s="314"/>
      <c r="K241" s="315"/>
    </row>
    <row r="242" spans="1:11" s="19" customFormat="1" x14ac:dyDescent="0.25">
      <c r="A242" s="365"/>
      <c r="B242" s="248"/>
      <c r="C242" s="250"/>
      <c r="D242" s="88" t="s">
        <v>17</v>
      </c>
      <c r="E242" s="8"/>
      <c r="F242" s="313"/>
      <c r="G242" s="314"/>
      <c r="H242" s="314"/>
      <c r="I242" s="314"/>
      <c r="J242" s="314"/>
      <c r="K242" s="315"/>
    </row>
    <row r="243" spans="1:11" s="19" customFormat="1" x14ac:dyDescent="0.25">
      <c r="A243" s="366"/>
      <c r="B243" s="367"/>
      <c r="C243" s="368"/>
      <c r="D243" s="91" t="s">
        <v>37</v>
      </c>
      <c r="E243" s="12"/>
      <c r="F243" s="316"/>
      <c r="G243" s="317"/>
      <c r="H243" s="317"/>
      <c r="I243" s="317"/>
      <c r="J243" s="317"/>
      <c r="K243" s="318"/>
    </row>
    <row r="244" spans="1:11" s="19" customFormat="1" x14ac:dyDescent="0.25">
      <c r="A244" s="94" t="s">
        <v>7</v>
      </c>
      <c r="B244" s="95">
        <f>B241+B222+B216+B210+B191+B189+B181</f>
        <v>0.89</v>
      </c>
      <c r="C244" s="96">
        <f>C241+C222+C216+C210+C191+C189+C181</f>
        <v>0.89</v>
      </c>
      <c r="D244" s="34"/>
      <c r="E244" s="58"/>
      <c r="F244" s="45"/>
      <c r="G244" s="24"/>
      <c r="H244" s="24"/>
      <c r="I244" s="24"/>
      <c r="J244" s="24"/>
      <c r="K244" s="24"/>
    </row>
    <row r="245" spans="1:11" s="19" customFormat="1" x14ac:dyDescent="0.25">
      <c r="A245" s="48"/>
      <c r="B245" s="48"/>
      <c r="C245" s="48"/>
      <c r="D245" s="48"/>
      <c r="E245" s="49"/>
      <c r="F245" s="50"/>
      <c r="G245" s="251" t="s">
        <v>150</v>
      </c>
      <c r="H245" s="252"/>
      <c r="I245" s="303"/>
      <c r="J245" s="304">
        <f>C244*J167</f>
        <v>0</v>
      </c>
      <c r="K245" s="305"/>
    </row>
    <row r="246" spans="1:11" s="19" customFormat="1" x14ac:dyDescent="0.25">
      <c r="A246" s="24"/>
      <c r="B246" s="24"/>
      <c r="C246" s="24"/>
      <c r="D246" s="24"/>
      <c r="E246" s="24"/>
      <c r="F246" s="24"/>
      <c r="G246" s="24"/>
      <c r="H246" s="24"/>
      <c r="I246" s="24"/>
      <c r="J246" s="159"/>
      <c r="K246" s="159"/>
    </row>
    <row r="247" spans="1:11" s="19" customFormat="1" ht="27" customHeight="1" x14ac:dyDescent="0.25">
      <c r="A247" s="306" t="s">
        <v>68</v>
      </c>
      <c r="B247" s="306"/>
      <c r="C247" s="306"/>
      <c r="D247" s="306"/>
      <c r="E247" s="17"/>
      <c r="F247" s="52"/>
      <c r="G247" s="251" t="s">
        <v>56</v>
      </c>
      <c r="H247" s="252"/>
      <c r="I247" s="303"/>
      <c r="J247" s="414">
        <f>J245*E247</f>
        <v>0</v>
      </c>
      <c r="K247" s="415"/>
    </row>
    <row r="248" spans="1:11" s="19" customFormat="1" ht="15.75" thickBot="1" x14ac:dyDescent="0.3">
      <c r="A248" s="24" t="s">
        <v>62</v>
      </c>
      <c r="B248" s="24"/>
      <c r="C248" s="53"/>
      <c r="D248" s="24"/>
      <c r="E248" s="24"/>
      <c r="F248" s="24"/>
      <c r="G248" s="24"/>
      <c r="H248" s="24"/>
      <c r="I248" s="24"/>
      <c r="J248" s="159"/>
      <c r="K248" s="159"/>
    </row>
    <row r="249" spans="1:11" s="19" customFormat="1" ht="15.75" thickBot="1" x14ac:dyDescent="0.3">
      <c r="A249" s="24"/>
      <c r="B249" s="24"/>
      <c r="C249" s="24"/>
      <c r="D249" s="24"/>
      <c r="E249" s="24"/>
      <c r="F249" s="24"/>
      <c r="G249" s="309" t="s">
        <v>84</v>
      </c>
      <c r="H249" s="310"/>
      <c r="I249" s="310"/>
      <c r="J249" s="311">
        <f>J245+J247</f>
        <v>0</v>
      </c>
      <c r="K249" s="312"/>
    </row>
    <row r="250" spans="1:11" s="19" customFormat="1" ht="15.75" thickBot="1" x14ac:dyDescent="0.3">
      <c r="A250" s="24"/>
      <c r="B250" s="24"/>
      <c r="C250" s="24"/>
      <c r="D250" s="24"/>
      <c r="E250" s="24"/>
      <c r="F250" s="24"/>
      <c r="G250" s="54"/>
      <c r="H250" s="54"/>
      <c r="I250" s="54"/>
      <c r="J250" s="160"/>
      <c r="K250" s="160"/>
    </row>
    <row r="251" spans="1:11" s="19" customFormat="1" ht="15.75" thickBot="1" x14ac:dyDescent="0.3">
      <c r="A251" s="24"/>
      <c r="B251" s="24"/>
      <c r="C251" s="24"/>
      <c r="D251" s="24"/>
      <c r="E251" s="24"/>
      <c r="F251" s="260" t="s">
        <v>66</v>
      </c>
      <c r="G251" s="261"/>
      <c r="H251" s="261"/>
      <c r="I251" s="261"/>
      <c r="J251" s="163"/>
      <c r="K251" s="158">
        <f>(J249*J251)+J249</f>
        <v>0</v>
      </c>
    </row>
    <row r="252" spans="1:11" s="19" customFormat="1" x14ac:dyDescent="0.25">
      <c r="A252" s="24"/>
      <c r="B252" s="24"/>
      <c r="C252" s="24"/>
      <c r="D252" s="24"/>
      <c r="E252" s="24"/>
      <c r="F252" s="77"/>
      <c r="G252" s="77"/>
      <c r="H252" s="77"/>
      <c r="I252" s="77"/>
      <c r="J252" s="76"/>
      <c r="K252" s="78"/>
    </row>
    <row r="253" spans="1:11" s="19" customFormat="1" x14ac:dyDescent="0.25">
      <c r="A253" s="32" t="s">
        <v>91</v>
      </c>
    </row>
    <row r="255" spans="1:11" s="19" customFormat="1" x14ac:dyDescent="0.25">
      <c r="A255" s="79"/>
      <c r="B255" s="79"/>
      <c r="C255" s="79"/>
      <c r="D255" s="79"/>
      <c r="E255" s="79"/>
      <c r="F255" s="79"/>
      <c r="G255" s="79"/>
      <c r="H255" s="79"/>
      <c r="I255" s="79"/>
      <c r="J255" s="80"/>
      <c r="K255" s="80"/>
    </row>
    <row r="256" spans="1:11" s="19" customFormat="1" x14ac:dyDescent="0.25">
      <c r="A256" s="294" t="s">
        <v>23</v>
      </c>
      <c r="B256" s="295"/>
      <c r="C256" s="295"/>
      <c r="D256" s="295"/>
      <c r="E256" s="295"/>
      <c r="F256" s="295"/>
      <c r="G256" s="295"/>
      <c r="H256" s="295"/>
      <c r="I256" s="295"/>
      <c r="J256" s="112"/>
      <c r="K256" s="115" t="s">
        <v>7</v>
      </c>
    </row>
    <row r="257" spans="1:11" s="19" customFormat="1" x14ac:dyDescent="0.25">
      <c r="A257" s="296"/>
      <c r="B257" s="297"/>
      <c r="C257" s="297"/>
      <c r="D257" s="297"/>
      <c r="E257" s="297"/>
      <c r="F257" s="297"/>
      <c r="G257" s="297"/>
      <c r="H257" s="297"/>
      <c r="I257" s="297"/>
      <c r="J257" s="104"/>
      <c r="K257" s="105" t="s">
        <v>71</v>
      </c>
    </row>
    <row r="258" spans="1:11" s="19" customFormat="1" x14ac:dyDescent="0.25">
      <c r="A258" s="97" t="s">
        <v>152</v>
      </c>
      <c r="B258" s="98"/>
      <c r="C258" s="98"/>
      <c r="D258" s="98"/>
      <c r="E258" s="98"/>
      <c r="F258" s="98"/>
      <c r="G258" s="98"/>
      <c r="H258" s="98"/>
      <c r="I258" s="98"/>
      <c r="J258" s="428"/>
      <c r="K258" s="131"/>
    </row>
    <row r="259" spans="1:11" s="19" customFormat="1" x14ac:dyDescent="0.25">
      <c r="A259" s="99"/>
      <c r="B259" s="100"/>
      <c r="C259" s="100"/>
      <c r="D259" s="100"/>
      <c r="E259" s="100"/>
      <c r="F259" s="100"/>
      <c r="G259" s="100"/>
      <c r="H259" s="101" t="s">
        <v>72</v>
      </c>
      <c r="I259" s="100"/>
      <c r="J259" s="81"/>
      <c r="K259" s="186">
        <f>J259*K258</f>
        <v>0</v>
      </c>
    </row>
    <row r="260" spans="1:11" s="19" customFormat="1" x14ac:dyDescent="0.25">
      <c r="A260" s="289" t="s">
        <v>96</v>
      </c>
      <c r="B260" s="298"/>
      <c r="C260" s="298"/>
      <c r="D260" s="298"/>
      <c r="E260" s="298"/>
      <c r="F260" s="298"/>
      <c r="G260" s="298"/>
      <c r="H260" s="298"/>
      <c r="I260" s="298"/>
      <c r="J260" s="299"/>
      <c r="K260" s="132"/>
    </row>
    <row r="261" spans="1:11" s="19" customFormat="1" x14ac:dyDescent="0.25">
      <c r="A261" s="287" t="s">
        <v>137</v>
      </c>
      <c r="B261" s="288"/>
      <c r="C261" s="288"/>
      <c r="D261" s="288"/>
      <c r="E261" s="288"/>
      <c r="F261" s="288"/>
      <c r="G261" s="288"/>
      <c r="H261" s="101" t="s">
        <v>72</v>
      </c>
      <c r="I261" s="100"/>
      <c r="J261" s="119"/>
      <c r="K261" s="186">
        <f>K260*J261</f>
        <v>0</v>
      </c>
    </row>
    <row r="262" spans="1:11" s="19" customFormat="1" x14ac:dyDescent="0.25">
      <c r="A262" s="300" t="s">
        <v>87</v>
      </c>
      <c r="B262" s="301"/>
      <c r="C262" s="301"/>
      <c r="D262" s="301"/>
      <c r="E262" s="301"/>
      <c r="F262" s="301"/>
      <c r="G262" s="301"/>
      <c r="H262" s="301"/>
      <c r="I262" s="301"/>
      <c r="J262" s="302"/>
      <c r="K262" s="133"/>
    </row>
    <row r="263" spans="1:11" s="19" customFormat="1" x14ac:dyDescent="0.25">
      <c r="A263" s="99"/>
      <c r="B263" s="100"/>
      <c r="C263" s="100"/>
      <c r="D263" s="100"/>
      <c r="E263" s="100"/>
      <c r="F263" s="100"/>
      <c r="G263" s="100"/>
      <c r="H263" s="101" t="s">
        <v>72</v>
      </c>
      <c r="I263" s="100"/>
      <c r="J263" s="119"/>
      <c r="K263" s="186">
        <f>J263*K262</f>
        <v>0</v>
      </c>
    </row>
    <row r="264" spans="1:11" s="19" customFormat="1" x14ac:dyDescent="0.25">
      <c r="A264" s="289" t="s">
        <v>153</v>
      </c>
      <c r="B264" s="290"/>
      <c r="C264" s="290"/>
      <c r="D264" s="290"/>
      <c r="E264" s="290"/>
      <c r="F264" s="290"/>
      <c r="G264" s="290"/>
      <c r="H264" s="290"/>
      <c r="I264" s="290"/>
      <c r="J264" s="427"/>
      <c r="K264" s="132"/>
    </row>
    <row r="265" spans="1:11" s="19" customFormat="1" x14ac:dyDescent="0.25">
      <c r="A265" s="99"/>
      <c r="B265" s="100"/>
      <c r="C265" s="100"/>
      <c r="D265" s="100"/>
      <c r="E265" s="100"/>
      <c r="F265" s="100"/>
      <c r="G265" s="100"/>
      <c r="H265" s="101" t="s">
        <v>72</v>
      </c>
      <c r="I265" s="103"/>
      <c r="J265" s="81"/>
      <c r="K265" s="187">
        <f>K264*J265</f>
        <v>0</v>
      </c>
    </row>
    <row r="266" spans="1:11" s="19" customFormat="1" ht="15.75" thickBot="1" x14ac:dyDescent="0.3">
      <c r="A266" s="24"/>
      <c r="B266" s="24"/>
      <c r="C266" s="24"/>
      <c r="D266" s="24"/>
      <c r="E266" s="24"/>
      <c r="F266" s="24"/>
      <c r="G266" s="24"/>
      <c r="H266" s="24"/>
      <c r="I266" s="24"/>
      <c r="J266" s="24"/>
      <c r="K266" s="134">
        <f>SUM(K258:K265)</f>
        <v>0</v>
      </c>
    </row>
    <row r="267" spans="1:11" s="19" customFormat="1" x14ac:dyDescent="0.25">
      <c r="A267" s="24"/>
      <c r="B267" s="24"/>
      <c r="C267" s="24"/>
      <c r="D267" s="24"/>
      <c r="E267" s="24"/>
      <c r="F267" s="24"/>
      <c r="G267" s="24"/>
      <c r="H267" s="24"/>
      <c r="I267" s="24"/>
      <c r="J267" s="24"/>
      <c r="K267" s="117"/>
    </row>
    <row r="268" spans="1:11" s="19" customFormat="1" x14ac:dyDescent="0.25">
      <c r="A268" s="24" t="s">
        <v>135</v>
      </c>
      <c r="B268" s="24"/>
      <c r="C268" s="24"/>
      <c r="D268" s="24"/>
      <c r="E268" s="24"/>
      <c r="F268" s="24"/>
      <c r="G268" s="24"/>
      <c r="H268" s="24"/>
      <c r="I268" s="24"/>
      <c r="J268" s="24"/>
      <c r="K268" s="117"/>
    </row>
    <row r="269" spans="1:11" s="19" customFormat="1" x14ac:dyDescent="0.25">
      <c r="A269" s="24"/>
      <c r="B269" s="24"/>
      <c r="C269" s="24"/>
      <c r="D269" s="24"/>
      <c r="E269" s="24"/>
      <c r="F269" s="24"/>
      <c r="G269" s="24"/>
      <c r="H269" s="24"/>
      <c r="I269" s="24"/>
      <c r="J269" s="24"/>
      <c r="K269" s="117"/>
    </row>
    <row r="271" spans="1:11" s="19" customFormat="1" x14ac:dyDescent="0.25">
      <c r="A271" s="59" t="s">
        <v>92</v>
      </c>
    </row>
    <row r="272" spans="1:11" s="19" customFormat="1" x14ac:dyDescent="0.25">
      <c r="A272" s="60"/>
    </row>
    <row r="273" spans="1:11" s="19" customFormat="1" x14ac:dyDescent="0.25">
      <c r="A273" s="291" t="s">
        <v>24</v>
      </c>
      <c r="B273" s="292"/>
      <c r="C273" s="292"/>
      <c r="D273" s="293"/>
      <c r="E273" s="143"/>
      <c r="F273" s="107" t="s">
        <v>25</v>
      </c>
      <c r="G273" s="24"/>
      <c r="H273" s="24"/>
      <c r="I273" s="24"/>
      <c r="J273" s="24"/>
      <c r="K273" s="24"/>
    </row>
    <row r="274" spans="1:11" s="19" customFormat="1" x14ac:dyDescent="0.25">
      <c r="A274" s="291" t="s">
        <v>76</v>
      </c>
      <c r="B274" s="292"/>
      <c r="C274" s="292"/>
      <c r="D274" s="293"/>
      <c r="E274" s="143"/>
      <c r="F274" s="107" t="s">
        <v>25</v>
      </c>
      <c r="G274" s="24"/>
      <c r="H274" s="24"/>
      <c r="I274" s="24"/>
      <c r="J274" s="24"/>
      <c r="K274" s="24"/>
    </row>
    <row r="275" spans="1:11" s="19" customFormat="1" x14ac:dyDescent="0.25">
      <c r="A275" s="291" t="s">
        <v>75</v>
      </c>
      <c r="B275" s="292"/>
      <c r="C275" s="292"/>
      <c r="D275" s="293"/>
      <c r="E275" s="143"/>
      <c r="F275" s="107" t="s">
        <v>25</v>
      </c>
      <c r="G275" s="24"/>
      <c r="H275" s="24"/>
      <c r="I275" s="24"/>
      <c r="J275" s="24"/>
      <c r="K275" s="24"/>
    </row>
    <row r="276" spans="1:11" s="19" customFormat="1" x14ac:dyDescent="0.25">
      <c r="A276" s="291" t="s">
        <v>26</v>
      </c>
      <c r="B276" s="292"/>
      <c r="C276" s="292"/>
      <c r="D276" s="293"/>
      <c r="E276" s="143"/>
      <c r="F276" s="107" t="s">
        <v>25</v>
      </c>
      <c r="G276" s="24"/>
      <c r="H276" s="24"/>
      <c r="I276" s="24"/>
      <c r="J276" s="24"/>
      <c r="K276" s="24"/>
    </row>
    <row r="277" spans="1:11" s="19" customFormat="1" x14ac:dyDescent="0.25">
      <c r="A277" s="24"/>
      <c r="B277" s="24"/>
      <c r="C277" s="24"/>
      <c r="D277" s="24"/>
      <c r="E277" s="24"/>
      <c r="F277" s="24"/>
      <c r="G277" s="24"/>
      <c r="H277" s="24"/>
      <c r="I277" s="24"/>
      <c r="J277" s="24"/>
      <c r="K277" s="24"/>
    </row>
    <row r="278" spans="1:11" s="19" customFormat="1" x14ac:dyDescent="0.25">
      <c r="A278" s="24"/>
      <c r="B278" s="24"/>
      <c r="C278" s="24"/>
      <c r="D278" s="24"/>
      <c r="E278" s="24"/>
      <c r="F278" s="24"/>
      <c r="G278" s="24"/>
      <c r="H278" s="24"/>
      <c r="I278" s="24"/>
      <c r="J278" s="24"/>
      <c r="K278" s="24"/>
    </row>
    <row r="279" spans="1:11" s="19" customFormat="1" x14ac:dyDescent="0.25">
      <c r="A279" s="24"/>
      <c r="B279" s="24"/>
      <c r="C279" s="24"/>
      <c r="D279" s="24"/>
      <c r="E279" s="24"/>
      <c r="F279" s="24"/>
      <c r="G279" s="24"/>
      <c r="H279" s="24"/>
      <c r="I279" s="24"/>
      <c r="J279" s="24"/>
      <c r="K279" s="24"/>
    </row>
    <row r="280" spans="1:11" s="19" customFormat="1" x14ac:dyDescent="0.25">
      <c r="A280" s="24"/>
      <c r="B280" s="24"/>
      <c r="C280" s="24"/>
      <c r="D280" s="24"/>
      <c r="E280" s="24"/>
      <c r="F280" s="24"/>
      <c r="G280" s="24"/>
      <c r="H280" s="24"/>
      <c r="I280" s="24"/>
      <c r="J280" s="24"/>
      <c r="K280" s="24"/>
    </row>
    <row r="281" spans="1:11" s="19" customFormat="1" x14ac:dyDescent="0.25">
      <c r="A281" s="24"/>
      <c r="B281" s="24"/>
      <c r="C281" s="24"/>
      <c r="D281" s="24"/>
      <c r="E281" s="24"/>
      <c r="F281" s="24"/>
      <c r="G281" s="24"/>
      <c r="H281" s="24"/>
      <c r="I281" s="24"/>
      <c r="J281" s="24"/>
      <c r="K281" s="24"/>
    </row>
    <row r="282" spans="1:11" s="19" customFormat="1" x14ac:dyDescent="0.25">
      <c r="A282" s="24"/>
      <c r="B282" s="24"/>
      <c r="C282" s="24"/>
      <c r="D282" s="24"/>
      <c r="E282" s="24"/>
      <c r="F282" s="24"/>
      <c r="G282" s="24"/>
      <c r="H282" s="24"/>
      <c r="I282" s="24"/>
      <c r="J282" s="24"/>
      <c r="K282" s="24"/>
    </row>
    <row r="283" spans="1:11" s="19" customFormat="1" x14ac:dyDescent="0.25">
      <c r="A283" s="24"/>
      <c r="B283" s="24"/>
      <c r="C283" s="24"/>
      <c r="D283" s="24"/>
      <c r="E283" s="24"/>
      <c r="F283" s="24"/>
      <c r="G283" s="24"/>
      <c r="H283" s="24"/>
      <c r="I283" s="24"/>
      <c r="J283" s="24"/>
      <c r="K283" s="24"/>
    </row>
    <row r="284" spans="1:11" s="19" customFormat="1" x14ac:dyDescent="0.25">
      <c r="A284" s="24"/>
      <c r="B284" s="24"/>
      <c r="C284" s="24"/>
      <c r="D284" s="24"/>
      <c r="E284" s="24"/>
      <c r="F284" s="24"/>
      <c r="G284" s="24"/>
      <c r="H284" s="24"/>
      <c r="I284" s="24"/>
      <c r="J284" s="24"/>
      <c r="K284" s="24"/>
    </row>
    <row r="285" spans="1:11" s="19" customFormat="1" x14ac:dyDescent="0.25">
      <c r="A285" s="24"/>
      <c r="B285" s="24"/>
      <c r="C285" s="24"/>
      <c r="D285" s="24"/>
      <c r="E285" s="24"/>
      <c r="F285" s="24"/>
      <c r="G285" s="24"/>
      <c r="H285" s="24"/>
      <c r="I285" s="24"/>
      <c r="J285" s="24"/>
      <c r="K285" s="24"/>
    </row>
    <row r="286" spans="1:11" s="19" customFormat="1" x14ac:dyDescent="0.25">
      <c r="A286" s="74" t="s">
        <v>93</v>
      </c>
      <c r="B286" s="24"/>
      <c r="C286" s="24"/>
      <c r="D286" s="24"/>
      <c r="E286" s="24"/>
      <c r="F286" s="24"/>
      <c r="G286" s="24"/>
      <c r="H286" s="24"/>
      <c r="I286" s="24"/>
      <c r="J286" s="24"/>
      <c r="K286" s="24"/>
    </row>
    <row r="287" spans="1:11" s="19" customFormat="1" x14ac:dyDescent="0.25">
      <c r="A287" s="34"/>
      <c r="B287" s="24"/>
      <c r="C287" s="24"/>
      <c r="D287" s="24"/>
      <c r="E287" s="24"/>
      <c r="F287" s="24"/>
      <c r="G287" s="24"/>
      <c r="H287" s="24"/>
      <c r="I287" s="24"/>
      <c r="J287" s="24"/>
      <c r="K287" s="24"/>
    </row>
    <row r="288" spans="1:11" s="19" customFormat="1" x14ac:dyDescent="0.25">
      <c r="A288" s="281" t="s">
        <v>23</v>
      </c>
      <c r="B288" s="281"/>
      <c r="C288" s="281"/>
      <c r="D288" s="281"/>
      <c r="E288" s="281"/>
      <c r="F288" s="282" t="s">
        <v>133</v>
      </c>
      <c r="G288" s="282"/>
      <c r="H288" s="283" t="s">
        <v>134</v>
      </c>
      <c r="I288" s="24"/>
      <c r="J288" s="24"/>
      <c r="K288" s="24"/>
    </row>
    <row r="289" spans="1:11" s="19" customFormat="1" x14ac:dyDescent="0.25">
      <c r="A289" s="281"/>
      <c r="B289" s="281"/>
      <c r="C289" s="281"/>
      <c r="D289" s="281"/>
      <c r="E289" s="281"/>
      <c r="F289" s="282"/>
      <c r="G289" s="282"/>
      <c r="H289" s="283"/>
      <c r="I289" s="24"/>
      <c r="J289" s="24"/>
      <c r="K289" s="24"/>
    </row>
    <row r="290" spans="1:11" s="19" customFormat="1" ht="25.5" customHeight="1" x14ac:dyDescent="0.25">
      <c r="A290" s="284" t="s">
        <v>77</v>
      </c>
      <c r="B290" s="285"/>
      <c r="C290" s="285"/>
      <c r="D290" s="285"/>
      <c r="E290" s="285"/>
      <c r="F290" s="286"/>
      <c r="G290" s="286"/>
      <c r="H290" s="167"/>
      <c r="I290" s="24"/>
      <c r="J290" s="24"/>
      <c r="K290" s="24"/>
    </row>
    <row r="291" spans="1:11" s="19" customFormat="1" ht="24" customHeight="1" x14ac:dyDescent="0.25">
      <c r="A291" s="284" t="s">
        <v>78</v>
      </c>
      <c r="B291" s="285"/>
      <c r="C291" s="285"/>
      <c r="D291" s="285"/>
      <c r="E291" s="285"/>
      <c r="F291" s="286"/>
      <c r="G291" s="286"/>
      <c r="H291" s="167"/>
      <c r="I291" s="45"/>
      <c r="J291" s="45"/>
      <c r="K291" s="24"/>
    </row>
    <row r="292" spans="1:11" s="19" customFormat="1" ht="26.25" customHeight="1" x14ac:dyDescent="0.25">
      <c r="A292" s="284" t="s">
        <v>79</v>
      </c>
      <c r="B292" s="285"/>
      <c r="C292" s="285"/>
      <c r="D292" s="285"/>
      <c r="E292" s="285"/>
      <c r="F292" s="286"/>
      <c r="G292" s="286"/>
      <c r="H292" s="167"/>
      <c r="I292" s="45"/>
      <c r="J292" s="45"/>
      <c r="K292" s="24"/>
    </row>
    <row r="293" spans="1:11" s="19" customFormat="1" ht="15" customHeight="1" x14ac:dyDescent="0.25">
      <c r="A293" s="413" t="s">
        <v>80</v>
      </c>
      <c r="B293" s="413"/>
      <c r="C293" s="413"/>
      <c r="D293" s="413"/>
      <c r="E293" s="413"/>
      <c r="F293" s="362">
        <f>SUM(F290:G292)</f>
        <v>0</v>
      </c>
      <c r="G293" s="362"/>
      <c r="H293" s="167"/>
      <c r="I293" s="45"/>
      <c r="J293" s="45"/>
      <c r="K293" s="24"/>
    </row>
    <row r="294" spans="1:11" s="19" customFormat="1" x14ac:dyDescent="0.25">
      <c r="A294" s="24"/>
      <c r="B294" s="24"/>
      <c r="C294" s="24"/>
      <c r="D294" s="24"/>
      <c r="E294" s="24"/>
      <c r="F294" s="24"/>
      <c r="G294" s="24"/>
      <c r="H294" s="24"/>
      <c r="I294" s="24"/>
      <c r="J294" s="24"/>
      <c r="K294" s="24"/>
    </row>
    <row r="295" spans="1:11" s="19" customFormat="1" x14ac:dyDescent="0.25">
      <c r="A295" s="33" t="s">
        <v>94</v>
      </c>
      <c r="B295" s="24"/>
      <c r="C295" s="24"/>
      <c r="D295" s="24"/>
      <c r="E295" s="24"/>
      <c r="F295" s="24"/>
      <c r="G295" s="24"/>
      <c r="H295" s="24"/>
      <c r="I295" s="24"/>
      <c r="J295" s="24"/>
      <c r="K295" s="24"/>
    </row>
    <row r="296" spans="1:11" s="19" customFormat="1" x14ac:dyDescent="0.25">
      <c r="A296" s="24"/>
      <c r="B296" s="24"/>
      <c r="C296" s="24"/>
      <c r="D296" s="24"/>
      <c r="E296" s="24"/>
      <c r="F296" s="24"/>
      <c r="G296" s="24"/>
      <c r="H296" s="24"/>
      <c r="I296" s="24"/>
      <c r="J296" s="24"/>
      <c r="K296" s="24"/>
    </row>
    <row r="297" spans="1:11" s="19" customFormat="1" x14ac:dyDescent="0.25">
      <c r="A297" s="270" t="s">
        <v>23</v>
      </c>
      <c r="B297" s="271"/>
      <c r="C297" s="271"/>
      <c r="D297" s="272"/>
      <c r="E297" s="111" t="s">
        <v>27</v>
      </c>
      <c r="F297" s="115" t="s">
        <v>28</v>
      </c>
      <c r="G297" s="24"/>
      <c r="H297" s="24"/>
      <c r="I297" s="24"/>
      <c r="J297" s="24"/>
      <c r="K297" s="24"/>
    </row>
    <row r="298" spans="1:11" s="19" customFormat="1" x14ac:dyDescent="0.25">
      <c r="A298" s="273"/>
      <c r="B298" s="274"/>
      <c r="C298" s="274"/>
      <c r="D298" s="275"/>
      <c r="E298" s="106" t="s">
        <v>29</v>
      </c>
      <c r="F298" s="86" t="s">
        <v>29</v>
      </c>
      <c r="G298" s="24"/>
      <c r="H298" s="24"/>
      <c r="I298" s="24"/>
      <c r="J298" s="24"/>
      <c r="K298" s="24"/>
    </row>
    <row r="299" spans="1:11" s="19" customFormat="1" x14ac:dyDescent="0.25">
      <c r="A299" s="265" t="s">
        <v>30</v>
      </c>
      <c r="B299" s="266"/>
      <c r="C299" s="266"/>
      <c r="D299" s="267"/>
      <c r="E299" s="144"/>
      <c r="F299" s="145"/>
      <c r="G299" s="24"/>
      <c r="H299" s="24"/>
      <c r="I299" s="24"/>
      <c r="J299" s="24"/>
      <c r="K299" s="24"/>
    </row>
    <row r="300" spans="1:11" s="19" customFormat="1" x14ac:dyDescent="0.25">
      <c r="A300" s="265" t="s">
        <v>31</v>
      </c>
      <c r="B300" s="266"/>
      <c r="C300" s="266"/>
      <c r="D300" s="267"/>
      <c r="E300" s="144"/>
      <c r="F300" s="145"/>
      <c r="G300" s="24"/>
      <c r="H300" s="24"/>
      <c r="I300" s="24"/>
      <c r="J300" s="24"/>
      <c r="K300" s="24"/>
    </row>
    <row r="301" spans="1:11" s="19" customFormat="1" x14ac:dyDescent="0.25">
      <c r="A301" s="265" t="s">
        <v>32</v>
      </c>
      <c r="B301" s="266"/>
      <c r="C301" s="266"/>
      <c r="D301" s="267"/>
      <c r="E301" s="144"/>
      <c r="F301" s="145"/>
      <c r="G301" s="24"/>
      <c r="H301" s="24"/>
      <c r="I301" s="24"/>
      <c r="J301" s="24"/>
      <c r="K301" s="24"/>
    </row>
    <row r="302" spans="1:11" s="19" customFormat="1" x14ac:dyDescent="0.25">
      <c r="A302" s="265" t="s">
        <v>33</v>
      </c>
      <c r="B302" s="266"/>
      <c r="C302" s="266"/>
      <c r="D302" s="267"/>
      <c r="E302" s="144"/>
      <c r="F302" s="145"/>
      <c r="G302" s="24"/>
      <c r="H302" s="24"/>
      <c r="I302" s="24"/>
      <c r="J302" s="24"/>
      <c r="K302" s="24"/>
    </row>
    <row r="303" spans="1:11" s="19" customFormat="1" x14ac:dyDescent="0.25">
      <c r="A303" s="265" t="s">
        <v>34</v>
      </c>
      <c r="B303" s="266"/>
      <c r="C303" s="266"/>
      <c r="D303" s="267"/>
      <c r="E303" s="144"/>
      <c r="F303" s="145"/>
      <c r="G303" s="24"/>
      <c r="H303" s="24"/>
      <c r="I303" s="24"/>
      <c r="J303" s="24"/>
      <c r="K303" s="24"/>
    </row>
    <row r="304" spans="1:11" s="19" customFormat="1" x14ac:dyDescent="0.25">
      <c r="A304" s="24"/>
      <c r="B304" s="24"/>
      <c r="C304" s="24"/>
      <c r="D304" s="24"/>
      <c r="E304" s="24"/>
      <c r="F304" s="24"/>
      <c r="G304" s="24"/>
      <c r="H304" s="24"/>
      <c r="I304" s="24"/>
      <c r="J304" s="24"/>
      <c r="K304" s="24"/>
    </row>
    <row r="305" spans="1:11" s="19" customFormat="1" x14ac:dyDescent="0.25">
      <c r="A305" s="24"/>
      <c r="B305" s="24"/>
      <c r="C305" s="24"/>
      <c r="D305" s="24"/>
      <c r="E305" s="24"/>
      <c r="F305" s="24"/>
      <c r="G305" s="24"/>
      <c r="H305" s="24"/>
      <c r="I305" s="24"/>
      <c r="J305" s="24"/>
      <c r="K305" s="24"/>
    </row>
    <row r="306" spans="1:11" s="19" customFormat="1" x14ac:dyDescent="0.25">
      <c r="A306" s="24"/>
      <c r="B306" s="24"/>
      <c r="C306" s="24"/>
      <c r="D306" s="24"/>
      <c r="E306" s="24"/>
      <c r="F306" s="24"/>
      <c r="G306" s="24"/>
      <c r="H306" s="24"/>
      <c r="I306" s="24"/>
      <c r="J306" s="24"/>
      <c r="K306" s="24"/>
    </row>
    <row r="307" spans="1:11" s="19" customFormat="1" ht="43.5" customHeight="1" x14ac:dyDescent="0.25">
      <c r="A307" s="268" t="s">
        <v>82</v>
      </c>
      <c r="B307" s="268"/>
      <c r="C307" s="268"/>
      <c r="D307" s="268"/>
      <c r="E307" s="268"/>
      <c r="F307" s="268"/>
      <c r="G307" s="268"/>
      <c r="H307" s="268"/>
      <c r="I307" s="268"/>
      <c r="J307" s="268"/>
      <c r="K307" s="268"/>
    </row>
    <row r="308" spans="1:11" s="19" customFormat="1" x14ac:dyDescent="0.25">
      <c r="A308" s="24"/>
      <c r="B308" s="24"/>
      <c r="C308" s="24"/>
      <c r="D308" s="24"/>
      <c r="E308" s="24"/>
      <c r="F308" s="24"/>
      <c r="G308" s="24"/>
      <c r="H308" s="24"/>
      <c r="I308" s="24"/>
      <c r="J308" s="24"/>
      <c r="K308" s="24"/>
    </row>
    <row r="309" spans="1:11" s="19" customFormat="1" x14ac:dyDescent="0.25">
      <c r="A309" s="24"/>
      <c r="B309" s="24"/>
      <c r="C309" s="24"/>
      <c r="D309" s="24"/>
      <c r="E309" s="24"/>
      <c r="F309" s="24"/>
      <c r="G309" s="24"/>
      <c r="H309" s="24"/>
      <c r="I309" s="24"/>
      <c r="J309" s="24"/>
      <c r="K309" s="24"/>
    </row>
    <row r="310" spans="1:11" s="19" customFormat="1" x14ac:dyDescent="0.25">
      <c r="A310" s="24"/>
      <c r="B310" s="24"/>
      <c r="C310" s="24"/>
      <c r="D310" s="24"/>
      <c r="E310" s="24"/>
      <c r="F310" s="24"/>
      <c r="G310" s="24"/>
      <c r="H310" s="24"/>
      <c r="I310" s="24"/>
      <c r="J310" s="24"/>
      <c r="K310" s="24"/>
    </row>
    <row r="311" spans="1:11" s="19" customFormat="1" x14ac:dyDescent="0.25">
      <c r="A311" s="253" t="s">
        <v>35</v>
      </c>
      <c r="B311" s="254"/>
      <c r="C311" s="255"/>
      <c r="D311" s="256"/>
      <c r="E311" s="24"/>
      <c r="F311" s="269" t="s">
        <v>81</v>
      </c>
      <c r="G311" s="269"/>
      <c r="H311" s="254"/>
      <c r="I311" s="256"/>
      <c r="J311" s="24"/>
      <c r="K311" s="24"/>
    </row>
    <row r="312" spans="1:11" s="19" customFormat="1" x14ac:dyDescent="0.25">
      <c r="A312" s="253"/>
      <c r="B312" s="257"/>
      <c r="C312" s="258"/>
      <c r="D312" s="259"/>
      <c r="E312" s="24"/>
      <c r="F312" s="269"/>
      <c r="G312" s="269"/>
      <c r="H312" s="257"/>
      <c r="I312" s="259"/>
      <c r="J312" s="24"/>
      <c r="K312" s="24"/>
    </row>
  </sheetData>
  <sheetProtection algorithmName="SHA-512" hashValue="Kc5R3KogSttqDJBaQRJD9Vk+4fIzOeWx1bIihNKwtIO8+S+QS1bwbjEXmppwPVGVzWdroEWyyQYzwZD8nuunKw==" saltValue="GDmUGBOVjK4IX5tKPvYqfQ==" spinCount="100000" sheet="1" formatCells="0" formatColumns="0" formatRows="0" selectLockedCells="1"/>
  <mergeCells count="241">
    <mergeCell ref="A16:G17"/>
    <mergeCell ref="A31:D31"/>
    <mergeCell ref="E31:F31"/>
    <mergeCell ref="A35:B35"/>
    <mergeCell ref="D35:E35"/>
    <mergeCell ref="H35:I35"/>
    <mergeCell ref="A1:I1"/>
    <mergeCell ref="C4:K4"/>
    <mergeCell ref="F6:H6"/>
    <mergeCell ref="I6:J6"/>
    <mergeCell ref="F8:H8"/>
    <mergeCell ref="I8:J8"/>
    <mergeCell ref="A10:B14"/>
    <mergeCell ref="C10:K14"/>
    <mergeCell ref="F51:K51"/>
    <mergeCell ref="F52:K52"/>
    <mergeCell ref="F53:K53"/>
    <mergeCell ref="F54:K54"/>
    <mergeCell ref="F55:K55"/>
    <mergeCell ref="F56:K56"/>
    <mergeCell ref="J35:K35"/>
    <mergeCell ref="A47:A48"/>
    <mergeCell ref="B47:C47"/>
    <mergeCell ref="D47:K47"/>
    <mergeCell ref="F48:K48"/>
    <mergeCell ref="A49:A56"/>
    <mergeCell ref="B49:B56"/>
    <mergeCell ref="C49:C56"/>
    <mergeCell ref="F49:K49"/>
    <mergeCell ref="F50:K50"/>
    <mergeCell ref="F61:K61"/>
    <mergeCell ref="F62:K62"/>
    <mergeCell ref="F63:K63"/>
    <mergeCell ref="F64:K64"/>
    <mergeCell ref="A75:A76"/>
    <mergeCell ref="B75:C75"/>
    <mergeCell ref="D75:K75"/>
    <mergeCell ref="F76:K76"/>
    <mergeCell ref="A57:A58"/>
    <mergeCell ref="B57:B58"/>
    <mergeCell ref="C57:C58"/>
    <mergeCell ref="F57:K57"/>
    <mergeCell ref="F58:K58"/>
    <mergeCell ref="A59:A64"/>
    <mergeCell ref="B59:B64"/>
    <mergeCell ref="C59:C64"/>
    <mergeCell ref="F59:K59"/>
    <mergeCell ref="F60:K60"/>
    <mergeCell ref="A77:A82"/>
    <mergeCell ref="B77:B82"/>
    <mergeCell ref="C77:C82"/>
    <mergeCell ref="F77:K77"/>
    <mergeCell ref="F78:K78"/>
    <mergeCell ref="F79:K79"/>
    <mergeCell ref="F80:K80"/>
    <mergeCell ref="F81:K81"/>
    <mergeCell ref="F82:K82"/>
    <mergeCell ref="A83:A88"/>
    <mergeCell ref="B83:B88"/>
    <mergeCell ref="C83:C88"/>
    <mergeCell ref="F83:K83"/>
    <mergeCell ref="F84:K84"/>
    <mergeCell ref="F85:K85"/>
    <mergeCell ref="F86:K86"/>
    <mergeCell ref="F87:K87"/>
    <mergeCell ref="F88:K88"/>
    <mergeCell ref="F96:K96"/>
    <mergeCell ref="F97:K97"/>
    <mergeCell ref="F98:K98"/>
    <mergeCell ref="F99:K99"/>
    <mergeCell ref="F100:K100"/>
    <mergeCell ref="F101:K101"/>
    <mergeCell ref="A89:A104"/>
    <mergeCell ref="B89:B104"/>
    <mergeCell ref="C89:C104"/>
    <mergeCell ref="F89:K89"/>
    <mergeCell ref="F90:K90"/>
    <mergeCell ref="F91:K91"/>
    <mergeCell ref="F92:K92"/>
    <mergeCell ref="F93:K93"/>
    <mergeCell ref="F94:K94"/>
    <mergeCell ref="F95:K95"/>
    <mergeCell ref="A109:A111"/>
    <mergeCell ref="B109:B111"/>
    <mergeCell ref="C109:C111"/>
    <mergeCell ref="F109:K109"/>
    <mergeCell ref="F110:K110"/>
    <mergeCell ref="F111:K111"/>
    <mergeCell ref="F102:K102"/>
    <mergeCell ref="F103:K103"/>
    <mergeCell ref="F104:K104"/>
    <mergeCell ref="A107:A108"/>
    <mergeCell ref="B107:C107"/>
    <mergeCell ref="D107:K107"/>
    <mergeCell ref="F108:K108"/>
    <mergeCell ref="A128:A129"/>
    <mergeCell ref="B128:D129"/>
    <mergeCell ref="F128:G129"/>
    <mergeCell ref="H128:I129"/>
    <mergeCell ref="A131:I131"/>
    <mergeCell ref="C134:K134"/>
    <mergeCell ref="A124:K124"/>
    <mergeCell ref="F119:I119"/>
    <mergeCell ref="G113:I113"/>
    <mergeCell ref="J113:K113"/>
    <mergeCell ref="A115:D115"/>
    <mergeCell ref="G115:I115"/>
    <mergeCell ref="J115:K115"/>
    <mergeCell ref="G117:I117"/>
    <mergeCell ref="J117:K117"/>
    <mergeCell ref="A167:B167"/>
    <mergeCell ref="D167:E167"/>
    <mergeCell ref="H167:I167"/>
    <mergeCell ref="J167:K167"/>
    <mergeCell ref="A179:A180"/>
    <mergeCell ref="B179:C179"/>
    <mergeCell ref="D179:K179"/>
    <mergeCell ref="F180:K180"/>
    <mergeCell ref="F136:H136"/>
    <mergeCell ref="I136:J136"/>
    <mergeCell ref="F138:H138"/>
    <mergeCell ref="I138:J138"/>
    <mergeCell ref="A163:D163"/>
    <mergeCell ref="E163:F163"/>
    <mergeCell ref="A140:B144"/>
    <mergeCell ref="C140:K144"/>
    <mergeCell ref="F188:K188"/>
    <mergeCell ref="A189:A190"/>
    <mergeCell ref="B189:B190"/>
    <mergeCell ref="C189:C190"/>
    <mergeCell ref="F189:K189"/>
    <mergeCell ref="F190:K190"/>
    <mergeCell ref="A181:A188"/>
    <mergeCell ref="B181:B188"/>
    <mergeCell ref="C181:C188"/>
    <mergeCell ref="F181:K181"/>
    <mergeCell ref="F182:K182"/>
    <mergeCell ref="F183:K183"/>
    <mergeCell ref="F184:K184"/>
    <mergeCell ref="F185:K185"/>
    <mergeCell ref="F186:K186"/>
    <mergeCell ref="F187:K187"/>
    <mergeCell ref="A191:A196"/>
    <mergeCell ref="B191:B196"/>
    <mergeCell ref="C191:C196"/>
    <mergeCell ref="F191:K191"/>
    <mergeCell ref="F192:K192"/>
    <mergeCell ref="F193:K193"/>
    <mergeCell ref="F194:K194"/>
    <mergeCell ref="F195:K195"/>
    <mergeCell ref="F196:K196"/>
    <mergeCell ref="A208:A209"/>
    <mergeCell ref="B208:C208"/>
    <mergeCell ref="D208:K208"/>
    <mergeCell ref="F209:K209"/>
    <mergeCell ref="A210:A215"/>
    <mergeCell ref="B210:B215"/>
    <mergeCell ref="C210:C215"/>
    <mergeCell ref="F210:K210"/>
    <mergeCell ref="F211:K211"/>
    <mergeCell ref="F212:K212"/>
    <mergeCell ref="F213:K213"/>
    <mergeCell ref="F214:K214"/>
    <mergeCell ref="F215:K215"/>
    <mergeCell ref="F229:K229"/>
    <mergeCell ref="F230:K230"/>
    <mergeCell ref="F231:K231"/>
    <mergeCell ref="F232:K232"/>
    <mergeCell ref="F220:K220"/>
    <mergeCell ref="F221:K221"/>
    <mergeCell ref="A222:A237"/>
    <mergeCell ref="B222:B237"/>
    <mergeCell ref="C222:C237"/>
    <mergeCell ref="F222:K222"/>
    <mergeCell ref="F223:K223"/>
    <mergeCell ref="F224:K224"/>
    <mergeCell ref="F225:K225"/>
    <mergeCell ref="F226:K226"/>
    <mergeCell ref="A216:A221"/>
    <mergeCell ref="B216:B221"/>
    <mergeCell ref="C216:C221"/>
    <mergeCell ref="F216:K216"/>
    <mergeCell ref="F217:K217"/>
    <mergeCell ref="F218:K218"/>
    <mergeCell ref="F219:K219"/>
    <mergeCell ref="F227:K227"/>
    <mergeCell ref="F228:K228"/>
    <mergeCell ref="A241:A243"/>
    <mergeCell ref="B241:B243"/>
    <mergeCell ref="C241:C243"/>
    <mergeCell ref="F241:K241"/>
    <mergeCell ref="F242:K242"/>
    <mergeCell ref="F243:K243"/>
    <mergeCell ref="F233:K233"/>
    <mergeCell ref="F234:K234"/>
    <mergeCell ref="F235:K235"/>
    <mergeCell ref="F236:K236"/>
    <mergeCell ref="F237:K237"/>
    <mergeCell ref="A239:A240"/>
    <mergeCell ref="B239:C239"/>
    <mergeCell ref="D239:K239"/>
    <mergeCell ref="F240:K240"/>
    <mergeCell ref="F251:I251"/>
    <mergeCell ref="A256:I257"/>
    <mergeCell ref="A260:J260"/>
    <mergeCell ref="A261:G261"/>
    <mergeCell ref="A262:J262"/>
    <mergeCell ref="G245:I245"/>
    <mergeCell ref="J245:K245"/>
    <mergeCell ref="A247:D247"/>
    <mergeCell ref="G247:I247"/>
    <mergeCell ref="J247:K247"/>
    <mergeCell ref="G249:I249"/>
    <mergeCell ref="J249:K249"/>
    <mergeCell ref="A288:E289"/>
    <mergeCell ref="F288:G289"/>
    <mergeCell ref="H288:H289"/>
    <mergeCell ref="A290:E290"/>
    <mergeCell ref="F290:G290"/>
    <mergeCell ref="A291:E291"/>
    <mergeCell ref="F291:G291"/>
    <mergeCell ref="A264:I264"/>
    <mergeCell ref="A273:D273"/>
    <mergeCell ref="A274:D274"/>
    <mergeCell ref="A275:D275"/>
    <mergeCell ref="A276:D276"/>
    <mergeCell ref="A301:D301"/>
    <mergeCell ref="A302:D302"/>
    <mergeCell ref="A303:D303"/>
    <mergeCell ref="A307:K307"/>
    <mergeCell ref="A311:A312"/>
    <mergeCell ref="B311:D312"/>
    <mergeCell ref="F311:G312"/>
    <mergeCell ref="H311:I312"/>
    <mergeCell ref="A292:E292"/>
    <mergeCell ref="F292:G292"/>
    <mergeCell ref="A297:D298"/>
    <mergeCell ref="A299:D299"/>
    <mergeCell ref="A300:D300"/>
    <mergeCell ref="A293:E293"/>
    <mergeCell ref="F293:G293"/>
  </mergeCells>
  <pageMargins left="0.70866141732283472" right="0.70866141732283472" top="0.98425196850393704" bottom="0.39370078740157483" header="0.31496062992125984" footer="0.31496062992125984"/>
  <pageSetup paperSize="9" orientation="landscape" r:id="rId1"/>
  <headerFooter>
    <oddHeader>&amp;LAnlage 2.3, 
Gobbingstraße 12&amp;CStandortentwicklung Berufsfeuerwehr
Kröl-/ Gobbinstraße
02826 Görlitz&amp;R18.09.2024</oddHeader>
    <oddFooter>&amp;R&amp;8&amp;Pvon&amp;N</oddFooter>
  </headerFooter>
  <rowBreaks count="5" manualBreakCount="5">
    <brk id="16" max="16383" man="1"/>
    <brk id="44" max="16383" man="1"/>
    <brk id="129" max="16383" man="1"/>
    <brk id="176" max="16383" man="1"/>
    <brk id="25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3"/>
  <sheetViews>
    <sheetView zoomScale="145" zoomScaleNormal="145" zoomScalePageLayoutView="115" workbookViewId="0">
      <selection activeCell="F35" sqref="F35"/>
    </sheetView>
  </sheetViews>
  <sheetFormatPr baseColWidth="10" defaultRowHeight="15" x14ac:dyDescent="0.25"/>
  <cols>
    <col min="1" max="1" width="10.140625" style="19" customWidth="1"/>
    <col min="2" max="2" width="6" style="19" bestFit="1" customWidth="1"/>
    <col min="3" max="3" width="8.7109375" style="19" bestFit="1" customWidth="1"/>
    <col min="4" max="4" width="11.5703125" style="19" customWidth="1"/>
    <col min="5" max="5" width="9.42578125" style="19" customWidth="1"/>
    <col min="6" max="6" width="14" style="19" customWidth="1"/>
    <col min="7" max="7" width="7.85546875" style="19" customWidth="1"/>
    <col min="8" max="8" width="14.28515625" style="19" customWidth="1"/>
    <col min="9" max="9" width="14.42578125" style="19" customWidth="1"/>
    <col min="10" max="10" width="13.42578125" style="19" customWidth="1"/>
    <col min="11" max="11" width="15.140625" style="19" bestFit="1" customWidth="1"/>
    <col min="12" max="13" width="11.42578125" style="19"/>
    <col min="14" max="16384" width="11.42578125" style="1"/>
  </cols>
  <sheetData>
    <row r="1" spans="1:13" ht="35.25" customHeight="1" x14ac:dyDescent="0.25">
      <c r="A1" s="353" t="s">
        <v>107</v>
      </c>
      <c r="B1" s="354"/>
      <c r="C1" s="354"/>
      <c r="D1" s="354"/>
      <c r="E1" s="354"/>
      <c r="F1" s="354"/>
      <c r="G1" s="354"/>
      <c r="H1" s="354"/>
      <c r="I1" s="354"/>
    </row>
    <row r="3" spans="1:13" s="2" customFormat="1" ht="12" x14ac:dyDescent="0.2">
      <c r="A3" s="24"/>
      <c r="B3" s="24"/>
      <c r="C3" s="24"/>
      <c r="D3" s="24"/>
      <c r="E3" s="24"/>
      <c r="F3" s="24"/>
      <c r="G3" s="24"/>
      <c r="H3" s="24"/>
      <c r="I3" s="24"/>
      <c r="J3" s="24"/>
      <c r="K3" s="24"/>
      <c r="L3" s="24"/>
      <c r="M3" s="24"/>
    </row>
    <row r="4" spans="1:13" s="3" customFormat="1" ht="147" customHeight="1" x14ac:dyDescent="0.25">
      <c r="A4" s="25" t="s">
        <v>0</v>
      </c>
      <c r="B4" s="26"/>
      <c r="C4" s="355" t="s">
        <v>151</v>
      </c>
      <c r="D4" s="355"/>
      <c r="E4" s="355"/>
      <c r="F4" s="355"/>
      <c r="G4" s="355"/>
      <c r="H4" s="355"/>
      <c r="I4" s="355"/>
      <c r="J4" s="355"/>
      <c r="K4" s="355"/>
      <c r="L4" s="26"/>
      <c r="M4" s="26"/>
    </row>
    <row r="5" spans="1:13" s="3" customFormat="1" ht="12.75" thickBot="1" x14ac:dyDescent="0.3">
      <c r="A5" s="26"/>
      <c r="B5" s="26"/>
      <c r="C5" s="114"/>
      <c r="D5" s="114"/>
      <c r="E5" s="114"/>
      <c r="F5" s="114"/>
      <c r="G5" s="114"/>
      <c r="H5" s="114"/>
      <c r="I5" s="114"/>
      <c r="J5" s="114"/>
      <c r="K5" s="114"/>
      <c r="L5" s="26"/>
      <c r="M5" s="26"/>
    </row>
    <row r="6" spans="1:13" s="3" customFormat="1" ht="15.75" thickBot="1" x14ac:dyDescent="0.3">
      <c r="A6" s="26"/>
      <c r="B6" s="26"/>
      <c r="C6" s="114"/>
      <c r="D6" s="114"/>
      <c r="E6" s="114"/>
      <c r="F6" s="357" t="s">
        <v>64</v>
      </c>
      <c r="G6" s="358"/>
      <c r="H6" s="358"/>
      <c r="I6" s="359">
        <f>H19+H153+K269</f>
        <v>0</v>
      </c>
      <c r="J6" s="360"/>
      <c r="K6" s="114"/>
      <c r="L6" s="26"/>
      <c r="M6" s="26"/>
    </row>
    <row r="7" spans="1:13" s="3" customFormat="1" ht="15.75" thickBot="1" x14ac:dyDescent="0.3">
      <c r="A7" s="27" t="s">
        <v>60</v>
      </c>
      <c r="B7" s="28"/>
      <c r="C7" s="29"/>
      <c r="D7" s="29"/>
      <c r="E7" s="29"/>
      <c r="F7" s="26"/>
      <c r="G7" s="26"/>
      <c r="H7" s="26"/>
      <c r="I7" s="154"/>
      <c r="J7" s="154"/>
      <c r="K7" s="114"/>
      <c r="L7" s="26"/>
      <c r="M7" s="26"/>
    </row>
    <row r="8" spans="1:13" s="3" customFormat="1" ht="15.75" thickBot="1" x14ac:dyDescent="0.3">
      <c r="A8" s="30"/>
      <c r="B8" s="30"/>
      <c r="C8" s="31"/>
      <c r="D8" s="29"/>
      <c r="E8" s="28"/>
      <c r="F8" s="357" t="s">
        <v>65</v>
      </c>
      <c r="G8" s="358"/>
      <c r="H8" s="358"/>
      <c r="I8" s="359">
        <f>I6*1.19</f>
        <v>0</v>
      </c>
      <c r="J8" s="360"/>
      <c r="K8" s="114"/>
      <c r="L8" s="26"/>
      <c r="M8" s="26"/>
    </row>
    <row r="9" spans="1:13" s="3" customFormat="1" x14ac:dyDescent="0.25">
      <c r="A9" s="30"/>
      <c r="B9" s="30"/>
      <c r="C9" s="31"/>
      <c r="D9" s="29"/>
      <c r="E9" s="28"/>
      <c r="F9" s="147"/>
      <c r="G9" s="147"/>
      <c r="H9" s="147"/>
      <c r="I9" s="148"/>
      <c r="J9" s="148"/>
      <c r="K9" s="127"/>
      <c r="L9" s="26"/>
      <c r="M9" s="26"/>
    </row>
    <row r="10" spans="1:13" s="3" customFormat="1" ht="17.25" x14ac:dyDescent="0.3">
      <c r="A10" s="18"/>
      <c r="B10" s="19"/>
      <c r="C10" s="19"/>
      <c r="D10" s="19"/>
      <c r="E10" s="19"/>
      <c r="F10" s="19"/>
      <c r="G10" s="19"/>
      <c r="H10" s="19"/>
      <c r="I10" s="19"/>
      <c r="J10" s="19"/>
      <c r="K10" s="114"/>
      <c r="L10" s="26"/>
      <c r="M10" s="26"/>
    </row>
    <row r="11" spans="1:13" s="3" customFormat="1" ht="17.25" customHeight="1" x14ac:dyDescent="0.25">
      <c r="A11" s="338" t="s">
        <v>129</v>
      </c>
      <c r="B11" s="339"/>
      <c r="C11" s="344" t="s">
        <v>128</v>
      </c>
      <c r="D11" s="345"/>
      <c r="E11" s="345"/>
      <c r="F11" s="345"/>
      <c r="G11" s="345"/>
      <c r="H11" s="345"/>
      <c r="I11" s="345"/>
      <c r="J11" s="345"/>
      <c r="K11" s="346"/>
      <c r="L11" s="26"/>
      <c r="M11" s="26"/>
    </row>
    <row r="12" spans="1:13" s="3" customFormat="1" ht="12" customHeight="1" x14ac:dyDescent="0.25">
      <c r="A12" s="340"/>
      <c r="B12" s="341"/>
      <c r="C12" s="347"/>
      <c r="D12" s="348"/>
      <c r="E12" s="348"/>
      <c r="F12" s="348"/>
      <c r="G12" s="348"/>
      <c r="H12" s="348"/>
      <c r="I12" s="348"/>
      <c r="J12" s="348"/>
      <c r="K12" s="349"/>
      <c r="L12" s="26"/>
      <c r="M12" s="26"/>
    </row>
    <row r="13" spans="1:13" s="3" customFormat="1" ht="12" customHeight="1" x14ac:dyDescent="0.25">
      <c r="A13" s="340"/>
      <c r="B13" s="341"/>
      <c r="C13" s="347"/>
      <c r="D13" s="348"/>
      <c r="E13" s="348"/>
      <c r="F13" s="348"/>
      <c r="G13" s="348"/>
      <c r="H13" s="348"/>
      <c r="I13" s="348"/>
      <c r="J13" s="348"/>
      <c r="K13" s="349"/>
      <c r="L13" s="26"/>
      <c r="M13" s="26"/>
    </row>
    <row r="14" spans="1:13" s="3" customFormat="1" ht="12.75" customHeight="1" x14ac:dyDescent="0.25">
      <c r="A14" s="340"/>
      <c r="B14" s="341"/>
      <c r="C14" s="347"/>
      <c r="D14" s="348"/>
      <c r="E14" s="348"/>
      <c r="F14" s="348"/>
      <c r="G14" s="348"/>
      <c r="H14" s="348"/>
      <c r="I14" s="348"/>
      <c r="J14" s="348"/>
      <c r="K14" s="349"/>
      <c r="L14" s="26"/>
      <c r="M14" s="26"/>
    </row>
    <row r="15" spans="1:13" s="3" customFormat="1" ht="35.25" customHeight="1" x14ac:dyDescent="0.25">
      <c r="A15" s="342"/>
      <c r="B15" s="343"/>
      <c r="C15" s="350"/>
      <c r="D15" s="351"/>
      <c r="E15" s="351"/>
      <c r="F15" s="351"/>
      <c r="G15" s="351"/>
      <c r="H15" s="351"/>
      <c r="I15" s="351"/>
      <c r="J15" s="351"/>
      <c r="K15" s="352"/>
      <c r="L15" s="26"/>
      <c r="M15" s="26"/>
    </row>
    <row r="16" spans="1:13" s="3" customFormat="1" ht="12.75" customHeight="1" x14ac:dyDescent="0.25">
      <c r="A16" s="151"/>
      <c r="B16" s="151"/>
      <c r="C16" s="150"/>
      <c r="D16" s="150"/>
      <c r="E16" s="150"/>
      <c r="F16" s="150"/>
      <c r="G16" s="150"/>
      <c r="H16" s="150"/>
      <c r="I16" s="150"/>
      <c r="J16" s="150"/>
      <c r="K16" s="150"/>
      <c r="L16" s="26"/>
      <c r="M16" s="26"/>
    </row>
    <row r="17" spans="1:13" s="3" customFormat="1" ht="12.75" customHeight="1" x14ac:dyDescent="0.25">
      <c r="A17" s="151"/>
      <c r="B17" s="151"/>
      <c r="C17" s="150"/>
      <c r="D17" s="150"/>
      <c r="E17" s="150"/>
      <c r="F17" s="150"/>
      <c r="G17" s="150"/>
      <c r="H17" s="150"/>
      <c r="I17" s="150"/>
      <c r="J17" s="150"/>
      <c r="K17" s="150"/>
      <c r="L17" s="26"/>
      <c r="M17" s="26"/>
    </row>
    <row r="18" spans="1:13" s="3" customFormat="1" ht="15.75" thickBot="1" x14ac:dyDescent="0.3">
      <c r="A18" s="20"/>
      <c r="B18" s="19" t="s">
        <v>90</v>
      </c>
      <c r="C18" s="19"/>
      <c r="D18" s="19"/>
      <c r="E18" s="19"/>
      <c r="F18" s="26"/>
      <c r="G18" s="26"/>
      <c r="H18" s="62"/>
      <c r="I18" s="62"/>
      <c r="J18" s="62"/>
      <c r="K18" s="63"/>
      <c r="L18" s="26"/>
      <c r="M18" s="26"/>
    </row>
    <row r="19" spans="1:13" s="3" customFormat="1" ht="15.75" thickBot="1" x14ac:dyDescent="0.3">
      <c r="A19" s="20"/>
      <c r="B19" s="19"/>
      <c r="C19" s="19" t="s">
        <v>83</v>
      </c>
      <c r="D19" s="19"/>
      <c r="E19" s="19"/>
      <c r="F19" s="26"/>
      <c r="G19" s="26"/>
      <c r="H19" s="153">
        <f>K120</f>
        <v>0</v>
      </c>
      <c r="I19" s="64"/>
      <c r="J19" s="64"/>
      <c r="K19" s="64"/>
      <c r="L19" s="26"/>
      <c r="M19" s="26"/>
    </row>
    <row r="20" spans="1:13" s="3" customFormat="1" x14ac:dyDescent="0.25">
      <c r="A20" s="19"/>
      <c r="B20" s="26"/>
      <c r="C20" s="19"/>
      <c r="D20" s="19"/>
      <c r="E20" s="19"/>
      <c r="F20" s="19"/>
      <c r="G20" s="19"/>
      <c r="H20" s="152"/>
      <c r="I20" s="65"/>
      <c r="J20" s="65"/>
      <c r="K20" s="65"/>
      <c r="L20" s="26"/>
      <c r="M20" s="26"/>
    </row>
    <row r="21" spans="1:13" s="3" customFormat="1" x14ac:dyDescent="0.25">
      <c r="A21" s="19"/>
      <c r="B21" s="26"/>
      <c r="C21" s="19"/>
      <c r="D21" s="19"/>
      <c r="E21" s="19"/>
      <c r="F21" s="19"/>
      <c r="G21" s="19"/>
      <c r="H21" s="200"/>
      <c r="I21" s="21"/>
      <c r="J21" s="21"/>
      <c r="K21" s="21"/>
      <c r="L21" s="26"/>
      <c r="M21" s="26"/>
    </row>
    <row r="22" spans="1:13" s="205" customFormat="1" x14ac:dyDescent="0.25">
      <c r="A22" s="202"/>
      <c r="B22" s="202"/>
      <c r="C22" s="202"/>
      <c r="D22" s="202"/>
      <c r="E22" s="202"/>
      <c r="F22" s="202"/>
      <c r="G22" s="202"/>
      <c r="H22" s="217"/>
      <c r="I22" s="204"/>
      <c r="J22" s="202"/>
      <c r="K22" s="63"/>
      <c r="L22" s="62"/>
      <c r="M22" s="62"/>
    </row>
    <row r="23" spans="1:13" s="205" customFormat="1" x14ac:dyDescent="0.25">
      <c r="A23" s="202"/>
      <c r="B23" s="202"/>
      <c r="C23" s="202"/>
      <c r="D23" s="202"/>
      <c r="E23" s="202"/>
      <c r="F23" s="202"/>
      <c r="G23" s="202"/>
      <c r="H23" s="201"/>
      <c r="I23" s="204"/>
      <c r="J23" s="202"/>
      <c r="K23" s="63"/>
      <c r="L23" s="62"/>
      <c r="M23" s="62"/>
    </row>
    <row r="24" spans="1:13" s="205" customFormat="1" x14ac:dyDescent="0.25">
      <c r="A24" s="202"/>
      <c r="B24" s="202"/>
      <c r="C24" s="202"/>
      <c r="D24" s="202"/>
      <c r="E24" s="206"/>
      <c r="F24" s="62"/>
      <c r="G24" s="202"/>
      <c r="H24" s="217"/>
      <c r="I24" s="204"/>
      <c r="J24" s="202"/>
      <c r="K24" s="63"/>
      <c r="L24" s="62"/>
      <c r="M24" s="62"/>
    </row>
    <row r="25" spans="1:13" s="205" customFormat="1" x14ac:dyDescent="0.25">
      <c r="A25" s="202"/>
      <c r="B25" s="202"/>
      <c r="C25" s="202"/>
      <c r="D25" s="202"/>
      <c r="E25" s="206"/>
      <c r="F25" s="62"/>
      <c r="G25" s="202"/>
      <c r="H25" s="65"/>
      <c r="I25" s="204"/>
      <c r="J25" s="202"/>
      <c r="K25" s="63"/>
      <c r="L25" s="62"/>
      <c r="M25" s="62"/>
    </row>
    <row r="26" spans="1:13" s="3" customFormat="1" ht="15" customHeight="1" x14ac:dyDescent="0.25">
      <c r="A26" s="25"/>
      <c r="B26" s="26"/>
      <c r="C26" s="114"/>
      <c r="D26" s="114"/>
      <c r="E26" s="114"/>
      <c r="F26" s="114"/>
      <c r="G26" s="114"/>
      <c r="H26" s="114"/>
      <c r="I26" s="114"/>
      <c r="J26" s="114"/>
      <c r="K26" s="114"/>
      <c r="L26" s="26"/>
      <c r="M26" s="26"/>
    </row>
    <row r="27" spans="1:13" s="3" customFormat="1" ht="15" customHeight="1" x14ac:dyDescent="0.25">
      <c r="A27" s="32" t="s">
        <v>89</v>
      </c>
      <c r="B27" s="26"/>
      <c r="C27" s="114"/>
      <c r="D27" s="114"/>
      <c r="E27" s="114"/>
      <c r="F27" s="114"/>
      <c r="G27" s="114"/>
      <c r="H27" s="114"/>
      <c r="I27" s="114"/>
      <c r="J27" s="114"/>
      <c r="K27" s="114"/>
      <c r="L27" s="26"/>
      <c r="M27" s="26"/>
    </row>
    <row r="28" spans="1:13" s="3" customFormat="1" ht="15" customHeight="1" x14ac:dyDescent="0.25">
      <c r="A28" s="25"/>
      <c r="B28" s="26"/>
      <c r="C28" s="114"/>
      <c r="D28" s="114"/>
      <c r="E28" s="114"/>
      <c r="F28" s="114"/>
      <c r="G28" s="114"/>
      <c r="H28" s="114"/>
      <c r="I28" s="114"/>
      <c r="J28" s="114"/>
      <c r="K28" s="114"/>
      <c r="L28" s="26"/>
      <c r="M28" s="26"/>
    </row>
    <row r="29" spans="1:13" s="2" customFormat="1" ht="15" customHeight="1" x14ac:dyDescent="0.2">
      <c r="A29" s="33" t="s">
        <v>74</v>
      </c>
      <c r="B29" s="24"/>
      <c r="C29" s="24"/>
      <c r="D29" s="24"/>
      <c r="E29" s="24"/>
      <c r="F29" s="24"/>
      <c r="G29" s="24"/>
      <c r="H29" s="24"/>
      <c r="I29" s="24"/>
      <c r="J29" s="24"/>
      <c r="K29" s="24"/>
      <c r="L29" s="24"/>
      <c r="M29" s="24"/>
    </row>
    <row r="30" spans="1:13" s="2" customFormat="1" ht="15" customHeight="1" x14ac:dyDescent="0.2">
      <c r="A30" s="24"/>
      <c r="B30" s="24"/>
      <c r="C30" s="24"/>
      <c r="D30" s="24"/>
      <c r="E30" s="24"/>
      <c r="F30" s="24"/>
      <c r="G30" s="24"/>
      <c r="H30" s="24"/>
      <c r="I30" s="24"/>
      <c r="J30" s="24"/>
      <c r="K30" s="24"/>
      <c r="L30" s="24"/>
      <c r="M30" s="24"/>
    </row>
    <row r="31" spans="1:13" s="2" customFormat="1" ht="15" customHeight="1" x14ac:dyDescent="0.2">
      <c r="A31" s="309" t="s">
        <v>52</v>
      </c>
      <c r="B31" s="310"/>
      <c r="C31" s="310"/>
      <c r="D31" s="322"/>
      <c r="E31" s="336">
        <v>434600</v>
      </c>
      <c r="F31" s="337"/>
      <c r="G31" s="34"/>
      <c r="H31" s="24"/>
      <c r="I31" s="24"/>
      <c r="J31" s="24"/>
      <c r="K31" s="24"/>
      <c r="L31" s="24"/>
      <c r="M31" s="24"/>
    </row>
    <row r="32" spans="1:13" s="2" customFormat="1" ht="15" customHeight="1" x14ac:dyDescent="0.2">
      <c r="A32" s="35"/>
      <c r="B32" s="35"/>
      <c r="C32" s="35"/>
      <c r="D32" s="35"/>
      <c r="E32" s="35"/>
      <c r="F32" s="35"/>
      <c r="G32" s="35"/>
      <c r="H32" s="35"/>
      <c r="I32" s="35"/>
      <c r="J32" s="35"/>
      <c r="K32" s="35"/>
      <c r="L32" s="24"/>
      <c r="M32" s="24"/>
    </row>
    <row r="33" spans="1:13" s="2" customFormat="1" ht="15" customHeight="1" x14ac:dyDescent="0.2">
      <c r="A33" s="36" t="s">
        <v>67</v>
      </c>
      <c r="B33" s="24"/>
      <c r="C33" s="24"/>
      <c r="D33" s="24"/>
      <c r="E33" s="24"/>
      <c r="F33" s="37"/>
      <c r="G33" s="24"/>
      <c r="H33" s="24"/>
      <c r="I33" s="24"/>
      <c r="J33" s="24"/>
      <c r="K33" s="24"/>
      <c r="L33" s="24"/>
      <c r="M33" s="24"/>
    </row>
    <row r="34" spans="1:13" s="2" customFormat="1" ht="15" customHeight="1" x14ac:dyDescent="0.2">
      <c r="A34" s="24"/>
      <c r="B34" s="24"/>
      <c r="C34" s="24"/>
      <c r="D34" s="24"/>
      <c r="E34" s="24"/>
      <c r="F34" s="38" t="s">
        <v>51</v>
      </c>
      <c r="G34" s="24"/>
      <c r="H34" s="24"/>
      <c r="I34" s="24"/>
      <c r="J34" s="24"/>
      <c r="K34" s="24"/>
      <c r="L34" s="24"/>
      <c r="M34" s="24"/>
    </row>
    <row r="35" spans="1:13" s="2" customFormat="1" ht="28.5" customHeight="1" x14ac:dyDescent="0.2">
      <c r="A35" s="251" t="s">
        <v>53</v>
      </c>
      <c r="B35" s="252"/>
      <c r="C35" s="4"/>
      <c r="D35" s="309" t="s">
        <v>49</v>
      </c>
      <c r="E35" s="322"/>
      <c r="F35" s="5"/>
      <c r="G35" s="24"/>
      <c r="H35" s="309" t="s">
        <v>36</v>
      </c>
      <c r="I35" s="322"/>
      <c r="J35" s="323">
        <f>((K43-K41)*(E31-H41)/(H43-H41))+K41</f>
        <v>0</v>
      </c>
      <c r="K35" s="324"/>
      <c r="L35" s="24"/>
      <c r="M35" s="24"/>
    </row>
    <row r="36" spans="1:13" s="2" customFormat="1" ht="15" customHeight="1" x14ac:dyDescent="0.2">
      <c r="A36" s="24"/>
      <c r="B36" s="24"/>
      <c r="C36" s="24"/>
      <c r="D36" s="24"/>
      <c r="E36" s="24"/>
      <c r="F36" s="24"/>
      <c r="G36" s="24"/>
      <c r="H36" s="24"/>
      <c r="I36" s="24"/>
      <c r="J36" s="24"/>
      <c r="K36" s="24"/>
      <c r="L36" s="24"/>
      <c r="M36" s="24"/>
    </row>
    <row r="37" spans="1:13" s="2" customFormat="1" ht="15" customHeight="1" x14ac:dyDescent="0.2">
      <c r="A37" s="24"/>
      <c r="B37" s="24"/>
      <c r="C37" s="24"/>
      <c r="D37" s="39" t="s">
        <v>54</v>
      </c>
      <c r="E37" s="24"/>
      <c r="F37" s="24"/>
      <c r="G37" s="24"/>
      <c r="H37" s="24"/>
      <c r="I37" s="24"/>
      <c r="J37" s="24"/>
      <c r="K37" s="24"/>
      <c r="L37" s="24"/>
      <c r="M37" s="24"/>
    </row>
    <row r="38" spans="1:13" s="2" customFormat="1" ht="15" customHeight="1" x14ac:dyDescent="0.2">
      <c r="A38" s="24"/>
      <c r="B38" s="24"/>
      <c r="C38" s="24"/>
      <c r="D38" s="39"/>
      <c r="E38" s="24"/>
      <c r="F38" s="24"/>
      <c r="G38" s="24"/>
      <c r="H38" s="39" t="s">
        <v>148</v>
      </c>
      <c r="I38" s="24"/>
      <c r="J38" s="24"/>
      <c r="K38" s="24"/>
      <c r="L38" s="24"/>
      <c r="M38" s="24"/>
    </row>
    <row r="39" spans="1:13" s="2" customFormat="1" ht="15" customHeight="1" x14ac:dyDescent="0.2">
      <c r="A39" s="24"/>
      <c r="B39" s="40"/>
      <c r="C39" s="41"/>
      <c r="D39" s="35"/>
      <c r="E39" s="24"/>
      <c r="F39" s="24"/>
      <c r="G39" s="24"/>
      <c r="H39" s="24"/>
      <c r="I39" s="24"/>
      <c r="J39" s="24"/>
      <c r="K39" s="24"/>
      <c r="L39" s="24"/>
      <c r="M39" s="24"/>
    </row>
    <row r="40" spans="1:13" s="6" customFormat="1" ht="24" x14ac:dyDescent="0.25">
      <c r="A40" s="42"/>
      <c r="B40" s="41"/>
      <c r="C40" s="41"/>
      <c r="D40" s="43"/>
      <c r="E40" s="43"/>
      <c r="F40" s="43"/>
      <c r="G40" s="43"/>
      <c r="H40" s="82" t="s">
        <v>50</v>
      </c>
      <c r="I40" s="82" t="s">
        <v>1</v>
      </c>
      <c r="J40" s="82" t="s">
        <v>2</v>
      </c>
      <c r="K40" s="83" t="s">
        <v>3</v>
      </c>
      <c r="L40" s="44"/>
      <c r="M40" s="44"/>
    </row>
    <row r="41" spans="1:13" s="6" customFormat="1" ht="27.75" customHeight="1" x14ac:dyDescent="0.25">
      <c r="A41" s="42"/>
      <c r="B41" s="41"/>
      <c r="C41" s="41"/>
      <c r="D41" s="43"/>
      <c r="E41" s="43"/>
      <c r="F41" s="43"/>
      <c r="G41" s="43"/>
      <c r="H41" s="139">
        <v>250000</v>
      </c>
      <c r="I41" s="137"/>
      <c r="J41" s="137"/>
      <c r="K41" s="138">
        <f>((J41-I41)*F35)+I41</f>
        <v>0</v>
      </c>
      <c r="L41" s="44"/>
      <c r="M41" s="44"/>
    </row>
    <row r="42" spans="1:13" s="6" customFormat="1" ht="15" customHeight="1" x14ac:dyDescent="0.25">
      <c r="A42" s="42"/>
      <c r="B42" s="41"/>
      <c r="C42" s="41"/>
      <c r="D42" s="43"/>
      <c r="E42" s="43"/>
      <c r="F42" s="43"/>
      <c r="G42" s="43"/>
      <c r="H42" s="139"/>
      <c r="I42" s="139"/>
      <c r="J42" s="139"/>
      <c r="K42" s="138"/>
      <c r="L42" s="44"/>
      <c r="M42" s="44"/>
    </row>
    <row r="43" spans="1:13" s="6" customFormat="1" ht="26.25" customHeight="1" x14ac:dyDescent="0.25">
      <c r="A43" s="42"/>
      <c r="B43" s="41"/>
      <c r="C43" s="41"/>
      <c r="D43" s="43"/>
      <c r="E43" s="43"/>
      <c r="F43" s="43"/>
      <c r="G43" s="43"/>
      <c r="H43" s="139">
        <v>500000</v>
      </c>
      <c r="I43" s="137"/>
      <c r="J43" s="137"/>
      <c r="K43" s="138">
        <f>((J43-I43)*F35)+I43</f>
        <v>0</v>
      </c>
      <c r="L43" s="44"/>
      <c r="M43" s="44"/>
    </row>
    <row r="44" spans="1:13" s="2" customFormat="1" ht="15" customHeight="1" x14ac:dyDescent="0.2">
      <c r="A44" s="45"/>
      <c r="B44" s="41"/>
      <c r="C44" s="41"/>
      <c r="D44" s="35"/>
      <c r="E44" s="35"/>
      <c r="F44" s="35"/>
      <c r="G44" s="35"/>
      <c r="H44" s="35"/>
      <c r="I44" s="35"/>
      <c r="J44" s="35"/>
      <c r="K44" s="35"/>
      <c r="L44" s="24"/>
      <c r="M44" s="24"/>
    </row>
    <row r="45" spans="1:13" s="2" customFormat="1" ht="12" x14ac:dyDescent="0.2">
      <c r="A45" s="33" t="s">
        <v>90</v>
      </c>
      <c r="B45" s="41"/>
      <c r="C45" s="41"/>
      <c r="D45" s="35"/>
      <c r="E45" s="35"/>
      <c r="F45" s="35"/>
      <c r="G45" s="35"/>
      <c r="H45" s="35"/>
      <c r="I45" s="35"/>
      <c r="J45" s="35"/>
      <c r="K45" s="35"/>
      <c r="L45" s="24"/>
      <c r="M45" s="24"/>
    </row>
    <row r="46" spans="1:13" s="2" customFormat="1" ht="12" customHeight="1" x14ac:dyDescent="0.2">
      <c r="A46" s="45"/>
      <c r="B46" s="41"/>
      <c r="C46" s="41"/>
      <c r="D46" s="35"/>
      <c r="E46" s="35"/>
      <c r="F46" s="35"/>
      <c r="G46" s="35"/>
      <c r="H46" s="35"/>
      <c r="I46" s="35"/>
      <c r="J46" s="35"/>
      <c r="K46" s="35"/>
      <c r="L46" s="24"/>
      <c r="M46" s="24"/>
    </row>
    <row r="47" spans="1:13" s="2" customFormat="1" ht="15" customHeight="1" x14ac:dyDescent="0.2">
      <c r="A47" s="245" t="s">
        <v>4</v>
      </c>
      <c r="B47" s="245" t="s">
        <v>5</v>
      </c>
      <c r="C47" s="245"/>
      <c r="D47" s="326" t="s">
        <v>55</v>
      </c>
      <c r="E47" s="327"/>
      <c r="F47" s="327"/>
      <c r="G47" s="327"/>
      <c r="H47" s="327"/>
      <c r="I47" s="327"/>
      <c r="J47" s="327"/>
      <c r="K47" s="328"/>
      <c r="L47" s="24"/>
      <c r="M47" s="24"/>
    </row>
    <row r="48" spans="1:13" s="2" customFormat="1" ht="48.95" customHeight="1" x14ac:dyDescent="0.2">
      <c r="A48" s="325"/>
      <c r="B48" s="86" t="s">
        <v>6</v>
      </c>
      <c r="C48" s="116" t="s">
        <v>7</v>
      </c>
      <c r="D48" s="116" t="s">
        <v>69</v>
      </c>
      <c r="E48" s="116" t="s">
        <v>48</v>
      </c>
      <c r="F48" s="329" t="s">
        <v>61</v>
      </c>
      <c r="G48" s="330"/>
      <c r="H48" s="330"/>
      <c r="I48" s="330"/>
      <c r="J48" s="330"/>
      <c r="K48" s="331"/>
      <c r="L48" s="24"/>
      <c r="M48" s="24"/>
    </row>
    <row r="49" spans="1:13" s="2" customFormat="1" ht="15" customHeight="1" x14ac:dyDescent="0.2">
      <c r="A49" s="245" t="s">
        <v>10</v>
      </c>
      <c r="B49" s="247">
        <v>0.17</v>
      </c>
      <c r="C49" s="249">
        <f>17%+(E49+E50+E51+E52+E53+E54+E55+E56)</f>
        <v>0.17</v>
      </c>
      <c r="D49" s="87" t="s">
        <v>14</v>
      </c>
      <c r="E49" s="7"/>
      <c r="F49" s="319"/>
      <c r="G49" s="320"/>
      <c r="H49" s="320"/>
      <c r="I49" s="320"/>
      <c r="J49" s="320"/>
      <c r="K49" s="321"/>
      <c r="L49" s="24"/>
      <c r="M49" s="24"/>
    </row>
    <row r="50" spans="1:13" s="2" customFormat="1" ht="15" customHeight="1" x14ac:dyDescent="0.2">
      <c r="A50" s="246"/>
      <c r="B50" s="248"/>
      <c r="C50" s="250"/>
      <c r="D50" s="88" t="s">
        <v>17</v>
      </c>
      <c r="E50" s="8"/>
      <c r="F50" s="313"/>
      <c r="G50" s="314"/>
      <c r="H50" s="314"/>
      <c r="I50" s="314"/>
      <c r="J50" s="314"/>
      <c r="K50" s="315"/>
      <c r="L50" s="24"/>
      <c r="M50" s="24"/>
    </row>
    <row r="51" spans="1:13" s="2" customFormat="1" ht="15" customHeight="1" x14ac:dyDescent="0.2">
      <c r="A51" s="246"/>
      <c r="B51" s="248"/>
      <c r="C51" s="250"/>
      <c r="D51" s="89" t="s">
        <v>37</v>
      </c>
      <c r="E51" s="10"/>
      <c r="F51" s="313"/>
      <c r="G51" s="314"/>
      <c r="H51" s="314"/>
      <c r="I51" s="314"/>
      <c r="J51" s="314"/>
      <c r="K51" s="315"/>
      <c r="L51" s="24"/>
      <c r="M51" s="24"/>
    </row>
    <row r="52" spans="1:13" s="2" customFormat="1" ht="15" customHeight="1" x14ac:dyDescent="0.2">
      <c r="A52" s="246"/>
      <c r="B52" s="248"/>
      <c r="C52" s="250"/>
      <c r="D52" s="88" t="s">
        <v>38</v>
      </c>
      <c r="E52" s="8"/>
      <c r="F52" s="313"/>
      <c r="G52" s="314"/>
      <c r="H52" s="314"/>
      <c r="I52" s="314"/>
      <c r="J52" s="314"/>
      <c r="K52" s="315"/>
      <c r="L52" s="24"/>
      <c r="M52" s="24"/>
    </row>
    <row r="53" spans="1:13" s="2" customFormat="1" ht="15" customHeight="1" x14ac:dyDescent="0.2">
      <c r="A53" s="246"/>
      <c r="B53" s="248"/>
      <c r="C53" s="250"/>
      <c r="D53" s="88" t="s">
        <v>18</v>
      </c>
      <c r="E53" s="8"/>
      <c r="F53" s="313"/>
      <c r="G53" s="314"/>
      <c r="H53" s="314"/>
      <c r="I53" s="314"/>
      <c r="J53" s="314"/>
      <c r="K53" s="315"/>
      <c r="L53" s="24"/>
      <c r="M53" s="24"/>
    </row>
    <row r="54" spans="1:13" s="2" customFormat="1" ht="15" customHeight="1" x14ac:dyDescent="0.2">
      <c r="A54" s="246"/>
      <c r="B54" s="248"/>
      <c r="C54" s="250"/>
      <c r="D54" s="88" t="s">
        <v>15</v>
      </c>
      <c r="E54" s="8"/>
      <c r="F54" s="313"/>
      <c r="G54" s="314"/>
      <c r="H54" s="314"/>
      <c r="I54" s="314"/>
      <c r="J54" s="314"/>
      <c r="K54" s="315"/>
      <c r="L54" s="24"/>
      <c r="M54" s="24"/>
    </row>
    <row r="55" spans="1:13" s="2" customFormat="1" ht="15" customHeight="1" x14ac:dyDescent="0.2">
      <c r="A55" s="246"/>
      <c r="B55" s="248"/>
      <c r="C55" s="250"/>
      <c r="D55" s="90" t="s">
        <v>39</v>
      </c>
      <c r="E55" s="8"/>
      <c r="F55" s="313"/>
      <c r="G55" s="314"/>
      <c r="H55" s="314"/>
      <c r="I55" s="314"/>
      <c r="J55" s="314"/>
      <c r="K55" s="315"/>
      <c r="L55" s="24"/>
      <c r="M55" s="24"/>
    </row>
    <row r="56" spans="1:13" s="2" customFormat="1" ht="15" customHeight="1" x14ac:dyDescent="0.2">
      <c r="A56" s="325"/>
      <c r="B56" s="367"/>
      <c r="C56" s="368"/>
      <c r="D56" s="91" t="s">
        <v>20</v>
      </c>
      <c r="E56" s="9"/>
      <c r="F56" s="316"/>
      <c r="G56" s="317"/>
      <c r="H56" s="317"/>
      <c r="I56" s="317"/>
      <c r="J56" s="317"/>
      <c r="K56" s="318"/>
      <c r="L56" s="24"/>
      <c r="M56" s="24"/>
    </row>
    <row r="57" spans="1:13" s="2" customFormat="1" ht="15" customHeight="1" x14ac:dyDescent="0.2">
      <c r="A57" s="245" t="s">
        <v>11</v>
      </c>
      <c r="B57" s="247">
        <v>0.02</v>
      </c>
      <c r="C57" s="249">
        <f>2%+(E57+E58)</f>
        <v>0.02</v>
      </c>
      <c r="D57" s="87" t="s">
        <v>14</v>
      </c>
      <c r="E57" s="11"/>
      <c r="F57" s="319"/>
      <c r="G57" s="320"/>
      <c r="H57" s="320"/>
      <c r="I57" s="320"/>
      <c r="J57" s="320"/>
      <c r="K57" s="321"/>
      <c r="L57" s="24"/>
      <c r="M57" s="24"/>
    </row>
    <row r="58" spans="1:13" s="2" customFormat="1" ht="15" customHeight="1" x14ac:dyDescent="0.2">
      <c r="A58" s="246"/>
      <c r="B58" s="248"/>
      <c r="C58" s="250"/>
      <c r="D58" s="88" t="s">
        <v>17</v>
      </c>
      <c r="E58" s="8"/>
      <c r="F58" s="316"/>
      <c r="G58" s="317"/>
      <c r="H58" s="317"/>
      <c r="I58" s="317"/>
      <c r="J58" s="317"/>
      <c r="K58" s="318"/>
      <c r="L58" s="24"/>
      <c r="M58" s="24"/>
    </row>
    <row r="59" spans="1:13" s="2" customFormat="1" ht="15" customHeight="1" x14ac:dyDescent="0.2">
      <c r="A59" s="245" t="s">
        <v>12</v>
      </c>
      <c r="B59" s="247">
        <v>0.22</v>
      </c>
      <c r="C59" s="249">
        <f>22%+(E59+E60+E61+E62+E63+E64)</f>
        <v>0.22</v>
      </c>
      <c r="D59" s="87" t="s">
        <v>14</v>
      </c>
      <c r="E59" s="11"/>
      <c r="F59" s="319"/>
      <c r="G59" s="320"/>
      <c r="H59" s="320"/>
      <c r="I59" s="320"/>
      <c r="J59" s="320"/>
      <c r="K59" s="321"/>
      <c r="L59" s="24"/>
      <c r="M59" s="24"/>
    </row>
    <row r="60" spans="1:13" s="2" customFormat="1" ht="15" customHeight="1" x14ac:dyDescent="0.2">
      <c r="A60" s="246"/>
      <c r="B60" s="248"/>
      <c r="C60" s="250"/>
      <c r="D60" s="88" t="s">
        <v>17</v>
      </c>
      <c r="E60" s="8"/>
      <c r="F60" s="313"/>
      <c r="G60" s="314"/>
      <c r="H60" s="314"/>
      <c r="I60" s="314"/>
      <c r="J60" s="314"/>
      <c r="K60" s="315"/>
      <c r="L60" s="24"/>
      <c r="M60" s="24"/>
    </row>
    <row r="61" spans="1:13" s="2" customFormat="1" ht="15" customHeight="1" x14ac:dyDescent="0.2">
      <c r="A61" s="246"/>
      <c r="B61" s="248"/>
      <c r="C61" s="250"/>
      <c r="D61" s="88" t="s">
        <v>37</v>
      </c>
      <c r="E61" s="8"/>
      <c r="F61" s="369" t="s">
        <v>57</v>
      </c>
      <c r="G61" s="370"/>
      <c r="H61" s="370"/>
      <c r="I61" s="370"/>
      <c r="J61" s="370"/>
      <c r="K61" s="371"/>
      <c r="L61" s="24"/>
      <c r="M61" s="24"/>
    </row>
    <row r="62" spans="1:13" s="2" customFormat="1" ht="15" customHeight="1" x14ac:dyDescent="0.2">
      <c r="A62" s="246"/>
      <c r="B62" s="248"/>
      <c r="C62" s="250"/>
      <c r="D62" s="88" t="s">
        <v>38</v>
      </c>
      <c r="E62" s="8"/>
      <c r="F62" s="313"/>
      <c r="G62" s="314"/>
      <c r="H62" s="314"/>
      <c r="I62" s="314"/>
      <c r="J62" s="314"/>
      <c r="K62" s="315"/>
      <c r="L62" s="24"/>
      <c r="M62" s="24"/>
    </row>
    <row r="63" spans="1:13" s="2" customFormat="1" ht="15" customHeight="1" x14ac:dyDescent="0.2">
      <c r="A63" s="246"/>
      <c r="B63" s="248"/>
      <c r="C63" s="250"/>
      <c r="D63" s="88" t="s">
        <v>18</v>
      </c>
      <c r="E63" s="8"/>
      <c r="F63" s="313"/>
      <c r="G63" s="314"/>
      <c r="H63" s="314"/>
      <c r="I63" s="314"/>
      <c r="J63" s="314"/>
      <c r="K63" s="315"/>
      <c r="L63" s="24"/>
      <c r="M63" s="24"/>
    </row>
    <row r="64" spans="1:13" s="2" customFormat="1" ht="15" customHeight="1" x14ac:dyDescent="0.2">
      <c r="A64" s="325"/>
      <c r="B64" s="367"/>
      <c r="C64" s="368"/>
      <c r="D64" s="91" t="s">
        <v>15</v>
      </c>
      <c r="E64" s="12"/>
      <c r="F64" s="316"/>
      <c r="G64" s="317"/>
      <c r="H64" s="317"/>
      <c r="I64" s="317"/>
      <c r="J64" s="317"/>
      <c r="K64" s="318"/>
      <c r="L64" s="24"/>
      <c r="M64" s="24"/>
    </row>
    <row r="65" spans="1:13" s="2" customFormat="1" ht="15" customHeight="1" x14ac:dyDescent="0.2">
      <c r="A65" s="46"/>
      <c r="B65" s="47"/>
      <c r="C65" s="56"/>
      <c r="D65" s="57"/>
      <c r="E65" s="67"/>
      <c r="F65" s="66"/>
      <c r="G65" s="66"/>
      <c r="H65" s="66"/>
      <c r="I65" s="66"/>
      <c r="J65" s="66"/>
      <c r="K65" s="66"/>
      <c r="L65" s="24"/>
      <c r="M65" s="24"/>
    </row>
    <row r="66" spans="1:13" s="2" customFormat="1" ht="15" customHeight="1" x14ac:dyDescent="0.2">
      <c r="A66" s="46"/>
      <c r="B66" s="47"/>
      <c r="C66" s="56"/>
      <c r="D66" s="57"/>
      <c r="E66" s="67"/>
      <c r="F66" s="66"/>
      <c r="G66" s="66"/>
      <c r="H66" s="66"/>
      <c r="I66" s="66"/>
      <c r="J66" s="66"/>
      <c r="K66" s="66"/>
      <c r="L66" s="24"/>
      <c r="M66" s="24"/>
    </row>
    <row r="67" spans="1:13" s="2" customFormat="1" ht="15" customHeight="1" x14ac:dyDescent="0.2">
      <c r="A67" s="170"/>
      <c r="B67" s="47"/>
      <c r="C67" s="56"/>
      <c r="D67" s="57"/>
      <c r="E67" s="67"/>
      <c r="F67" s="66"/>
      <c r="G67" s="66"/>
      <c r="H67" s="66"/>
      <c r="I67" s="66"/>
      <c r="J67" s="66"/>
      <c r="K67" s="66"/>
      <c r="L67" s="24"/>
      <c r="M67" s="24"/>
    </row>
    <row r="68" spans="1:13" s="2" customFormat="1" ht="15" customHeight="1" x14ac:dyDescent="0.2">
      <c r="A68" s="170"/>
      <c r="B68" s="47"/>
      <c r="C68" s="56"/>
      <c r="D68" s="57"/>
      <c r="E68" s="67"/>
      <c r="F68" s="66"/>
      <c r="G68" s="66"/>
      <c r="H68" s="66"/>
      <c r="I68" s="66"/>
      <c r="J68" s="66"/>
      <c r="K68" s="66"/>
      <c r="L68" s="24"/>
      <c r="M68" s="24"/>
    </row>
    <row r="69" spans="1:13" s="2" customFormat="1" ht="15" customHeight="1" x14ac:dyDescent="0.2">
      <c r="A69" s="170"/>
      <c r="B69" s="47"/>
      <c r="C69" s="56"/>
      <c r="D69" s="57"/>
      <c r="E69" s="67"/>
      <c r="F69" s="66"/>
      <c r="G69" s="66"/>
      <c r="H69" s="66"/>
      <c r="I69" s="66"/>
      <c r="J69" s="66"/>
      <c r="K69" s="66"/>
      <c r="L69" s="24"/>
      <c r="M69" s="24"/>
    </row>
    <row r="70" spans="1:13" s="2" customFormat="1" ht="15" customHeight="1" x14ac:dyDescent="0.2">
      <c r="A70" s="170"/>
      <c r="B70" s="47"/>
      <c r="C70" s="56"/>
      <c r="D70" s="57"/>
      <c r="E70" s="67"/>
      <c r="F70" s="66"/>
      <c r="G70" s="66"/>
      <c r="H70" s="66"/>
      <c r="I70" s="66"/>
      <c r="J70" s="66"/>
      <c r="K70" s="66"/>
      <c r="L70" s="24"/>
      <c r="M70" s="24"/>
    </row>
    <row r="71" spans="1:13" s="2" customFormat="1" ht="15" customHeight="1" x14ac:dyDescent="0.2">
      <c r="A71" s="170"/>
      <c r="B71" s="47"/>
      <c r="C71" s="56"/>
      <c r="D71" s="57"/>
      <c r="E71" s="67"/>
      <c r="F71" s="66"/>
      <c r="G71" s="66"/>
      <c r="H71" s="66"/>
      <c r="I71" s="66"/>
      <c r="J71" s="66"/>
      <c r="K71" s="66"/>
      <c r="L71" s="24"/>
      <c r="M71" s="24"/>
    </row>
    <row r="72" spans="1:13" s="2" customFormat="1" ht="15" customHeight="1" x14ac:dyDescent="0.2">
      <c r="A72" s="170"/>
      <c r="B72" s="47"/>
      <c r="C72" s="56"/>
      <c r="D72" s="57"/>
      <c r="E72" s="67"/>
      <c r="F72" s="66"/>
      <c r="G72" s="66"/>
      <c r="H72" s="66"/>
      <c r="I72" s="66"/>
      <c r="J72" s="66"/>
      <c r="K72" s="66"/>
      <c r="L72" s="24"/>
      <c r="M72" s="24"/>
    </row>
    <row r="73" spans="1:13" s="2" customFormat="1" ht="15" customHeight="1" x14ac:dyDescent="0.2">
      <c r="A73" s="170"/>
      <c r="B73" s="47"/>
      <c r="C73" s="56"/>
      <c r="D73" s="57"/>
      <c r="E73" s="67"/>
      <c r="F73" s="66"/>
      <c r="G73" s="66"/>
      <c r="H73" s="66"/>
      <c r="I73" s="66"/>
      <c r="J73" s="66"/>
      <c r="K73" s="66"/>
      <c r="L73" s="24"/>
      <c r="M73" s="24"/>
    </row>
    <row r="74" spans="1:13" s="2" customFormat="1" ht="15" customHeight="1" x14ac:dyDescent="0.2">
      <c r="A74" s="170"/>
      <c r="B74" s="47"/>
      <c r="C74" s="56"/>
      <c r="D74" s="57"/>
      <c r="E74" s="67"/>
      <c r="F74" s="66"/>
      <c r="G74" s="66"/>
      <c r="H74" s="66"/>
      <c r="I74" s="66"/>
      <c r="J74" s="66"/>
      <c r="K74" s="66"/>
      <c r="L74" s="24"/>
      <c r="M74" s="24"/>
    </row>
    <row r="75" spans="1:13" s="2" customFormat="1" ht="15" customHeight="1" x14ac:dyDescent="0.2">
      <c r="A75" s="170"/>
      <c r="B75" s="47"/>
      <c r="C75" s="56"/>
      <c r="D75" s="57"/>
      <c r="E75" s="67"/>
      <c r="F75" s="66"/>
      <c r="G75" s="66"/>
      <c r="H75" s="66"/>
      <c r="I75" s="66"/>
      <c r="J75" s="66"/>
      <c r="K75" s="66"/>
      <c r="L75" s="24"/>
      <c r="M75" s="24"/>
    </row>
    <row r="76" spans="1:13" s="2" customFormat="1" ht="15" customHeight="1" x14ac:dyDescent="0.2">
      <c r="A76" s="170"/>
      <c r="B76" s="47"/>
      <c r="C76" s="56"/>
      <c r="D76" s="57"/>
      <c r="E76" s="67"/>
      <c r="F76" s="66"/>
      <c r="G76" s="66"/>
      <c r="H76" s="66"/>
      <c r="I76" s="66"/>
      <c r="J76" s="66"/>
      <c r="K76" s="66"/>
      <c r="L76" s="24"/>
      <c r="M76" s="24"/>
    </row>
    <row r="77" spans="1:13" s="2" customFormat="1" ht="15" customHeight="1" x14ac:dyDescent="0.2">
      <c r="A77" s="364" t="s">
        <v>4</v>
      </c>
      <c r="B77" s="364" t="s">
        <v>5</v>
      </c>
      <c r="C77" s="364"/>
      <c r="D77" s="372" t="s">
        <v>55</v>
      </c>
      <c r="E77" s="373"/>
      <c r="F77" s="373"/>
      <c r="G77" s="373"/>
      <c r="H77" s="373"/>
      <c r="I77" s="373"/>
      <c r="J77" s="373"/>
      <c r="K77" s="374"/>
      <c r="L77" s="24"/>
      <c r="M77" s="24"/>
    </row>
    <row r="78" spans="1:13" s="2" customFormat="1" ht="48.95" customHeight="1" x14ac:dyDescent="0.2">
      <c r="A78" s="366"/>
      <c r="B78" s="93" t="s">
        <v>6</v>
      </c>
      <c r="C78" s="113" t="s">
        <v>7</v>
      </c>
      <c r="D78" s="113" t="s">
        <v>69</v>
      </c>
      <c r="E78" s="113" t="s">
        <v>48</v>
      </c>
      <c r="F78" s="375" t="s">
        <v>61</v>
      </c>
      <c r="G78" s="376"/>
      <c r="H78" s="376"/>
      <c r="I78" s="376"/>
      <c r="J78" s="376"/>
      <c r="K78" s="377"/>
      <c r="L78" s="24"/>
      <c r="M78" s="24"/>
    </row>
    <row r="79" spans="1:13" s="2" customFormat="1" ht="15" customHeight="1" x14ac:dyDescent="0.2">
      <c r="A79" s="364" t="s">
        <v>13</v>
      </c>
      <c r="B79" s="391">
        <v>7.0000000000000007E-2</v>
      </c>
      <c r="C79" s="249">
        <f>7%+(E79+E80+E81+E82+E83+E84)</f>
        <v>7.0000000000000007E-2</v>
      </c>
      <c r="D79" s="92" t="s">
        <v>14</v>
      </c>
      <c r="E79" s="11"/>
      <c r="F79" s="319"/>
      <c r="G79" s="320"/>
      <c r="H79" s="320"/>
      <c r="I79" s="320"/>
      <c r="J79" s="320"/>
      <c r="K79" s="321"/>
      <c r="L79" s="24"/>
      <c r="M79" s="24"/>
    </row>
    <row r="80" spans="1:13" s="2" customFormat="1" ht="15" customHeight="1" x14ac:dyDescent="0.2">
      <c r="A80" s="365"/>
      <c r="B80" s="392"/>
      <c r="C80" s="250"/>
      <c r="D80" s="88" t="s">
        <v>17</v>
      </c>
      <c r="E80" s="8"/>
      <c r="F80" s="313"/>
      <c r="G80" s="314"/>
      <c r="H80" s="314"/>
      <c r="I80" s="314"/>
      <c r="J80" s="314"/>
      <c r="K80" s="315"/>
      <c r="L80" s="24"/>
      <c r="M80" s="24"/>
    </row>
    <row r="81" spans="1:13" s="2" customFormat="1" ht="15" customHeight="1" x14ac:dyDescent="0.2">
      <c r="A81" s="365"/>
      <c r="B81" s="392"/>
      <c r="C81" s="250"/>
      <c r="D81" s="89" t="s">
        <v>37</v>
      </c>
      <c r="E81" s="10"/>
      <c r="F81" s="313"/>
      <c r="G81" s="314"/>
      <c r="H81" s="314"/>
      <c r="I81" s="314"/>
      <c r="J81" s="314"/>
      <c r="K81" s="315"/>
      <c r="L81" s="24"/>
      <c r="M81" s="24"/>
    </row>
    <row r="82" spans="1:13" s="2" customFormat="1" ht="15" customHeight="1" x14ac:dyDescent="0.2">
      <c r="A82" s="365"/>
      <c r="B82" s="392"/>
      <c r="C82" s="250"/>
      <c r="D82" s="88" t="s">
        <v>38</v>
      </c>
      <c r="E82" s="8"/>
      <c r="F82" s="313"/>
      <c r="G82" s="314"/>
      <c r="H82" s="314"/>
      <c r="I82" s="314"/>
      <c r="J82" s="314"/>
      <c r="K82" s="315"/>
      <c r="L82" s="24"/>
      <c r="M82" s="24"/>
    </row>
    <row r="83" spans="1:13" s="2" customFormat="1" ht="15" customHeight="1" x14ac:dyDescent="0.2">
      <c r="A83" s="365"/>
      <c r="B83" s="392"/>
      <c r="C83" s="250"/>
      <c r="D83" s="88" t="s">
        <v>18</v>
      </c>
      <c r="E83" s="8"/>
      <c r="F83" s="313"/>
      <c r="G83" s="314"/>
      <c r="H83" s="314"/>
      <c r="I83" s="314"/>
      <c r="J83" s="314"/>
      <c r="K83" s="315"/>
      <c r="L83" s="24"/>
      <c r="M83" s="24"/>
    </row>
    <row r="84" spans="1:13" s="2" customFormat="1" ht="15" customHeight="1" x14ac:dyDescent="0.2">
      <c r="A84" s="366"/>
      <c r="B84" s="396"/>
      <c r="C84" s="368"/>
      <c r="D84" s="91" t="s">
        <v>15</v>
      </c>
      <c r="E84" s="12"/>
      <c r="F84" s="381" t="s">
        <v>59</v>
      </c>
      <c r="G84" s="382"/>
      <c r="H84" s="382"/>
      <c r="I84" s="382"/>
      <c r="J84" s="382"/>
      <c r="K84" s="383"/>
      <c r="L84" s="24"/>
      <c r="M84" s="24"/>
    </row>
    <row r="85" spans="1:13" s="2" customFormat="1" ht="15" customHeight="1" x14ac:dyDescent="0.2">
      <c r="A85" s="364" t="s">
        <v>16</v>
      </c>
      <c r="B85" s="391">
        <v>0.05</v>
      </c>
      <c r="C85" s="249">
        <f>5%+(E85+E86+E87+E88+E89+E90)</f>
        <v>0.05</v>
      </c>
      <c r="D85" s="92" t="s">
        <v>14</v>
      </c>
      <c r="E85" s="11"/>
      <c r="F85" s="393" t="s">
        <v>63</v>
      </c>
      <c r="G85" s="394"/>
      <c r="H85" s="394"/>
      <c r="I85" s="394"/>
      <c r="J85" s="394"/>
      <c r="K85" s="395"/>
      <c r="L85" s="24"/>
      <c r="M85" s="24"/>
    </row>
    <row r="86" spans="1:13" s="2" customFormat="1" ht="15" customHeight="1" x14ac:dyDescent="0.2">
      <c r="A86" s="365"/>
      <c r="B86" s="392"/>
      <c r="C86" s="250"/>
      <c r="D86" s="89" t="s">
        <v>17</v>
      </c>
      <c r="E86" s="10"/>
      <c r="F86" s="313" t="s">
        <v>70</v>
      </c>
      <c r="G86" s="314"/>
      <c r="H86" s="314"/>
      <c r="I86" s="314"/>
      <c r="J86" s="314"/>
      <c r="K86" s="315"/>
      <c r="L86" s="24"/>
      <c r="M86" s="24"/>
    </row>
    <row r="87" spans="1:13" s="2" customFormat="1" ht="15" customHeight="1" x14ac:dyDescent="0.2">
      <c r="A87" s="365"/>
      <c r="B87" s="392"/>
      <c r="C87" s="250"/>
      <c r="D87" s="89" t="s">
        <v>37</v>
      </c>
      <c r="E87" s="13"/>
      <c r="F87" s="313"/>
      <c r="G87" s="314"/>
      <c r="H87" s="314"/>
      <c r="I87" s="314"/>
      <c r="J87" s="314"/>
      <c r="K87" s="315"/>
      <c r="L87" s="24"/>
      <c r="M87" s="24"/>
    </row>
    <row r="88" spans="1:13" s="2" customFormat="1" ht="15" customHeight="1" x14ac:dyDescent="0.2">
      <c r="A88" s="365"/>
      <c r="B88" s="392"/>
      <c r="C88" s="250"/>
      <c r="D88" s="89" t="s">
        <v>38</v>
      </c>
      <c r="E88" s="13"/>
      <c r="F88" s="313"/>
      <c r="G88" s="314"/>
      <c r="H88" s="314"/>
      <c r="I88" s="314"/>
      <c r="J88" s="314"/>
      <c r="K88" s="315"/>
      <c r="L88" s="24"/>
      <c r="M88" s="24"/>
    </row>
    <row r="89" spans="1:13" s="2" customFormat="1" ht="15" customHeight="1" x14ac:dyDescent="0.2">
      <c r="A89" s="365"/>
      <c r="B89" s="392"/>
      <c r="C89" s="250"/>
      <c r="D89" s="89" t="s">
        <v>18</v>
      </c>
      <c r="E89" s="13"/>
      <c r="F89" s="313"/>
      <c r="G89" s="314"/>
      <c r="H89" s="314"/>
      <c r="I89" s="314"/>
      <c r="J89" s="314"/>
      <c r="K89" s="315"/>
      <c r="L89" s="24"/>
      <c r="M89" s="24"/>
    </row>
    <row r="90" spans="1:13" s="2" customFormat="1" ht="15" customHeight="1" x14ac:dyDescent="0.2">
      <c r="A90" s="365"/>
      <c r="B90" s="392"/>
      <c r="C90" s="250"/>
      <c r="D90" s="88" t="s">
        <v>15</v>
      </c>
      <c r="E90" s="8"/>
      <c r="F90" s="381" t="s">
        <v>19</v>
      </c>
      <c r="G90" s="382"/>
      <c r="H90" s="382"/>
      <c r="I90" s="382"/>
      <c r="J90" s="382"/>
      <c r="K90" s="383"/>
      <c r="L90" s="24"/>
      <c r="M90" s="24"/>
    </row>
    <row r="91" spans="1:13" s="2" customFormat="1" ht="15" customHeight="1" x14ac:dyDescent="0.2">
      <c r="A91" s="384" t="s">
        <v>21</v>
      </c>
      <c r="B91" s="247">
        <v>0.35</v>
      </c>
      <c r="C91" s="390">
        <f>35%+(E91+E92+E93+E94+E95+E96+E97+E98+E99+E100+E101+E102+E103+E104+E105+E106)</f>
        <v>0.35</v>
      </c>
      <c r="D91" s="92" t="s">
        <v>14</v>
      </c>
      <c r="E91" s="14"/>
      <c r="F91" s="319"/>
      <c r="G91" s="320"/>
      <c r="H91" s="320"/>
      <c r="I91" s="320"/>
      <c r="J91" s="320"/>
      <c r="K91" s="321"/>
      <c r="L91" s="24"/>
      <c r="M91" s="24"/>
    </row>
    <row r="92" spans="1:13" s="2" customFormat="1" ht="15" customHeight="1" x14ac:dyDescent="0.2">
      <c r="A92" s="385"/>
      <c r="B92" s="388"/>
      <c r="C92" s="388"/>
      <c r="D92" s="89" t="s">
        <v>17</v>
      </c>
      <c r="E92" s="15"/>
      <c r="F92" s="313"/>
      <c r="G92" s="314"/>
      <c r="H92" s="314"/>
      <c r="I92" s="314"/>
      <c r="J92" s="314"/>
      <c r="K92" s="315"/>
      <c r="L92" s="24"/>
      <c r="M92" s="24"/>
    </row>
    <row r="93" spans="1:13" s="2" customFormat="1" ht="15" customHeight="1" x14ac:dyDescent="0.2">
      <c r="A93" s="385"/>
      <c r="B93" s="388"/>
      <c r="C93" s="388"/>
      <c r="D93" s="89" t="s">
        <v>37</v>
      </c>
      <c r="E93" s="15"/>
      <c r="F93" s="313"/>
      <c r="G93" s="314"/>
      <c r="H93" s="314"/>
      <c r="I93" s="314"/>
      <c r="J93" s="314"/>
      <c r="K93" s="315"/>
      <c r="L93" s="24"/>
      <c r="M93" s="24"/>
    </row>
    <row r="94" spans="1:13" s="2" customFormat="1" ht="15" customHeight="1" x14ac:dyDescent="0.2">
      <c r="A94" s="385"/>
      <c r="B94" s="388"/>
      <c r="C94" s="388"/>
      <c r="D94" s="88" t="s">
        <v>38</v>
      </c>
      <c r="E94" s="15"/>
      <c r="F94" s="313"/>
      <c r="G94" s="314"/>
      <c r="H94" s="314"/>
      <c r="I94" s="314"/>
      <c r="J94" s="314"/>
      <c r="K94" s="315"/>
      <c r="L94" s="24"/>
      <c r="M94" s="35"/>
    </row>
    <row r="95" spans="1:13" s="2" customFormat="1" ht="15" customHeight="1" x14ac:dyDescent="0.2">
      <c r="A95" s="385"/>
      <c r="B95" s="388"/>
      <c r="C95" s="388"/>
      <c r="D95" s="89" t="s">
        <v>18</v>
      </c>
      <c r="E95" s="13"/>
      <c r="F95" s="313"/>
      <c r="G95" s="314"/>
      <c r="H95" s="314"/>
      <c r="I95" s="314"/>
      <c r="J95" s="314"/>
      <c r="K95" s="315"/>
      <c r="L95" s="24"/>
      <c r="M95" s="24"/>
    </row>
    <row r="96" spans="1:13" s="2" customFormat="1" ht="15" customHeight="1" x14ac:dyDescent="0.2">
      <c r="A96" s="385"/>
      <c r="B96" s="388"/>
      <c r="C96" s="388"/>
      <c r="D96" s="88" t="s">
        <v>15</v>
      </c>
      <c r="E96" s="15"/>
      <c r="F96" s="313"/>
      <c r="G96" s="314"/>
      <c r="H96" s="314"/>
      <c r="I96" s="314"/>
      <c r="J96" s="314"/>
      <c r="K96" s="315"/>
      <c r="L96" s="24"/>
      <c r="M96" s="24"/>
    </row>
    <row r="97" spans="1:13" s="2" customFormat="1" ht="15" customHeight="1" x14ac:dyDescent="0.2">
      <c r="A97" s="385"/>
      <c r="B97" s="388"/>
      <c r="C97" s="388"/>
      <c r="D97" s="90" t="s">
        <v>39</v>
      </c>
      <c r="E97" s="15"/>
      <c r="F97" s="313"/>
      <c r="G97" s="314"/>
      <c r="H97" s="314"/>
      <c r="I97" s="314"/>
      <c r="J97" s="314"/>
      <c r="K97" s="315"/>
      <c r="L97" s="24"/>
      <c r="M97" s="24"/>
    </row>
    <row r="98" spans="1:13" s="2" customFormat="1" ht="15" customHeight="1" x14ac:dyDescent="0.2">
      <c r="A98" s="385"/>
      <c r="B98" s="388"/>
      <c r="C98" s="388"/>
      <c r="D98" s="88" t="s">
        <v>20</v>
      </c>
      <c r="E98" s="8"/>
      <c r="F98" s="313"/>
      <c r="G98" s="314"/>
      <c r="H98" s="314"/>
      <c r="I98" s="314"/>
      <c r="J98" s="314"/>
      <c r="K98" s="315"/>
      <c r="L98" s="24"/>
      <c r="M98" s="24"/>
    </row>
    <row r="99" spans="1:13" s="2" customFormat="1" ht="15" customHeight="1" x14ac:dyDescent="0.2">
      <c r="A99" s="386"/>
      <c r="B99" s="388"/>
      <c r="C99" s="388"/>
      <c r="D99" s="89" t="s">
        <v>40</v>
      </c>
      <c r="E99" s="13"/>
      <c r="F99" s="378"/>
      <c r="G99" s="379"/>
      <c r="H99" s="379"/>
      <c r="I99" s="379"/>
      <c r="J99" s="379"/>
      <c r="K99" s="380"/>
      <c r="L99" s="24"/>
      <c r="M99" s="24"/>
    </row>
    <row r="100" spans="1:13" s="2" customFormat="1" ht="15" customHeight="1" x14ac:dyDescent="0.2">
      <c r="A100" s="386"/>
      <c r="B100" s="388"/>
      <c r="C100" s="388"/>
      <c r="D100" s="88" t="s">
        <v>41</v>
      </c>
      <c r="E100" s="15"/>
      <c r="F100" s="313"/>
      <c r="G100" s="314"/>
      <c r="H100" s="314"/>
      <c r="I100" s="314"/>
      <c r="J100" s="314"/>
      <c r="K100" s="315"/>
      <c r="L100" s="24"/>
      <c r="M100" s="24"/>
    </row>
    <row r="101" spans="1:13" s="2" customFormat="1" ht="15" customHeight="1" x14ac:dyDescent="0.2">
      <c r="A101" s="386"/>
      <c r="B101" s="388"/>
      <c r="C101" s="388"/>
      <c r="D101" s="88" t="s">
        <v>42</v>
      </c>
      <c r="E101" s="15"/>
      <c r="F101" s="313"/>
      <c r="G101" s="314"/>
      <c r="H101" s="314"/>
      <c r="I101" s="314"/>
      <c r="J101" s="314"/>
      <c r="K101" s="315"/>
      <c r="L101" s="24"/>
      <c r="M101" s="24"/>
    </row>
    <row r="102" spans="1:13" s="2" customFormat="1" ht="15" customHeight="1" x14ac:dyDescent="0.2">
      <c r="A102" s="386"/>
      <c r="B102" s="388"/>
      <c r="C102" s="388"/>
      <c r="D102" s="88" t="s">
        <v>43</v>
      </c>
      <c r="E102" s="15"/>
      <c r="F102" s="313"/>
      <c r="G102" s="314"/>
      <c r="H102" s="314"/>
      <c r="I102" s="314"/>
      <c r="J102" s="314"/>
      <c r="K102" s="315"/>
      <c r="L102" s="24"/>
      <c r="M102" s="24"/>
    </row>
    <row r="103" spans="1:13" s="2" customFormat="1" ht="15" customHeight="1" x14ac:dyDescent="0.2">
      <c r="A103" s="386"/>
      <c r="B103" s="388"/>
      <c r="C103" s="388"/>
      <c r="D103" s="88" t="s">
        <v>44</v>
      </c>
      <c r="E103" s="15"/>
      <c r="F103" s="313"/>
      <c r="G103" s="314"/>
      <c r="H103" s="314"/>
      <c r="I103" s="314"/>
      <c r="J103" s="314"/>
      <c r="K103" s="315"/>
      <c r="L103" s="24"/>
      <c r="M103" s="24"/>
    </row>
    <row r="104" spans="1:13" s="2" customFormat="1" ht="15" customHeight="1" x14ac:dyDescent="0.2">
      <c r="A104" s="386"/>
      <c r="B104" s="388"/>
      <c r="C104" s="388"/>
      <c r="D104" s="88" t="s">
        <v>45</v>
      </c>
      <c r="E104" s="15"/>
      <c r="F104" s="369" t="s">
        <v>58</v>
      </c>
      <c r="G104" s="370"/>
      <c r="H104" s="370"/>
      <c r="I104" s="370"/>
      <c r="J104" s="370"/>
      <c r="K104" s="371"/>
      <c r="L104" s="24"/>
      <c r="M104" s="24"/>
    </row>
    <row r="105" spans="1:13" s="2" customFormat="1" ht="15" customHeight="1" x14ac:dyDescent="0.2">
      <c r="A105" s="386"/>
      <c r="B105" s="388"/>
      <c r="C105" s="388"/>
      <c r="D105" s="88" t="s">
        <v>46</v>
      </c>
      <c r="E105" s="15"/>
      <c r="F105" s="313"/>
      <c r="G105" s="314"/>
      <c r="H105" s="314"/>
      <c r="I105" s="314"/>
      <c r="J105" s="314"/>
      <c r="K105" s="315"/>
      <c r="L105" s="24"/>
      <c r="M105" s="24"/>
    </row>
    <row r="106" spans="1:13" s="2" customFormat="1" ht="15" customHeight="1" x14ac:dyDescent="0.2">
      <c r="A106" s="386"/>
      <c r="B106" s="388"/>
      <c r="C106" s="388"/>
      <c r="D106" s="90" t="s">
        <v>47</v>
      </c>
      <c r="E106" s="68"/>
      <c r="F106" s="406"/>
      <c r="G106" s="407"/>
      <c r="H106" s="407"/>
      <c r="I106" s="407"/>
      <c r="J106" s="407"/>
      <c r="K106" s="408"/>
      <c r="L106" s="24"/>
      <c r="M106" s="24"/>
    </row>
    <row r="107" spans="1:13" s="2" customFormat="1" ht="15" customHeight="1" x14ac:dyDescent="0.25">
      <c r="A107" s="69"/>
      <c r="B107" s="70"/>
      <c r="C107" s="70"/>
      <c r="D107" s="71"/>
      <c r="E107" s="72"/>
      <c r="F107" s="73"/>
      <c r="G107" s="73"/>
      <c r="H107" s="73"/>
      <c r="I107" s="73"/>
      <c r="J107" s="73"/>
      <c r="K107" s="73"/>
      <c r="L107" s="24"/>
      <c r="M107" s="24"/>
    </row>
    <row r="108" spans="1:13" s="2" customFormat="1" ht="15" customHeight="1" x14ac:dyDescent="0.2">
      <c r="A108" s="364" t="s">
        <v>4</v>
      </c>
      <c r="B108" s="364" t="s">
        <v>5</v>
      </c>
      <c r="C108" s="364"/>
      <c r="D108" s="372" t="s">
        <v>55</v>
      </c>
      <c r="E108" s="373"/>
      <c r="F108" s="373"/>
      <c r="G108" s="373"/>
      <c r="H108" s="373"/>
      <c r="I108" s="373"/>
      <c r="J108" s="373"/>
      <c r="K108" s="374"/>
      <c r="L108" s="24"/>
      <c r="M108" s="24"/>
    </row>
    <row r="109" spans="1:13" s="2" customFormat="1" ht="48.95" customHeight="1" x14ac:dyDescent="0.2">
      <c r="A109" s="366"/>
      <c r="B109" s="93" t="s">
        <v>6</v>
      </c>
      <c r="C109" s="113" t="s">
        <v>7</v>
      </c>
      <c r="D109" s="113" t="s">
        <v>69</v>
      </c>
      <c r="E109" s="113" t="s">
        <v>48</v>
      </c>
      <c r="F109" s="375" t="s">
        <v>61</v>
      </c>
      <c r="G109" s="376"/>
      <c r="H109" s="376"/>
      <c r="I109" s="376"/>
      <c r="J109" s="376"/>
      <c r="K109" s="377"/>
      <c r="L109" s="24"/>
      <c r="M109" s="24"/>
    </row>
    <row r="110" spans="1:13" s="2" customFormat="1" ht="15" customHeight="1" x14ac:dyDescent="0.2">
      <c r="A110" s="364" t="s">
        <v>22</v>
      </c>
      <c r="B110" s="247">
        <v>0.01</v>
      </c>
      <c r="C110" s="249">
        <f>1%+(E110+E111+E112)</f>
        <v>0.01</v>
      </c>
      <c r="D110" s="92" t="s">
        <v>14</v>
      </c>
      <c r="E110" s="16"/>
      <c r="F110" s="313"/>
      <c r="G110" s="314"/>
      <c r="H110" s="314"/>
      <c r="I110" s="314"/>
      <c r="J110" s="314"/>
      <c r="K110" s="315"/>
      <c r="L110" s="24"/>
      <c r="M110" s="24"/>
    </row>
    <row r="111" spans="1:13" s="2" customFormat="1" ht="15" customHeight="1" x14ac:dyDescent="0.2">
      <c r="A111" s="365"/>
      <c r="B111" s="248"/>
      <c r="C111" s="250"/>
      <c r="D111" s="88" t="s">
        <v>17</v>
      </c>
      <c r="E111" s="8"/>
      <c r="F111" s="313"/>
      <c r="G111" s="314"/>
      <c r="H111" s="314"/>
      <c r="I111" s="314"/>
      <c r="J111" s="314"/>
      <c r="K111" s="315"/>
      <c r="L111" s="24"/>
      <c r="M111" s="24"/>
    </row>
    <row r="112" spans="1:13" s="2" customFormat="1" ht="15" customHeight="1" x14ac:dyDescent="0.2">
      <c r="A112" s="366"/>
      <c r="B112" s="367"/>
      <c r="C112" s="368"/>
      <c r="D112" s="91" t="s">
        <v>37</v>
      </c>
      <c r="E112" s="12"/>
      <c r="F112" s="316"/>
      <c r="G112" s="317"/>
      <c r="H112" s="317"/>
      <c r="I112" s="317"/>
      <c r="J112" s="317"/>
      <c r="K112" s="318"/>
      <c r="L112" s="24"/>
      <c r="M112" s="24"/>
    </row>
    <row r="113" spans="1:13" s="2" customFormat="1" ht="12" x14ac:dyDescent="0.2">
      <c r="A113" s="94" t="s">
        <v>7</v>
      </c>
      <c r="B113" s="95">
        <f>B110+B91+B85+B79+B59+B57+B49</f>
        <v>0.89</v>
      </c>
      <c r="C113" s="96">
        <f>C110+C91+C85+C79+C59+C57+C49</f>
        <v>0.89</v>
      </c>
      <c r="D113" s="34"/>
      <c r="E113" s="58"/>
      <c r="F113" s="45"/>
      <c r="G113" s="24"/>
      <c r="H113" s="24"/>
      <c r="I113" s="24"/>
      <c r="J113" s="24"/>
      <c r="K113" s="24"/>
      <c r="L113" s="24"/>
      <c r="M113" s="24"/>
    </row>
    <row r="114" spans="1:13" s="2" customFormat="1" ht="15" customHeight="1" x14ac:dyDescent="0.2">
      <c r="A114" s="48"/>
      <c r="B114" s="48"/>
      <c r="C114" s="48"/>
      <c r="D114" s="48"/>
      <c r="E114" s="49"/>
      <c r="F114" s="50"/>
      <c r="G114" s="251" t="s">
        <v>150</v>
      </c>
      <c r="H114" s="252"/>
      <c r="I114" s="303"/>
      <c r="J114" s="304">
        <f>C113*J35</f>
        <v>0</v>
      </c>
      <c r="K114" s="305"/>
      <c r="L114" s="24"/>
      <c r="M114" s="24"/>
    </row>
    <row r="115" spans="1:13" s="2" customFormat="1" ht="15" customHeight="1" x14ac:dyDescent="0.2">
      <c r="A115" s="24"/>
      <c r="B115" s="24"/>
      <c r="C115" s="24"/>
      <c r="D115" s="24"/>
      <c r="E115" s="24"/>
      <c r="F115" s="24"/>
      <c r="G115" s="24"/>
      <c r="H115" s="24"/>
      <c r="I115" s="24"/>
      <c r="J115" s="159"/>
      <c r="K115" s="159"/>
      <c r="L115" s="24"/>
      <c r="M115" s="24"/>
    </row>
    <row r="116" spans="1:13" s="2" customFormat="1" ht="26.25" customHeight="1" x14ac:dyDescent="0.2">
      <c r="A116" s="306" t="s">
        <v>68</v>
      </c>
      <c r="B116" s="306"/>
      <c r="C116" s="306"/>
      <c r="D116" s="306"/>
      <c r="E116" s="17"/>
      <c r="F116" s="52"/>
      <c r="G116" s="251" t="s">
        <v>56</v>
      </c>
      <c r="H116" s="252"/>
      <c r="I116" s="303"/>
      <c r="J116" s="414">
        <f>J114*E116</f>
        <v>0</v>
      </c>
      <c r="K116" s="415"/>
      <c r="L116" s="24"/>
      <c r="M116" s="24"/>
    </row>
    <row r="117" spans="1:13" s="2" customFormat="1" ht="15" customHeight="1" thickBot="1" x14ac:dyDescent="0.25">
      <c r="A117" s="24" t="s">
        <v>62</v>
      </c>
      <c r="B117" s="24"/>
      <c r="C117" s="53"/>
      <c r="D117" s="24"/>
      <c r="E117" s="24"/>
      <c r="F117" s="24"/>
      <c r="G117" s="24"/>
      <c r="H117" s="24"/>
      <c r="I117" s="24"/>
      <c r="J117" s="159"/>
      <c r="K117" s="159"/>
      <c r="L117" s="24"/>
      <c r="M117" s="24"/>
    </row>
    <row r="118" spans="1:13" s="2" customFormat="1" ht="15" customHeight="1" thickBot="1" x14ac:dyDescent="0.25">
      <c r="A118" s="24"/>
      <c r="B118" s="24"/>
      <c r="C118" s="24"/>
      <c r="D118" s="24"/>
      <c r="E118" s="24"/>
      <c r="F118" s="24"/>
      <c r="G118" s="309" t="s">
        <v>84</v>
      </c>
      <c r="H118" s="310"/>
      <c r="I118" s="310"/>
      <c r="J118" s="311">
        <f>J114+J116</f>
        <v>0</v>
      </c>
      <c r="K118" s="312"/>
      <c r="L118" s="24"/>
      <c r="M118" s="24"/>
    </row>
    <row r="119" spans="1:13" s="2" customFormat="1" ht="15" customHeight="1" thickBot="1" x14ac:dyDescent="0.25">
      <c r="A119" s="24"/>
      <c r="B119" s="24"/>
      <c r="C119" s="24"/>
      <c r="D119" s="24"/>
      <c r="E119" s="24"/>
      <c r="F119" s="24"/>
      <c r="G119" s="54"/>
      <c r="H119" s="54"/>
      <c r="I119" s="54"/>
      <c r="J119" s="160"/>
      <c r="K119" s="160"/>
      <c r="L119" s="53"/>
      <c r="M119" s="24"/>
    </row>
    <row r="120" spans="1:13" s="2" customFormat="1" ht="15" customHeight="1" thickBot="1" x14ac:dyDescent="0.25">
      <c r="A120" s="24"/>
      <c r="B120" s="24"/>
      <c r="C120" s="24"/>
      <c r="D120" s="24"/>
      <c r="E120" s="24"/>
      <c r="F120" s="260" t="s">
        <v>66</v>
      </c>
      <c r="G120" s="261"/>
      <c r="H120" s="261"/>
      <c r="I120" s="261"/>
      <c r="J120" s="162"/>
      <c r="K120" s="158">
        <f>(J118*J120)+J118</f>
        <v>0</v>
      </c>
      <c r="L120" s="53"/>
      <c r="M120" s="24"/>
    </row>
    <row r="121" spans="1:13" s="2" customFormat="1" ht="15" customHeight="1" x14ac:dyDescent="0.2">
      <c r="A121" s="24"/>
      <c r="B121" s="24"/>
      <c r="C121" s="24"/>
      <c r="D121" s="24"/>
      <c r="E121" s="24"/>
      <c r="F121" s="77"/>
      <c r="G121" s="77"/>
      <c r="H121" s="77"/>
      <c r="I121" s="77"/>
      <c r="J121" s="76"/>
      <c r="K121" s="78"/>
      <c r="L121" s="53"/>
      <c r="M121" s="24"/>
    </row>
    <row r="122" spans="1:13" s="2" customFormat="1" ht="12" x14ac:dyDescent="0.2">
      <c r="A122" s="24"/>
      <c r="B122" s="24"/>
      <c r="C122" s="24"/>
      <c r="D122" s="24"/>
      <c r="E122" s="24"/>
      <c r="F122" s="24"/>
      <c r="G122" s="24"/>
      <c r="H122" s="24"/>
      <c r="I122" s="24"/>
      <c r="J122" s="24"/>
      <c r="K122" s="24"/>
      <c r="L122" s="24"/>
      <c r="M122" s="24"/>
    </row>
    <row r="123" spans="1:13" s="2" customFormat="1" ht="12" x14ac:dyDescent="0.2">
      <c r="A123" s="24"/>
      <c r="B123" s="24"/>
      <c r="C123" s="24"/>
      <c r="D123" s="24"/>
      <c r="E123" s="24"/>
      <c r="F123" s="24"/>
      <c r="G123" s="24"/>
      <c r="H123" s="24"/>
      <c r="I123" s="24"/>
      <c r="J123" s="24"/>
      <c r="K123" s="24"/>
      <c r="L123" s="24"/>
      <c r="M123" s="24"/>
    </row>
    <row r="124" spans="1:13" s="2" customFormat="1" ht="12" x14ac:dyDescent="0.2">
      <c r="A124" s="24"/>
      <c r="B124" s="24"/>
      <c r="C124" s="24"/>
      <c r="D124" s="24"/>
      <c r="E124" s="24"/>
      <c r="F124" s="24"/>
      <c r="G124" s="24"/>
      <c r="H124" s="24"/>
      <c r="I124" s="24"/>
      <c r="J124" s="24"/>
      <c r="K124" s="24"/>
      <c r="L124" s="24"/>
      <c r="M124" s="24"/>
    </row>
    <row r="125" spans="1:13" s="2" customFormat="1" ht="40.5" customHeight="1" x14ac:dyDescent="0.2">
      <c r="A125" s="268" t="s">
        <v>82</v>
      </c>
      <c r="B125" s="268"/>
      <c r="C125" s="268"/>
      <c r="D125" s="268"/>
      <c r="E125" s="268"/>
      <c r="F125" s="268"/>
      <c r="G125" s="268"/>
      <c r="H125" s="268"/>
      <c r="I125" s="268"/>
      <c r="J125" s="268"/>
      <c r="K125" s="268"/>
      <c r="L125" s="24"/>
      <c r="M125" s="24"/>
    </row>
    <row r="126" spans="1:13" s="2" customFormat="1" ht="12" x14ac:dyDescent="0.2">
      <c r="A126" s="24"/>
      <c r="B126" s="24"/>
      <c r="C126" s="24"/>
      <c r="D126" s="24"/>
      <c r="E126" s="24"/>
      <c r="F126" s="24"/>
      <c r="G126" s="24"/>
      <c r="H126" s="24"/>
      <c r="I126" s="24"/>
      <c r="J126" s="24"/>
      <c r="K126" s="24"/>
      <c r="L126" s="24"/>
      <c r="M126" s="24"/>
    </row>
    <row r="127" spans="1:13" s="2" customFormat="1" ht="12" x14ac:dyDescent="0.2">
      <c r="A127" s="24"/>
      <c r="B127" s="24"/>
      <c r="C127" s="24"/>
      <c r="D127" s="24"/>
      <c r="E127" s="24"/>
      <c r="F127" s="24"/>
      <c r="G127" s="24"/>
      <c r="H127" s="24"/>
      <c r="I127" s="24"/>
      <c r="J127" s="24"/>
      <c r="K127" s="24"/>
      <c r="L127" s="24"/>
      <c r="M127" s="24"/>
    </row>
    <row r="128" spans="1:13" s="2" customFormat="1" ht="15" customHeight="1" x14ac:dyDescent="0.2">
      <c r="A128" s="24"/>
      <c r="B128" s="24"/>
      <c r="C128" s="24"/>
      <c r="D128" s="24"/>
      <c r="E128" s="24"/>
      <c r="F128" s="24"/>
      <c r="G128" s="24"/>
      <c r="H128" s="24"/>
      <c r="I128" s="24"/>
      <c r="J128" s="24"/>
      <c r="K128" s="24"/>
      <c r="L128" s="24"/>
      <c r="M128" s="24"/>
    </row>
    <row r="129" spans="1:13" s="2" customFormat="1" ht="15" customHeight="1" x14ac:dyDescent="0.2">
      <c r="A129" s="253" t="s">
        <v>35</v>
      </c>
      <c r="B129" s="254"/>
      <c r="C129" s="255"/>
      <c r="D129" s="256"/>
      <c r="E129" s="24"/>
      <c r="F129" s="269" t="s">
        <v>81</v>
      </c>
      <c r="G129" s="269"/>
      <c r="H129" s="254"/>
      <c r="I129" s="256"/>
      <c r="J129" s="24"/>
      <c r="K129" s="24"/>
      <c r="L129" s="24"/>
      <c r="M129" s="24"/>
    </row>
    <row r="130" spans="1:13" s="2" customFormat="1" ht="24.75" customHeight="1" x14ac:dyDescent="0.2">
      <c r="A130" s="253"/>
      <c r="B130" s="257"/>
      <c r="C130" s="258"/>
      <c r="D130" s="259"/>
      <c r="E130" s="24"/>
      <c r="F130" s="269"/>
      <c r="G130" s="269"/>
      <c r="H130" s="257"/>
      <c r="I130" s="259"/>
      <c r="J130" s="24"/>
      <c r="K130" s="24"/>
      <c r="L130" s="24"/>
      <c r="M130" s="24"/>
    </row>
    <row r="132" spans="1:13" ht="42.75" customHeight="1" x14ac:dyDescent="0.25">
      <c r="A132" s="353" t="s">
        <v>127</v>
      </c>
      <c r="B132" s="354"/>
      <c r="C132" s="354"/>
      <c r="D132" s="354"/>
      <c r="E132" s="354"/>
      <c r="F132" s="354"/>
      <c r="G132" s="354"/>
      <c r="H132" s="354"/>
      <c r="I132" s="354"/>
    </row>
    <row r="133" spans="1:13" ht="20.25" customHeight="1" x14ac:dyDescent="0.25"/>
    <row r="134" spans="1:13" x14ac:dyDescent="0.25">
      <c r="A134" s="24"/>
      <c r="B134" s="24"/>
      <c r="C134" s="24"/>
      <c r="D134" s="24"/>
      <c r="E134" s="24"/>
      <c r="F134" s="24"/>
      <c r="G134" s="24"/>
      <c r="H134" s="24"/>
      <c r="I134" s="24"/>
      <c r="J134" s="24"/>
      <c r="K134" s="24"/>
    </row>
    <row r="135" spans="1:13" s="19" customFormat="1" ht="150.75" customHeight="1" x14ac:dyDescent="0.25">
      <c r="A135" s="25" t="s">
        <v>0</v>
      </c>
      <c r="B135" s="26"/>
      <c r="C135" s="355" t="s">
        <v>143</v>
      </c>
      <c r="D135" s="355"/>
      <c r="E135" s="355"/>
      <c r="F135" s="355"/>
      <c r="G135" s="355"/>
      <c r="H135" s="355"/>
      <c r="I135" s="355"/>
      <c r="J135" s="355"/>
      <c r="K135" s="355"/>
    </row>
    <row r="136" spans="1:13" s="19" customFormat="1" x14ac:dyDescent="0.25">
      <c r="A136" s="26"/>
      <c r="B136" s="26"/>
      <c r="C136" s="114"/>
      <c r="D136" s="114"/>
      <c r="E136" s="114"/>
      <c r="F136" s="114"/>
      <c r="G136" s="114"/>
      <c r="H136" s="114"/>
      <c r="I136" s="114"/>
      <c r="J136" s="114"/>
      <c r="K136" s="114"/>
    </row>
    <row r="137" spans="1:13" s="202" customFormat="1" x14ac:dyDescent="0.25">
      <c r="A137" s="62"/>
      <c r="B137" s="62"/>
      <c r="C137" s="63"/>
      <c r="D137" s="63"/>
      <c r="E137" s="63"/>
      <c r="F137" s="332"/>
      <c r="G137" s="332"/>
      <c r="H137" s="332"/>
      <c r="I137" s="416"/>
      <c r="J137" s="416"/>
      <c r="K137" s="63"/>
    </row>
    <row r="138" spans="1:13" s="202" customFormat="1" x14ac:dyDescent="0.25">
      <c r="A138" s="208"/>
      <c r="B138" s="209"/>
      <c r="C138" s="210"/>
      <c r="D138" s="210"/>
      <c r="E138" s="210"/>
      <c r="F138" s="62"/>
      <c r="G138" s="62"/>
      <c r="H138" s="62"/>
      <c r="I138" s="201"/>
      <c r="J138" s="201"/>
      <c r="K138" s="63"/>
    </row>
    <row r="139" spans="1:13" s="202" customFormat="1" x14ac:dyDescent="0.25">
      <c r="A139" s="211"/>
      <c r="B139" s="211"/>
      <c r="C139" s="212"/>
      <c r="D139" s="210"/>
      <c r="E139" s="209"/>
      <c r="F139" s="332"/>
      <c r="G139" s="332"/>
      <c r="H139" s="332"/>
      <c r="I139" s="416"/>
      <c r="J139" s="416"/>
      <c r="K139" s="63"/>
    </row>
    <row r="140" spans="1:13" s="19" customFormat="1" ht="17.25" x14ac:dyDescent="0.3">
      <c r="A140" s="18"/>
      <c r="K140" s="114"/>
    </row>
    <row r="141" spans="1:13" s="3" customFormat="1" ht="17.25" customHeight="1" x14ac:dyDescent="0.25">
      <c r="A141" s="338" t="s">
        <v>129</v>
      </c>
      <c r="B141" s="339"/>
      <c r="C141" s="344" t="s">
        <v>128</v>
      </c>
      <c r="D141" s="345"/>
      <c r="E141" s="345"/>
      <c r="F141" s="345"/>
      <c r="G141" s="345"/>
      <c r="H141" s="345"/>
      <c r="I141" s="345"/>
      <c r="J141" s="345"/>
      <c r="K141" s="346"/>
      <c r="L141" s="26"/>
      <c r="M141" s="26"/>
    </row>
    <row r="142" spans="1:13" s="3" customFormat="1" ht="12" customHeight="1" x14ac:dyDescent="0.25">
      <c r="A142" s="340"/>
      <c r="B142" s="341"/>
      <c r="C142" s="347"/>
      <c r="D142" s="348"/>
      <c r="E142" s="348"/>
      <c r="F142" s="348"/>
      <c r="G142" s="348"/>
      <c r="H142" s="348"/>
      <c r="I142" s="348"/>
      <c r="J142" s="348"/>
      <c r="K142" s="349"/>
      <c r="L142" s="26"/>
      <c r="M142" s="26"/>
    </row>
    <row r="143" spans="1:13" s="3" customFormat="1" ht="12" customHeight="1" x14ac:dyDescent="0.25">
      <c r="A143" s="340"/>
      <c r="B143" s="341"/>
      <c r="C143" s="347"/>
      <c r="D143" s="348"/>
      <c r="E143" s="348"/>
      <c r="F143" s="348"/>
      <c r="G143" s="348"/>
      <c r="H143" s="348"/>
      <c r="I143" s="348"/>
      <c r="J143" s="348"/>
      <c r="K143" s="349"/>
      <c r="L143" s="26"/>
      <c r="M143" s="26"/>
    </row>
    <row r="144" spans="1:13" s="3" customFormat="1" ht="12.75" customHeight="1" x14ac:dyDescent="0.25">
      <c r="A144" s="340"/>
      <c r="B144" s="341"/>
      <c r="C144" s="347"/>
      <c r="D144" s="348"/>
      <c r="E144" s="348"/>
      <c r="F144" s="348"/>
      <c r="G144" s="348"/>
      <c r="H144" s="348"/>
      <c r="I144" s="348"/>
      <c r="J144" s="348"/>
      <c r="K144" s="349"/>
      <c r="L144" s="26"/>
      <c r="M144" s="26"/>
    </row>
    <row r="145" spans="1:13" s="3" customFormat="1" ht="35.25" customHeight="1" x14ac:dyDescent="0.25">
      <c r="A145" s="342"/>
      <c r="B145" s="343"/>
      <c r="C145" s="350"/>
      <c r="D145" s="351"/>
      <c r="E145" s="351"/>
      <c r="F145" s="351"/>
      <c r="G145" s="351"/>
      <c r="H145" s="351"/>
      <c r="I145" s="351"/>
      <c r="J145" s="351"/>
      <c r="K145" s="352"/>
      <c r="L145" s="26"/>
      <c r="M145" s="26"/>
    </row>
    <row r="146" spans="1:13" s="19" customFormat="1" x14ac:dyDescent="0.25">
      <c r="A146" s="172"/>
      <c r="B146" s="171"/>
      <c r="C146" s="171"/>
      <c r="D146" s="171"/>
      <c r="E146" s="171"/>
      <c r="F146" s="171"/>
      <c r="G146" s="171"/>
      <c r="J146" s="26"/>
      <c r="K146" s="114"/>
    </row>
    <row r="147" spans="1:13" s="19" customFormat="1" x14ac:dyDescent="0.25">
      <c r="A147" s="171"/>
      <c r="B147" s="171"/>
      <c r="C147" s="171"/>
      <c r="D147" s="171"/>
      <c r="E147" s="171"/>
      <c r="F147" s="171"/>
      <c r="G147" s="171"/>
      <c r="H147" s="61"/>
      <c r="I147" s="61"/>
      <c r="J147" s="61"/>
      <c r="K147" s="61"/>
    </row>
    <row r="148" spans="1:13" s="19" customFormat="1" x14ac:dyDescent="0.25">
      <c r="A148" s="171"/>
      <c r="B148" s="171"/>
      <c r="C148" s="171"/>
      <c r="D148" s="171"/>
      <c r="E148" s="171"/>
      <c r="F148" s="171"/>
      <c r="G148" s="171"/>
      <c r="H148" s="61"/>
      <c r="I148" s="61"/>
      <c r="J148" s="61"/>
      <c r="K148" s="61"/>
    </row>
    <row r="149" spans="1:13" s="19" customFormat="1" x14ac:dyDescent="0.25">
      <c r="A149" s="171"/>
      <c r="B149" s="171"/>
      <c r="C149" s="171"/>
      <c r="D149" s="171"/>
      <c r="E149" s="171"/>
      <c r="F149" s="171"/>
      <c r="G149" s="171"/>
      <c r="H149" s="61"/>
      <c r="I149" s="61"/>
      <c r="J149" s="61"/>
      <c r="K149" s="61"/>
    </row>
    <row r="150" spans="1:13" s="19" customFormat="1" x14ac:dyDescent="0.25">
      <c r="A150" s="171"/>
      <c r="B150" s="171"/>
      <c r="C150" s="171"/>
      <c r="D150" s="171"/>
      <c r="E150" s="171"/>
      <c r="F150" s="171"/>
      <c r="G150" s="171"/>
      <c r="H150" s="61"/>
      <c r="I150" s="61"/>
      <c r="J150" s="61"/>
      <c r="K150" s="61"/>
    </row>
    <row r="151" spans="1:13" s="19" customFormat="1" x14ac:dyDescent="0.25">
      <c r="A151" s="171"/>
      <c r="B151" s="171"/>
      <c r="C151" s="171"/>
      <c r="D151" s="171"/>
      <c r="E151" s="171"/>
      <c r="F151" s="171"/>
      <c r="G151" s="171"/>
      <c r="H151" s="61"/>
      <c r="I151" s="61"/>
      <c r="J151" s="61"/>
      <c r="K151" s="61"/>
    </row>
    <row r="152" spans="1:13" s="19" customFormat="1" ht="15.75" thickBot="1" x14ac:dyDescent="0.3">
      <c r="A152" s="20"/>
      <c r="B152" s="19" t="s">
        <v>90</v>
      </c>
      <c r="F152" s="26"/>
      <c r="G152" s="26"/>
      <c r="H152" s="62"/>
      <c r="I152" s="62"/>
      <c r="J152" s="62"/>
      <c r="K152" s="63"/>
    </row>
    <row r="153" spans="1:13" s="19" customFormat="1" ht="15.75" thickBot="1" x14ac:dyDescent="0.3">
      <c r="A153" s="20"/>
      <c r="C153" s="19" t="s">
        <v>83</v>
      </c>
      <c r="F153" s="26"/>
      <c r="G153" s="26"/>
      <c r="H153" s="153">
        <f>K252</f>
        <v>0</v>
      </c>
      <c r="I153" s="64"/>
      <c r="J153" s="64"/>
      <c r="K153" s="64"/>
    </row>
    <row r="154" spans="1:13" s="19" customFormat="1" x14ac:dyDescent="0.25">
      <c r="B154" s="26"/>
      <c r="H154" s="152"/>
      <c r="I154" s="65"/>
      <c r="J154" s="65"/>
      <c r="K154" s="65"/>
    </row>
    <row r="155" spans="1:13" s="19" customFormat="1" x14ac:dyDescent="0.25">
      <c r="B155" s="26"/>
      <c r="H155" s="200"/>
      <c r="I155" s="21"/>
      <c r="J155" s="21"/>
      <c r="K155" s="21"/>
    </row>
    <row r="156" spans="1:13" s="202" customFormat="1" x14ac:dyDescent="0.25">
      <c r="H156" s="217"/>
      <c r="I156" s="204"/>
      <c r="K156" s="63"/>
    </row>
    <row r="157" spans="1:13" s="202" customFormat="1" x14ac:dyDescent="0.25">
      <c r="H157" s="201"/>
      <c r="I157" s="204"/>
      <c r="K157" s="63"/>
    </row>
    <row r="158" spans="1:13" s="202" customFormat="1" x14ac:dyDescent="0.25">
      <c r="E158" s="206"/>
      <c r="F158" s="62"/>
      <c r="H158" s="217"/>
      <c r="I158" s="204"/>
      <c r="K158" s="63"/>
    </row>
    <row r="159" spans="1:13" s="19" customFormat="1" x14ac:dyDescent="0.25">
      <c r="E159" s="23"/>
      <c r="F159" s="26"/>
      <c r="H159" s="65"/>
      <c r="I159" s="22"/>
      <c r="K159" s="114"/>
    </row>
    <row r="160" spans="1:13" s="19" customFormat="1" x14ac:dyDescent="0.25">
      <c r="A160" s="25"/>
      <c r="B160" s="26"/>
      <c r="C160" s="114"/>
      <c r="D160" s="114"/>
      <c r="E160" s="114"/>
      <c r="F160" s="114"/>
      <c r="G160" s="114"/>
      <c r="H160" s="114"/>
      <c r="I160" s="114"/>
      <c r="J160" s="114"/>
      <c r="K160" s="114"/>
    </row>
    <row r="161" spans="1:11" s="19" customFormat="1" x14ac:dyDescent="0.25">
      <c r="A161" s="32" t="s">
        <v>89</v>
      </c>
      <c r="B161" s="26"/>
      <c r="C161" s="114"/>
      <c r="D161" s="114"/>
      <c r="E161" s="114"/>
      <c r="F161" s="114"/>
      <c r="G161" s="114"/>
      <c r="H161" s="114"/>
      <c r="I161" s="114"/>
      <c r="J161" s="114"/>
      <c r="K161" s="114"/>
    </row>
    <row r="162" spans="1:11" s="19" customFormat="1" x14ac:dyDescent="0.25">
      <c r="A162" s="25"/>
      <c r="B162" s="26"/>
      <c r="C162" s="114"/>
      <c r="D162" s="114"/>
      <c r="E162" s="114"/>
      <c r="F162" s="114"/>
      <c r="G162" s="114"/>
      <c r="H162" s="114"/>
      <c r="I162" s="114"/>
      <c r="J162" s="114"/>
      <c r="K162" s="114"/>
    </row>
    <row r="163" spans="1:11" s="19" customFormat="1" x14ac:dyDescent="0.25">
      <c r="A163" s="33" t="s">
        <v>74</v>
      </c>
      <c r="B163" s="24"/>
      <c r="C163" s="24"/>
      <c r="D163" s="24"/>
      <c r="E163" s="24"/>
      <c r="F163" s="24"/>
      <c r="G163" s="24"/>
      <c r="H163" s="24"/>
      <c r="I163" s="24"/>
      <c r="J163" s="24"/>
      <c r="K163" s="24"/>
    </row>
    <row r="164" spans="1:11" s="19" customFormat="1" x14ac:dyDescent="0.25">
      <c r="A164" s="24"/>
      <c r="B164" s="24"/>
      <c r="C164" s="24"/>
      <c r="D164" s="24"/>
      <c r="E164" s="24"/>
      <c r="F164" s="24"/>
      <c r="G164" s="24"/>
      <c r="H164" s="24"/>
      <c r="I164" s="24"/>
      <c r="J164" s="24"/>
      <c r="K164" s="24"/>
    </row>
    <row r="165" spans="1:11" s="19" customFormat="1" x14ac:dyDescent="0.25">
      <c r="A165" s="309" t="s">
        <v>52</v>
      </c>
      <c r="B165" s="310"/>
      <c r="C165" s="310"/>
      <c r="D165" s="322"/>
      <c r="E165" s="419">
        <v>198280</v>
      </c>
      <c r="F165" s="420"/>
      <c r="G165" s="34"/>
      <c r="H165" s="24"/>
      <c r="I165" s="24"/>
      <c r="J165" s="24"/>
      <c r="K165" s="24"/>
    </row>
    <row r="166" spans="1:11" s="19" customFormat="1" x14ac:dyDescent="0.25">
      <c r="A166" s="35"/>
      <c r="B166" s="35"/>
      <c r="C166" s="35"/>
      <c r="D166" s="35"/>
      <c r="E166" s="35"/>
      <c r="F166" s="35"/>
      <c r="G166" s="35"/>
      <c r="H166" s="35"/>
      <c r="I166" s="35"/>
      <c r="J166" s="35"/>
      <c r="K166" s="35"/>
    </row>
    <row r="167" spans="1:11" s="19" customFormat="1" x14ac:dyDescent="0.25">
      <c r="A167" s="36" t="s">
        <v>67</v>
      </c>
      <c r="B167" s="24"/>
      <c r="C167" s="24"/>
      <c r="D167" s="24"/>
      <c r="E167" s="24"/>
      <c r="F167" s="37"/>
      <c r="G167" s="24"/>
      <c r="H167" s="24"/>
      <c r="I167" s="24"/>
      <c r="J167" s="24"/>
      <c r="K167" s="24"/>
    </row>
    <row r="168" spans="1:11" s="19" customFormat="1" x14ac:dyDescent="0.25">
      <c r="A168" s="24"/>
      <c r="B168" s="24"/>
      <c r="C168" s="24"/>
      <c r="D168" s="24"/>
      <c r="E168" s="24"/>
      <c r="F168" s="38" t="s">
        <v>51</v>
      </c>
      <c r="G168" s="24"/>
      <c r="H168" s="24"/>
      <c r="I168" s="24"/>
      <c r="J168" s="24"/>
      <c r="K168" s="24"/>
    </row>
    <row r="169" spans="1:11" s="19" customFormat="1" x14ac:dyDescent="0.25">
      <c r="A169" s="251" t="s">
        <v>53</v>
      </c>
      <c r="B169" s="252"/>
      <c r="C169" s="4"/>
      <c r="D169" s="309" t="s">
        <v>49</v>
      </c>
      <c r="E169" s="322"/>
      <c r="F169" s="5"/>
      <c r="G169" s="24"/>
      <c r="H169" s="309" t="s">
        <v>36</v>
      </c>
      <c r="I169" s="322"/>
      <c r="J169" s="323">
        <f>(((K177-K175)*(E165-H175)/(H177-H175))+K175)</f>
        <v>0</v>
      </c>
      <c r="K169" s="324"/>
    </row>
    <row r="170" spans="1:11" s="19" customFormat="1" x14ac:dyDescent="0.25">
      <c r="A170" s="24"/>
      <c r="B170" s="24"/>
      <c r="C170" s="24"/>
      <c r="D170" s="24"/>
      <c r="E170" s="24"/>
      <c r="F170" s="24"/>
      <c r="G170" s="24"/>
      <c r="H170" s="24"/>
      <c r="I170" s="24"/>
      <c r="J170" s="24"/>
      <c r="K170" s="24"/>
    </row>
    <row r="171" spans="1:11" s="19" customFormat="1" x14ac:dyDescent="0.25">
      <c r="A171" s="24"/>
      <c r="B171" s="24"/>
      <c r="C171" s="24"/>
      <c r="D171" s="39" t="s">
        <v>54</v>
      </c>
      <c r="E171" s="24"/>
      <c r="F171" s="24"/>
      <c r="G171" s="24"/>
      <c r="H171" s="24"/>
      <c r="I171" s="24"/>
      <c r="J171" s="24"/>
      <c r="K171" s="24"/>
    </row>
    <row r="172" spans="1:11" s="19" customFormat="1" x14ac:dyDescent="0.25">
      <c r="A172" s="24"/>
      <c r="B172" s="24"/>
      <c r="C172" s="24"/>
      <c r="D172" s="39"/>
      <c r="E172" s="24"/>
      <c r="F172" s="24"/>
      <c r="G172" s="24"/>
      <c r="H172" s="39" t="s">
        <v>148</v>
      </c>
      <c r="I172" s="24"/>
      <c r="J172" s="24"/>
      <c r="K172" s="24"/>
    </row>
    <row r="173" spans="1:11" s="19" customFormat="1" x14ac:dyDescent="0.25">
      <c r="A173" s="24"/>
      <c r="B173" s="40"/>
      <c r="C173" s="41"/>
      <c r="D173" s="35"/>
      <c r="E173" s="24"/>
      <c r="F173" s="24"/>
      <c r="G173" s="24"/>
      <c r="H173" s="24"/>
      <c r="I173" s="24"/>
      <c r="J173" s="24"/>
      <c r="K173" s="24"/>
    </row>
    <row r="174" spans="1:11" s="19" customFormat="1" ht="24" x14ac:dyDescent="0.25">
      <c r="A174" s="42"/>
      <c r="B174" s="41"/>
      <c r="C174" s="41"/>
      <c r="D174" s="43"/>
      <c r="E174" s="43"/>
      <c r="F174" s="43"/>
      <c r="G174" s="43"/>
      <c r="H174" s="82" t="s">
        <v>50</v>
      </c>
      <c r="I174" s="82" t="s">
        <v>1</v>
      </c>
      <c r="J174" s="82" t="s">
        <v>2</v>
      </c>
      <c r="K174" s="83" t="s">
        <v>3</v>
      </c>
    </row>
    <row r="175" spans="1:11" s="19" customFormat="1" x14ac:dyDescent="0.25">
      <c r="A175" s="42"/>
      <c r="B175" s="41"/>
      <c r="C175" s="41"/>
      <c r="D175" s="43"/>
      <c r="E175" s="43"/>
      <c r="F175" s="43"/>
      <c r="G175" s="43"/>
      <c r="H175" s="139">
        <v>150000</v>
      </c>
      <c r="I175" s="137"/>
      <c r="J175" s="137"/>
      <c r="K175" s="138">
        <f>((J175-I175)*F169)+I175</f>
        <v>0</v>
      </c>
    </row>
    <row r="176" spans="1:11" s="19" customFormat="1" x14ac:dyDescent="0.25">
      <c r="A176" s="42"/>
      <c r="B176" s="41"/>
      <c r="C176" s="41"/>
      <c r="D176" s="43"/>
      <c r="E176" s="43"/>
      <c r="F176" s="43"/>
      <c r="G176" s="43"/>
      <c r="H176" s="139"/>
      <c r="I176" s="139"/>
      <c r="J176" s="139"/>
      <c r="K176" s="138"/>
    </row>
    <row r="177" spans="1:11" s="19" customFormat="1" x14ac:dyDescent="0.25">
      <c r="A177" s="42"/>
      <c r="B177" s="41"/>
      <c r="C177" s="41"/>
      <c r="D177" s="43"/>
      <c r="E177" s="43"/>
      <c r="F177" s="43"/>
      <c r="G177" s="43"/>
      <c r="H177" s="139">
        <v>250000</v>
      </c>
      <c r="I177" s="137"/>
      <c r="J177" s="137"/>
      <c r="K177" s="138">
        <f>((J177-I177)*F169)+I177</f>
        <v>0</v>
      </c>
    </row>
    <row r="178" spans="1:11" s="19" customFormat="1" x14ac:dyDescent="0.25">
      <c r="A178" s="45"/>
      <c r="B178" s="41"/>
      <c r="C178" s="41"/>
      <c r="D178" s="35"/>
      <c r="E178" s="35"/>
      <c r="F178" s="35"/>
      <c r="G178" s="35"/>
      <c r="H178" s="35"/>
      <c r="I178" s="35"/>
      <c r="J178" s="35"/>
      <c r="K178" s="35"/>
    </row>
    <row r="179" spans="1:11" s="19" customFormat="1" x14ac:dyDescent="0.25">
      <c r="A179" s="33" t="s">
        <v>90</v>
      </c>
      <c r="B179" s="41"/>
      <c r="C179" s="41"/>
      <c r="D179" s="35"/>
      <c r="E179" s="35"/>
      <c r="F179" s="35"/>
      <c r="G179" s="35"/>
      <c r="H179" s="35"/>
      <c r="I179" s="35"/>
      <c r="J179" s="35"/>
      <c r="K179" s="35"/>
    </row>
    <row r="180" spans="1:11" s="19" customFormat="1" x14ac:dyDescent="0.25">
      <c r="A180" s="45"/>
      <c r="B180" s="41"/>
      <c r="C180" s="41"/>
      <c r="D180" s="35"/>
      <c r="E180" s="35"/>
      <c r="F180" s="35"/>
      <c r="G180" s="35"/>
      <c r="H180" s="35"/>
      <c r="I180" s="35"/>
      <c r="J180" s="35"/>
      <c r="K180" s="35"/>
    </row>
    <row r="181" spans="1:11" s="19" customFormat="1" x14ac:dyDescent="0.25">
      <c r="A181" s="245" t="s">
        <v>4</v>
      </c>
      <c r="B181" s="245" t="s">
        <v>5</v>
      </c>
      <c r="C181" s="245"/>
      <c r="D181" s="326" t="s">
        <v>55</v>
      </c>
      <c r="E181" s="327"/>
      <c r="F181" s="327"/>
      <c r="G181" s="327"/>
      <c r="H181" s="327"/>
      <c r="I181" s="327"/>
      <c r="J181" s="327"/>
      <c r="K181" s="328"/>
    </row>
    <row r="182" spans="1:11" s="19" customFormat="1" ht="48" x14ac:dyDescent="0.25">
      <c r="A182" s="325"/>
      <c r="B182" s="86" t="s">
        <v>6</v>
      </c>
      <c r="C182" s="116" t="s">
        <v>7</v>
      </c>
      <c r="D182" s="116" t="s">
        <v>69</v>
      </c>
      <c r="E182" s="116" t="s">
        <v>48</v>
      </c>
      <c r="F182" s="329" t="s">
        <v>61</v>
      </c>
      <c r="G182" s="330"/>
      <c r="H182" s="330"/>
      <c r="I182" s="330"/>
      <c r="J182" s="330"/>
      <c r="K182" s="331"/>
    </row>
    <row r="183" spans="1:11" s="19" customFormat="1" x14ac:dyDescent="0.25">
      <c r="A183" s="245" t="s">
        <v>10</v>
      </c>
      <c r="B183" s="247">
        <v>0.17</v>
      </c>
      <c r="C183" s="249">
        <f>17%+(E183+E184+E185+E186+E187+E188+E189+E190)</f>
        <v>0.17</v>
      </c>
      <c r="D183" s="87" t="s">
        <v>14</v>
      </c>
      <c r="E183" s="7"/>
      <c r="F183" s="319"/>
      <c r="G183" s="320"/>
      <c r="H183" s="320" t="e">
        <f>((I191-I189)*(C179-F189)/(F191-F189))+I189</f>
        <v>#DIV/0!</v>
      </c>
      <c r="I183" s="320"/>
      <c r="J183" s="320" t="e">
        <f>((K191-K189)*(E179-H189)/(H191-H189))+K189</f>
        <v>#DIV/0!</v>
      </c>
      <c r="K183" s="321"/>
    </row>
    <row r="184" spans="1:11" s="19" customFormat="1" x14ac:dyDescent="0.25">
      <c r="A184" s="246"/>
      <c r="B184" s="248"/>
      <c r="C184" s="250"/>
      <c r="D184" s="88" t="s">
        <v>17</v>
      </c>
      <c r="E184" s="8"/>
      <c r="F184" s="313"/>
      <c r="G184" s="314"/>
      <c r="H184" s="314"/>
      <c r="I184" s="314"/>
      <c r="J184" s="314"/>
      <c r="K184" s="315"/>
    </row>
    <row r="185" spans="1:11" s="19" customFormat="1" x14ac:dyDescent="0.25">
      <c r="A185" s="246"/>
      <c r="B185" s="248"/>
      <c r="C185" s="250"/>
      <c r="D185" s="89" t="s">
        <v>37</v>
      </c>
      <c r="E185" s="10"/>
      <c r="F185" s="313"/>
      <c r="G185" s="314"/>
      <c r="H185" s="314"/>
      <c r="I185" s="314"/>
      <c r="J185" s="314"/>
      <c r="K185" s="315"/>
    </row>
    <row r="186" spans="1:11" s="19" customFormat="1" x14ac:dyDescent="0.25">
      <c r="A186" s="246"/>
      <c r="B186" s="248"/>
      <c r="C186" s="250"/>
      <c r="D186" s="88" t="s">
        <v>38</v>
      </c>
      <c r="E186" s="8"/>
      <c r="F186" s="313"/>
      <c r="G186" s="314"/>
      <c r="H186" s="314"/>
      <c r="I186" s="314"/>
      <c r="J186" s="314"/>
      <c r="K186" s="315"/>
    </row>
    <row r="187" spans="1:11" s="19" customFormat="1" x14ac:dyDescent="0.25">
      <c r="A187" s="246"/>
      <c r="B187" s="248"/>
      <c r="C187" s="250"/>
      <c r="D187" s="88" t="s">
        <v>18</v>
      </c>
      <c r="E187" s="8"/>
      <c r="F187" s="313"/>
      <c r="G187" s="314"/>
      <c r="H187" s="314"/>
      <c r="I187" s="314"/>
      <c r="J187" s="314"/>
      <c r="K187" s="315"/>
    </row>
    <row r="188" spans="1:11" s="19" customFormat="1" x14ac:dyDescent="0.25">
      <c r="A188" s="246"/>
      <c r="B188" s="248"/>
      <c r="C188" s="250"/>
      <c r="D188" s="88" t="s">
        <v>15</v>
      </c>
      <c r="E188" s="8"/>
      <c r="F188" s="313"/>
      <c r="G188" s="314"/>
      <c r="H188" s="314"/>
      <c r="I188" s="314"/>
      <c r="J188" s="314"/>
      <c r="K188" s="315"/>
    </row>
    <row r="189" spans="1:11" s="19" customFormat="1" x14ac:dyDescent="0.25">
      <c r="A189" s="246"/>
      <c r="B189" s="248"/>
      <c r="C189" s="250"/>
      <c r="D189" s="90" t="s">
        <v>39</v>
      </c>
      <c r="E189" s="8"/>
      <c r="F189" s="313"/>
      <c r="G189" s="314"/>
      <c r="H189" s="314"/>
      <c r="I189" s="314"/>
      <c r="J189" s="314"/>
      <c r="K189" s="315"/>
    </row>
    <row r="190" spans="1:11" s="19" customFormat="1" x14ac:dyDescent="0.25">
      <c r="A190" s="325"/>
      <c r="B190" s="367"/>
      <c r="C190" s="368"/>
      <c r="D190" s="91" t="s">
        <v>20</v>
      </c>
      <c r="E190" s="9"/>
      <c r="F190" s="316"/>
      <c r="G190" s="317"/>
      <c r="H190" s="317"/>
      <c r="I190" s="317"/>
      <c r="J190" s="317"/>
      <c r="K190" s="318"/>
    </row>
    <row r="191" spans="1:11" s="19" customFormat="1" x14ac:dyDescent="0.25">
      <c r="A191" s="245" t="s">
        <v>11</v>
      </c>
      <c r="B191" s="247">
        <v>0.02</v>
      </c>
      <c r="C191" s="249">
        <f>2%+(E191+E192)</f>
        <v>0.02</v>
      </c>
      <c r="D191" s="87" t="s">
        <v>14</v>
      </c>
      <c r="E191" s="11"/>
      <c r="F191" s="319"/>
      <c r="G191" s="320"/>
      <c r="H191" s="320"/>
      <c r="I191" s="320"/>
      <c r="J191" s="320"/>
      <c r="K191" s="321"/>
    </row>
    <row r="192" spans="1:11" s="19" customFormat="1" x14ac:dyDescent="0.25">
      <c r="A192" s="246"/>
      <c r="B192" s="248"/>
      <c r="C192" s="250"/>
      <c r="D192" s="88" t="s">
        <v>17</v>
      </c>
      <c r="E192" s="8"/>
      <c r="F192" s="316"/>
      <c r="G192" s="317"/>
      <c r="H192" s="317"/>
      <c r="I192" s="317"/>
      <c r="J192" s="317"/>
      <c r="K192" s="318"/>
    </row>
    <row r="193" spans="1:11" s="19" customFormat="1" x14ac:dyDescent="0.25">
      <c r="A193" s="245" t="s">
        <v>12</v>
      </c>
      <c r="B193" s="247">
        <v>0.22</v>
      </c>
      <c r="C193" s="249">
        <f>22%+(E193+E194+E195+E196+E197+E198)</f>
        <v>0.22</v>
      </c>
      <c r="D193" s="87" t="s">
        <v>14</v>
      </c>
      <c r="E193" s="11"/>
      <c r="F193" s="319"/>
      <c r="G193" s="320"/>
      <c r="H193" s="320"/>
      <c r="I193" s="320"/>
      <c r="J193" s="320"/>
      <c r="K193" s="321"/>
    </row>
    <row r="194" spans="1:11" s="19" customFormat="1" x14ac:dyDescent="0.25">
      <c r="A194" s="246"/>
      <c r="B194" s="248"/>
      <c r="C194" s="250"/>
      <c r="D194" s="88" t="s">
        <v>17</v>
      </c>
      <c r="E194" s="8"/>
      <c r="F194" s="313"/>
      <c r="G194" s="314"/>
      <c r="H194" s="314"/>
      <c r="I194" s="314"/>
      <c r="J194" s="314"/>
      <c r="K194" s="315"/>
    </row>
    <row r="195" spans="1:11" s="19" customFormat="1" x14ac:dyDescent="0.25">
      <c r="A195" s="246"/>
      <c r="B195" s="248"/>
      <c r="C195" s="250"/>
      <c r="D195" s="88" t="s">
        <v>37</v>
      </c>
      <c r="E195" s="8"/>
      <c r="F195" s="369" t="s">
        <v>57</v>
      </c>
      <c r="G195" s="370"/>
      <c r="H195" s="370"/>
      <c r="I195" s="370"/>
      <c r="J195" s="370"/>
      <c r="K195" s="371"/>
    </row>
    <row r="196" spans="1:11" s="19" customFormat="1" x14ac:dyDescent="0.25">
      <c r="A196" s="246"/>
      <c r="B196" s="248"/>
      <c r="C196" s="250"/>
      <c r="D196" s="88" t="s">
        <v>38</v>
      </c>
      <c r="E196" s="8"/>
      <c r="F196" s="313"/>
      <c r="G196" s="314"/>
      <c r="H196" s="314"/>
      <c r="I196" s="314"/>
      <c r="J196" s="314"/>
      <c r="K196" s="315"/>
    </row>
    <row r="197" spans="1:11" s="19" customFormat="1" x14ac:dyDescent="0.25">
      <c r="A197" s="246"/>
      <c r="B197" s="248"/>
      <c r="C197" s="250"/>
      <c r="D197" s="88" t="s">
        <v>18</v>
      </c>
      <c r="E197" s="8"/>
      <c r="F197" s="313"/>
      <c r="G197" s="314"/>
      <c r="H197" s="314"/>
      <c r="I197" s="314"/>
      <c r="J197" s="314"/>
      <c r="K197" s="315"/>
    </row>
    <row r="198" spans="1:11" s="19" customFormat="1" x14ac:dyDescent="0.25">
      <c r="A198" s="325"/>
      <c r="B198" s="367"/>
      <c r="C198" s="368"/>
      <c r="D198" s="91" t="s">
        <v>15</v>
      </c>
      <c r="E198" s="12"/>
      <c r="F198" s="316"/>
      <c r="G198" s="317"/>
      <c r="H198" s="317"/>
      <c r="I198" s="317"/>
      <c r="J198" s="317"/>
      <c r="K198" s="318"/>
    </row>
    <row r="199" spans="1:11" s="19" customFormat="1" x14ac:dyDescent="0.25">
      <c r="A199" s="46"/>
      <c r="B199" s="47"/>
      <c r="C199" s="56"/>
      <c r="D199" s="57"/>
      <c r="E199" s="67"/>
      <c r="F199" s="66"/>
      <c r="G199" s="66"/>
      <c r="H199" s="66"/>
      <c r="I199" s="66"/>
      <c r="J199" s="66"/>
      <c r="K199" s="66"/>
    </row>
    <row r="200" spans="1:11" s="19" customFormat="1" x14ac:dyDescent="0.25">
      <c r="A200" s="46"/>
      <c r="B200" s="47"/>
      <c r="C200" s="56"/>
      <c r="D200" s="57"/>
      <c r="E200" s="67"/>
      <c r="F200" s="66"/>
      <c r="G200" s="66"/>
      <c r="H200" s="66"/>
      <c r="I200" s="66"/>
      <c r="J200" s="66"/>
      <c r="K200" s="66"/>
    </row>
    <row r="201" spans="1:11" s="19" customFormat="1" x14ac:dyDescent="0.25">
      <c r="A201" s="170"/>
      <c r="B201" s="47"/>
      <c r="C201" s="56"/>
      <c r="D201" s="57"/>
      <c r="E201" s="67"/>
      <c r="F201" s="66"/>
      <c r="G201" s="66"/>
      <c r="H201" s="66"/>
      <c r="I201" s="66"/>
      <c r="J201" s="66"/>
      <c r="K201" s="66"/>
    </row>
    <row r="202" spans="1:11" s="19" customFormat="1" x14ac:dyDescent="0.25">
      <c r="A202" s="170"/>
      <c r="B202" s="47"/>
      <c r="C202" s="56"/>
      <c r="D202" s="57"/>
      <c r="E202" s="67"/>
      <c r="F202" s="66"/>
      <c r="G202" s="66"/>
      <c r="H202" s="66"/>
      <c r="I202" s="66"/>
      <c r="J202" s="66"/>
      <c r="K202" s="66"/>
    </row>
    <row r="203" spans="1:11" s="19" customFormat="1" x14ac:dyDescent="0.25">
      <c r="A203" s="170"/>
      <c r="B203" s="47"/>
      <c r="C203" s="56"/>
      <c r="D203" s="57"/>
      <c r="E203" s="67"/>
      <c r="F203" s="66"/>
      <c r="G203" s="66"/>
      <c r="H203" s="66"/>
      <c r="I203" s="66"/>
      <c r="J203" s="66"/>
      <c r="K203" s="66"/>
    </row>
    <row r="204" spans="1:11" s="19" customFormat="1" x14ac:dyDescent="0.25">
      <c r="A204" s="170"/>
      <c r="B204" s="47"/>
      <c r="C204" s="56"/>
      <c r="D204" s="57"/>
      <c r="E204" s="67"/>
      <c r="F204" s="66"/>
      <c r="G204" s="66"/>
      <c r="H204" s="66"/>
      <c r="I204" s="66"/>
      <c r="J204" s="66"/>
      <c r="K204" s="66"/>
    </row>
    <row r="205" spans="1:11" s="19" customFormat="1" x14ac:dyDescent="0.25">
      <c r="A205" s="170"/>
      <c r="B205" s="47"/>
      <c r="C205" s="56"/>
      <c r="D205" s="57"/>
      <c r="E205" s="67"/>
      <c r="F205" s="66"/>
      <c r="G205" s="66"/>
      <c r="H205" s="66"/>
      <c r="I205" s="66"/>
      <c r="J205" s="66"/>
      <c r="K205" s="66"/>
    </row>
    <row r="206" spans="1:11" s="19" customFormat="1" x14ac:dyDescent="0.25">
      <c r="A206" s="170"/>
      <c r="B206" s="47"/>
      <c r="C206" s="56"/>
      <c r="D206" s="57"/>
      <c r="E206" s="67"/>
      <c r="F206" s="66"/>
      <c r="G206" s="66"/>
      <c r="H206" s="66"/>
      <c r="I206" s="66"/>
      <c r="J206" s="66"/>
      <c r="K206" s="66"/>
    </row>
    <row r="207" spans="1:11" s="19" customFormat="1" x14ac:dyDescent="0.25">
      <c r="A207" s="170"/>
      <c r="B207" s="47"/>
      <c r="C207" s="56"/>
      <c r="D207" s="57"/>
      <c r="E207" s="67"/>
      <c r="F207" s="66"/>
      <c r="G207" s="66"/>
      <c r="H207" s="66"/>
      <c r="I207" s="66"/>
      <c r="J207" s="66"/>
      <c r="K207" s="66"/>
    </row>
    <row r="208" spans="1:11" s="19" customFormat="1" x14ac:dyDescent="0.25">
      <c r="A208" s="170"/>
      <c r="B208" s="47"/>
      <c r="C208" s="56"/>
      <c r="D208" s="57"/>
      <c r="E208" s="67"/>
      <c r="F208" s="66"/>
      <c r="G208" s="66"/>
      <c r="H208" s="66"/>
      <c r="I208" s="66"/>
      <c r="J208" s="66"/>
      <c r="K208" s="66"/>
    </row>
    <row r="209" spans="1:11" s="19" customFormat="1" x14ac:dyDescent="0.25">
      <c r="A209" s="364" t="s">
        <v>4</v>
      </c>
      <c r="B209" s="364" t="s">
        <v>5</v>
      </c>
      <c r="C209" s="364"/>
      <c r="D209" s="372" t="s">
        <v>55</v>
      </c>
      <c r="E209" s="373"/>
      <c r="F209" s="373"/>
      <c r="G209" s="373"/>
      <c r="H209" s="373"/>
      <c r="I209" s="373"/>
      <c r="J209" s="373"/>
      <c r="K209" s="374"/>
    </row>
    <row r="210" spans="1:11" s="19" customFormat="1" ht="48" x14ac:dyDescent="0.25">
      <c r="A210" s="366"/>
      <c r="B210" s="93" t="s">
        <v>6</v>
      </c>
      <c r="C210" s="113" t="s">
        <v>7</v>
      </c>
      <c r="D210" s="113" t="s">
        <v>69</v>
      </c>
      <c r="E210" s="113" t="s">
        <v>48</v>
      </c>
      <c r="F210" s="375" t="s">
        <v>61</v>
      </c>
      <c r="G210" s="376"/>
      <c r="H210" s="376"/>
      <c r="I210" s="376"/>
      <c r="J210" s="376"/>
      <c r="K210" s="377"/>
    </row>
    <row r="211" spans="1:11" s="19" customFormat="1" x14ac:dyDescent="0.25">
      <c r="A211" s="364" t="s">
        <v>13</v>
      </c>
      <c r="B211" s="391">
        <v>7.0000000000000007E-2</v>
      </c>
      <c r="C211" s="249">
        <f>7%+(E211+E212+E213+E214+E215+E216)</f>
        <v>7.0000000000000007E-2</v>
      </c>
      <c r="D211" s="92" t="s">
        <v>14</v>
      </c>
      <c r="E211" s="11"/>
      <c r="F211" s="319"/>
      <c r="G211" s="320"/>
      <c r="H211" s="320"/>
      <c r="I211" s="320"/>
      <c r="J211" s="320"/>
      <c r="K211" s="321"/>
    </row>
    <row r="212" spans="1:11" s="19" customFormat="1" x14ac:dyDescent="0.25">
      <c r="A212" s="365"/>
      <c r="B212" s="392"/>
      <c r="C212" s="250"/>
      <c r="D212" s="88" t="s">
        <v>17</v>
      </c>
      <c r="E212" s="8"/>
      <c r="F212" s="313"/>
      <c r="G212" s="314"/>
      <c r="H212" s="314"/>
      <c r="I212" s="314"/>
      <c r="J212" s="314"/>
      <c r="K212" s="315"/>
    </row>
    <row r="213" spans="1:11" s="19" customFormat="1" x14ac:dyDescent="0.25">
      <c r="A213" s="365"/>
      <c r="B213" s="392"/>
      <c r="C213" s="250"/>
      <c r="D213" s="89" t="s">
        <v>37</v>
      </c>
      <c r="E213" s="10"/>
      <c r="F213" s="313"/>
      <c r="G213" s="314"/>
      <c r="H213" s="314"/>
      <c r="I213" s="314"/>
      <c r="J213" s="314"/>
      <c r="K213" s="315"/>
    </row>
    <row r="214" spans="1:11" s="19" customFormat="1" x14ac:dyDescent="0.25">
      <c r="A214" s="365"/>
      <c r="B214" s="392"/>
      <c r="C214" s="250"/>
      <c r="D214" s="88" t="s">
        <v>38</v>
      </c>
      <c r="E214" s="8"/>
      <c r="F214" s="313"/>
      <c r="G214" s="314"/>
      <c r="H214" s="314"/>
      <c r="I214" s="314"/>
      <c r="J214" s="314"/>
      <c r="K214" s="315"/>
    </row>
    <row r="215" spans="1:11" s="19" customFormat="1" x14ac:dyDescent="0.25">
      <c r="A215" s="365"/>
      <c r="B215" s="392"/>
      <c r="C215" s="250"/>
      <c r="D215" s="88" t="s">
        <v>18</v>
      </c>
      <c r="E215" s="8"/>
      <c r="F215" s="313"/>
      <c r="G215" s="314"/>
      <c r="H215" s="314"/>
      <c r="I215" s="314"/>
      <c r="J215" s="314"/>
      <c r="K215" s="315"/>
    </row>
    <row r="216" spans="1:11" s="19" customFormat="1" x14ac:dyDescent="0.25">
      <c r="A216" s="366"/>
      <c r="B216" s="396"/>
      <c r="C216" s="368"/>
      <c r="D216" s="91" t="s">
        <v>15</v>
      </c>
      <c r="E216" s="12"/>
      <c r="F216" s="381" t="s">
        <v>59</v>
      </c>
      <c r="G216" s="382"/>
      <c r="H216" s="382"/>
      <c r="I216" s="382"/>
      <c r="J216" s="382"/>
      <c r="K216" s="383"/>
    </row>
    <row r="217" spans="1:11" s="19" customFormat="1" x14ac:dyDescent="0.25">
      <c r="A217" s="364" t="s">
        <v>16</v>
      </c>
      <c r="B217" s="391">
        <v>0.05</v>
      </c>
      <c r="C217" s="249">
        <f>5%+(E217+E218+E219+E220+E221+E222)</f>
        <v>0.05</v>
      </c>
      <c r="D217" s="92" t="s">
        <v>14</v>
      </c>
      <c r="E217" s="11"/>
      <c r="F217" s="393" t="s">
        <v>63</v>
      </c>
      <c r="G217" s="394"/>
      <c r="H217" s="394"/>
      <c r="I217" s="394"/>
      <c r="J217" s="394"/>
      <c r="K217" s="395"/>
    </row>
    <row r="218" spans="1:11" s="19" customFormat="1" x14ac:dyDescent="0.25">
      <c r="A218" s="365"/>
      <c r="B218" s="392"/>
      <c r="C218" s="250"/>
      <c r="D218" s="89" t="s">
        <v>17</v>
      </c>
      <c r="E218" s="10"/>
      <c r="F218" s="369" t="s">
        <v>70</v>
      </c>
      <c r="G218" s="370"/>
      <c r="H218" s="370"/>
      <c r="I218" s="370"/>
      <c r="J218" s="370"/>
      <c r="K218" s="371"/>
    </row>
    <row r="219" spans="1:11" s="19" customFormat="1" x14ac:dyDescent="0.25">
      <c r="A219" s="365"/>
      <c r="B219" s="392"/>
      <c r="C219" s="250"/>
      <c r="D219" s="89" t="s">
        <v>37</v>
      </c>
      <c r="E219" s="13"/>
      <c r="F219" s="313"/>
      <c r="G219" s="314"/>
      <c r="H219" s="314"/>
      <c r="I219" s="314"/>
      <c r="J219" s="314"/>
      <c r="K219" s="315"/>
    </row>
    <row r="220" spans="1:11" s="19" customFormat="1" x14ac:dyDescent="0.25">
      <c r="A220" s="365"/>
      <c r="B220" s="392"/>
      <c r="C220" s="250"/>
      <c r="D220" s="89" t="s">
        <v>38</v>
      </c>
      <c r="E220" s="13"/>
      <c r="F220" s="313"/>
      <c r="G220" s="314"/>
      <c r="H220" s="314"/>
      <c r="I220" s="314"/>
      <c r="J220" s="314"/>
      <c r="K220" s="315"/>
    </row>
    <row r="221" spans="1:11" s="19" customFormat="1" x14ac:dyDescent="0.25">
      <c r="A221" s="365"/>
      <c r="B221" s="392"/>
      <c r="C221" s="250"/>
      <c r="D221" s="89" t="s">
        <v>18</v>
      </c>
      <c r="E221" s="13"/>
      <c r="F221" s="313"/>
      <c r="G221" s="314"/>
      <c r="H221" s="314"/>
      <c r="I221" s="314"/>
      <c r="J221" s="314"/>
      <c r="K221" s="315"/>
    </row>
    <row r="222" spans="1:11" s="19" customFormat="1" x14ac:dyDescent="0.25">
      <c r="A222" s="365"/>
      <c r="B222" s="392"/>
      <c r="C222" s="250"/>
      <c r="D222" s="88" t="s">
        <v>15</v>
      </c>
      <c r="E222" s="8"/>
      <c r="F222" s="381" t="s">
        <v>19</v>
      </c>
      <c r="G222" s="382"/>
      <c r="H222" s="382"/>
      <c r="I222" s="382"/>
      <c r="J222" s="382"/>
      <c r="K222" s="383"/>
    </row>
    <row r="223" spans="1:11" s="19" customFormat="1" x14ac:dyDescent="0.25">
      <c r="A223" s="384" t="s">
        <v>21</v>
      </c>
      <c r="B223" s="247">
        <v>0.35</v>
      </c>
      <c r="C223" s="390">
        <f>35%+(E223+E224+E225+E226+E227+E228+E229+E230+E231+E232+E233+E234+E235+E236+E237+E238)</f>
        <v>0.35</v>
      </c>
      <c r="D223" s="92" t="s">
        <v>14</v>
      </c>
      <c r="E223" s="14"/>
      <c r="F223" s="319"/>
      <c r="G223" s="320"/>
      <c r="H223" s="320"/>
      <c r="I223" s="320"/>
      <c r="J223" s="320"/>
      <c r="K223" s="321"/>
    </row>
    <row r="224" spans="1:11" s="19" customFormat="1" x14ac:dyDescent="0.25">
      <c r="A224" s="385"/>
      <c r="B224" s="388"/>
      <c r="C224" s="388"/>
      <c r="D224" s="89" t="s">
        <v>17</v>
      </c>
      <c r="E224" s="15"/>
      <c r="F224" s="313"/>
      <c r="G224" s="314"/>
      <c r="H224" s="314"/>
      <c r="I224" s="314"/>
      <c r="J224" s="314"/>
      <c r="K224" s="315"/>
    </row>
    <row r="225" spans="1:11" s="19" customFormat="1" x14ac:dyDescent="0.25">
      <c r="A225" s="385"/>
      <c r="B225" s="388"/>
      <c r="C225" s="388"/>
      <c r="D225" s="89" t="s">
        <v>37</v>
      </c>
      <c r="E225" s="15"/>
      <c r="F225" s="313"/>
      <c r="G225" s="314"/>
      <c r="H225" s="314"/>
      <c r="I225" s="314"/>
      <c r="J225" s="314"/>
      <c r="K225" s="315"/>
    </row>
    <row r="226" spans="1:11" s="19" customFormat="1" x14ac:dyDescent="0.25">
      <c r="A226" s="385"/>
      <c r="B226" s="388"/>
      <c r="C226" s="388"/>
      <c r="D226" s="88" t="s">
        <v>38</v>
      </c>
      <c r="E226" s="15"/>
      <c r="F226" s="313"/>
      <c r="G226" s="314"/>
      <c r="H226" s="314"/>
      <c r="I226" s="314"/>
      <c r="J226" s="314"/>
      <c r="K226" s="315"/>
    </row>
    <row r="227" spans="1:11" s="19" customFormat="1" x14ac:dyDescent="0.25">
      <c r="A227" s="385"/>
      <c r="B227" s="388"/>
      <c r="C227" s="388"/>
      <c r="D227" s="89" t="s">
        <v>18</v>
      </c>
      <c r="E227" s="13"/>
      <c r="F227" s="313"/>
      <c r="G227" s="314"/>
      <c r="H227" s="314"/>
      <c r="I227" s="314"/>
      <c r="J227" s="314"/>
      <c r="K227" s="315"/>
    </row>
    <row r="228" spans="1:11" s="19" customFormat="1" x14ac:dyDescent="0.25">
      <c r="A228" s="385"/>
      <c r="B228" s="388"/>
      <c r="C228" s="388"/>
      <c r="D228" s="88" t="s">
        <v>15</v>
      </c>
      <c r="E228" s="15"/>
      <c r="F228" s="313"/>
      <c r="G228" s="314"/>
      <c r="H228" s="314"/>
      <c r="I228" s="314"/>
      <c r="J228" s="314"/>
      <c r="K228" s="315"/>
    </row>
    <row r="229" spans="1:11" s="19" customFormat="1" x14ac:dyDescent="0.25">
      <c r="A229" s="385"/>
      <c r="B229" s="388"/>
      <c r="C229" s="388"/>
      <c r="D229" s="90" t="s">
        <v>39</v>
      </c>
      <c r="E229" s="15"/>
      <c r="F229" s="313"/>
      <c r="G229" s="314"/>
      <c r="H229" s="314"/>
      <c r="I229" s="314"/>
      <c r="J229" s="314"/>
      <c r="K229" s="315"/>
    </row>
    <row r="230" spans="1:11" s="19" customFormat="1" x14ac:dyDescent="0.25">
      <c r="A230" s="385"/>
      <c r="B230" s="388"/>
      <c r="C230" s="388"/>
      <c r="D230" s="88" t="s">
        <v>20</v>
      </c>
      <c r="E230" s="8"/>
      <c r="F230" s="313"/>
      <c r="G230" s="314"/>
      <c r="H230" s="314"/>
      <c r="I230" s="314"/>
      <c r="J230" s="314"/>
      <c r="K230" s="315"/>
    </row>
    <row r="231" spans="1:11" s="19" customFormat="1" x14ac:dyDescent="0.25">
      <c r="A231" s="386"/>
      <c r="B231" s="388"/>
      <c r="C231" s="388"/>
      <c r="D231" s="89" t="s">
        <v>40</v>
      </c>
      <c r="E231" s="13"/>
      <c r="F231" s="378"/>
      <c r="G231" s="379"/>
      <c r="H231" s="379"/>
      <c r="I231" s="379"/>
      <c r="J231" s="379"/>
      <c r="K231" s="380"/>
    </row>
    <row r="232" spans="1:11" s="19" customFormat="1" x14ac:dyDescent="0.25">
      <c r="A232" s="386"/>
      <c r="B232" s="388"/>
      <c r="C232" s="388"/>
      <c r="D232" s="88" t="s">
        <v>41</v>
      </c>
      <c r="E232" s="15"/>
      <c r="F232" s="313"/>
      <c r="G232" s="314"/>
      <c r="H232" s="314"/>
      <c r="I232" s="314"/>
      <c r="J232" s="314"/>
      <c r="K232" s="315"/>
    </row>
    <row r="233" spans="1:11" s="19" customFormat="1" x14ac:dyDescent="0.25">
      <c r="A233" s="386"/>
      <c r="B233" s="388"/>
      <c r="C233" s="388"/>
      <c r="D233" s="88" t="s">
        <v>42</v>
      </c>
      <c r="E233" s="15"/>
      <c r="F233" s="313"/>
      <c r="G233" s="314"/>
      <c r="H233" s="314"/>
      <c r="I233" s="314"/>
      <c r="J233" s="314"/>
      <c r="K233" s="315"/>
    </row>
    <row r="234" spans="1:11" s="19" customFormat="1" x14ac:dyDescent="0.25">
      <c r="A234" s="386"/>
      <c r="B234" s="388"/>
      <c r="C234" s="388"/>
      <c r="D234" s="88" t="s">
        <v>43</v>
      </c>
      <c r="E234" s="15"/>
      <c r="F234" s="313"/>
      <c r="G234" s="314"/>
      <c r="H234" s="314"/>
      <c r="I234" s="314"/>
      <c r="J234" s="314"/>
      <c r="K234" s="315"/>
    </row>
    <row r="235" spans="1:11" s="19" customFormat="1" x14ac:dyDescent="0.25">
      <c r="A235" s="386"/>
      <c r="B235" s="388"/>
      <c r="C235" s="388"/>
      <c r="D235" s="88" t="s">
        <v>44</v>
      </c>
      <c r="E235" s="15"/>
      <c r="F235" s="313"/>
      <c r="G235" s="314"/>
      <c r="H235" s="314"/>
      <c r="I235" s="314"/>
      <c r="J235" s="314"/>
      <c r="K235" s="315"/>
    </row>
    <row r="236" spans="1:11" s="19" customFormat="1" x14ac:dyDescent="0.25">
      <c r="A236" s="386"/>
      <c r="B236" s="388"/>
      <c r="C236" s="388"/>
      <c r="D236" s="88" t="s">
        <v>45</v>
      </c>
      <c r="E236" s="15"/>
      <c r="F236" s="369" t="s">
        <v>58</v>
      </c>
      <c r="G236" s="370"/>
      <c r="H236" s="370"/>
      <c r="I236" s="370"/>
      <c r="J236" s="370"/>
      <c r="K236" s="371"/>
    </row>
    <row r="237" spans="1:11" s="19" customFormat="1" x14ac:dyDescent="0.25">
      <c r="A237" s="386"/>
      <c r="B237" s="388"/>
      <c r="C237" s="388"/>
      <c r="D237" s="88" t="s">
        <v>46</v>
      </c>
      <c r="E237" s="15"/>
      <c r="F237" s="313"/>
      <c r="G237" s="314"/>
      <c r="H237" s="314"/>
      <c r="I237" s="314"/>
      <c r="J237" s="314"/>
      <c r="K237" s="315"/>
    </row>
    <row r="238" spans="1:11" s="19" customFormat="1" x14ac:dyDescent="0.25">
      <c r="A238" s="386"/>
      <c r="B238" s="388"/>
      <c r="C238" s="388"/>
      <c r="D238" s="90" t="s">
        <v>47</v>
      </c>
      <c r="E238" s="68"/>
      <c r="F238" s="406"/>
      <c r="G238" s="407"/>
      <c r="H238" s="407"/>
      <c r="I238" s="407"/>
      <c r="J238" s="407"/>
      <c r="K238" s="408"/>
    </row>
    <row r="239" spans="1:11" s="19" customFormat="1" x14ac:dyDescent="0.25">
      <c r="A239" s="69"/>
      <c r="B239" s="70"/>
      <c r="C239" s="70"/>
      <c r="D239" s="71"/>
      <c r="E239" s="72"/>
      <c r="F239" s="73"/>
      <c r="G239" s="73"/>
      <c r="H239" s="73"/>
      <c r="I239" s="73"/>
      <c r="J239" s="73"/>
      <c r="K239" s="73"/>
    </row>
    <row r="240" spans="1:11" s="19" customFormat="1" x14ac:dyDescent="0.25">
      <c r="A240" s="364" t="s">
        <v>4</v>
      </c>
      <c r="B240" s="364" t="s">
        <v>5</v>
      </c>
      <c r="C240" s="364"/>
      <c r="D240" s="372" t="s">
        <v>55</v>
      </c>
      <c r="E240" s="373"/>
      <c r="F240" s="373"/>
      <c r="G240" s="373"/>
      <c r="H240" s="373"/>
      <c r="I240" s="373"/>
      <c r="J240" s="373"/>
      <c r="K240" s="374"/>
    </row>
    <row r="241" spans="1:11" s="19" customFormat="1" ht="48" x14ac:dyDescent="0.25">
      <c r="A241" s="366"/>
      <c r="B241" s="93" t="s">
        <v>6</v>
      </c>
      <c r="C241" s="113" t="s">
        <v>7</v>
      </c>
      <c r="D241" s="113" t="s">
        <v>69</v>
      </c>
      <c r="E241" s="113" t="s">
        <v>48</v>
      </c>
      <c r="F241" s="375" t="s">
        <v>61</v>
      </c>
      <c r="G241" s="376"/>
      <c r="H241" s="376"/>
      <c r="I241" s="376"/>
      <c r="J241" s="376"/>
      <c r="K241" s="377"/>
    </row>
    <row r="242" spans="1:11" s="19" customFormat="1" x14ac:dyDescent="0.25">
      <c r="A242" s="364" t="s">
        <v>22</v>
      </c>
      <c r="B242" s="247">
        <v>0.01</v>
      </c>
      <c r="C242" s="249">
        <f>1%+(E242+E243+E244)</f>
        <v>0.01</v>
      </c>
      <c r="D242" s="92" t="s">
        <v>14</v>
      </c>
      <c r="E242" s="16"/>
      <c r="F242" s="313"/>
      <c r="G242" s="314"/>
      <c r="H242" s="314"/>
      <c r="I242" s="314"/>
      <c r="J242" s="314"/>
      <c r="K242" s="315"/>
    </row>
    <row r="243" spans="1:11" s="19" customFormat="1" x14ac:dyDescent="0.25">
      <c r="A243" s="365"/>
      <c r="B243" s="248"/>
      <c r="C243" s="250"/>
      <c r="D243" s="88" t="s">
        <v>17</v>
      </c>
      <c r="E243" s="8"/>
      <c r="F243" s="313"/>
      <c r="G243" s="314"/>
      <c r="H243" s="314"/>
      <c r="I243" s="314"/>
      <c r="J243" s="314"/>
      <c r="K243" s="315"/>
    </row>
    <row r="244" spans="1:11" s="19" customFormat="1" x14ac:dyDescent="0.25">
      <c r="A244" s="366"/>
      <c r="B244" s="367"/>
      <c r="C244" s="368"/>
      <c r="D244" s="91" t="s">
        <v>37</v>
      </c>
      <c r="E244" s="12"/>
      <c r="F244" s="316"/>
      <c r="G244" s="317"/>
      <c r="H244" s="317"/>
      <c r="I244" s="317"/>
      <c r="J244" s="317"/>
      <c r="K244" s="318"/>
    </row>
    <row r="245" spans="1:11" s="19" customFormat="1" x14ac:dyDescent="0.25">
      <c r="A245" s="94" t="s">
        <v>7</v>
      </c>
      <c r="B245" s="95">
        <f>B242+B223+B217+B211+B193+B191+B183</f>
        <v>0.89</v>
      </c>
      <c r="C245" s="96">
        <f>C242+C223+C217+C211+C193+C191+C183</f>
        <v>0.89</v>
      </c>
      <c r="D245" s="34"/>
      <c r="E245" s="58"/>
      <c r="F245" s="45"/>
      <c r="G245" s="24"/>
      <c r="H245" s="24"/>
      <c r="I245" s="24"/>
      <c r="J245" s="24"/>
      <c r="K245" s="24"/>
    </row>
    <row r="246" spans="1:11" s="19" customFormat="1" x14ac:dyDescent="0.25">
      <c r="A246" s="48"/>
      <c r="B246" s="48"/>
      <c r="C246" s="48"/>
      <c r="D246" s="48"/>
      <c r="E246" s="49"/>
      <c r="F246" s="50"/>
      <c r="G246" s="251" t="s">
        <v>150</v>
      </c>
      <c r="H246" s="252"/>
      <c r="I246" s="303"/>
      <c r="J246" s="304">
        <f>C245*J169</f>
        <v>0</v>
      </c>
      <c r="K246" s="305"/>
    </row>
    <row r="247" spans="1:11" s="19" customFormat="1" x14ac:dyDescent="0.25">
      <c r="A247" s="24"/>
      <c r="B247" s="24"/>
      <c r="C247" s="24"/>
      <c r="D247" s="24"/>
      <c r="E247" s="24"/>
      <c r="F247" s="24"/>
      <c r="G247" s="24"/>
      <c r="H247" s="24"/>
      <c r="I247" s="24"/>
      <c r="J247" s="159"/>
      <c r="K247" s="159"/>
    </row>
    <row r="248" spans="1:11" s="19" customFormat="1" ht="27" customHeight="1" x14ac:dyDescent="0.25">
      <c r="A248" s="306" t="s">
        <v>68</v>
      </c>
      <c r="B248" s="306"/>
      <c r="C248" s="306"/>
      <c r="D248" s="306"/>
      <c r="E248" s="17">
        <v>0.05</v>
      </c>
      <c r="F248" s="52"/>
      <c r="G248" s="251" t="s">
        <v>56</v>
      </c>
      <c r="H248" s="252"/>
      <c r="I248" s="303"/>
      <c r="J248" s="414">
        <f>J246*E248</f>
        <v>0</v>
      </c>
      <c r="K248" s="415"/>
    </row>
    <row r="249" spans="1:11" s="19" customFormat="1" ht="15.75" thickBot="1" x14ac:dyDescent="0.3">
      <c r="A249" s="24" t="s">
        <v>62</v>
      </c>
      <c r="B249" s="24"/>
      <c r="C249" s="53"/>
      <c r="D249" s="24"/>
      <c r="E249" s="24"/>
      <c r="F249" s="24"/>
      <c r="G249" s="24"/>
      <c r="H249" s="24"/>
      <c r="I249" s="24"/>
      <c r="J249" s="159"/>
      <c r="K249" s="159"/>
    </row>
    <row r="250" spans="1:11" s="19" customFormat="1" ht="15.75" thickBot="1" x14ac:dyDescent="0.3">
      <c r="A250" s="24"/>
      <c r="B250" s="24"/>
      <c r="C250" s="24"/>
      <c r="D250" s="24"/>
      <c r="E250" s="24"/>
      <c r="F250" s="24"/>
      <c r="G250" s="309" t="s">
        <v>84</v>
      </c>
      <c r="H250" s="310"/>
      <c r="I250" s="310"/>
      <c r="J250" s="311">
        <f>J246+J248</f>
        <v>0</v>
      </c>
      <c r="K250" s="312"/>
    </row>
    <row r="251" spans="1:11" s="19" customFormat="1" ht="15.75" thickBot="1" x14ac:dyDescent="0.3">
      <c r="A251" s="24"/>
      <c r="B251" s="24"/>
      <c r="C251" s="24"/>
      <c r="D251" s="24"/>
      <c r="E251" s="24"/>
      <c r="F251" s="24"/>
      <c r="G251" s="54"/>
      <c r="H251" s="54"/>
      <c r="I251" s="54"/>
      <c r="J251" s="141"/>
      <c r="K251" s="141"/>
    </row>
    <row r="252" spans="1:11" s="19" customFormat="1" ht="15.75" thickBot="1" x14ac:dyDescent="0.3">
      <c r="A252" s="24"/>
      <c r="B252" s="24"/>
      <c r="C252" s="24"/>
      <c r="D252" s="24"/>
      <c r="E252" s="24"/>
      <c r="F252" s="260" t="s">
        <v>66</v>
      </c>
      <c r="G252" s="261"/>
      <c r="H252" s="261"/>
      <c r="I252" s="261"/>
      <c r="J252" s="163"/>
      <c r="K252" s="142">
        <f>(J250*J252)+J250</f>
        <v>0</v>
      </c>
    </row>
    <row r="253" spans="1:11" s="19" customFormat="1" x14ac:dyDescent="0.25">
      <c r="A253" s="24"/>
      <c r="B253" s="24"/>
      <c r="C253" s="24"/>
      <c r="D253" s="24"/>
      <c r="E253" s="24"/>
      <c r="F253" s="77"/>
      <c r="G253" s="77"/>
      <c r="H253" s="77"/>
      <c r="I253" s="77"/>
      <c r="J253" s="76"/>
      <c r="K253" s="78"/>
    </row>
    <row r="254" spans="1:11" s="19" customFormat="1" x14ac:dyDescent="0.25">
      <c r="A254" s="32" t="s">
        <v>91</v>
      </c>
    </row>
    <row r="256" spans="1:11" s="19" customFormat="1" x14ac:dyDescent="0.25">
      <c r="A256" s="79"/>
      <c r="B256" s="79"/>
      <c r="C256" s="79"/>
      <c r="D256" s="79"/>
      <c r="E256" s="79"/>
      <c r="F256" s="79"/>
      <c r="G256" s="79"/>
      <c r="H256" s="79"/>
      <c r="I256" s="79"/>
      <c r="J256" s="80"/>
      <c r="K256" s="80"/>
    </row>
    <row r="257" spans="1:11" s="19" customFormat="1" x14ac:dyDescent="0.25">
      <c r="A257" s="294" t="s">
        <v>23</v>
      </c>
      <c r="B257" s="295"/>
      <c r="C257" s="295"/>
      <c r="D257" s="295"/>
      <c r="E257" s="295"/>
      <c r="F257" s="295"/>
      <c r="G257" s="295"/>
      <c r="H257" s="295"/>
      <c r="I257" s="295"/>
      <c r="J257" s="112"/>
      <c r="K257" s="115" t="s">
        <v>7</v>
      </c>
    </row>
    <row r="258" spans="1:11" s="19" customFormat="1" x14ac:dyDescent="0.25">
      <c r="A258" s="296"/>
      <c r="B258" s="297"/>
      <c r="C258" s="297"/>
      <c r="D258" s="297"/>
      <c r="E258" s="297"/>
      <c r="F258" s="297"/>
      <c r="G258" s="297"/>
      <c r="H258" s="297"/>
      <c r="I258" s="297"/>
      <c r="J258" s="104"/>
      <c r="K258" s="105" t="s">
        <v>71</v>
      </c>
    </row>
    <row r="259" spans="1:11" s="19" customFormat="1" x14ac:dyDescent="0.25">
      <c r="A259" s="97" t="s">
        <v>152</v>
      </c>
      <c r="B259" s="98"/>
      <c r="C259" s="98"/>
      <c r="D259" s="98"/>
      <c r="E259" s="98"/>
      <c r="F259" s="98"/>
      <c r="G259" s="98"/>
      <c r="H259" s="98"/>
      <c r="I259" s="98"/>
      <c r="J259" s="428"/>
      <c r="K259" s="131"/>
    </row>
    <row r="260" spans="1:11" s="19" customFormat="1" x14ac:dyDescent="0.25">
      <c r="A260" s="99"/>
      <c r="B260" s="100"/>
      <c r="C260" s="100"/>
      <c r="D260" s="100"/>
      <c r="E260" s="100"/>
      <c r="F260" s="100"/>
      <c r="G260" s="100"/>
      <c r="H260" s="101" t="s">
        <v>72</v>
      </c>
      <c r="I260" s="100"/>
      <c r="J260" s="81"/>
      <c r="K260" s="185">
        <f>J260*K259</f>
        <v>0</v>
      </c>
    </row>
    <row r="261" spans="1:11" s="19" customFormat="1" x14ac:dyDescent="0.25">
      <c r="A261" s="289" t="s">
        <v>96</v>
      </c>
      <c r="B261" s="298"/>
      <c r="C261" s="298"/>
      <c r="D261" s="298"/>
      <c r="E261" s="298"/>
      <c r="F261" s="298"/>
      <c r="G261" s="298"/>
      <c r="H261" s="298"/>
      <c r="I261" s="298"/>
      <c r="J261" s="299"/>
      <c r="K261" s="131"/>
    </row>
    <row r="262" spans="1:11" s="19" customFormat="1" x14ac:dyDescent="0.25">
      <c r="A262" s="287" t="s">
        <v>137</v>
      </c>
      <c r="B262" s="288"/>
      <c r="C262" s="288"/>
      <c r="D262" s="288"/>
      <c r="E262" s="288"/>
      <c r="F262" s="288"/>
      <c r="G262" s="288"/>
      <c r="H262" s="101" t="s">
        <v>72</v>
      </c>
      <c r="I262" s="100"/>
      <c r="J262" s="81"/>
      <c r="K262" s="185">
        <f>K261*J262</f>
        <v>0</v>
      </c>
    </row>
    <row r="263" spans="1:11" s="19" customFormat="1" x14ac:dyDescent="0.25">
      <c r="A263" s="300" t="s">
        <v>132</v>
      </c>
      <c r="B263" s="301"/>
      <c r="C263" s="301"/>
      <c r="D263" s="301"/>
      <c r="E263" s="301"/>
      <c r="F263" s="301"/>
      <c r="G263" s="301"/>
      <c r="H263" s="301"/>
      <c r="I263" s="301"/>
      <c r="J263" s="302"/>
      <c r="K263" s="131"/>
    </row>
    <row r="264" spans="1:11" s="19" customFormat="1" ht="15" customHeight="1" x14ac:dyDescent="0.25">
      <c r="A264" s="287" t="s">
        <v>88</v>
      </c>
      <c r="B264" s="288"/>
      <c r="C264" s="288"/>
      <c r="D264" s="288"/>
      <c r="E264" s="288"/>
      <c r="F264" s="288"/>
      <c r="G264" s="288"/>
      <c r="H264" s="101" t="s">
        <v>72</v>
      </c>
      <c r="I264" s="100"/>
      <c r="J264" s="81"/>
      <c r="K264" s="186">
        <f>J264*K263</f>
        <v>0</v>
      </c>
    </row>
    <row r="265" spans="1:11" s="19" customFormat="1" x14ac:dyDescent="0.25">
      <c r="A265" s="417" t="s">
        <v>153</v>
      </c>
      <c r="B265" s="418"/>
      <c r="C265" s="418"/>
      <c r="D265" s="418"/>
      <c r="E265" s="418"/>
      <c r="F265" s="418"/>
      <c r="G265" s="418"/>
      <c r="H265" s="418"/>
      <c r="I265" s="418"/>
      <c r="J265" s="427"/>
      <c r="K265" s="426"/>
    </row>
    <row r="266" spans="1:11" s="19" customFormat="1" x14ac:dyDescent="0.25">
      <c r="A266" s="197"/>
      <c r="B266" s="198"/>
      <c r="C266" s="198"/>
      <c r="D266" s="198"/>
      <c r="E266" s="198"/>
      <c r="F266" s="198"/>
      <c r="G266" s="198"/>
      <c r="H266" s="101" t="s">
        <v>72</v>
      </c>
      <c r="I266" s="102"/>
      <c r="J266" s="199"/>
      <c r="K266" s="185">
        <v>0</v>
      </c>
    </row>
    <row r="267" spans="1:11" s="19" customFormat="1" x14ac:dyDescent="0.25">
      <c r="A267" s="289" t="s">
        <v>97</v>
      </c>
      <c r="B267" s="290"/>
      <c r="C267" s="290"/>
      <c r="D267" s="290"/>
      <c r="E267" s="290"/>
      <c r="F267" s="290"/>
      <c r="G267" s="290"/>
      <c r="H267" s="290"/>
      <c r="I267" s="290"/>
      <c r="J267" s="427"/>
      <c r="K267" s="131"/>
    </row>
    <row r="268" spans="1:11" s="19" customFormat="1" x14ac:dyDescent="0.25">
      <c r="A268" s="99"/>
      <c r="B268" s="100"/>
      <c r="C268" s="100"/>
      <c r="D268" s="100"/>
      <c r="E268" s="100"/>
      <c r="F268" s="100"/>
      <c r="G268" s="100"/>
      <c r="H268" s="101" t="s">
        <v>72</v>
      </c>
      <c r="I268" s="103"/>
      <c r="J268" s="81"/>
      <c r="K268" s="185">
        <f>K267*J268</f>
        <v>0</v>
      </c>
    </row>
    <row r="269" spans="1:11" s="19" customFormat="1" ht="15.75" thickBot="1" x14ac:dyDescent="0.3">
      <c r="A269" s="24"/>
      <c r="B269" s="24"/>
      <c r="C269" s="24"/>
      <c r="D269" s="24"/>
      <c r="E269" s="24"/>
      <c r="F269" s="24"/>
      <c r="G269" s="24"/>
      <c r="H269" s="24"/>
      <c r="I269" s="24"/>
      <c r="J269" s="24"/>
      <c r="K269" s="134">
        <f>SUM(K259:K268)</f>
        <v>0</v>
      </c>
    </row>
    <row r="270" spans="1:11" s="19" customFormat="1" x14ac:dyDescent="0.25">
      <c r="A270" s="24" t="s">
        <v>135</v>
      </c>
      <c r="B270" s="24"/>
      <c r="C270" s="24"/>
      <c r="D270" s="24"/>
      <c r="E270" s="24"/>
      <c r="F270" s="24"/>
      <c r="G270" s="24"/>
      <c r="H270" s="24"/>
      <c r="I270" s="24"/>
      <c r="J270" s="24"/>
      <c r="K270" s="117"/>
    </row>
    <row r="271" spans="1:11" s="19" customFormat="1" x14ac:dyDescent="0.25">
      <c r="A271" s="24"/>
      <c r="B271" s="24"/>
      <c r="C271" s="24"/>
      <c r="D271" s="24"/>
      <c r="E271" s="24"/>
      <c r="F271" s="24"/>
      <c r="G271" s="24"/>
      <c r="H271" s="24"/>
      <c r="I271" s="24"/>
      <c r="J271" s="24"/>
      <c r="K271" s="117"/>
    </row>
    <row r="272" spans="1:11" s="19" customFormat="1" x14ac:dyDescent="0.25">
      <c r="A272" s="24"/>
      <c r="B272" s="24"/>
      <c r="C272" s="24"/>
      <c r="D272" s="24"/>
      <c r="E272" s="24"/>
      <c r="F272" s="24"/>
      <c r="G272" s="24"/>
      <c r="H272" s="24"/>
      <c r="I272" s="24"/>
      <c r="J272" s="24"/>
      <c r="K272" s="117"/>
    </row>
    <row r="274" spans="1:11" s="19" customFormat="1" x14ac:dyDescent="0.25">
      <c r="A274" s="59" t="s">
        <v>92</v>
      </c>
    </row>
    <row r="275" spans="1:11" s="19" customFormat="1" x14ac:dyDescent="0.25">
      <c r="A275" s="60"/>
    </row>
    <row r="276" spans="1:11" s="19" customFormat="1" x14ac:dyDescent="0.25">
      <c r="A276" s="291" t="s">
        <v>24</v>
      </c>
      <c r="B276" s="292"/>
      <c r="C276" s="292"/>
      <c r="D276" s="293"/>
      <c r="E276" s="143"/>
      <c r="F276" s="107" t="s">
        <v>25</v>
      </c>
      <c r="G276" s="24"/>
      <c r="H276" s="24"/>
      <c r="I276" s="24"/>
      <c r="J276" s="24"/>
      <c r="K276" s="24"/>
    </row>
    <row r="277" spans="1:11" s="19" customFormat="1" x14ac:dyDescent="0.25">
      <c r="A277" s="291" t="s">
        <v>76</v>
      </c>
      <c r="B277" s="292"/>
      <c r="C277" s="292"/>
      <c r="D277" s="293"/>
      <c r="E277" s="143"/>
      <c r="F277" s="107" t="s">
        <v>25</v>
      </c>
      <c r="G277" s="24"/>
      <c r="H277" s="24"/>
      <c r="I277" s="24"/>
      <c r="J277" s="24"/>
      <c r="K277" s="24"/>
    </row>
    <row r="278" spans="1:11" s="19" customFormat="1" x14ac:dyDescent="0.25">
      <c r="A278" s="291" t="s">
        <v>75</v>
      </c>
      <c r="B278" s="292"/>
      <c r="C278" s="292"/>
      <c r="D278" s="293"/>
      <c r="E278" s="143"/>
      <c r="F278" s="107" t="s">
        <v>25</v>
      </c>
      <c r="G278" s="24"/>
      <c r="H278" s="24"/>
      <c r="I278" s="24"/>
      <c r="J278" s="24"/>
      <c r="K278" s="24"/>
    </row>
    <row r="279" spans="1:11" s="19" customFormat="1" x14ac:dyDescent="0.25">
      <c r="A279" s="291" t="s">
        <v>26</v>
      </c>
      <c r="B279" s="292"/>
      <c r="C279" s="292"/>
      <c r="D279" s="293"/>
      <c r="E279" s="143"/>
      <c r="F279" s="107" t="s">
        <v>25</v>
      </c>
      <c r="G279" s="24"/>
      <c r="H279" s="24"/>
      <c r="I279" s="24"/>
      <c r="J279" s="24"/>
      <c r="K279" s="24"/>
    </row>
    <row r="280" spans="1:11" s="19" customFormat="1" x14ac:dyDescent="0.25">
      <c r="A280" s="24"/>
      <c r="B280" s="24"/>
      <c r="C280" s="24"/>
      <c r="D280" s="24"/>
      <c r="E280" s="24"/>
      <c r="F280" s="24"/>
      <c r="G280" s="24"/>
      <c r="H280" s="24"/>
      <c r="I280" s="24"/>
      <c r="J280" s="24"/>
      <c r="K280" s="24"/>
    </row>
    <row r="281" spans="1:11" s="19" customFormat="1" x14ac:dyDescent="0.25">
      <c r="A281" s="24"/>
      <c r="B281" s="24"/>
      <c r="C281" s="24"/>
      <c r="D281" s="24"/>
      <c r="E281" s="24"/>
      <c r="F281" s="24"/>
      <c r="G281" s="24"/>
      <c r="H281" s="24"/>
      <c r="I281" s="24"/>
      <c r="J281" s="24"/>
      <c r="K281" s="24"/>
    </row>
    <row r="282" spans="1:11" s="19" customFormat="1" x14ac:dyDescent="0.25">
      <c r="A282" s="24"/>
      <c r="B282" s="24"/>
      <c r="C282" s="24"/>
      <c r="D282" s="24"/>
      <c r="E282" s="24"/>
      <c r="F282" s="24"/>
      <c r="G282" s="24"/>
      <c r="H282" s="24"/>
      <c r="I282" s="24"/>
      <c r="J282" s="24"/>
      <c r="K282" s="24"/>
    </row>
    <row r="283" spans="1:11" s="19" customFormat="1" x14ac:dyDescent="0.25">
      <c r="A283" s="24"/>
      <c r="B283" s="24"/>
      <c r="C283" s="24"/>
      <c r="D283" s="24"/>
      <c r="E283" s="24"/>
      <c r="F283" s="24"/>
      <c r="G283" s="24"/>
      <c r="H283" s="24"/>
      <c r="I283" s="24"/>
      <c r="J283" s="24"/>
      <c r="K283" s="24"/>
    </row>
    <row r="284" spans="1:11" s="19" customFormat="1" x14ac:dyDescent="0.25">
      <c r="A284" s="24"/>
      <c r="B284" s="24"/>
      <c r="C284" s="24"/>
      <c r="D284" s="24"/>
      <c r="E284" s="24"/>
      <c r="F284" s="24"/>
      <c r="G284" s="24"/>
      <c r="H284" s="24"/>
      <c r="I284" s="24"/>
      <c r="J284" s="24"/>
      <c r="K284" s="24"/>
    </row>
    <row r="285" spans="1:11" s="19" customFormat="1" x14ac:dyDescent="0.25">
      <c r="A285" s="24"/>
      <c r="B285" s="24"/>
      <c r="C285" s="24"/>
      <c r="D285" s="24"/>
      <c r="E285" s="24"/>
      <c r="F285" s="24"/>
      <c r="G285" s="24"/>
      <c r="H285" s="24"/>
      <c r="I285" s="24"/>
      <c r="J285" s="24"/>
      <c r="K285" s="24"/>
    </row>
    <row r="286" spans="1:11" s="19" customFormat="1" x14ac:dyDescent="0.25">
      <c r="A286" s="24"/>
      <c r="B286" s="24"/>
      <c r="C286" s="24"/>
      <c r="D286" s="24"/>
      <c r="E286" s="24"/>
      <c r="F286" s="24"/>
      <c r="G286" s="24"/>
      <c r="H286" s="24"/>
      <c r="I286" s="24"/>
      <c r="J286" s="24"/>
      <c r="K286" s="24"/>
    </row>
    <row r="287" spans="1:11" s="19" customFormat="1" x14ac:dyDescent="0.25">
      <c r="A287" s="74" t="s">
        <v>93</v>
      </c>
      <c r="B287" s="24"/>
      <c r="C287" s="24"/>
      <c r="D287" s="24"/>
      <c r="E287" s="24"/>
      <c r="F287" s="24"/>
      <c r="G287" s="24"/>
      <c r="H287" s="24"/>
      <c r="I287" s="24"/>
      <c r="J287" s="24"/>
      <c r="K287" s="24"/>
    </row>
    <row r="288" spans="1:11" s="19" customFormat="1" x14ac:dyDescent="0.25">
      <c r="A288" s="34"/>
      <c r="B288" s="24"/>
      <c r="C288" s="24"/>
      <c r="D288" s="24"/>
      <c r="E288" s="24"/>
      <c r="F288" s="24"/>
      <c r="G288" s="24"/>
      <c r="H288" s="24"/>
      <c r="I288" s="24"/>
      <c r="J288" s="24"/>
      <c r="K288" s="24"/>
    </row>
    <row r="289" spans="1:11" s="19" customFormat="1" x14ac:dyDescent="0.25">
      <c r="A289" s="281" t="s">
        <v>23</v>
      </c>
      <c r="B289" s="281"/>
      <c r="C289" s="281"/>
      <c r="D289" s="281"/>
      <c r="E289" s="281"/>
      <c r="F289" s="282" t="s">
        <v>133</v>
      </c>
      <c r="G289" s="282"/>
      <c r="H289" s="283"/>
      <c r="I289" s="24"/>
      <c r="J289" s="24"/>
      <c r="K289" s="24"/>
    </row>
    <row r="290" spans="1:11" s="19" customFormat="1" x14ac:dyDescent="0.25">
      <c r="A290" s="281"/>
      <c r="B290" s="281"/>
      <c r="C290" s="281"/>
      <c r="D290" s="281"/>
      <c r="E290" s="281"/>
      <c r="F290" s="282"/>
      <c r="G290" s="282"/>
      <c r="H290" s="283"/>
      <c r="I290" s="24"/>
      <c r="J290" s="24"/>
      <c r="K290" s="24"/>
    </row>
    <row r="291" spans="1:11" s="19" customFormat="1" ht="24.75" customHeight="1" x14ac:dyDescent="0.25">
      <c r="A291" s="284" t="s">
        <v>77</v>
      </c>
      <c r="B291" s="285"/>
      <c r="C291" s="285"/>
      <c r="D291" s="285"/>
      <c r="E291" s="285"/>
      <c r="F291" s="286"/>
      <c r="G291" s="286"/>
      <c r="H291" s="167"/>
      <c r="I291" s="24"/>
      <c r="J291" s="24"/>
      <c r="K291" s="24"/>
    </row>
    <row r="292" spans="1:11" s="19" customFormat="1" ht="24" customHeight="1" x14ac:dyDescent="0.25">
      <c r="A292" s="284" t="s">
        <v>78</v>
      </c>
      <c r="B292" s="285"/>
      <c r="C292" s="285"/>
      <c r="D292" s="285"/>
      <c r="E292" s="285"/>
      <c r="F292" s="286"/>
      <c r="G292" s="286"/>
      <c r="H292" s="167"/>
      <c r="I292" s="45"/>
      <c r="J292" s="45"/>
      <c r="K292" s="24"/>
    </row>
    <row r="293" spans="1:11" s="19" customFormat="1" ht="28.5" customHeight="1" x14ac:dyDescent="0.25">
      <c r="A293" s="284" t="s">
        <v>79</v>
      </c>
      <c r="B293" s="285"/>
      <c r="C293" s="285"/>
      <c r="D293" s="285"/>
      <c r="E293" s="285"/>
      <c r="F293" s="286"/>
      <c r="G293" s="286"/>
      <c r="H293" s="167"/>
      <c r="I293" s="45"/>
      <c r="J293" s="45"/>
      <c r="K293" s="24"/>
    </row>
    <row r="294" spans="1:11" s="19" customFormat="1" ht="15" customHeight="1" x14ac:dyDescent="0.25">
      <c r="A294" s="413" t="s">
        <v>80</v>
      </c>
      <c r="B294" s="413"/>
      <c r="C294" s="413"/>
      <c r="D294" s="413"/>
      <c r="E294" s="413"/>
      <c r="F294" s="362">
        <f>SUM(F291:G293)</f>
        <v>0</v>
      </c>
      <c r="G294" s="362"/>
      <c r="H294" s="167"/>
      <c r="I294" s="45"/>
      <c r="J294" s="45"/>
      <c r="K294" s="24"/>
    </row>
    <row r="295" spans="1:11" s="19" customFormat="1" x14ac:dyDescent="0.25">
      <c r="A295" s="24"/>
      <c r="B295" s="24"/>
      <c r="C295" s="24"/>
      <c r="D295" s="24"/>
      <c r="E295" s="24"/>
      <c r="F295" s="24"/>
      <c r="G295" s="24"/>
      <c r="H295" s="24"/>
      <c r="I295" s="24"/>
      <c r="J295" s="24"/>
      <c r="K295" s="24"/>
    </row>
    <row r="296" spans="1:11" s="19" customFormat="1" x14ac:dyDescent="0.25">
      <c r="A296" s="33" t="s">
        <v>94</v>
      </c>
      <c r="B296" s="24"/>
      <c r="C296" s="24"/>
      <c r="D296" s="24"/>
      <c r="E296" s="24"/>
      <c r="F296" s="24"/>
      <c r="G296" s="24"/>
      <c r="H296" s="24"/>
      <c r="I296" s="24"/>
      <c r="J296" s="24"/>
      <c r="K296" s="24"/>
    </row>
    <row r="297" spans="1:11" s="19" customFormat="1" x14ac:dyDescent="0.25">
      <c r="A297" s="24"/>
      <c r="B297" s="24"/>
      <c r="C297" s="24"/>
      <c r="D297" s="24"/>
      <c r="E297" s="24"/>
      <c r="F297" s="24"/>
      <c r="G297" s="24"/>
      <c r="H297" s="24"/>
      <c r="I297" s="24"/>
      <c r="J297" s="24"/>
      <c r="K297" s="24"/>
    </row>
    <row r="298" spans="1:11" s="19" customFormat="1" x14ac:dyDescent="0.25">
      <c r="A298" s="270" t="s">
        <v>23</v>
      </c>
      <c r="B298" s="271"/>
      <c r="C298" s="271"/>
      <c r="D298" s="272"/>
      <c r="E298" s="111" t="s">
        <v>27</v>
      </c>
      <c r="F298" s="115" t="s">
        <v>28</v>
      </c>
      <c r="G298" s="24"/>
      <c r="H298" s="24"/>
      <c r="I298" s="24"/>
      <c r="J298" s="24"/>
      <c r="K298" s="24"/>
    </row>
    <row r="299" spans="1:11" s="19" customFormat="1" x14ac:dyDescent="0.25">
      <c r="A299" s="273"/>
      <c r="B299" s="274"/>
      <c r="C299" s="274"/>
      <c r="D299" s="275"/>
      <c r="E299" s="106" t="s">
        <v>29</v>
      </c>
      <c r="F299" s="86" t="s">
        <v>29</v>
      </c>
      <c r="G299" s="24"/>
      <c r="H299" s="24"/>
      <c r="I299" s="24"/>
      <c r="J299" s="24"/>
      <c r="K299" s="24"/>
    </row>
    <row r="300" spans="1:11" s="19" customFormat="1" x14ac:dyDescent="0.25">
      <c r="A300" s="265" t="s">
        <v>30</v>
      </c>
      <c r="B300" s="266"/>
      <c r="C300" s="266"/>
      <c r="D300" s="267"/>
      <c r="E300" s="144"/>
      <c r="F300" s="145"/>
      <c r="G300" s="24"/>
      <c r="H300" s="24"/>
      <c r="I300" s="24"/>
      <c r="J300" s="24"/>
      <c r="K300" s="24"/>
    </row>
    <row r="301" spans="1:11" s="19" customFormat="1" x14ac:dyDescent="0.25">
      <c r="A301" s="265" t="s">
        <v>31</v>
      </c>
      <c r="B301" s="266"/>
      <c r="C301" s="266"/>
      <c r="D301" s="267"/>
      <c r="E301" s="144"/>
      <c r="F301" s="145"/>
      <c r="G301" s="24"/>
      <c r="H301" s="24"/>
      <c r="I301" s="24"/>
      <c r="J301" s="24"/>
      <c r="K301" s="24"/>
    </row>
    <row r="302" spans="1:11" s="19" customFormat="1" x14ac:dyDescent="0.25">
      <c r="A302" s="265" t="s">
        <v>32</v>
      </c>
      <c r="B302" s="266"/>
      <c r="C302" s="266"/>
      <c r="D302" s="267"/>
      <c r="E302" s="144"/>
      <c r="F302" s="145"/>
      <c r="G302" s="24"/>
      <c r="H302" s="24"/>
      <c r="I302" s="24"/>
      <c r="J302" s="24"/>
      <c r="K302" s="24"/>
    </row>
    <row r="303" spans="1:11" s="19" customFormat="1" x14ac:dyDescent="0.25">
      <c r="A303" s="265" t="s">
        <v>33</v>
      </c>
      <c r="B303" s="266"/>
      <c r="C303" s="266"/>
      <c r="D303" s="267"/>
      <c r="E303" s="144"/>
      <c r="F303" s="145"/>
      <c r="G303" s="24"/>
      <c r="H303" s="24"/>
      <c r="I303" s="24"/>
      <c r="J303" s="24"/>
      <c r="K303" s="24"/>
    </row>
    <row r="304" spans="1:11" s="19" customFormat="1" x14ac:dyDescent="0.25">
      <c r="A304" s="265" t="s">
        <v>34</v>
      </c>
      <c r="B304" s="266"/>
      <c r="C304" s="266"/>
      <c r="D304" s="267"/>
      <c r="E304" s="144"/>
      <c r="F304" s="145"/>
      <c r="G304" s="24"/>
      <c r="H304" s="24"/>
      <c r="I304" s="24"/>
      <c r="J304" s="24"/>
      <c r="K304" s="24"/>
    </row>
    <row r="305" spans="1:11" s="19" customFormat="1" x14ac:dyDescent="0.25">
      <c r="A305" s="24"/>
      <c r="B305" s="24"/>
      <c r="C305" s="24"/>
      <c r="D305" s="24"/>
      <c r="E305" s="24"/>
      <c r="F305" s="24"/>
      <c r="G305" s="24"/>
      <c r="H305" s="24"/>
      <c r="I305" s="24"/>
      <c r="J305" s="24"/>
      <c r="K305" s="24"/>
    </row>
    <row r="306" spans="1:11" s="19" customFormat="1" x14ac:dyDescent="0.25">
      <c r="A306" s="24"/>
      <c r="B306" s="24"/>
      <c r="C306" s="24"/>
      <c r="D306" s="24"/>
      <c r="E306" s="24"/>
      <c r="F306" s="24"/>
      <c r="G306" s="24"/>
      <c r="H306" s="24"/>
      <c r="I306" s="24"/>
      <c r="J306" s="24"/>
      <c r="K306" s="24"/>
    </row>
    <row r="307" spans="1:11" s="19" customFormat="1" x14ac:dyDescent="0.25">
      <c r="A307" s="24"/>
      <c r="B307" s="24"/>
      <c r="C307" s="24"/>
      <c r="D307" s="24"/>
      <c r="E307" s="24"/>
      <c r="F307" s="24"/>
      <c r="G307" s="24"/>
      <c r="H307" s="24"/>
      <c r="I307" s="24"/>
      <c r="J307" s="24"/>
      <c r="K307" s="24"/>
    </row>
    <row r="308" spans="1:11" s="19" customFormat="1" ht="43.5" customHeight="1" x14ac:dyDescent="0.25">
      <c r="A308" s="268" t="s">
        <v>82</v>
      </c>
      <c r="B308" s="268"/>
      <c r="C308" s="268"/>
      <c r="D308" s="268"/>
      <c r="E308" s="268"/>
      <c r="F308" s="268"/>
      <c r="G308" s="268"/>
      <c r="H308" s="268"/>
      <c r="I308" s="268"/>
      <c r="J308" s="268"/>
      <c r="K308" s="268"/>
    </row>
    <row r="309" spans="1:11" s="19" customFormat="1" x14ac:dyDescent="0.25">
      <c r="A309" s="24"/>
      <c r="B309" s="24"/>
      <c r="C309" s="24"/>
      <c r="D309" s="24"/>
      <c r="E309" s="24"/>
      <c r="F309" s="24"/>
      <c r="G309" s="24"/>
      <c r="H309" s="24"/>
      <c r="I309" s="24"/>
      <c r="J309" s="24"/>
      <c r="K309" s="24"/>
    </row>
    <row r="310" spans="1:11" s="19" customFormat="1" x14ac:dyDescent="0.25">
      <c r="A310" s="24"/>
      <c r="B310" s="24"/>
      <c r="C310" s="24"/>
      <c r="D310" s="24"/>
      <c r="E310" s="24"/>
      <c r="F310" s="24"/>
      <c r="G310" s="24"/>
      <c r="H310" s="24"/>
      <c r="I310" s="24"/>
      <c r="J310" s="24"/>
      <c r="K310" s="24"/>
    </row>
    <row r="311" spans="1:11" s="19" customFormat="1" x14ac:dyDescent="0.25">
      <c r="A311" s="24"/>
      <c r="B311" s="24"/>
      <c r="C311" s="24"/>
      <c r="D311" s="24"/>
      <c r="E311" s="24"/>
      <c r="F311" s="24"/>
      <c r="G311" s="24"/>
      <c r="H311" s="24"/>
      <c r="I311" s="24"/>
      <c r="J311" s="24"/>
      <c r="K311" s="24"/>
    </row>
    <row r="312" spans="1:11" s="19" customFormat="1" x14ac:dyDescent="0.25">
      <c r="A312" s="253" t="s">
        <v>35</v>
      </c>
      <c r="B312" s="254"/>
      <c r="C312" s="255"/>
      <c r="D312" s="256"/>
      <c r="E312" s="24"/>
      <c r="F312" s="269" t="s">
        <v>81</v>
      </c>
      <c r="G312" s="269"/>
      <c r="H312" s="254"/>
      <c r="I312" s="256"/>
      <c r="J312" s="24"/>
      <c r="K312" s="24"/>
    </row>
    <row r="313" spans="1:11" s="19" customFormat="1" x14ac:dyDescent="0.25">
      <c r="A313" s="253"/>
      <c r="B313" s="257"/>
      <c r="C313" s="258"/>
      <c r="D313" s="259"/>
      <c r="E313" s="24"/>
      <c r="F313" s="269"/>
      <c r="G313" s="269"/>
      <c r="H313" s="257"/>
      <c r="I313" s="259"/>
      <c r="J313" s="24"/>
      <c r="K313" s="24"/>
    </row>
  </sheetData>
  <sheetProtection algorithmName="SHA-512" hashValue="cRr7IRL6jgjBySPv4zD3zTJOcacSLL7sHEYM0xYm+wMZpqXq8gb2Z91TBZY0z2xaYbRQaL21DI92SAUIOVqGXA==" saltValue="kYs6EJ3EWiwI8AYFu9j+Fw==" spinCount="100000" sheet="1" formatCells="0" formatColumns="0" formatRows="0" selectLockedCells="1"/>
  <mergeCells count="242">
    <mergeCell ref="A31:D31"/>
    <mergeCell ref="E31:F31"/>
    <mergeCell ref="A35:B35"/>
    <mergeCell ref="D35:E35"/>
    <mergeCell ref="H35:I35"/>
    <mergeCell ref="A1:I1"/>
    <mergeCell ref="C4:K4"/>
    <mergeCell ref="F6:H6"/>
    <mergeCell ref="I6:J6"/>
    <mergeCell ref="F8:H8"/>
    <mergeCell ref="I8:J8"/>
    <mergeCell ref="A11:B15"/>
    <mergeCell ref="C11:K15"/>
    <mergeCell ref="F51:K51"/>
    <mergeCell ref="F52:K52"/>
    <mergeCell ref="F53:K53"/>
    <mergeCell ref="F54:K54"/>
    <mergeCell ref="F55:K55"/>
    <mergeCell ref="F56:K56"/>
    <mergeCell ref="J35:K35"/>
    <mergeCell ref="A47:A48"/>
    <mergeCell ref="B47:C47"/>
    <mergeCell ref="D47:K47"/>
    <mergeCell ref="F48:K48"/>
    <mergeCell ref="A49:A56"/>
    <mergeCell ref="B49:B56"/>
    <mergeCell ref="C49:C56"/>
    <mergeCell ref="F49:K49"/>
    <mergeCell ref="F50:K50"/>
    <mergeCell ref="F61:K61"/>
    <mergeCell ref="F62:K62"/>
    <mergeCell ref="F63:K63"/>
    <mergeCell ref="F64:K64"/>
    <mergeCell ref="A77:A78"/>
    <mergeCell ref="B77:C77"/>
    <mergeCell ref="D77:K77"/>
    <mergeCell ref="F78:K78"/>
    <mergeCell ref="A57:A58"/>
    <mergeCell ref="B57:B58"/>
    <mergeCell ref="C57:C58"/>
    <mergeCell ref="F57:K57"/>
    <mergeCell ref="F58:K58"/>
    <mergeCell ref="A59:A64"/>
    <mergeCell ref="B59:B64"/>
    <mergeCell ref="C59:C64"/>
    <mergeCell ref="F59:K59"/>
    <mergeCell ref="F60:K60"/>
    <mergeCell ref="A79:A84"/>
    <mergeCell ref="B79:B84"/>
    <mergeCell ref="C79:C84"/>
    <mergeCell ref="F79:K79"/>
    <mergeCell ref="F80:K80"/>
    <mergeCell ref="F81:K81"/>
    <mergeCell ref="F82:K82"/>
    <mergeCell ref="F83:K83"/>
    <mergeCell ref="F84:K84"/>
    <mergeCell ref="A85:A90"/>
    <mergeCell ref="B85:B90"/>
    <mergeCell ref="C85:C90"/>
    <mergeCell ref="F85:K85"/>
    <mergeCell ref="F86:K86"/>
    <mergeCell ref="F87:K87"/>
    <mergeCell ref="F88:K88"/>
    <mergeCell ref="F89:K89"/>
    <mergeCell ref="F90:K90"/>
    <mergeCell ref="F98:K98"/>
    <mergeCell ref="F99:K99"/>
    <mergeCell ref="F100:K100"/>
    <mergeCell ref="F101:K101"/>
    <mergeCell ref="F102:K102"/>
    <mergeCell ref="F103:K103"/>
    <mergeCell ref="A91:A106"/>
    <mergeCell ref="B91:B106"/>
    <mergeCell ref="C91:C106"/>
    <mergeCell ref="F91:K91"/>
    <mergeCell ref="F92:K92"/>
    <mergeCell ref="F93:K93"/>
    <mergeCell ref="F94:K94"/>
    <mergeCell ref="F95:K95"/>
    <mergeCell ref="F96:K96"/>
    <mergeCell ref="F97:K97"/>
    <mergeCell ref="A110:A112"/>
    <mergeCell ref="B110:B112"/>
    <mergeCell ref="C110:C112"/>
    <mergeCell ref="F110:K110"/>
    <mergeCell ref="F111:K111"/>
    <mergeCell ref="F112:K112"/>
    <mergeCell ref="F104:K104"/>
    <mergeCell ref="F105:K105"/>
    <mergeCell ref="F106:K106"/>
    <mergeCell ref="A108:A109"/>
    <mergeCell ref="B108:C108"/>
    <mergeCell ref="D108:K108"/>
    <mergeCell ref="F109:K109"/>
    <mergeCell ref="A129:A130"/>
    <mergeCell ref="B129:D130"/>
    <mergeCell ref="F129:G130"/>
    <mergeCell ref="H129:I130"/>
    <mergeCell ref="A132:I132"/>
    <mergeCell ref="C135:K135"/>
    <mergeCell ref="A125:K125"/>
    <mergeCell ref="F120:I120"/>
    <mergeCell ref="G114:I114"/>
    <mergeCell ref="J114:K114"/>
    <mergeCell ref="A116:D116"/>
    <mergeCell ref="G116:I116"/>
    <mergeCell ref="J116:K116"/>
    <mergeCell ref="G118:I118"/>
    <mergeCell ref="J118:K118"/>
    <mergeCell ref="A169:B169"/>
    <mergeCell ref="D169:E169"/>
    <mergeCell ref="H169:I169"/>
    <mergeCell ref="J169:K169"/>
    <mergeCell ref="A181:A182"/>
    <mergeCell ref="B181:C181"/>
    <mergeCell ref="D181:K181"/>
    <mergeCell ref="F182:K182"/>
    <mergeCell ref="F137:H137"/>
    <mergeCell ref="I137:J137"/>
    <mergeCell ref="F139:H139"/>
    <mergeCell ref="I139:J139"/>
    <mergeCell ref="A165:D165"/>
    <mergeCell ref="E165:F165"/>
    <mergeCell ref="A141:B145"/>
    <mergeCell ref="C141:K145"/>
    <mergeCell ref="F190:K190"/>
    <mergeCell ref="A191:A192"/>
    <mergeCell ref="B191:B192"/>
    <mergeCell ref="C191:C192"/>
    <mergeCell ref="F191:K191"/>
    <mergeCell ref="F192:K192"/>
    <mergeCell ref="A183:A190"/>
    <mergeCell ref="B183:B190"/>
    <mergeCell ref="C183:C190"/>
    <mergeCell ref="F183:K183"/>
    <mergeCell ref="F184:K184"/>
    <mergeCell ref="F185:K185"/>
    <mergeCell ref="F186:K186"/>
    <mergeCell ref="F187:K187"/>
    <mergeCell ref="F188:K188"/>
    <mergeCell ref="F189:K189"/>
    <mergeCell ref="A193:A198"/>
    <mergeCell ref="B193:B198"/>
    <mergeCell ref="C193:C198"/>
    <mergeCell ref="F193:K193"/>
    <mergeCell ref="F194:K194"/>
    <mergeCell ref="F195:K195"/>
    <mergeCell ref="F196:K196"/>
    <mergeCell ref="F197:K197"/>
    <mergeCell ref="F198:K198"/>
    <mergeCell ref="A209:A210"/>
    <mergeCell ref="B209:C209"/>
    <mergeCell ref="D209:K209"/>
    <mergeCell ref="F210:K210"/>
    <mergeCell ref="A211:A216"/>
    <mergeCell ref="B211:B216"/>
    <mergeCell ref="C211:C216"/>
    <mergeCell ref="F211:K211"/>
    <mergeCell ref="F212:K212"/>
    <mergeCell ref="F213:K213"/>
    <mergeCell ref="F214:K214"/>
    <mergeCell ref="F215:K215"/>
    <mergeCell ref="F216:K216"/>
    <mergeCell ref="F230:K230"/>
    <mergeCell ref="F231:K231"/>
    <mergeCell ref="F232:K232"/>
    <mergeCell ref="F233:K233"/>
    <mergeCell ref="F221:K221"/>
    <mergeCell ref="F222:K222"/>
    <mergeCell ref="A223:A238"/>
    <mergeCell ref="B223:B238"/>
    <mergeCell ref="C223:C238"/>
    <mergeCell ref="F223:K223"/>
    <mergeCell ref="F224:K224"/>
    <mergeCell ref="F225:K225"/>
    <mergeCell ref="F226:K226"/>
    <mergeCell ref="F227:K227"/>
    <mergeCell ref="A217:A222"/>
    <mergeCell ref="B217:B222"/>
    <mergeCell ref="C217:C222"/>
    <mergeCell ref="F217:K217"/>
    <mergeCell ref="F218:K218"/>
    <mergeCell ref="F219:K219"/>
    <mergeCell ref="F220:K220"/>
    <mergeCell ref="F228:K228"/>
    <mergeCell ref="F229:K229"/>
    <mergeCell ref="F234:K234"/>
    <mergeCell ref="F235:K235"/>
    <mergeCell ref="F236:K236"/>
    <mergeCell ref="F237:K237"/>
    <mergeCell ref="F238:K238"/>
    <mergeCell ref="A240:A241"/>
    <mergeCell ref="B240:C240"/>
    <mergeCell ref="D240:K240"/>
    <mergeCell ref="F241:K241"/>
    <mergeCell ref="G246:I246"/>
    <mergeCell ref="J246:K246"/>
    <mergeCell ref="A263:J263"/>
    <mergeCell ref="A264:G264"/>
    <mergeCell ref="A267:I267"/>
    <mergeCell ref="A276:D276"/>
    <mergeCell ref="A277:D277"/>
    <mergeCell ref="F252:I252"/>
    <mergeCell ref="A257:I258"/>
    <mergeCell ref="A261:J261"/>
    <mergeCell ref="A262:G262"/>
    <mergeCell ref="A248:D248"/>
    <mergeCell ref="G248:I248"/>
    <mergeCell ref="J248:K248"/>
    <mergeCell ref="G250:I250"/>
    <mergeCell ref="J250:K250"/>
    <mergeCell ref="A242:A244"/>
    <mergeCell ref="B242:B244"/>
    <mergeCell ref="C242:C244"/>
    <mergeCell ref="F242:K242"/>
    <mergeCell ref="F243:K243"/>
    <mergeCell ref="F244:K244"/>
    <mergeCell ref="A312:A313"/>
    <mergeCell ref="B312:D313"/>
    <mergeCell ref="F312:G313"/>
    <mergeCell ref="H312:I313"/>
    <mergeCell ref="A300:D300"/>
    <mergeCell ref="A301:D301"/>
    <mergeCell ref="A302:D302"/>
    <mergeCell ref="A303:D303"/>
    <mergeCell ref="A304:D304"/>
    <mergeCell ref="A308:K308"/>
    <mergeCell ref="A265:I265"/>
    <mergeCell ref="A292:E292"/>
    <mergeCell ref="F292:G292"/>
    <mergeCell ref="A293:E293"/>
    <mergeCell ref="F293:G293"/>
    <mergeCell ref="A298:D299"/>
    <mergeCell ref="A278:D278"/>
    <mergeCell ref="A279:D279"/>
    <mergeCell ref="A289:E290"/>
    <mergeCell ref="F289:G290"/>
    <mergeCell ref="A294:E294"/>
    <mergeCell ref="F294:G294"/>
    <mergeCell ref="A291:E291"/>
    <mergeCell ref="F291:G291"/>
    <mergeCell ref="H289:H290"/>
  </mergeCells>
  <pageMargins left="0.70866141732283472" right="0.70866141732283472" top="0.98425196850393704" bottom="0.39370078740157483" header="0.31496062992125984" footer="0.31496062992125984"/>
  <pageSetup paperSize="9" orientation="landscape" r:id="rId1"/>
  <headerFooter>
    <oddHeader>&amp;LAnlage 2.4,
Neubau Feuerwehr&amp;CStandortentwicklung Berufsfeuerwehr
Kröl-/ Gobbinstraße
02826 Görlitz&amp;R18.09.2024</oddHeader>
    <oddFooter>&amp;R&amp;8&amp;Pvon&amp;N</oddFooter>
  </headerFooter>
  <rowBreaks count="6" manualBreakCount="6">
    <brk id="17" max="16383" man="1"/>
    <brk id="44" max="16383" man="1"/>
    <brk id="107" max="10" man="1"/>
    <brk id="130" max="16383" man="1"/>
    <brk id="177" max="16383" man="1"/>
    <brk id="25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9"/>
  <sheetViews>
    <sheetView topLeftCell="A98" zoomScale="145" zoomScaleNormal="145" zoomScalePageLayoutView="115" workbookViewId="0">
      <selection activeCell="F251" sqref="F251:K251"/>
    </sheetView>
  </sheetViews>
  <sheetFormatPr baseColWidth="10" defaultRowHeight="15" x14ac:dyDescent="0.25"/>
  <cols>
    <col min="1" max="1" width="10.140625" style="19" customWidth="1"/>
    <col min="2" max="2" width="6" style="19" bestFit="1" customWidth="1"/>
    <col min="3" max="3" width="8.7109375" style="19" bestFit="1" customWidth="1"/>
    <col min="4" max="4" width="11.5703125" style="19" customWidth="1"/>
    <col min="5" max="5" width="9.42578125" style="19" customWidth="1"/>
    <col min="6" max="6" width="14" style="19" customWidth="1"/>
    <col min="7" max="7" width="7.85546875" style="19" customWidth="1"/>
    <col min="8" max="8" width="14.28515625" style="19" customWidth="1"/>
    <col min="9" max="9" width="14.42578125" style="19" customWidth="1"/>
    <col min="10" max="10" width="13.42578125" style="19" customWidth="1"/>
    <col min="11" max="11" width="15.140625" style="19" bestFit="1" customWidth="1"/>
    <col min="12" max="13" width="11.42578125" style="19"/>
    <col min="14" max="16384" width="11.42578125" style="1"/>
  </cols>
  <sheetData>
    <row r="1" spans="1:13" ht="35.25" customHeight="1" x14ac:dyDescent="0.25">
      <c r="A1" s="353" t="s">
        <v>73</v>
      </c>
      <c r="B1" s="354"/>
      <c r="C1" s="354"/>
      <c r="D1" s="354"/>
      <c r="E1" s="354"/>
      <c r="F1" s="354"/>
      <c r="G1" s="354"/>
      <c r="H1" s="354"/>
      <c r="I1" s="354"/>
    </row>
    <row r="3" spans="1:13" s="2" customFormat="1" ht="12" x14ac:dyDescent="0.2">
      <c r="A3" s="24"/>
      <c r="B3" s="24"/>
      <c r="C3" s="24"/>
      <c r="D3" s="24"/>
      <c r="E3" s="24"/>
      <c r="F3" s="24"/>
      <c r="G3" s="24"/>
      <c r="H3" s="24"/>
      <c r="I3" s="24"/>
      <c r="J3" s="24"/>
      <c r="K3" s="24"/>
      <c r="L3" s="24"/>
      <c r="M3" s="24"/>
    </row>
    <row r="4" spans="1:13" s="3" customFormat="1" ht="165.75" customHeight="1" x14ac:dyDescent="0.25">
      <c r="A4" s="25" t="s">
        <v>0</v>
      </c>
      <c r="B4" s="26"/>
      <c r="C4" s="355" t="s">
        <v>144</v>
      </c>
      <c r="D4" s="355"/>
      <c r="E4" s="355"/>
      <c r="F4" s="355"/>
      <c r="G4" s="355"/>
      <c r="H4" s="355"/>
      <c r="I4" s="355"/>
      <c r="J4" s="355"/>
      <c r="K4" s="355"/>
      <c r="L4" s="26"/>
      <c r="M4" s="26"/>
    </row>
    <row r="5" spans="1:13" s="3" customFormat="1" ht="12.75" thickBot="1" x14ac:dyDescent="0.3">
      <c r="A5" s="26"/>
      <c r="B5" s="26"/>
      <c r="C5" s="109"/>
      <c r="D5" s="109"/>
      <c r="E5" s="109"/>
      <c r="F5" s="109"/>
      <c r="G5" s="109"/>
      <c r="H5" s="109"/>
      <c r="I5" s="109"/>
      <c r="J5" s="109"/>
      <c r="K5" s="109"/>
      <c r="L5" s="26"/>
      <c r="M5" s="26"/>
    </row>
    <row r="6" spans="1:13" s="3" customFormat="1" ht="15.75" thickBot="1" x14ac:dyDescent="0.3">
      <c r="A6" s="26"/>
      <c r="B6" s="26"/>
      <c r="C6" s="109"/>
      <c r="D6" s="109"/>
      <c r="E6" s="109"/>
      <c r="F6" s="357" t="s">
        <v>64</v>
      </c>
      <c r="G6" s="358"/>
      <c r="H6" s="358"/>
      <c r="I6" s="359">
        <f>H25+H160+K275</f>
        <v>0</v>
      </c>
      <c r="J6" s="360"/>
      <c r="K6" s="109"/>
      <c r="L6" s="26"/>
      <c r="M6" s="26"/>
    </row>
    <row r="7" spans="1:13" s="3" customFormat="1" ht="15.75" thickBot="1" x14ac:dyDescent="0.3">
      <c r="A7" s="27" t="s">
        <v>60</v>
      </c>
      <c r="B7" s="28"/>
      <c r="C7" s="29"/>
      <c r="D7" s="29"/>
      <c r="E7" s="29"/>
      <c r="F7" s="26"/>
      <c r="G7" s="26"/>
      <c r="H7" s="26"/>
      <c r="I7" s="154"/>
      <c r="J7" s="154"/>
      <c r="K7" s="109"/>
      <c r="L7" s="26"/>
      <c r="M7" s="26"/>
    </row>
    <row r="8" spans="1:13" s="3" customFormat="1" ht="15.75" thickBot="1" x14ac:dyDescent="0.3">
      <c r="A8" s="30"/>
      <c r="B8" s="30"/>
      <c r="C8" s="31"/>
      <c r="D8" s="29"/>
      <c r="E8" s="28"/>
      <c r="F8" s="357" t="s">
        <v>65</v>
      </c>
      <c r="G8" s="358"/>
      <c r="H8" s="358"/>
      <c r="I8" s="359">
        <f>I6*1.19</f>
        <v>0</v>
      </c>
      <c r="J8" s="360"/>
      <c r="K8" s="109"/>
      <c r="L8" s="26"/>
      <c r="M8" s="26"/>
    </row>
    <row r="9" spans="1:13" s="3" customFormat="1" ht="17.25" x14ac:dyDescent="0.3">
      <c r="A9" s="18"/>
      <c r="B9" s="19"/>
      <c r="C9" s="19"/>
      <c r="D9" s="19"/>
      <c r="E9" s="19"/>
      <c r="F9" s="19"/>
      <c r="G9" s="19"/>
      <c r="H9" s="19"/>
      <c r="I9" s="19"/>
      <c r="J9" s="19"/>
      <c r="K9" s="109"/>
      <c r="L9" s="26"/>
      <c r="M9" s="26"/>
    </row>
    <row r="10" spans="1:13" s="3" customFormat="1" ht="12" x14ac:dyDescent="0.25">
      <c r="A10" s="424" t="s">
        <v>129</v>
      </c>
      <c r="B10" s="339"/>
      <c r="C10" s="425" t="s">
        <v>128</v>
      </c>
      <c r="D10" s="345"/>
      <c r="E10" s="345"/>
      <c r="F10" s="345"/>
      <c r="G10" s="345"/>
      <c r="H10" s="345"/>
      <c r="I10" s="345"/>
      <c r="J10" s="345"/>
      <c r="K10" s="346"/>
      <c r="L10" s="26"/>
      <c r="M10" s="26"/>
    </row>
    <row r="11" spans="1:13" s="3" customFormat="1" ht="12" x14ac:dyDescent="0.25">
      <c r="A11" s="340"/>
      <c r="B11" s="341"/>
      <c r="C11" s="347"/>
      <c r="D11" s="348"/>
      <c r="E11" s="348"/>
      <c r="F11" s="348"/>
      <c r="G11" s="348"/>
      <c r="H11" s="348"/>
      <c r="I11" s="348"/>
      <c r="J11" s="348"/>
      <c r="K11" s="349"/>
      <c r="L11" s="26"/>
      <c r="M11" s="26"/>
    </row>
    <row r="12" spans="1:13" s="3" customFormat="1" ht="12" x14ac:dyDescent="0.25">
      <c r="A12" s="340"/>
      <c r="B12" s="341"/>
      <c r="C12" s="347"/>
      <c r="D12" s="348"/>
      <c r="E12" s="348"/>
      <c r="F12" s="348"/>
      <c r="G12" s="348"/>
      <c r="H12" s="348"/>
      <c r="I12" s="348"/>
      <c r="J12" s="348"/>
      <c r="K12" s="349"/>
      <c r="L12" s="26"/>
      <c r="M12" s="26"/>
    </row>
    <row r="13" spans="1:13" s="3" customFormat="1" ht="12" x14ac:dyDescent="0.25">
      <c r="A13" s="340"/>
      <c r="B13" s="341"/>
      <c r="C13" s="347"/>
      <c r="D13" s="348"/>
      <c r="E13" s="348"/>
      <c r="F13" s="348"/>
      <c r="G13" s="348"/>
      <c r="H13" s="348"/>
      <c r="I13" s="348"/>
      <c r="J13" s="348"/>
      <c r="K13" s="349"/>
      <c r="L13" s="26"/>
      <c r="M13" s="26"/>
    </row>
    <row r="14" spans="1:13" s="3" customFormat="1" ht="12" x14ac:dyDescent="0.25">
      <c r="A14" s="342"/>
      <c r="B14" s="343"/>
      <c r="C14" s="350"/>
      <c r="D14" s="351"/>
      <c r="E14" s="351"/>
      <c r="F14" s="351"/>
      <c r="G14" s="351"/>
      <c r="H14" s="351"/>
      <c r="I14" s="351"/>
      <c r="J14" s="351"/>
      <c r="K14" s="352"/>
      <c r="L14" s="26"/>
      <c r="M14" s="26"/>
    </row>
    <row r="15" spans="1:13" s="3" customFormat="1" x14ac:dyDescent="0.25">
      <c r="A15" s="151"/>
      <c r="B15" s="151"/>
      <c r="C15" s="150"/>
      <c r="D15" s="150"/>
      <c r="E15" s="150"/>
      <c r="F15" s="150"/>
      <c r="G15" s="150"/>
      <c r="H15" s="150"/>
      <c r="I15" s="150"/>
      <c r="J15" s="150"/>
      <c r="K15" s="150"/>
      <c r="L15" s="26"/>
      <c r="M15" s="26"/>
    </row>
    <row r="16" spans="1:13" s="3" customFormat="1" x14ac:dyDescent="0.25">
      <c r="A16" s="151"/>
      <c r="B16" s="151"/>
      <c r="C16" s="169"/>
      <c r="D16" s="169"/>
      <c r="E16" s="169"/>
      <c r="F16" s="169"/>
      <c r="G16" s="169"/>
      <c r="H16" s="169"/>
      <c r="I16" s="169"/>
      <c r="J16" s="169"/>
      <c r="K16" s="169"/>
      <c r="L16" s="26"/>
      <c r="M16" s="26"/>
    </row>
    <row r="17" spans="1:13" s="3" customFormat="1" x14ac:dyDescent="0.25">
      <c r="A17" s="151"/>
      <c r="B17" s="151"/>
      <c r="C17" s="169"/>
      <c r="D17" s="169"/>
      <c r="E17" s="169"/>
      <c r="F17" s="169"/>
      <c r="G17" s="169"/>
      <c r="H17" s="169"/>
      <c r="I17" s="169"/>
      <c r="J17" s="169"/>
      <c r="K17" s="169"/>
      <c r="L17" s="26"/>
      <c r="M17" s="26"/>
    </row>
    <row r="18" spans="1:13" s="3" customFormat="1" x14ac:dyDescent="0.25">
      <c r="A18" s="151"/>
      <c r="B18" s="151"/>
      <c r="C18" s="169"/>
      <c r="D18" s="169"/>
      <c r="E18" s="169"/>
      <c r="F18" s="169"/>
      <c r="G18" s="169"/>
      <c r="H18" s="169"/>
      <c r="I18" s="169"/>
      <c r="J18" s="169"/>
      <c r="K18" s="169"/>
      <c r="L18" s="26"/>
      <c r="M18" s="26"/>
    </row>
    <row r="19" spans="1:13" s="3" customFormat="1" x14ac:dyDescent="0.25">
      <c r="A19" s="151"/>
      <c r="B19" s="151"/>
      <c r="C19" s="169"/>
      <c r="D19" s="169"/>
      <c r="E19" s="169"/>
      <c r="F19" s="169"/>
      <c r="G19" s="169"/>
      <c r="H19" s="169"/>
      <c r="I19" s="169"/>
      <c r="J19" s="169"/>
      <c r="K19" s="169"/>
      <c r="L19" s="26"/>
      <c r="M19" s="26"/>
    </row>
    <row r="20" spans="1:13" s="3" customFormat="1" x14ac:dyDescent="0.25">
      <c r="A20" s="151"/>
      <c r="B20" s="151"/>
      <c r="C20" s="169"/>
      <c r="D20" s="169"/>
      <c r="E20" s="169"/>
      <c r="F20" s="169"/>
      <c r="G20" s="169"/>
      <c r="H20" s="169"/>
      <c r="I20" s="169"/>
      <c r="J20" s="169"/>
      <c r="K20" s="169"/>
      <c r="L20" s="26"/>
      <c r="M20" s="26"/>
    </row>
    <row r="21" spans="1:13" s="3" customFormat="1" x14ac:dyDescent="0.25">
      <c r="A21" s="151"/>
      <c r="B21" s="151"/>
      <c r="C21" s="169"/>
      <c r="D21" s="169"/>
      <c r="E21" s="169"/>
      <c r="F21" s="169"/>
      <c r="G21" s="169"/>
      <c r="H21" s="169"/>
      <c r="I21" s="169"/>
      <c r="J21" s="169"/>
      <c r="K21" s="169"/>
      <c r="L21" s="26"/>
      <c r="M21" s="26"/>
    </row>
    <row r="22" spans="1:13" s="3" customFormat="1" x14ac:dyDescent="0.25">
      <c r="A22" s="151"/>
      <c r="B22" s="151"/>
      <c r="C22" s="169"/>
      <c r="D22" s="169"/>
      <c r="E22" s="169"/>
      <c r="F22" s="169"/>
      <c r="G22" s="169"/>
      <c r="H22" s="169"/>
      <c r="I22" s="169"/>
      <c r="J22" s="169"/>
      <c r="K22" s="169"/>
      <c r="L22" s="26"/>
      <c r="M22" s="26"/>
    </row>
    <row r="23" spans="1:13" s="3" customFormat="1" x14ac:dyDescent="0.25">
      <c r="A23" s="151"/>
      <c r="B23" s="151"/>
      <c r="C23" s="169"/>
      <c r="D23" s="169"/>
      <c r="E23" s="169"/>
      <c r="F23" s="169"/>
      <c r="G23" s="169"/>
      <c r="H23" s="169"/>
      <c r="I23" s="169"/>
      <c r="J23" s="169"/>
      <c r="K23" s="169"/>
      <c r="L23" s="26"/>
      <c r="M23" s="26"/>
    </row>
    <row r="24" spans="1:13" s="3" customFormat="1" ht="15.75" thickBot="1" x14ac:dyDescent="0.3">
      <c r="A24" s="151"/>
      <c r="B24" s="19" t="s">
        <v>90</v>
      </c>
      <c r="C24" s="19"/>
      <c r="D24" s="19"/>
      <c r="E24" s="19"/>
      <c r="F24" s="26"/>
      <c r="G24" s="26"/>
      <c r="H24" s="62"/>
      <c r="I24" s="150"/>
      <c r="J24" s="150"/>
      <c r="K24" s="150"/>
      <c r="L24" s="26"/>
      <c r="M24" s="26"/>
    </row>
    <row r="25" spans="1:13" s="3" customFormat="1" ht="15.75" thickBot="1" x14ac:dyDescent="0.3">
      <c r="A25" s="151"/>
      <c r="B25" s="19"/>
      <c r="C25" s="19" t="s">
        <v>83</v>
      </c>
      <c r="D25" s="19"/>
      <c r="E25" s="19"/>
      <c r="F25" s="26"/>
      <c r="G25" s="26"/>
      <c r="H25" s="153">
        <f>K126</f>
        <v>0</v>
      </c>
      <c r="I25" s="150"/>
      <c r="J25" s="150"/>
      <c r="K25" s="150"/>
      <c r="L25" s="26"/>
      <c r="M25" s="26"/>
    </row>
    <row r="26" spans="1:13" s="3" customFormat="1" x14ac:dyDescent="0.25">
      <c r="A26" s="151"/>
      <c r="B26" s="151"/>
      <c r="C26" s="150"/>
      <c r="D26" s="150"/>
      <c r="E26" s="150"/>
      <c r="F26" s="150"/>
      <c r="G26" s="150"/>
      <c r="H26" s="174"/>
      <c r="I26" s="150"/>
      <c r="J26" s="150"/>
      <c r="K26" s="150"/>
      <c r="L26" s="26"/>
      <c r="M26" s="26"/>
    </row>
    <row r="27" spans="1:13" s="3" customFormat="1" x14ac:dyDescent="0.25">
      <c r="A27" s="151"/>
      <c r="B27" s="151"/>
      <c r="C27" s="150"/>
      <c r="D27" s="150"/>
      <c r="E27" s="150"/>
      <c r="F27" s="150"/>
      <c r="G27" s="150"/>
      <c r="H27" s="174"/>
      <c r="I27" s="150"/>
      <c r="J27" s="150"/>
      <c r="K27" s="150"/>
      <c r="L27" s="26"/>
      <c r="M27" s="26"/>
    </row>
    <row r="28" spans="1:13" s="3" customFormat="1" x14ac:dyDescent="0.25">
      <c r="A28" s="19"/>
      <c r="B28" s="26"/>
      <c r="C28" s="19"/>
      <c r="D28" s="19"/>
      <c r="E28" s="19"/>
      <c r="F28" s="19"/>
      <c r="G28" s="19"/>
      <c r="H28" s="21"/>
      <c r="I28" s="21"/>
      <c r="J28" s="21"/>
      <c r="K28" s="21"/>
      <c r="L28" s="26"/>
      <c r="M28" s="26"/>
    </row>
    <row r="29" spans="1:13" s="205" customFormat="1" x14ac:dyDescent="0.25">
      <c r="A29" s="202"/>
      <c r="B29" s="202"/>
      <c r="C29" s="202"/>
      <c r="D29" s="202"/>
      <c r="E29" s="202"/>
      <c r="F29" s="202"/>
      <c r="G29" s="202"/>
      <c r="H29" s="203"/>
      <c r="I29" s="204"/>
      <c r="J29" s="202"/>
      <c r="K29" s="63"/>
      <c r="L29" s="62"/>
      <c r="M29" s="62"/>
    </row>
    <row r="30" spans="1:13" s="205" customFormat="1" x14ac:dyDescent="0.25">
      <c r="A30" s="202"/>
      <c r="B30" s="202"/>
      <c r="C30" s="202"/>
      <c r="D30" s="202"/>
      <c r="E30" s="202"/>
      <c r="F30" s="202"/>
      <c r="G30" s="202"/>
      <c r="H30" s="62"/>
      <c r="I30" s="204"/>
      <c r="J30" s="202"/>
      <c r="K30" s="63"/>
      <c r="L30" s="62"/>
      <c r="M30" s="62"/>
    </row>
    <row r="31" spans="1:13" s="205" customFormat="1" x14ac:dyDescent="0.25">
      <c r="A31" s="202"/>
      <c r="B31" s="202"/>
      <c r="C31" s="202"/>
      <c r="D31" s="202"/>
      <c r="E31" s="206"/>
      <c r="F31" s="62"/>
      <c r="G31" s="202"/>
      <c r="H31" s="203"/>
      <c r="I31" s="204"/>
      <c r="J31" s="202"/>
      <c r="K31" s="63"/>
      <c r="L31" s="62"/>
      <c r="M31" s="62"/>
    </row>
    <row r="32" spans="1:13" s="3" customFormat="1" x14ac:dyDescent="0.25">
      <c r="A32" s="19"/>
      <c r="B32" s="19"/>
      <c r="C32" s="19"/>
      <c r="D32" s="19"/>
      <c r="E32" s="23"/>
      <c r="F32" s="26"/>
      <c r="G32" s="19"/>
      <c r="H32" s="65"/>
      <c r="I32" s="22"/>
      <c r="J32" s="19"/>
      <c r="K32" s="109"/>
      <c r="L32" s="26"/>
      <c r="M32" s="26"/>
    </row>
    <row r="33" spans="1:13" s="3" customFormat="1" ht="15" customHeight="1" x14ac:dyDescent="0.25">
      <c r="A33" s="25"/>
      <c r="B33" s="26"/>
      <c r="C33" s="109"/>
      <c r="D33" s="109"/>
      <c r="E33" s="109"/>
      <c r="F33" s="109"/>
      <c r="G33" s="109"/>
      <c r="H33" s="109"/>
      <c r="I33" s="109"/>
      <c r="J33" s="109"/>
      <c r="K33" s="109"/>
      <c r="L33" s="26"/>
      <c r="M33" s="26"/>
    </row>
    <row r="34" spans="1:13" s="3" customFormat="1" ht="15" customHeight="1" x14ac:dyDescent="0.25">
      <c r="A34" s="32" t="s">
        <v>89</v>
      </c>
      <c r="B34" s="26"/>
      <c r="C34" s="109"/>
      <c r="D34" s="109"/>
      <c r="E34" s="109"/>
      <c r="F34" s="109"/>
      <c r="G34" s="109"/>
      <c r="H34" s="109"/>
      <c r="I34" s="109"/>
      <c r="J34" s="109"/>
      <c r="K34" s="109"/>
      <c r="L34" s="26"/>
      <c r="M34" s="26"/>
    </row>
    <row r="35" spans="1:13" s="3" customFormat="1" ht="15" customHeight="1" x14ac:dyDescent="0.25">
      <c r="A35" s="25"/>
      <c r="B35" s="26"/>
      <c r="C35" s="109"/>
      <c r="D35" s="109"/>
      <c r="E35" s="109"/>
      <c r="F35" s="109"/>
      <c r="G35" s="109"/>
      <c r="H35" s="109"/>
      <c r="I35" s="109"/>
      <c r="J35" s="109"/>
      <c r="K35" s="109"/>
      <c r="L35" s="26"/>
      <c r="M35" s="26"/>
    </row>
    <row r="36" spans="1:13" s="2" customFormat="1" ht="15" customHeight="1" x14ac:dyDescent="0.2">
      <c r="A36" s="33" t="s">
        <v>74</v>
      </c>
      <c r="B36" s="24"/>
      <c r="C36" s="24"/>
      <c r="D36" s="24"/>
      <c r="E36" s="24"/>
      <c r="F36" s="24"/>
      <c r="G36" s="24"/>
      <c r="H36" s="24"/>
      <c r="I36" s="24"/>
      <c r="J36" s="24"/>
      <c r="K36" s="24"/>
      <c r="L36" s="24"/>
      <c r="M36" s="24"/>
    </row>
    <row r="37" spans="1:13" s="2" customFormat="1" ht="15" customHeight="1" x14ac:dyDescent="0.2">
      <c r="A37" s="24"/>
      <c r="B37" s="24"/>
      <c r="C37" s="24"/>
      <c r="D37" s="24"/>
      <c r="E37" s="24"/>
      <c r="F37" s="24"/>
      <c r="G37" s="24"/>
      <c r="H37" s="24"/>
      <c r="I37" s="24"/>
      <c r="J37" s="24"/>
      <c r="K37" s="24"/>
      <c r="L37" s="24"/>
      <c r="M37" s="24"/>
    </row>
    <row r="38" spans="1:13" s="2" customFormat="1" ht="15" customHeight="1" x14ac:dyDescent="0.2">
      <c r="A38" s="309" t="s">
        <v>52</v>
      </c>
      <c r="B38" s="310"/>
      <c r="C38" s="310"/>
      <c r="D38" s="322"/>
      <c r="E38" s="336">
        <v>91400</v>
      </c>
      <c r="F38" s="337"/>
      <c r="G38" s="34"/>
      <c r="H38" s="24"/>
      <c r="I38" s="24"/>
      <c r="J38" s="24"/>
      <c r="K38" s="24"/>
      <c r="L38" s="24"/>
      <c r="M38" s="24"/>
    </row>
    <row r="39" spans="1:13" s="2" customFormat="1" ht="15" customHeight="1" x14ac:dyDescent="0.2">
      <c r="A39" s="35"/>
      <c r="B39" s="35"/>
      <c r="C39" s="35"/>
      <c r="D39" s="35"/>
      <c r="E39" s="35"/>
      <c r="F39" s="35"/>
      <c r="G39" s="35"/>
      <c r="H39" s="35"/>
      <c r="I39" s="35"/>
      <c r="J39" s="35"/>
      <c r="K39" s="35"/>
      <c r="L39" s="24"/>
      <c r="M39" s="24"/>
    </row>
    <row r="40" spans="1:13" s="2" customFormat="1" ht="15" customHeight="1" x14ac:dyDescent="0.2">
      <c r="A40" s="36" t="s">
        <v>67</v>
      </c>
      <c r="B40" s="24"/>
      <c r="C40" s="24"/>
      <c r="D40" s="24"/>
      <c r="E40" s="24"/>
      <c r="F40" s="37"/>
      <c r="G40" s="24"/>
      <c r="H40" s="24"/>
      <c r="I40" s="24"/>
      <c r="J40" s="24"/>
      <c r="K40" s="24"/>
      <c r="L40" s="24"/>
      <c r="M40" s="24"/>
    </row>
    <row r="41" spans="1:13" s="2" customFormat="1" ht="15" customHeight="1" x14ac:dyDescent="0.2">
      <c r="A41" s="24"/>
      <c r="B41" s="24"/>
      <c r="C41" s="24"/>
      <c r="D41" s="24"/>
      <c r="E41" s="24"/>
      <c r="F41" s="38" t="s">
        <v>51</v>
      </c>
      <c r="G41" s="24"/>
      <c r="H41" s="24"/>
      <c r="I41" s="24"/>
      <c r="J41" s="24"/>
      <c r="K41" s="24"/>
      <c r="L41" s="24"/>
      <c r="M41" s="24"/>
    </row>
    <row r="42" spans="1:13" s="2" customFormat="1" ht="31.5" customHeight="1" x14ac:dyDescent="0.2">
      <c r="A42" s="251" t="s">
        <v>53</v>
      </c>
      <c r="B42" s="252"/>
      <c r="C42" s="4"/>
      <c r="D42" s="309" t="s">
        <v>49</v>
      </c>
      <c r="E42" s="322"/>
      <c r="F42" s="5"/>
      <c r="G42" s="24"/>
      <c r="H42" s="309" t="s">
        <v>36</v>
      </c>
      <c r="I42" s="322"/>
      <c r="J42" s="323">
        <f>((K50-K48)*(E38-H48)/(H50-H48))+K48</f>
        <v>0</v>
      </c>
      <c r="K42" s="324"/>
      <c r="L42" s="24"/>
      <c r="M42" s="24"/>
    </row>
    <row r="43" spans="1:13" s="2" customFormat="1" ht="15" customHeight="1" x14ac:dyDescent="0.2">
      <c r="A43" s="24"/>
      <c r="B43" s="24"/>
      <c r="C43" s="24"/>
      <c r="D43" s="24"/>
      <c r="E43" s="24"/>
      <c r="F43" s="24"/>
      <c r="G43" s="24"/>
      <c r="H43" s="24"/>
      <c r="I43" s="24"/>
      <c r="J43" s="24"/>
      <c r="K43" s="24"/>
      <c r="L43" s="24"/>
      <c r="M43" s="24"/>
    </row>
    <row r="44" spans="1:13" s="2" customFormat="1" ht="24" customHeight="1" x14ac:dyDescent="0.2">
      <c r="A44" s="24"/>
      <c r="B44" s="24"/>
      <c r="C44" s="24"/>
      <c r="D44" s="39" t="s">
        <v>54</v>
      </c>
      <c r="E44" s="24"/>
      <c r="F44" s="24"/>
      <c r="G44" s="24"/>
      <c r="H44" s="24"/>
      <c r="I44" s="24"/>
      <c r="J44" s="24"/>
      <c r="K44" s="24"/>
      <c r="L44" s="24"/>
      <c r="M44" s="24"/>
    </row>
    <row r="45" spans="1:13" s="2" customFormat="1" ht="15" customHeight="1" x14ac:dyDescent="0.2">
      <c r="A45" s="24"/>
      <c r="B45" s="24"/>
      <c r="C45" s="24"/>
      <c r="D45" s="39"/>
      <c r="E45" s="24"/>
      <c r="F45" s="24"/>
      <c r="G45" s="24"/>
      <c r="H45" s="39" t="s">
        <v>148</v>
      </c>
      <c r="I45" s="24"/>
      <c r="J45" s="24"/>
      <c r="K45" s="24"/>
      <c r="L45" s="24"/>
      <c r="M45" s="24"/>
    </row>
    <row r="46" spans="1:13" s="2" customFormat="1" ht="15" customHeight="1" x14ac:dyDescent="0.2">
      <c r="A46" s="24"/>
      <c r="B46" s="40"/>
      <c r="C46" s="41"/>
      <c r="D46" s="35"/>
      <c r="E46" s="24"/>
      <c r="F46" s="24"/>
      <c r="G46" s="24"/>
      <c r="H46" s="24"/>
      <c r="I46" s="24"/>
      <c r="J46" s="24"/>
      <c r="K46" s="24"/>
      <c r="L46" s="24"/>
      <c r="M46" s="24"/>
    </row>
    <row r="47" spans="1:13" s="6" customFormat="1" ht="24" x14ac:dyDescent="0.25">
      <c r="A47" s="42"/>
      <c r="B47" s="41"/>
      <c r="C47" s="41"/>
      <c r="D47" s="43"/>
      <c r="E47" s="43"/>
      <c r="F47" s="43"/>
      <c r="G47" s="43"/>
      <c r="H47" s="82" t="s">
        <v>50</v>
      </c>
      <c r="I47" s="82" t="s">
        <v>1</v>
      </c>
      <c r="J47" s="82" t="s">
        <v>2</v>
      </c>
      <c r="K47" s="83" t="s">
        <v>3</v>
      </c>
      <c r="L47" s="44"/>
      <c r="M47" s="44"/>
    </row>
    <row r="48" spans="1:13" s="6" customFormat="1" ht="27.75" customHeight="1" x14ac:dyDescent="0.25">
      <c r="A48" s="42"/>
      <c r="B48" s="41"/>
      <c r="C48" s="41"/>
      <c r="D48" s="43"/>
      <c r="E48" s="43"/>
      <c r="F48" s="43"/>
      <c r="G48" s="43"/>
      <c r="H48" s="139">
        <v>75000</v>
      </c>
      <c r="I48" s="137"/>
      <c r="J48" s="137"/>
      <c r="K48" s="138">
        <f>((J48-I48)*F42)+I48</f>
        <v>0</v>
      </c>
      <c r="L48" s="44"/>
      <c r="M48" s="44"/>
    </row>
    <row r="49" spans="1:13" s="6" customFormat="1" ht="15" customHeight="1" x14ac:dyDescent="0.25">
      <c r="A49" s="42"/>
      <c r="B49" s="41"/>
      <c r="C49" s="41"/>
      <c r="D49" s="43"/>
      <c r="E49" s="43"/>
      <c r="F49" s="43"/>
      <c r="G49" s="43"/>
      <c r="H49" s="139"/>
      <c r="I49" s="139"/>
      <c r="J49" s="139"/>
      <c r="K49" s="138"/>
      <c r="L49" s="44"/>
      <c r="M49" s="44"/>
    </row>
    <row r="50" spans="1:13" s="6" customFormat="1" ht="26.25" customHeight="1" x14ac:dyDescent="0.25">
      <c r="A50" s="42"/>
      <c r="B50" s="41"/>
      <c r="C50" s="41"/>
      <c r="D50" s="43"/>
      <c r="E50" s="43"/>
      <c r="F50" s="43"/>
      <c r="G50" s="43"/>
      <c r="H50" s="139">
        <v>100000</v>
      </c>
      <c r="I50" s="137"/>
      <c r="J50" s="137"/>
      <c r="K50" s="138">
        <f>((J50-I50)*F42)+I50</f>
        <v>0</v>
      </c>
      <c r="L50" s="44"/>
      <c r="M50" s="44"/>
    </row>
    <row r="51" spans="1:13" s="2" customFormat="1" ht="15" customHeight="1" x14ac:dyDescent="0.2">
      <c r="A51" s="45"/>
      <c r="B51" s="41"/>
      <c r="C51" s="41"/>
      <c r="D51" s="35"/>
      <c r="E51" s="35"/>
      <c r="F51" s="35"/>
      <c r="G51" s="35"/>
      <c r="H51" s="35"/>
      <c r="I51" s="35"/>
      <c r="J51" s="35"/>
      <c r="K51" s="35"/>
      <c r="L51" s="24"/>
      <c r="M51" s="24"/>
    </row>
    <row r="52" spans="1:13" s="2" customFormat="1" ht="12" x14ac:dyDescent="0.2">
      <c r="A52" s="33" t="s">
        <v>90</v>
      </c>
      <c r="B52" s="41"/>
      <c r="C52" s="41"/>
      <c r="D52" s="35"/>
      <c r="E52" s="35"/>
      <c r="F52" s="35"/>
      <c r="G52" s="35"/>
      <c r="H52" s="35"/>
      <c r="I52" s="35"/>
      <c r="J52" s="35"/>
      <c r="K52" s="35"/>
      <c r="L52" s="24"/>
      <c r="M52" s="24"/>
    </row>
    <row r="53" spans="1:13" s="2" customFormat="1" ht="12" customHeight="1" x14ac:dyDescent="0.2">
      <c r="A53" s="45"/>
      <c r="B53" s="41"/>
      <c r="C53" s="41"/>
      <c r="D53" s="35"/>
      <c r="E53" s="35"/>
      <c r="F53" s="35"/>
      <c r="G53" s="35"/>
      <c r="H53" s="35"/>
      <c r="I53" s="35"/>
      <c r="J53" s="35"/>
      <c r="K53" s="35"/>
      <c r="L53" s="24"/>
      <c r="M53" s="24"/>
    </row>
    <row r="54" spans="1:13" s="2" customFormat="1" ht="15" customHeight="1" x14ac:dyDescent="0.2">
      <c r="A54" s="245" t="s">
        <v>4</v>
      </c>
      <c r="B54" s="245" t="s">
        <v>5</v>
      </c>
      <c r="C54" s="245"/>
      <c r="D54" s="326" t="s">
        <v>55</v>
      </c>
      <c r="E54" s="327"/>
      <c r="F54" s="327"/>
      <c r="G54" s="327"/>
      <c r="H54" s="327"/>
      <c r="I54" s="327"/>
      <c r="J54" s="327"/>
      <c r="K54" s="328"/>
      <c r="L54" s="24"/>
      <c r="M54" s="24"/>
    </row>
    <row r="55" spans="1:13" s="2" customFormat="1" ht="48.95" customHeight="1" x14ac:dyDescent="0.2">
      <c r="A55" s="325"/>
      <c r="B55" s="86" t="s">
        <v>6</v>
      </c>
      <c r="C55" s="110" t="s">
        <v>7</v>
      </c>
      <c r="D55" s="110" t="s">
        <v>69</v>
      </c>
      <c r="E55" s="110" t="s">
        <v>48</v>
      </c>
      <c r="F55" s="329" t="s">
        <v>61</v>
      </c>
      <c r="G55" s="330"/>
      <c r="H55" s="330"/>
      <c r="I55" s="330"/>
      <c r="J55" s="330"/>
      <c r="K55" s="331"/>
      <c r="L55" s="24"/>
      <c r="M55" s="24"/>
    </row>
    <row r="56" spans="1:13" s="2" customFormat="1" ht="15" customHeight="1" x14ac:dyDescent="0.2">
      <c r="A56" s="245" t="s">
        <v>10</v>
      </c>
      <c r="B56" s="247">
        <v>0.17</v>
      </c>
      <c r="C56" s="249">
        <f>17%+(E56+E57+E58+E59+E60+E61+E62+E63)</f>
        <v>0.17</v>
      </c>
      <c r="D56" s="87" t="s">
        <v>14</v>
      </c>
      <c r="E56" s="7"/>
      <c r="F56" s="319"/>
      <c r="G56" s="320"/>
      <c r="H56" s="320"/>
      <c r="I56" s="320"/>
      <c r="J56" s="320"/>
      <c r="K56" s="321"/>
      <c r="L56" s="24"/>
      <c r="M56" s="24"/>
    </row>
    <row r="57" spans="1:13" s="2" customFormat="1" ht="15" customHeight="1" x14ac:dyDescent="0.2">
      <c r="A57" s="246"/>
      <c r="B57" s="248"/>
      <c r="C57" s="250"/>
      <c r="D57" s="88" t="s">
        <v>17</v>
      </c>
      <c r="E57" s="8"/>
      <c r="F57" s="313"/>
      <c r="G57" s="314"/>
      <c r="H57" s="314"/>
      <c r="I57" s="314"/>
      <c r="J57" s="314"/>
      <c r="K57" s="315"/>
      <c r="L57" s="24"/>
      <c r="M57" s="24"/>
    </row>
    <row r="58" spans="1:13" s="2" customFormat="1" ht="15" customHeight="1" x14ac:dyDescent="0.2">
      <c r="A58" s="246"/>
      <c r="B58" s="248"/>
      <c r="C58" s="250"/>
      <c r="D58" s="89" t="s">
        <v>37</v>
      </c>
      <c r="E58" s="10"/>
      <c r="F58" s="313"/>
      <c r="G58" s="314"/>
      <c r="H58" s="314"/>
      <c r="I58" s="314"/>
      <c r="J58" s="314"/>
      <c r="K58" s="315"/>
      <c r="L58" s="24"/>
      <c r="M58" s="24"/>
    </row>
    <row r="59" spans="1:13" s="2" customFormat="1" ht="15" customHeight="1" x14ac:dyDescent="0.2">
      <c r="A59" s="246"/>
      <c r="B59" s="248"/>
      <c r="C59" s="250"/>
      <c r="D59" s="88" t="s">
        <v>38</v>
      </c>
      <c r="E59" s="8"/>
      <c r="F59" s="313"/>
      <c r="G59" s="314"/>
      <c r="H59" s="314"/>
      <c r="I59" s="314"/>
      <c r="J59" s="314"/>
      <c r="K59" s="315"/>
      <c r="L59" s="24"/>
      <c r="M59" s="24"/>
    </row>
    <row r="60" spans="1:13" s="2" customFormat="1" ht="15" customHeight="1" x14ac:dyDescent="0.2">
      <c r="A60" s="246"/>
      <c r="B60" s="248"/>
      <c r="C60" s="250"/>
      <c r="D60" s="88" t="s">
        <v>18</v>
      </c>
      <c r="E60" s="8"/>
      <c r="F60" s="313"/>
      <c r="G60" s="314"/>
      <c r="H60" s="314"/>
      <c r="I60" s="314"/>
      <c r="J60" s="314"/>
      <c r="K60" s="315"/>
      <c r="L60" s="24"/>
      <c r="M60" s="24"/>
    </row>
    <row r="61" spans="1:13" s="2" customFormat="1" ht="15" customHeight="1" x14ac:dyDescent="0.2">
      <c r="A61" s="246"/>
      <c r="B61" s="248"/>
      <c r="C61" s="250"/>
      <c r="D61" s="88" t="s">
        <v>15</v>
      </c>
      <c r="E61" s="8"/>
      <c r="F61" s="313"/>
      <c r="G61" s="314"/>
      <c r="H61" s="314"/>
      <c r="I61" s="314"/>
      <c r="J61" s="314"/>
      <c r="K61" s="315"/>
      <c r="L61" s="24"/>
      <c r="M61" s="24"/>
    </row>
    <row r="62" spans="1:13" s="2" customFormat="1" ht="15" customHeight="1" x14ac:dyDescent="0.2">
      <c r="A62" s="246"/>
      <c r="B62" s="248"/>
      <c r="C62" s="250"/>
      <c r="D62" s="90" t="s">
        <v>39</v>
      </c>
      <c r="E62" s="8"/>
      <c r="F62" s="313"/>
      <c r="G62" s="314"/>
      <c r="H62" s="314"/>
      <c r="I62" s="314"/>
      <c r="J62" s="314"/>
      <c r="K62" s="315"/>
      <c r="L62" s="24"/>
      <c r="M62" s="24"/>
    </row>
    <row r="63" spans="1:13" s="2" customFormat="1" ht="15" customHeight="1" x14ac:dyDescent="0.2">
      <c r="A63" s="325"/>
      <c r="B63" s="367"/>
      <c r="C63" s="368"/>
      <c r="D63" s="91" t="s">
        <v>20</v>
      </c>
      <c r="E63" s="9"/>
      <c r="F63" s="316"/>
      <c r="G63" s="317"/>
      <c r="H63" s="317"/>
      <c r="I63" s="317"/>
      <c r="J63" s="317"/>
      <c r="K63" s="318"/>
      <c r="L63" s="24"/>
      <c r="M63" s="24"/>
    </row>
    <row r="64" spans="1:13" s="2" customFormat="1" ht="15" customHeight="1" x14ac:dyDescent="0.2">
      <c r="A64" s="245" t="s">
        <v>11</v>
      </c>
      <c r="B64" s="247">
        <v>0.02</v>
      </c>
      <c r="C64" s="249">
        <f>2%+(E64+E65)</f>
        <v>0.02</v>
      </c>
      <c r="D64" s="87" t="s">
        <v>14</v>
      </c>
      <c r="E64" s="11"/>
      <c r="F64" s="319"/>
      <c r="G64" s="320"/>
      <c r="H64" s="320"/>
      <c r="I64" s="320"/>
      <c r="J64" s="320"/>
      <c r="K64" s="321"/>
      <c r="L64" s="24"/>
      <c r="M64" s="24"/>
    </row>
    <row r="65" spans="1:13" s="2" customFormat="1" ht="15" customHeight="1" x14ac:dyDescent="0.2">
      <c r="A65" s="246"/>
      <c r="B65" s="248"/>
      <c r="C65" s="250"/>
      <c r="D65" s="88" t="s">
        <v>17</v>
      </c>
      <c r="E65" s="8"/>
      <c r="F65" s="316"/>
      <c r="G65" s="317"/>
      <c r="H65" s="317"/>
      <c r="I65" s="317"/>
      <c r="J65" s="317"/>
      <c r="K65" s="318"/>
      <c r="L65" s="24"/>
      <c r="M65" s="24"/>
    </row>
    <row r="66" spans="1:13" s="2" customFormat="1" ht="15" customHeight="1" x14ac:dyDescent="0.2">
      <c r="A66" s="245" t="s">
        <v>12</v>
      </c>
      <c r="B66" s="247">
        <v>0.22</v>
      </c>
      <c r="C66" s="249">
        <f>22%+(E66+E67+E68+E69+E70+E71)</f>
        <v>0.22</v>
      </c>
      <c r="D66" s="87" t="s">
        <v>14</v>
      </c>
      <c r="E66" s="11"/>
      <c r="F66" s="319"/>
      <c r="G66" s="320"/>
      <c r="H66" s="320"/>
      <c r="I66" s="320"/>
      <c r="J66" s="320"/>
      <c r="K66" s="321"/>
      <c r="L66" s="24"/>
      <c r="M66" s="24"/>
    </row>
    <row r="67" spans="1:13" s="2" customFormat="1" ht="15" customHeight="1" x14ac:dyDescent="0.2">
      <c r="A67" s="246"/>
      <c r="B67" s="248"/>
      <c r="C67" s="250"/>
      <c r="D67" s="88" t="s">
        <v>17</v>
      </c>
      <c r="E67" s="8"/>
      <c r="F67" s="313"/>
      <c r="G67" s="314"/>
      <c r="H67" s="314"/>
      <c r="I67" s="314"/>
      <c r="J67" s="314"/>
      <c r="K67" s="315"/>
      <c r="L67" s="24"/>
      <c r="M67" s="24"/>
    </row>
    <row r="68" spans="1:13" s="2" customFormat="1" ht="15" customHeight="1" x14ac:dyDescent="0.2">
      <c r="A68" s="246"/>
      <c r="B68" s="248"/>
      <c r="C68" s="250"/>
      <c r="D68" s="88" t="s">
        <v>37</v>
      </c>
      <c r="E68" s="8"/>
      <c r="F68" s="369" t="s">
        <v>57</v>
      </c>
      <c r="G68" s="370"/>
      <c r="H68" s="370"/>
      <c r="I68" s="370"/>
      <c r="J68" s="370"/>
      <c r="K68" s="371"/>
      <c r="L68" s="24"/>
      <c r="M68" s="24"/>
    </row>
    <row r="69" spans="1:13" s="2" customFormat="1" ht="15" customHeight="1" x14ac:dyDescent="0.2">
      <c r="A69" s="246"/>
      <c r="B69" s="248"/>
      <c r="C69" s="250"/>
      <c r="D69" s="88" t="s">
        <v>38</v>
      </c>
      <c r="E69" s="8"/>
      <c r="F69" s="313"/>
      <c r="G69" s="314"/>
      <c r="H69" s="314"/>
      <c r="I69" s="314"/>
      <c r="J69" s="314"/>
      <c r="K69" s="315"/>
      <c r="L69" s="24"/>
      <c r="M69" s="24"/>
    </row>
    <row r="70" spans="1:13" s="2" customFormat="1" ht="15" customHeight="1" x14ac:dyDescent="0.2">
      <c r="A70" s="246"/>
      <c r="B70" s="248"/>
      <c r="C70" s="250"/>
      <c r="D70" s="88" t="s">
        <v>18</v>
      </c>
      <c r="E70" s="8"/>
      <c r="F70" s="313"/>
      <c r="G70" s="314"/>
      <c r="H70" s="314"/>
      <c r="I70" s="314"/>
      <c r="J70" s="314"/>
      <c r="K70" s="315"/>
      <c r="L70" s="24"/>
      <c r="M70" s="24"/>
    </row>
    <row r="71" spans="1:13" s="2" customFormat="1" ht="15" customHeight="1" x14ac:dyDescent="0.2">
      <c r="A71" s="325"/>
      <c r="B71" s="367"/>
      <c r="C71" s="368"/>
      <c r="D71" s="91" t="s">
        <v>15</v>
      </c>
      <c r="E71" s="12"/>
      <c r="F71" s="316"/>
      <c r="G71" s="317"/>
      <c r="H71" s="317"/>
      <c r="I71" s="317"/>
      <c r="J71" s="317"/>
      <c r="K71" s="318"/>
      <c r="L71" s="24"/>
      <c r="M71" s="24"/>
    </row>
    <row r="72" spans="1:13" s="2" customFormat="1" ht="15" customHeight="1" x14ac:dyDescent="0.2">
      <c r="A72" s="46"/>
      <c r="B72" s="47"/>
      <c r="C72" s="56"/>
      <c r="D72" s="57"/>
      <c r="E72" s="67"/>
      <c r="F72" s="66"/>
      <c r="G72" s="66"/>
      <c r="H72" s="66"/>
      <c r="I72" s="66"/>
      <c r="J72" s="66"/>
      <c r="K72" s="66"/>
      <c r="L72" s="24"/>
      <c r="M72" s="24"/>
    </row>
    <row r="73" spans="1:13" s="2" customFormat="1" ht="15" customHeight="1" x14ac:dyDescent="0.2">
      <c r="A73" s="46"/>
      <c r="B73" s="47"/>
      <c r="C73" s="56"/>
      <c r="D73" s="57"/>
      <c r="E73" s="67"/>
      <c r="F73" s="66"/>
      <c r="G73" s="66"/>
      <c r="H73" s="66"/>
      <c r="I73" s="66"/>
      <c r="J73" s="66"/>
      <c r="K73" s="66"/>
      <c r="L73" s="24"/>
      <c r="M73" s="24"/>
    </row>
    <row r="74" spans="1:13" s="2" customFormat="1" ht="15" customHeight="1" x14ac:dyDescent="0.2">
      <c r="A74" s="170"/>
      <c r="B74" s="47"/>
      <c r="C74" s="56"/>
      <c r="D74" s="57"/>
      <c r="E74" s="67"/>
      <c r="F74" s="66"/>
      <c r="G74" s="66"/>
      <c r="H74" s="66"/>
      <c r="I74" s="66"/>
      <c r="J74" s="66"/>
      <c r="K74" s="66"/>
      <c r="L74" s="24"/>
      <c r="M74" s="24"/>
    </row>
    <row r="75" spans="1:13" s="2" customFormat="1" ht="15" customHeight="1" x14ac:dyDescent="0.2">
      <c r="A75" s="170"/>
      <c r="B75" s="47"/>
      <c r="C75" s="56"/>
      <c r="D75" s="57"/>
      <c r="E75" s="67"/>
      <c r="F75" s="66"/>
      <c r="G75" s="66"/>
      <c r="H75" s="66"/>
      <c r="I75" s="66"/>
      <c r="J75" s="66"/>
      <c r="K75" s="66"/>
      <c r="L75" s="24"/>
      <c r="M75" s="24"/>
    </row>
    <row r="76" spans="1:13" s="2" customFormat="1" ht="15" customHeight="1" x14ac:dyDescent="0.2">
      <c r="A76" s="170"/>
      <c r="B76" s="47"/>
      <c r="C76" s="56"/>
      <c r="D76" s="57"/>
      <c r="E76" s="67"/>
      <c r="F76" s="66"/>
      <c r="G76" s="66"/>
      <c r="H76" s="66"/>
      <c r="I76" s="66"/>
      <c r="J76" s="66"/>
      <c r="K76" s="66"/>
      <c r="L76" s="24"/>
      <c r="M76" s="24"/>
    </row>
    <row r="77" spans="1:13" s="2" customFormat="1" ht="15" customHeight="1" x14ac:dyDescent="0.2">
      <c r="A77" s="170"/>
      <c r="B77" s="47"/>
      <c r="C77" s="56"/>
      <c r="D77" s="57"/>
      <c r="E77" s="67"/>
      <c r="F77" s="66"/>
      <c r="G77" s="66"/>
      <c r="H77" s="66"/>
      <c r="I77" s="66"/>
      <c r="J77" s="66"/>
      <c r="K77" s="66"/>
      <c r="L77" s="24"/>
      <c r="M77" s="24"/>
    </row>
    <row r="78" spans="1:13" s="2" customFormat="1" ht="15" customHeight="1" x14ac:dyDescent="0.2">
      <c r="A78" s="170"/>
      <c r="B78" s="47"/>
      <c r="C78" s="56"/>
      <c r="D78" s="57"/>
      <c r="E78" s="67"/>
      <c r="F78" s="66"/>
      <c r="G78" s="66"/>
      <c r="H78" s="66"/>
      <c r="I78" s="66"/>
      <c r="J78" s="66"/>
      <c r="K78" s="66"/>
      <c r="L78" s="24"/>
      <c r="M78" s="24"/>
    </row>
    <row r="79" spans="1:13" s="2" customFormat="1" ht="15" customHeight="1" x14ac:dyDescent="0.2">
      <c r="A79" s="170"/>
      <c r="B79" s="47"/>
      <c r="C79" s="56"/>
      <c r="D79" s="57"/>
      <c r="E79" s="67"/>
      <c r="F79" s="66"/>
      <c r="G79" s="66"/>
      <c r="H79" s="66"/>
      <c r="I79" s="66"/>
      <c r="J79" s="66"/>
      <c r="K79" s="66"/>
      <c r="L79" s="24"/>
      <c r="M79" s="24"/>
    </row>
    <row r="80" spans="1:13" s="2" customFormat="1" ht="15" customHeight="1" x14ac:dyDescent="0.2">
      <c r="A80" s="170"/>
      <c r="B80" s="47"/>
      <c r="C80" s="56"/>
      <c r="D80" s="57"/>
      <c r="E80" s="67"/>
      <c r="F80" s="66"/>
      <c r="G80" s="66"/>
      <c r="H80" s="66"/>
      <c r="I80" s="66"/>
      <c r="J80" s="66"/>
      <c r="K80" s="66"/>
      <c r="L80" s="24"/>
      <c r="M80" s="24"/>
    </row>
    <row r="81" spans="1:13" s="2" customFormat="1" ht="15" customHeight="1" x14ac:dyDescent="0.2">
      <c r="A81" s="170"/>
      <c r="B81" s="47"/>
      <c r="C81" s="56"/>
      <c r="D81" s="57"/>
      <c r="E81" s="67"/>
      <c r="F81" s="66"/>
      <c r="G81" s="66"/>
      <c r="H81" s="66"/>
      <c r="I81" s="66"/>
      <c r="J81" s="66"/>
      <c r="K81" s="66"/>
      <c r="L81" s="24"/>
      <c r="M81" s="24"/>
    </row>
    <row r="82" spans="1:13" s="2" customFormat="1" ht="15" customHeight="1" x14ac:dyDescent="0.2">
      <c r="A82" s="170"/>
      <c r="B82" s="47"/>
      <c r="C82" s="56"/>
      <c r="D82" s="57"/>
      <c r="E82" s="67"/>
      <c r="F82" s="66"/>
      <c r="G82" s="66"/>
      <c r="H82" s="66"/>
      <c r="I82" s="66"/>
      <c r="J82" s="66"/>
      <c r="K82" s="66"/>
      <c r="L82" s="24"/>
      <c r="M82" s="24"/>
    </row>
    <row r="83" spans="1:13" s="2" customFormat="1" ht="15" customHeight="1" x14ac:dyDescent="0.2">
      <c r="A83" s="364" t="s">
        <v>4</v>
      </c>
      <c r="B83" s="364" t="s">
        <v>5</v>
      </c>
      <c r="C83" s="364"/>
      <c r="D83" s="372" t="s">
        <v>55</v>
      </c>
      <c r="E83" s="373"/>
      <c r="F83" s="373"/>
      <c r="G83" s="373"/>
      <c r="H83" s="373"/>
      <c r="I83" s="373"/>
      <c r="J83" s="373"/>
      <c r="K83" s="374"/>
      <c r="L83" s="24"/>
      <c r="M83" s="24"/>
    </row>
    <row r="84" spans="1:13" s="2" customFormat="1" ht="48.95" customHeight="1" x14ac:dyDescent="0.2">
      <c r="A84" s="366"/>
      <c r="B84" s="93" t="s">
        <v>6</v>
      </c>
      <c r="C84" s="108" t="s">
        <v>7</v>
      </c>
      <c r="D84" s="108" t="s">
        <v>69</v>
      </c>
      <c r="E84" s="108" t="s">
        <v>48</v>
      </c>
      <c r="F84" s="375" t="s">
        <v>61</v>
      </c>
      <c r="G84" s="376"/>
      <c r="H84" s="376"/>
      <c r="I84" s="376"/>
      <c r="J84" s="376"/>
      <c r="K84" s="377"/>
      <c r="L84" s="24"/>
      <c r="M84" s="24"/>
    </row>
    <row r="85" spans="1:13" s="2" customFormat="1" ht="15" customHeight="1" x14ac:dyDescent="0.2">
      <c r="A85" s="364" t="s">
        <v>13</v>
      </c>
      <c r="B85" s="391">
        <v>7.0000000000000007E-2</v>
      </c>
      <c r="C85" s="249">
        <f>7%+(E85+E86+E87+E88+E89+E90)</f>
        <v>7.0000000000000007E-2</v>
      </c>
      <c r="D85" s="92" t="s">
        <v>14</v>
      </c>
      <c r="E85" s="11"/>
      <c r="F85" s="319"/>
      <c r="G85" s="320"/>
      <c r="H85" s="320"/>
      <c r="I85" s="320"/>
      <c r="J85" s="320"/>
      <c r="K85" s="321"/>
      <c r="L85" s="24"/>
      <c r="M85" s="24"/>
    </row>
    <row r="86" spans="1:13" s="2" customFormat="1" ht="15" customHeight="1" x14ac:dyDescent="0.2">
      <c r="A86" s="365"/>
      <c r="B86" s="392"/>
      <c r="C86" s="250"/>
      <c r="D86" s="88" t="s">
        <v>17</v>
      </c>
      <c r="E86" s="8"/>
      <c r="F86" s="313"/>
      <c r="G86" s="314"/>
      <c r="H86" s="314"/>
      <c r="I86" s="314"/>
      <c r="J86" s="314"/>
      <c r="K86" s="315"/>
      <c r="L86" s="24"/>
      <c r="M86" s="24"/>
    </row>
    <row r="87" spans="1:13" s="2" customFormat="1" ht="15" customHeight="1" x14ac:dyDescent="0.2">
      <c r="A87" s="365"/>
      <c r="B87" s="392"/>
      <c r="C87" s="250"/>
      <c r="D87" s="89" t="s">
        <v>37</v>
      </c>
      <c r="E87" s="10"/>
      <c r="F87" s="313"/>
      <c r="G87" s="314"/>
      <c r="H87" s="314"/>
      <c r="I87" s="314"/>
      <c r="J87" s="314"/>
      <c r="K87" s="315"/>
      <c r="L87" s="24"/>
      <c r="M87" s="24"/>
    </row>
    <row r="88" spans="1:13" s="2" customFormat="1" ht="15" customHeight="1" x14ac:dyDescent="0.2">
      <c r="A88" s="365"/>
      <c r="B88" s="392"/>
      <c r="C88" s="250"/>
      <c r="D88" s="88" t="s">
        <v>38</v>
      </c>
      <c r="E88" s="8"/>
      <c r="F88" s="313"/>
      <c r="G88" s="314"/>
      <c r="H88" s="314"/>
      <c r="I88" s="314"/>
      <c r="J88" s="314"/>
      <c r="K88" s="315"/>
      <c r="L88" s="24"/>
      <c r="M88" s="24"/>
    </row>
    <row r="89" spans="1:13" s="2" customFormat="1" ht="15" customHeight="1" x14ac:dyDescent="0.2">
      <c r="A89" s="365"/>
      <c r="B89" s="392"/>
      <c r="C89" s="250"/>
      <c r="D89" s="88" t="s">
        <v>18</v>
      </c>
      <c r="E89" s="8"/>
      <c r="F89" s="313"/>
      <c r="G89" s="314"/>
      <c r="H89" s="314"/>
      <c r="I89" s="314"/>
      <c r="J89" s="314"/>
      <c r="K89" s="315"/>
      <c r="L89" s="24"/>
      <c r="M89" s="24"/>
    </row>
    <row r="90" spans="1:13" s="2" customFormat="1" ht="15" customHeight="1" x14ac:dyDescent="0.2">
      <c r="A90" s="366"/>
      <c r="B90" s="396"/>
      <c r="C90" s="368"/>
      <c r="D90" s="91" t="s">
        <v>15</v>
      </c>
      <c r="E90" s="12"/>
      <c r="F90" s="381" t="s">
        <v>59</v>
      </c>
      <c r="G90" s="382"/>
      <c r="H90" s="382"/>
      <c r="I90" s="382"/>
      <c r="J90" s="382"/>
      <c r="K90" s="383"/>
      <c r="L90" s="24"/>
      <c r="M90" s="24"/>
    </row>
    <row r="91" spans="1:13" s="2" customFormat="1" ht="15" customHeight="1" x14ac:dyDescent="0.2">
      <c r="A91" s="364" t="s">
        <v>16</v>
      </c>
      <c r="B91" s="391">
        <v>0.05</v>
      </c>
      <c r="C91" s="249">
        <f>5%+(E91+E92+E93+E94+E95+E96)</f>
        <v>0.05</v>
      </c>
      <c r="D91" s="92" t="s">
        <v>14</v>
      </c>
      <c r="E91" s="11"/>
      <c r="F91" s="393" t="s">
        <v>63</v>
      </c>
      <c r="G91" s="394"/>
      <c r="H91" s="394"/>
      <c r="I91" s="394"/>
      <c r="J91" s="394"/>
      <c r="K91" s="395"/>
      <c r="L91" s="24"/>
      <c r="M91" s="24"/>
    </row>
    <row r="92" spans="1:13" s="2" customFormat="1" ht="15" customHeight="1" x14ac:dyDescent="0.2">
      <c r="A92" s="365"/>
      <c r="B92" s="392"/>
      <c r="C92" s="250"/>
      <c r="D92" s="89" t="s">
        <v>17</v>
      </c>
      <c r="E92" s="10"/>
      <c r="F92" s="369" t="s">
        <v>70</v>
      </c>
      <c r="G92" s="370"/>
      <c r="H92" s="370"/>
      <c r="I92" s="370"/>
      <c r="J92" s="370"/>
      <c r="K92" s="371"/>
      <c r="L92" s="24"/>
      <c r="M92" s="24"/>
    </row>
    <row r="93" spans="1:13" s="2" customFormat="1" ht="15" customHeight="1" x14ac:dyDescent="0.2">
      <c r="A93" s="365"/>
      <c r="B93" s="392"/>
      <c r="C93" s="250"/>
      <c r="D93" s="89" t="s">
        <v>37</v>
      </c>
      <c r="E93" s="13"/>
      <c r="F93" s="313"/>
      <c r="G93" s="314"/>
      <c r="H93" s="314"/>
      <c r="I93" s="314"/>
      <c r="J93" s="314"/>
      <c r="K93" s="315"/>
      <c r="L93" s="24"/>
      <c r="M93" s="24"/>
    </row>
    <row r="94" spans="1:13" s="2" customFormat="1" ht="15" customHeight="1" x14ac:dyDescent="0.2">
      <c r="A94" s="365"/>
      <c r="B94" s="392"/>
      <c r="C94" s="250"/>
      <c r="D94" s="89" t="s">
        <v>38</v>
      </c>
      <c r="E94" s="13"/>
      <c r="F94" s="313"/>
      <c r="G94" s="314"/>
      <c r="H94" s="314"/>
      <c r="I94" s="314"/>
      <c r="J94" s="314"/>
      <c r="K94" s="315"/>
      <c r="L94" s="24"/>
      <c r="M94" s="24"/>
    </row>
    <row r="95" spans="1:13" s="2" customFormat="1" ht="15" customHeight="1" x14ac:dyDescent="0.2">
      <c r="A95" s="365"/>
      <c r="B95" s="392"/>
      <c r="C95" s="250"/>
      <c r="D95" s="89" t="s">
        <v>18</v>
      </c>
      <c r="E95" s="13"/>
      <c r="F95" s="313"/>
      <c r="G95" s="314"/>
      <c r="H95" s="314"/>
      <c r="I95" s="314"/>
      <c r="J95" s="314"/>
      <c r="K95" s="315"/>
      <c r="L95" s="24"/>
      <c r="M95" s="24"/>
    </row>
    <row r="96" spans="1:13" s="2" customFormat="1" ht="15" customHeight="1" x14ac:dyDescent="0.2">
      <c r="A96" s="365"/>
      <c r="B96" s="392"/>
      <c r="C96" s="250"/>
      <c r="D96" s="88" t="s">
        <v>15</v>
      </c>
      <c r="E96" s="8"/>
      <c r="F96" s="381" t="s">
        <v>19</v>
      </c>
      <c r="G96" s="382"/>
      <c r="H96" s="382"/>
      <c r="I96" s="382"/>
      <c r="J96" s="382"/>
      <c r="K96" s="383"/>
      <c r="L96" s="24"/>
      <c r="M96" s="24"/>
    </row>
    <row r="97" spans="1:13" s="2" customFormat="1" ht="15" customHeight="1" x14ac:dyDescent="0.2">
      <c r="A97" s="384" t="s">
        <v>21</v>
      </c>
      <c r="B97" s="247">
        <v>0.35</v>
      </c>
      <c r="C97" s="390">
        <f>35%+(E97+E98+E99+E100+E101+E102+E103+E104+E105+E106+E107+E108+E109+E110+E111+E112)</f>
        <v>0.35</v>
      </c>
      <c r="D97" s="92" t="s">
        <v>14</v>
      </c>
      <c r="E97" s="14"/>
      <c r="F97" s="319"/>
      <c r="G97" s="320"/>
      <c r="H97" s="320"/>
      <c r="I97" s="320"/>
      <c r="J97" s="320"/>
      <c r="K97" s="321"/>
      <c r="L97" s="24"/>
      <c r="M97" s="24"/>
    </row>
    <row r="98" spans="1:13" s="2" customFormat="1" ht="15" customHeight="1" x14ac:dyDescent="0.2">
      <c r="A98" s="385"/>
      <c r="B98" s="388"/>
      <c r="C98" s="388"/>
      <c r="D98" s="89" t="s">
        <v>17</v>
      </c>
      <c r="E98" s="15"/>
      <c r="F98" s="313"/>
      <c r="G98" s="314"/>
      <c r="H98" s="314"/>
      <c r="I98" s="314"/>
      <c r="J98" s="314"/>
      <c r="K98" s="315"/>
      <c r="L98" s="24"/>
      <c r="M98" s="24"/>
    </row>
    <row r="99" spans="1:13" s="2" customFormat="1" ht="15" customHeight="1" x14ac:dyDescent="0.2">
      <c r="A99" s="385"/>
      <c r="B99" s="388"/>
      <c r="C99" s="388"/>
      <c r="D99" s="89" t="s">
        <v>37</v>
      </c>
      <c r="E99" s="15"/>
      <c r="F99" s="313"/>
      <c r="G99" s="314"/>
      <c r="H99" s="314"/>
      <c r="I99" s="314"/>
      <c r="J99" s="314"/>
      <c r="K99" s="315"/>
      <c r="L99" s="24"/>
      <c r="M99" s="24"/>
    </row>
    <row r="100" spans="1:13" s="2" customFormat="1" ht="15" customHeight="1" x14ac:dyDescent="0.2">
      <c r="A100" s="385"/>
      <c r="B100" s="388"/>
      <c r="C100" s="388"/>
      <c r="D100" s="88" t="s">
        <v>38</v>
      </c>
      <c r="E100" s="15"/>
      <c r="F100" s="313"/>
      <c r="G100" s="314"/>
      <c r="H100" s="314"/>
      <c r="I100" s="314"/>
      <c r="J100" s="314"/>
      <c r="K100" s="315"/>
      <c r="L100" s="24"/>
      <c r="M100" s="35"/>
    </row>
    <row r="101" spans="1:13" s="2" customFormat="1" ht="15" customHeight="1" x14ac:dyDescent="0.2">
      <c r="A101" s="385"/>
      <c r="B101" s="388"/>
      <c r="C101" s="388"/>
      <c r="D101" s="89" t="s">
        <v>18</v>
      </c>
      <c r="E101" s="13"/>
      <c r="F101" s="313"/>
      <c r="G101" s="314"/>
      <c r="H101" s="314"/>
      <c r="I101" s="314"/>
      <c r="J101" s="314"/>
      <c r="K101" s="315"/>
      <c r="L101" s="24"/>
      <c r="M101" s="24"/>
    </row>
    <row r="102" spans="1:13" s="2" customFormat="1" ht="15" customHeight="1" x14ac:dyDescent="0.2">
      <c r="A102" s="385"/>
      <c r="B102" s="388"/>
      <c r="C102" s="388"/>
      <c r="D102" s="88" t="s">
        <v>15</v>
      </c>
      <c r="E102" s="15"/>
      <c r="F102" s="313"/>
      <c r="G102" s="314"/>
      <c r="H102" s="314"/>
      <c r="I102" s="314"/>
      <c r="J102" s="314"/>
      <c r="K102" s="315"/>
      <c r="L102" s="24"/>
      <c r="M102" s="24"/>
    </row>
    <row r="103" spans="1:13" s="2" customFormat="1" ht="15" customHeight="1" x14ac:dyDescent="0.2">
      <c r="A103" s="385"/>
      <c r="B103" s="388"/>
      <c r="C103" s="388"/>
      <c r="D103" s="90" t="s">
        <v>39</v>
      </c>
      <c r="E103" s="15"/>
      <c r="F103" s="313"/>
      <c r="G103" s="314"/>
      <c r="H103" s="314"/>
      <c r="I103" s="314"/>
      <c r="J103" s="314"/>
      <c r="K103" s="315"/>
      <c r="L103" s="24"/>
      <c r="M103" s="24"/>
    </row>
    <row r="104" spans="1:13" s="2" customFormat="1" ht="15" customHeight="1" x14ac:dyDescent="0.2">
      <c r="A104" s="385"/>
      <c r="B104" s="388"/>
      <c r="C104" s="388"/>
      <c r="D104" s="88" t="s">
        <v>20</v>
      </c>
      <c r="E104" s="8"/>
      <c r="F104" s="313"/>
      <c r="G104" s="314"/>
      <c r="H104" s="314"/>
      <c r="I104" s="314"/>
      <c r="J104" s="314"/>
      <c r="K104" s="315"/>
      <c r="L104" s="24"/>
      <c r="M104" s="24"/>
    </row>
    <row r="105" spans="1:13" s="2" customFormat="1" ht="15" customHeight="1" x14ac:dyDescent="0.2">
      <c r="A105" s="386"/>
      <c r="B105" s="388"/>
      <c r="C105" s="388"/>
      <c r="D105" s="89" t="s">
        <v>40</v>
      </c>
      <c r="E105" s="13"/>
      <c r="F105" s="378"/>
      <c r="G105" s="379"/>
      <c r="H105" s="379"/>
      <c r="I105" s="379"/>
      <c r="J105" s="379"/>
      <c r="K105" s="380"/>
      <c r="L105" s="24"/>
      <c r="M105" s="24"/>
    </row>
    <row r="106" spans="1:13" s="2" customFormat="1" ht="15" customHeight="1" x14ac:dyDescent="0.2">
      <c r="A106" s="386"/>
      <c r="B106" s="388"/>
      <c r="C106" s="388"/>
      <c r="D106" s="88" t="s">
        <v>41</v>
      </c>
      <c r="E106" s="15"/>
      <c r="F106" s="313"/>
      <c r="G106" s="314"/>
      <c r="H106" s="314"/>
      <c r="I106" s="314"/>
      <c r="J106" s="314"/>
      <c r="K106" s="315"/>
      <c r="L106" s="24"/>
      <c r="M106" s="24"/>
    </row>
    <row r="107" spans="1:13" s="2" customFormat="1" ht="15" customHeight="1" x14ac:dyDescent="0.2">
      <c r="A107" s="386"/>
      <c r="B107" s="388"/>
      <c r="C107" s="388"/>
      <c r="D107" s="88" t="s">
        <v>42</v>
      </c>
      <c r="E107" s="15"/>
      <c r="F107" s="313"/>
      <c r="G107" s="314"/>
      <c r="H107" s="314"/>
      <c r="I107" s="314"/>
      <c r="J107" s="314"/>
      <c r="K107" s="315"/>
      <c r="L107" s="24"/>
      <c r="M107" s="24"/>
    </row>
    <row r="108" spans="1:13" s="2" customFormat="1" ht="15" customHeight="1" x14ac:dyDescent="0.2">
      <c r="A108" s="386"/>
      <c r="B108" s="388"/>
      <c r="C108" s="388"/>
      <c r="D108" s="88" t="s">
        <v>43</v>
      </c>
      <c r="E108" s="15"/>
      <c r="F108" s="313"/>
      <c r="G108" s="314"/>
      <c r="H108" s="314"/>
      <c r="I108" s="314"/>
      <c r="J108" s="314"/>
      <c r="K108" s="315"/>
      <c r="L108" s="24"/>
      <c r="M108" s="24"/>
    </row>
    <row r="109" spans="1:13" s="2" customFormat="1" ht="15" customHeight="1" x14ac:dyDescent="0.2">
      <c r="A109" s="386"/>
      <c r="B109" s="388"/>
      <c r="C109" s="388"/>
      <c r="D109" s="88" t="s">
        <v>44</v>
      </c>
      <c r="E109" s="15"/>
      <c r="F109" s="313"/>
      <c r="G109" s="314"/>
      <c r="H109" s="314"/>
      <c r="I109" s="314"/>
      <c r="J109" s="314"/>
      <c r="K109" s="315"/>
      <c r="L109" s="24"/>
      <c r="M109" s="24"/>
    </row>
    <row r="110" spans="1:13" s="2" customFormat="1" ht="15" customHeight="1" x14ac:dyDescent="0.2">
      <c r="A110" s="386"/>
      <c r="B110" s="388"/>
      <c r="C110" s="388"/>
      <c r="D110" s="88" t="s">
        <v>45</v>
      </c>
      <c r="E110" s="15"/>
      <c r="F110" s="369" t="s">
        <v>58</v>
      </c>
      <c r="G110" s="370"/>
      <c r="H110" s="370"/>
      <c r="I110" s="370"/>
      <c r="J110" s="370"/>
      <c r="K110" s="371"/>
      <c r="L110" s="24"/>
      <c r="M110" s="24"/>
    </row>
    <row r="111" spans="1:13" s="2" customFormat="1" ht="15" customHeight="1" x14ac:dyDescent="0.2">
      <c r="A111" s="386"/>
      <c r="B111" s="388"/>
      <c r="C111" s="388"/>
      <c r="D111" s="88" t="s">
        <v>46</v>
      </c>
      <c r="E111" s="15"/>
      <c r="F111" s="313"/>
      <c r="G111" s="314"/>
      <c r="H111" s="314"/>
      <c r="I111" s="314"/>
      <c r="J111" s="314"/>
      <c r="K111" s="315"/>
      <c r="L111" s="24"/>
      <c r="M111" s="24"/>
    </row>
    <row r="112" spans="1:13" s="2" customFormat="1" ht="15" customHeight="1" x14ac:dyDescent="0.2">
      <c r="A112" s="386"/>
      <c r="B112" s="388"/>
      <c r="C112" s="388"/>
      <c r="D112" s="90" t="s">
        <v>47</v>
      </c>
      <c r="E112" s="68"/>
      <c r="F112" s="406"/>
      <c r="G112" s="407"/>
      <c r="H112" s="407"/>
      <c r="I112" s="407"/>
      <c r="J112" s="407"/>
      <c r="K112" s="408"/>
      <c r="L112" s="24"/>
      <c r="M112" s="24"/>
    </row>
    <row r="113" spans="1:13" s="2" customFormat="1" ht="15" customHeight="1" x14ac:dyDescent="0.25">
      <c r="A113" s="69"/>
      <c r="B113" s="70"/>
      <c r="C113" s="70"/>
      <c r="D113" s="71"/>
      <c r="E113" s="72"/>
      <c r="F113" s="73"/>
      <c r="G113" s="73"/>
      <c r="H113" s="73"/>
      <c r="I113" s="73"/>
      <c r="J113" s="73"/>
      <c r="K113" s="73"/>
      <c r="L113" s="24"/>
      <c r="M113" s="24"/>
    </row>
    <row r="114" spans="1:13" s="2" customFormat="1" ht="15" customHeight="1" x14ac:dyDescent="0.2">
      <c r="A114" s="364" t="s">
        <v>4</v>
      </c>
      <c r="B114" s="364" t="s">
        <v>5</v>
      </c>
      <c r="C114" s="364"/>
      <c r="D114" s="372" t="s">
        <v>55</v>
      </c>
      <c r="E114" s="373"/>
      <c r="F114" s="373"/>
      <c r="G114" s="373"/>
      <c r="H114" s="373"/>
      <c r="I114" s="373"/>
      <c r="J114" s="373"/>
      <c r="K114" s="374"/>
      <c r="L114" s="24"/>
      <c r="M114" s="24"/>
    </row>
    <row r="115" spans="1:13" s="2" customFormat="1" ht="48.95" customHeight="1" x14ac:dyDescent="0.2">
      <c r="A115" s="366"/>
      <c r="B115" s="93" t="s">
        <v>6</v>
      </c>
      <c r="C115" s="108" t="s">
        <v>7</v>
      </c>
      <c r="D115" s="108" t="s">
        <v>69</v>
      </c>
      <c r="E115" s="108" t="s">
        <v>48</v>
      </c>
      <c r="F115" s="375" t="s">
        <v>61</v>
      </c>
      <c r="G115" s="376"/>
      <c r="H115" s="376"/>
      <c r="I115" s="376"/>
      <c r="J115" s="376"/>
      <c r="K115" s="377"/>
      <c r="L115" s="24"/>
      <c r="M115" s="24"/>
    </row>
    <row r="116" spans="1:13" s="2" customFormat="1" ht="15" customHeight="1" x14ac:dyDescent="0.2">
      <c r="A116" s="364" t="s">
        <v>22</v>
      </c>
      <c r="B116" s="247">
        <v>0.01</v>
      </c>
      <c r="C116" s="249">
        <f>1%+(E116+E117+E118)</f>
        <v>0.01</v>
      </c>
      <c r="D116" s="92" t="s">
        <v>14</v>
      </c>
      <c r="E116" s="16"/>
      <c r="F116" s="313"/>
      <c r="G116" s="314"/>
      <c r="H116" s="314"/>
      <c r="I116" s="314"/>
      <c r="J116" s="314"/>
      <c r="K116" s="315"/>
      <c r="L116" s="24"/>
      <c r="M116" s="24"/>
    </row>
    <row r="117" spans="1:13" s="2" customFormat="1" ht="15" customHeight="1" x14ac:dyDescent="0.2">
      <c r="A117" s="365"/>
      <c r="B117" s="248"/>
      <c r="C117" s="250"/>
      <c r="D117" s="88" t="s">
        <v>17</v>
      </c>
      <c r="E117" s="8"/>
      <c r="F117" s="313"/>
      <c r="G117" s="314"/>
      <c r="H117" s="314"/>
      <c r="I117" s="314"/>
      <c r="J117" s="314"/>
      <c r="K117" s="315"/>
      <c r="L117" s="24"/>
      <c r="M117" s="24"/>
    </row>
    <row r="118" spans="1:13" s="2" customFormat="1" ht="15" customHeight="1" x14ac:dyDescent="0.2">
      <c r="A118" s="366"/>
      <c r="B118" s="367"/>
      <c r="C118" s="368"/>
      <c r="D118" s="91" t="s">
        <v>37</v>
      </c>
      <c r="E118" s="12"/>
      <c r="F118" s="316"/>
      <c r="G118" s="317"/>
      <c r="H118" s="317"/>
      <c r="I118" s="317"/>
      <c r="J118" s="317"/>
      <c r="K118" s="318"/>
      <c r="L118" s="24"/>
      <c r="M118" s="24"/>
    </row>
    <row r="119" spans="1:13" s="2" customFormat="1" ht="12" x14ac:dyDescent="0.2">
      <c r="A119" s="94" t="s">
        <v>7</v>
      </c>
      <c r="B119" s="95">
        <f>B116+B97+B91+B85+B66+B64+B56</f>
        <v>0.89</v>
      </c>
      <c r="C119" s="96">
        <f>C116+C97+C91+C85+C66+C64+C56</f>
        <v>0.89</v>
      </c>
      <c r="D119" s="34"/>
      <c r="E119" s="58"/>
      <c r="F119" s="45"/>
      <c r="G119" s="24"/>
      <c r="H119" s="24"/>
      <c r="I119" s="24"/>
      <c r="J119" s="24"/>
      <c r="K119" s="24"/>
      <c r="L119" s="24"/>
      <c r="M119" s="24"/>
    </row>
    <row r="120" spans="1:13" s="2" customFormat="1" ht="15" customHeight="1" x14ac:dyDescent="0.2">
      <c r="A120" s="48"/>
      <c r="B120" s="48"/>
      <c r="C120" s="48"/>
      <c r="D120" s="48"/>
      <c r="E120" s="49"/>
      <c r="F120" s="50"/>
      <c r="G120" s="251" t="s">
        <v>150</v>
      </c>
      <c r="H120" s="252"/>
      <c r="I120" s="303"/>
      <c r="J120" s="304">
        <f>C119*J42</f>
        <v>0</v>
      </c>
      <c r="K120" s="305"/>
      <c r="L120" s="24"/>
      <c r="M120" s="24"/>
    </row>
    <row r="121" spans="1:13" s="2" customFormat="1" ht="15" customHeight="1" x14ac:dyDescent="0.2">
      <c r="A121" s="24"/>
      <c r="B121" s="24"/>
      <c r="C121" s="24"/>
      <c r="D121" s="24"/>
      <c r="E121" s="24"/>
      <c r="F121" s="24"/>
      <c r="G121" s="24"/>
      <c r="H121" s="24"/>
      <c r="I121" s="24"/>
      <c r="J121" s="140"/>
      <c r="K121" s="140"/>
      <c r="L121" s="24"/>
      <c r="M121" s="24"/>
    </row>
    <row r="122" spans="1:13" s="2" customFormat="1" ht="26.25" customHeight="1" x14ac:dyDescent="0.2">
      <c r="A122" s="306" t="s">
        <v>68</v>
      </c>
      <c r="B122" s="306"/>
      <c r="C122" s="306"/>
      <c r="D122" s="306"/>
      <c r="E122" s="17"/>
      <c r="F122" s="52"/>
      <c r="G122" s="251" t="s">
        <v>56</v>
      </c>
      <c r="H122" s="252"/>
      <c r="I122" s="303"/>
      <c r="J122" s="307">
        <f>J120*E122</f>
        <v>0</v>
      </c>
      <c r="K122" s="308"/>
      <c r="L122" s="24"/>
      <c r="M122" s="24"/>
    </row>
    <row r="123" spans="1:13" s="2" customFormat="1" ht="15" customHeight="1" thickBot="1" x14ac:dyDescent="0.25">
      <c r="A123" s="24" t="s">
        <v>62</v>
      </c>
      <c r="B123" s="24"/>
      <c r="C123" s="53"/>
      <c r="D123" s="24"/>
      <c r="E123" s="24"/>
      <c r="F123" s="24"/>
      <c r="G123" s="24"/>
      <c r="H123" s="24"/>
      <c r="I123" s="24"/>
      <c r="J123" s="140"/>
      <c r="K123" s="140"/>
      <c r="L123" s="24"/>
      <c r="M123" s="24"/>
    </row>
    <row r="124" spans="1:13" s="2" customFormat="1" ht="15" customHeight="1" thickBot="1" x14ac:dyDescent="0.25">
      <c r="A124" s="24"/>
      <c r="B124" s="24"/>
      <c r="C124" s="24"/>
      <c r="D124" s="24"/>
      <c r="E124" s="24"/>
      <c r="F124" s="24"/>
      <c r="G124" s="309" t="s">
        <v>84</v>
      </c>
      <c r="H124" s="310"/>
      <c r="I124" s="310"/>
      <c r="J124" s="311">
        <f>J120+J122</f>
        <v>0</v>
      </c>
      <c r="K124" s="312"/>
      <c r="L124" s="24"/>
      <c r="M124" s="24"/>
    </row>
    <row r="125" spans="1:13" s="2" customFormat="1" ht="15" customHeight="1" thickBot="1" x14ac:dyDescent="0.25">
      <c r="A125" s="24"/>
      <c r="B125" s="24"/>
      <c r="C125" s="24"/>
      <c r="D125" s="24"/>
      <c r="E125" s="24"/>
      <c r="F125" s="24"/>
      <c r="G125" s="54"/>
      <c r="H125" s="54"/>
      <c r="I125" s="54"/>
      <c r="J125" s="55"/>
      <c r="K125" s="55"/>
      <c r="L125" s="53"/>
      <c r="M125" s="24"/>
    </row>
    <row r="126" spans="1:13" s="2" customFormat="1" ht="15" customHeight="1" thickBot="1" x14ac:dyDescent="0.25">
      <c r="A126" s="24"/>
      <c r="B126" s="24"/>
      <c r="C126" s="24"/>
      <c r="D126" s="24"/>
      <c r="E126" s="24"/>
      <c r="F126" s="260" t="s">
        <v>66</v>
      </c>
      <c r="G126" s="261"/>
      <c r="H126" s="261"/>
      <c r="I126" s="261"/>
      <c r="J126" s="163"/>
      <c r="K126" s="161">
        <f>(J124*J126)+J124</f>
        <v>0</v>
      </c>
      <c r="L126" s="53"/>
      <c r="M126" s="24"/>
    </row>
    <row r="127" spans="1:13" s="2" customFormat="1" ht="15" customHeight="1" x14ac:dyDescent="0.2">
      <c r="A127" s="24"/>
      <c r="B127" s="24"/>
      <c r="C127" s="24"/>
      <c r="D127" s="24"/>
      <c r="E127" s="24"/>
      <c r="F127" s="77"/>
      <c r="G127" s="77"/>
      <c r="H127" s="77"/>
      <c r="I127" s="77"/>
      <c r="J127" s="76"/>
      <c r="K127" s="78"/>
      <c r="L127" s="53"/>
      <c r="M127" s="24"/>
    </row>
    <row r="128" spans="1:13" s="2" customFormat="1" ht="12" x14ac:dyDescent="0.2">
      <c r="A128" s="24"/>
      <c r="B128" s="24"/>
      <c r="C128" s="24"/>
      <c r="D128" s="24"/>
      <c r="E128" s="24"/>
      <c r="F128" s="24"/>
      <c r="G128" s="24"/>
      <c r="H128" s="24"/>
      <c r="I128" s="24"/>
      <c r="J128" s="24"/>
      <c r="K128" s="24"/>
      <c r="L128" s="24"/>
      <c r="M128" s="24"/>
    </row>
    <row r="129" spans="1:13" s="2" customFormat="1" ht="12" x14ac:dyDescent="0.2">
      <c r="A129" s="24"/>
      <c r="B129" s="24"/>
      <c r="C129" s="24"/>
      <c r="D129" s="24"/>
      <c r="E129" s="24"/>
      <c r="F129" s="24"/>
      <c r="G129" s="24"/>
      <c r="H129" s="24"/>
      <c r="I129" s="24"/>
      <c r="J129" s="24"/>
      <c r="K129" s="24"/>
      <c r="L129" s="24"/>
      <c r="M129" s="24"/>
    </row>
    <row r="130" spans="1:13" s="2" customFormat="1" ht="12" x14ac:dyDescent="0.2">
      <c r="A130" s="24"/>
      <c r="B130" s="24"/>
      <c r="C130" s="24"/>
      <c r="D130" s="24"/>
      <c r="E130" s="24"/>
      <c r="F130" s="24"/>
      <c r="G130" s="24"/>
      <c r="H130" s="24"/>
      <c r="I130" s="24"/>
      <c r="J130" s="24"/>
      <c r="K130" s="24"/>
      <c r="L130" s="24"/>
      <c r="M130" s="24"/>
    </row>
    <row r="131" spans="1:13" s="2" customFormat="1" ht="40.5" customHeight="1" x14ac:dyDescent="0.2">
      <c r="A131" s="268" t="s">
        <v>82</v>
      </c>
      <c r="B131" s="268"/>
      <c r="C131" s="268"/>
      <c r="D131" s="268"/>
      <c r="E131" s="268"/>
      <c r="F131" s="268"/>
      <c r="G131" s="268"/>
      <c r="H131" s="268"/>
      <c r="I131" s="268"/>
      <c r="J131" s="268"/>
      <c r="K131" s="268"/>
      <c r="L131" s="24"/>
      <c r="M131" s="24"/>
    </row>
    <row r="132" spans="1:13" s="2" customFormat="1" ht="12" x14ac:dyDescent="0.2">
      <c r="A132" s="24"/>
      <c r="B132" s="24"/>
      <c r="C132" s="24"/>
      <c r="D132" s="24"/>
      <c r="E132" s="24"/>
      <c r="F132" s="24"/>
      <c r="G132" s="24"/>
      <c r="H132" s="24"/>
      <c r="I132" s="24"/>
      <c r="J132" s="24"/>
      <c r="K132" s="24"/>
      <c r="L132" s="24"/>
      <c r="M132" s="24"/>
    </row>
    <row r="133" spans="1:13" s="2" customFormat="1" ht="12" x14ac:dyDescent="0.2">
      <c r="A133" s="24"/>
      <c r="B133" s="24"/>
      <c r="C133" s="24"/>
      <c r="D133" s="24"/>
      <c r="E133" s="24"/>
      <c r="F133" s="24"/>
      <c r="G133" s="24"/>
      <c r="H133" s="24"/>
      <c r="I133" s="24"/>
      <c r="J133" s="24"/>
      <c r="K133" s="24"/>
      <c r="L133" s="24"/>
      <c r="M133" s="24"/>
    </row>
    <row r="134" spans="1:13" s="2" customFormat="1" ht="15" customHeight="1" x14ac:dyDescent="0.2">
      <c r="A134" s="24"/>
      <c r="B134" s="24"/>
      <c r="C134" s="24"/>
      <c r="D134" s="24"/>
      <c r="E134" s="24"/>
      <c r="F134" s="24"/>
      <c r="G134" s="24"/>
      <c r="H134" s="24"/>
      <c r="I134" s="24"/>
      <c r="J134" s="24"/>
      <c r="K134" s="24"/>
      <c r="L134" s="24"/>
      <c r="M134" s="24"/>
    </row>
    <row r="135" spans="1:13" s="2" customFormat="1" ht="15" customHeight="1" x14ac:dyDescent="0.2">
      <c r="A135" s="253" t="s">
        <v>35</v>
      </c>
      <c r="B135" s="254"/>
      <c r="C135" s="255"/>
      <c r="D135" s="256"/>
      <c r="E135" s="24"/>
      <c r="F135" s="269" t="s">
        <v>81</v>
      </c>
      <c r="G135" s="269"/>
      <c r="H135" s="254"/>
      <c r="I135" s="256"/>
      <c r="J135" s="24"/>
      <c r="K135" s="24"/>
      <c r="L135" s="24"/>
      <c r="M135" s="24"/>
    </row>
    <row r="136" spans="1:13" s="2" customFormat="1" ht="24.75" customHeight="1" x14ac:dyDescent="0.2">
      <c r="A136" s="253"/>
      <c r="B136" s="257"/>
      <c r="C136" s="258"/>
      <c r="D136" s="259"/>
      <c r="E136" s="24"/>
      <c r="F136" s="269"/>
      <c r="G136" s="269"/>
      <c r="H136" s="257"/>
      <c r="I136" s="259"/>
      <c r="J136" s="24"/>
      <c r="K136" s="24"/>
      <c r="L136" s="24"/>
      <c r="M136" s="24"/>
    </row>
    <row r="137" spans="1:13" ht="18.75" customHeight="1" x14ac:dyDescent="0.25"/>
    <row r="138" spans="1:13" ht="47.25" customHeight="1" x14ac:dyDescent="0.25">
      <c r="A138" s="353" t="s">
        <v>95</v>
      </c>
      <c r="B138" s="354"/>
      <c r="C138" s="354"/>
      <c r="D138" s="354"/>
      <c r="E138" s="354"/>
      <c r="F138" s="354"/>
      <c r="G138" s="354"/>
      <c r="H138" s="354"/>
      <c r="I138" s="354"/>
    </row>
    <row r="140" spans="1:13" x14ac:dyDescent="0.25">
      <c r="A140" s="24"/>
      <c r="B140" s="24"/>
      <c r="C140" s="24"/>
      <c r="D140" s="24"/>
      <c r="E140" s="24"/>
      <c r="F140" s="24"/>
      <c r="G140" s="24"/>
      <c r="H140" s="24"/>
      <c r="I140" s="24"/>
      <c r="J140" s="24"/>
      <c r="K140" s="24"/>
    </row>
    <row r="141" spans="1:13" ht="161.25" customHeight="1" x14ac:dyDescent="0.25">
      <c r="A141" s="25" t="s">
        <v>0</v>
      </c>
      <c r="B141" s="26"/>
      <c r="C141" s="355" t="s">
        <v>145</v>
      </c>
      <c r="D141" s="355"/>
      <c r="E141" s="355"/>
      <c r="F141" s="355"/>
      <c r="G141" s="355"/>
      <c r="H141" s="355"/>
      <c r="I141" s="355"/>
      <c r="J141" s="355"/>
      <c r="K141" s="355"/>
    </row>
    <row r="142" spans="1:13" x14ac:dyDescent="0.25">
      <c r="A142" s="26"/>
      <c r="B142" s="26"/>
      <c r="C142" s="114"/>
      <c r="D142" s="114"/>
      <c r="E142" s="114"/>
      <c r="F142" s="114"/>
      <c r="G142" s="114"/>
      <c r="H142" s="114"/>
      <c r="I142" s="114"/>
      <c r="J142" s="114"/>
      <c r="K142" s="114"/>
    </row>
    <row r="143" spans="1:13" s="207" customFormat="1" ht="15.75" customHeight="1" x14ac:dyDescent="0.25">
      <c r="A143" s="62"/>
      <c r="B143" s="62"/>
      <c r="C143" s="63"/>
      <c r="D143" s="63"/>
      <c r="E143" s="63"/>
      <c r="F143" s="332"/>
      <c r="G143" s="332"/>
      <c r="H143" s="332"/>
      <c r="I143" s="416"/>
      <c r="J143" s="416"/>
      <c r="K143" s="63"/>
      <c r="L143" s="202"/>
      <c r="M143" s="202"/>
    </row>
    <row r="144" spans="1:13" s="207" customFormat="1" x14ac:dyDescent="0.25">
      <c r="A144" s="208"/>
      <c r="B144" s="209"/>
      <c r="C144" s="210"/>
      <c r="D144" s="210"/>
      <c r="E144" s="210"/>
      <c r="F144" s="62"/>
      <c r="G144" s="62"/>
      <c r="H144" s="62"/>
      <c r="I144" s="201"/>
      <c r="J144" s="201"/>
      <c r="K144" s="63"/>
      <c r="L144" s="202"/>
      <c r="M144" s="202"/>
    </row>
    <row r="145" spans="1:13" s="207" customFormat="1" ht="15.75" customHeight="1" x14ac:dyDescent="0.25">
      <c r="A145" s="211"/>
      <c r="B145" s="211"/>
      <c r="C145" s="212"/>
      <c r="D145" s="210"/>
      <c r="E145" s="209"/>
      <c r="F145" s="332"/>
      <c r="G145" s="332"/>
      <c r="H145" s="332"/>
      <c r="I145" s="416"/>
      <c r="J145" s="416"/>
      <c r="K145" s="63"/>
      <c r="L145" s="202"/>
      <c r="M145" s="202"/>
    </row>
    <row r="146" spans="1:13" ht="17.25" x14ac:dyDescent="0.3">
      <c r="A146" s="18"/>
      <c r="K146" s="114"/>
    </row>
    <row r="147" spans="1:13" s="3" customFormat="1" ht="12" x14ac:dyDescent="0.25">
      <c r="A147" s="424" t="s">
        <v>129</v>
      </c>
      <c r="B147" s="339"/>
      <c r="C147" s="425" t="s">
        <v>128</v>
      </c>
      <c r="D147" s="345"/>
      <c r="E147" s="345"/>
      <c r="F147" s="345"/>
      <c r="G147" s="345"/>
      <c r="H147" s="345"/>
      <c r="I147" s="345"/>
      <c r="J147" s="345"/>
      <c r="K147" s="346"/>
      <c r="L147" s="26"/>
      <c r="M147" s="26"/>
    </row>
    <row r="148" spans="1:13" s="3" customFormat="1" ht="12" x14ac:dyDescent="0.25">
      <c r="A148" s="340"/>
      <c r="B148" s="341"/>
      <c r="C148" s="347"/>
      <c r="D148" s="348"/>
      <c r="E148" s="348"/>
      <c r="F148" s="348"/>
      <c r="G148" s="348"/>
      <c r="H148" s="348"/>
      <c r="I148" s="348"/>
      <c r="J148" s="348"/>
      <c r="K148" s="349"/>
      <c r="L148" s="26"/>
      <c r="M148" s="26"/>
    </row>
    <row r="149" spans="1:13" s="3" customFormat="1" ht="12" x14ac:dyDescent="0.25">
      <c r="A149" s="340"/>
      <c r="B149" s="341"/>
      <c r="C149" s="347"/>
      <c r="D149" s="348"/>
      <c r="E149" s="348"/>
      <c r="F149" s="348"/>
      <c r="G149" s="348"/>
      <c r="H149" s="348"/>
      <c r="I149" s="348"/>
      <c r="J149" s="348"/>
      <c r="K149" s="349"/>
      <c r="L149" s="26"/>
      <c r="M149" s="26"/>
    </row>
    <row r="150" spans="1:13" s="3" customFormat="1" ht="12" x14ac:dyDescent="0.25">
      <c r="A150" s="340"/>
      <c r="B150" s="341"/>
      <c r="C150" s="347"/>
      <c r="D150" s="348"/>
      <c r="E150" s="348"/>
      <c r="F150" s="348"/>
      <c r="G150" s="348"/>
      <c r="H150" s="348"/>
      <c r="I150" s="348"/>
      <c r="J150" s="348"/>
      <c r="K150" s="349"/>
      <c r="L150" s="26"/>
      <c r="M150" s="26"/>
    </row>
    <row r="151" spans="1:13" s="3" customFormat="1" ht="12" x14ac:dyDescent="0.25">
      <c r="A151" s="342"/>
      <c r="B151" s="343"/>
      <c r="C151" s="350"/>
      <c r="D151" s="351"/>
      <c r="E151" s="351"/>
      <c r="F151" s="351"/>
      <c r="G151" s="351"/>
      <c r="H151" s="351"/>
      <c r="I151" s="351"/>
      <c r="J151" s="351"/>
      <c r="K151" s="352"/>
      <c r="L151" s="26"/>
      <c r="M151" s="26"/>
    </row>
    <row r="152" spans="1:13" x14ac:dyDescent="0.25">
      <c r="A152" s="172"/>
      <c r="B152" s="171"/>
      <c r="C152" s="171"/>
      <c r="D152" s="171"/>
      <c r="E152" s="171"/>
      <c r="F152" s="171"/>
      <c r="G152" s="171"/>
      <c r="J152" s="26"/>
      <c r="K152" s="114"/>
    </row>
    <row r="153" spans="1:13" x14ac:dyDescent="0.25">
      <c r="A153" s="172"/>
      <c r="B153" s="171"/>
      <c r="C153" s="171"/>
      <c r="D153" s="171"/>
      <c r="E153" s="171"/>
      <c r="F153" s="171"/>
      <c r="G153" s="171"/>
      <c r="J153" s="26"/>
      <c r="K153" s="168"/>
    </row>
    <row r="154" spans="1:13" x14ac:dyDescent="0.25">
      <c r="A154" s="172"/>
      <c r="B154" s="171"/>
      <c r="C154" s="171"/>
      <c r="D154" s="171"/>
      <c r="E154" s="171"/>
      <c r="F154" s="171"/>
      <c r="G154" s="171"/>
      <c r="J154" s="26"/>
      <c r="K154" s="168"/>
    </row>
    <row r="155" spans="1:13" x14ac:dyDescent="0.25">
      <c r="A155" s="172"/>
      <c r="B155" s="171"/>
      <c r="C155" s="171"/>
      <c r="D155" s="171"/>
      <c r="E155" s="171"/>
      <c r="F155" s="171"/>
      <c r="G155" s="171"/>
      <c r="J155" s="26"/>
      <c r="K155" s="168"/>
    </row>
    <row r="156" spans="1:13" x14ac:dyDescent="0.25">
      <c r="A156" s="172"/>
      <c r="B156" s="171"/>
      <c r="C156" s="171"/>
      <c r="D156" s="171"/>
      <c r="E156" s="171"/>
      <c r="F156" s="171"/>
      <c r="G156" s="171"/>
      <c r="J156" s="26"/>
      <c r="K156" s="168"/>
    </row>
    <row r="157" spans="1:13" x14ac:dyDescent="0.25">
      <c r="A157" s="172"/>
      <c r="B157" s="171"/>
      <c r="C157" s="171"/>
      <c r="D157" s="171"/>
      <c r="E157" s="171"/>
      <c r="F157" s="171"/>
      <c r="G157" s="171"/>
      <c r="J157" s="26"/>
      <c r="K157" s="168"/>
    </row>
    <row r="158" spans="1:13" x14ac:dyDescent="0.25">
      <c r="A158" s="172"/>
      <c r="B158" s="171"/>
      <c r="C158" s="171"/>
      <c r="D158" s="171"/>
      <c r="E158" s="171"/>
      <c r="F158" s="171"/>
      <c r="G158" s="171"/>
      <c r="J158" s="26"/>
      <c r="K158" s="168"/>
    </row>
    <row r="159" spans="1:13" ht="15.75" thickBot="1" x14ac:dyDescent="0.3">
      <c r="A159" s="20"/>
      <c r="B159" s="19" t="s">
        <v>90</v>
      </c>
      <c r="F159" s="26"/>
      <c r="G159" s="26"/>
      <c r="H159" s="62"/>
      <c r="I159" s="62"/>
      <c r="J159" s="62"/>
      <c r="K159" s="63"/>
    </row>
    <row r="160" spans="1:13" ht="15.75" thickBot="1" x14ac:dyDescent="0.3">
      <c r="A160" s="20"/>
      <c r="C160" s="19" t="s">
        <v>83</v>
      </c>
      <c r="F160" s="26"/>
      <c r="G160" s="26"/>
      <c r="H160" s="153">
        <f>K259</f>
        <v>0</v>
      </c>
      <c r="I160" s="64"/>
      <c r="J160" s="64"/>
      <c r="K160" s="64"/>
    </row>
    <row r="161" spans="1:13" x14ac:dyDescent="0.25">
      <c r="B161" s="26"/>
      <c r="H161" s="152"/>
      <c r="I161" s="65"/>
      <c r="J161" s="65"/>
      <c r="K161" s="65"/>
    </row>
    <row r="162" spans="1:13" x14ac:dyDescent="0.25">
      <c r="B162" s="26"/>
      <c r="H162" s="200"/>
      <c r="I162" s="21"/>
      <c r="J162" s="21"/>
      <c r="K162" s="21"/>
    </row>
    <row r="163" spans="1:13" s="207" customFormat="1" x14ac:dyDescent="0.25">
      <c r="A163" s="202"/>
      <c r="B163" s="202"/>
      <c r="C163" s="202"/>
      <c r="D163" s="202"/>
      <c r="E163" s="202"/>
      <c r="F163" s="202"/>
      <c r="G163" s="202"/>
      <c r="H163" s="217"/>
      <c r="I163" s="204"/>
      <c r="J163" s="202"/>
      <c r="K163" s="63"/>
      <c r="L163" s="202"/>
      <c r="M163" s="202"/>
    </row>
    <row r="164" spans="1:13" s="207" customFormat="1" x14ac:dyDescent="0.25">
      <c r="A164" s="202"/>
      <c r="B164" s="202"/>
      <c r="C164" s="202"/>
      <c r="D164" s="202"/>
      <c r="E164" s="202"/>
      <c r="F164" s="202"/>
      <c r="G164" s="202"/>
      <c r="H164" s="201"/>
      <c r="I164" s="204"/>
      <c r="J164" s="202"/>
      <c r="K164" s="63"/>
      <c r="L164" s="202"/>
      <c r="M164" s="202"/>
    </row>
    <row r="165" spans="1:13" s="207" customFormat="1" x14ac:dyDescent="0.25">
      <c r="A165" s="202"/>
      <c r="B165" s="202"/>
      <c r="C165" s="202"/>
      <c r="D165" s="202"/>
      <c r="E165" s="206"/>
      <c r="F165" s="62"/>
      <c r="G165" s="202"/>
      <c r="H165" s="217"/>
      <c r="I165" s="204"/>
      <c r="J165" s="202"/>
      <c r="K165" s="63"/>
      <c r="L165" s="202"/>
      <c r="M165" s="202"/>
    </row>
    <row r="166" spans="1:13" x14ac:dyDescent="0.25">
      <c r="E166" s="23"/>
      <c r="F166" s="26"/>
      <c r="H166" s="65"/>
      <c r="I166" s="22"/>
      <c r="K166" s="114"/>
    </row>
    <row r="167" spans="1:13" x14ac:dyDescent="0.25">
      <c r="A167" s="25"/>
      <c r="B167" s="26"/>
      <c r="C167" s="114"/>
      <c r="D167" s="114"/>
      <c r="E167" s="114"/>
      <c r="F167" s="114"/>
      <c r="G167" s="114"/>
      <c r="H167" s="114"/>
      <c r="I167" s="114"/>
      <c r="J167" s="114"/>
      <c r="K167" s="114"/>
    </row>
    <row r="168" spans="1:13" x14ac:dyDescent="0.25">
      <c r="A168" s="32" t="s">
        <v>89</v>
      </c>
      <c r="B168" s="26"/>
      <c r="C168" s="114"/>
      <c r="D168" s="114"/>
      <c r="E168" s="114"/>
      <c r="F168" s="114"/>
      <c r="G168" s="114"/>
      <c r="H168" s="114"/>
      <c r="I168" s="114"/>
      <c r="J168" s="114"/>
      <c r="K168" s="114"/>
    </row>
    <row r="169" spans="1:13" x14ac:dyDescent="0.25">
      <c r="A169" s="25"/>
      <c r="B169" s="26"/>
      <c r="C169" s="114"/>
      <c r="D169" s="114"/>
      <c r="E169" s="114"/>
      <c r="F169" s="114"/>
      <c r="G169" s="114"/>
      <c r="H169" s="114"/>
      <c r="I169" s="114"/>
      <c r="J169" s="114"/>
      <c r="K169" s="114"/>
    </row>
    <row r="170" spans="1:13" x14ac:dyDescent="0.25">
      <c r="A170" s="33" t="s">
        <v>74</v>
      </c>
      <c r="B170" s="24"/>
      <c r="C170" s="24"/>
      <c r="D170" s="24"/>
      <c r="E170" s="24"/>
      <c r="F170" s="24"/>
      <c r="G170" s="24"/>
      <c r="H170" s="24"/>
      <c r="I170" s="24"/>
      <c r="J170" s="24"/>
      <c r="K170" s="24"/>
    </row>
    <row r="171" spans="1:13" x14ac:dyDescent="0.25">
      <c r="A171" s="24"/>
      <c r="B171" s="24"/>
      <c r="C171" s="24"/>
      <c r="D171" s="24"/>
      <c r="E171" s="24"/>
      <c r="F171" s="24"/>
      <c r="G171" s="24"/>
      <c r="H171" s="24"/>
      <c r="I171" s="24"/>
      <c r="J171" s="24"/>
      <c r="K171" s="24"/>
    </row>
    <row r="172" spans="1:13" x14ac:dyDescent="0.25">
      <c r="A172" s="309" t="s">
        <v>52</v>
      </c>
      <c r="B172" s="310"/>
      <c r="C172" s="310"/>
      <c r="D172" s="322"/>
      <c r="E172" s="336">
        <v>41500</v>
      </c>
      <c r="F172" s="337"/>
      <c r="G172" s="34"/>
      <c r="H172" s="24"/>
      <c r="I172" s="24"/>
      <c r="J172" s="24"/>
      <c r="K172" s="24"/>
    </row>
    <row r="173" spans="1:13" x14ac:dyDescent="0.25">
      <c r="A173" s="35"/>
      <c r="B173" s="35"/>
      <c r="C173" s="35"/>
      <c r="D173" s="35"/>
      <c r="E173" s="35"/>
      <c r="F173" s="35"/>
      <c r="G173" s="35"/>
      <c r="H173" s="35"/>
      <c r="I173" s="35"/>
      <c r="J173" s="35"/>
      <c r="K173" s="35"/>
    </row>
    <row r="174" spans="1:13" x14ac:dyDescent="0.25">
      <c r="A174" s="36" t="s">
        <v>67</v>
      </c>
      <c r="B174" s="24"/>
      <c r="C174" s="24"/>
      <c r="D174" s="24"/>
      <c r="E174" s="24"/>
      <c r="F174" s="37"/>
      <c r="G174" s="24"/>
      <c r="H174" s="24"/>
      <c r="I174" s="24"/>
      <c r="J174" s="24"/>
      <c r="K174" s="24"/>
    </row>
    <row r="175" spans="1:13" x14ac:dyDescent="0.25">
      <c r="A175" s="24"/>
      <c r="B175" s="24"/>
      <c r="C175" s="24"/>
      <c r="D175" s="24"/>
      <c r="E175" s="24"/>
      <c r="F175" s="38" t="s">
        <v>51</v>
      </c>
      <c r="G175" s="24"/>
      <c r="H175" s="24"/>
      <c r="I175" s="24"/>
      <c r="J175" s="24"/>
      <c r="K175" s="24"/>
    </row>
    <row r="176" spans="1:13" x14ac:dyDescent="0.25">
      <c r="A176" s="251" t="s">
        <v>53</v>
      </c>
      <c r="B176" s="252"/>
      <c r="C176" s="4"/>
      <c r="D176" s="309" t="s">
        <v>49</v>
      </c>
      <c r="E176" s="322"/>
      <c r="F176" s="5"/>
      <c r="G176" s="24"/>
      <c r="H176" s="309" t="s">
        <v>36</v>
      </c>
      <c r="I176" s="322"/>
      <c r="J176" s="323">
        <f>((K184-K182)*(E172-H182)/(H184-H182))+K182</f>
        <v>0</v>
      </c>
      <c r="K176" s="324"/>
    </row>
    <row r="177" spans="1:11" x14ac:dyDescent="0.25">
      <c r="A177" s="24"/>
      <c r="B177" s="24"/>
      <c r="C177" s="24"/>
      <c r="D177" s="24"/>
      <c r="E177" s="24"/>
      <c r="F177" s="24"/>
      <c r="G177" s="24"/>
      <c r="H177" s="24"/>
      <c r="I177" s="24"/>
      <c r="J177" s="24"/>
      <c r="K177" s="24"/>
    </row>
    <row r="178" spans="1:11" x14ac:dyDescent="0.25">
      <c r="A178" s="24"/>
      <c r="B178" s="24"/>
      <c r="C178" s="24"/>
      <c r="D178" s="39" t="s">
        <v>54</v>
      </c>
      <c r="E178" s="24"/>
      <c r="F178" s="24"/>
      <c r="G178" s="24"/>
      <c r="H178" s="24"/>
      <c r="I178" s="24"/>
      <c r="J178" s="24"/>
      <c r="K178" s="24"/>
    </row>
    <row r="179" spans="1:11" x14ac:dyDescent="0.25">
      <c r="A179" s="24"/>
      <c r="B179" s="24"/>
      <c r="C179" s="24"/>
      <c r="D179" s="39"/>
      <c r="E179" s="24"/>
      <c r="F179" s="24"/>
      <c r="G179" s="24"/>
      <c r="H179" s="39" t="s">
        <v>148</v>
      </c>
      <c r="I179" s="24"/>
      <c r="J179" s="24"/>
      <c r="K179" s="24"/>
    </row>
    <row r="180" spans="1:11" x14ac:dyDescent="0.25">
      <c r="A180" s="24"/>
      <c r="B180" s="40"/>
      <c r="C180" s="41"/>
      <c r="D180" s="35"/>
      <c r="E180" s="24"/>
      <c r="F180" s="24"/>
      <c r="G180" s="24"/>
      <c r="H180" s="24"/>
      <c r="I180" s="24"/>
      <c r="J180" s="24"/>
      <c r="K180" s="24"/>
    </row>
    <row r="181" spans="1:11" ht="24" x14ac:dyDescent="0.25">
      <c r="A181" s="42"/>
      <c r="B181" s="41"/>
      <c r="C181" s="41"/>
      <c r="D181" s="43"/>
      <c r="E181" s="43"/>
      <c r="F181" s="43"/>
      <c r="G181" s="43"/>
      <c r="H181" s="82" t="s">
        <v>50</v>
      </c>
      <c r="I181" s="82" t="s">
        <v>1</v>
      </c>
      <c r="J181" s="82" t="s">
        <v>2</v>
      </c>
      <c r="K181" s="83" t="s">
        <v>3</v>
      </c>
    </row>
    <row r="182" spans="1:11" x14ac:dyDescent="0.25">
      <c r="A182" s="42"/>
      <c r="B182" s="41"/>
      <c r="C182" s="41"/>
      <c r="D182" s="43"/>
      <c r="E182" s="43"/>
      <c r="F182" s="43"/>
      <c r="G182" s="43"/>
      <c r="H182" s="139">
        <v>35000</v>
      </c>
      <c r="I182" s="137"/>
      <c r="J182" s="137"/>
      <c r="K182" s="138">
        <f>((J182-I182)*F176)+I182</f>
        <v>0</v>
      </c>
    </row>
    <row r="183" spans="1:11" x14ac:dyDescent="0.25">
      <c r="A183" s="42"/>
      <c r="B183" s="41"/>
      <c r="C183" s="41"/>
      <c r="D183" s="43"/>
      <c r="E183" s="43"/>
      <c r="F183" s="43"/>
      <c r="G183" s="43"/>
      <c r="H183" s="139"/>
      <c r="I183" s="139"/>
      <c r="J183" s="139"/>
      <c r="K183" s="138"/>
    </row>
    <row r="184" spans="1:11" x14ac:dyDescent="0.25">
      <c r="A184" s="42"/>
      <c r="B184" s="41"/>
      <c r="C184" s="41"/>
      <c r="D184" s="43"/>
      <c r="E184" s="43"/>
      <c r="F184" s="43"/>
      <c r="G184" s="43"/>
      <c r="H184" s="139">
        <v>50000</v>
      </c>
      <c r="I184" s="137"/>
      <c r="J184" s="137"/>
      <c r="K184" s="138">
        <f>((J184-I184)*F176)+I184</f>
        <v>0</v>
      </c>
    </row>
    <row r="185" spans="1:11" x14ac:dyDescent="0.25">
      <c r="A185" s="45"/>
      <c r="B185" s="41"/>
      <c r="C185" s="41"/>
      <c r="D185" s="35"/>
      <c r="E185" s="35"/>
      <c r="F185" s="35"/>
      <c r="G185" s="35"/>
      <c r="H185" s="35"/>
      <c r="I185" s="35"/>
      <c r="J185" s="35"/>
      <c r="K185" s="35"/>
    </row>
    <row r="186" spans="1:11" x14ac:dyDescent="0.25">
      <c r="A186" s="33" t="s">
        <v>90</v>
      </c>
      <c r="B186" s="41"/>
      <c r="C186" s="41"/>
      <c r="D186" s="35"/>
      <c r="E186" s="35"/>
      <c r="F186" s="35"/>
      <c r="G186" s="35"/>
      <c r="H186" s="35"/>
      <c r="I186" s="35"/>
      <c r="J186" s="35"/>
      <c r="K186" s="35"/>
    </row>
    <row r="187" spans="1:11" x14ac:dyDescent="0.25">
      <c r="A187" s="45"/>
      <c r="B187" s="41"/>
      <c r="C187" s="41"/>
      <c r="D187" s="35"/>
      <c r="E187" s="35"/>
      <c r="F187" s="35"/>
      <c r="G187" s="35"/>
      <c r="H187" s="35"/>
      <c r="I187" s="35"/>
      <c r="J187" s="35"/>
      <c r="K187" s="35"/>
    </row>
    <row r="188" spans="1:11" x14ac:dyDescent="0.25">
      <c r="A188" s="245" t="s">
        <v>4</v>
      </c>
      <c r="B188" s="245" t="s">
        <v>5</v>
      </c>
      <c r="C188" s="245"/>
      <c r="D188" s="326" t="s">
        <v>55</v>
      </c>
      <c r="E188" s="327"/>
      <c r="F188" s="327"/>
      <c r="G188" s="327"/>
      <c r="H188" s="327"/>
      <c r="I188" s="327"/>
      <c r="J188" s="327"/>
      <c r="K188" s="328"/>
    </row>
    <row r="189" spans="1:11" ht="48" x14ac:dyDescent="0.25">
      <c r="A189" s="325"/>
      <c r="B189" s="86" t="s">
        <v>6</v>
      </c>
      <c r="C189" s="116" t="s">
        <v>7</v>
      </c>
      <c r="D189" s="116" t="s">
        <v>69</v>
      </c>
      <c r="E189" s="116" t="s">
        <v>48</v>
      </c>
      <c r="F189" s="329" t="s">
        <v>61</v>
      </c>
      <c r="G189" s="330"/>
      <c r="H189" s="330"/>
      <c r="I189" s="330"/>
      <c r="J189" s="330"/>
      <c r="K189" s="331"/>
    </row>
    <row r="190" spans="1:11" x14ac:dyDescent="0.25">
      <c r="A190" s="245" t="s">
        <v>10</v>
      </c>
      <c r="B190" s="247">
        <v>0.17</v>
      </c>
      <c r="C190" s="249">
        <f>17%+(E190+E191+E192+E193+E194+E195+E196+E197)</f>
        <v>0.17</v>
      </c>
      <c r="D190" s="87" t="s">
        <v>14</v>
      </c>
      <c r="E190" s="7"/>
      <c r="F190" s="319"/>
      <c r="G190" s="320"/>
      <c r="H190" s="320"/>
      <c r="I190" s="320"/>
      <c r="J190" s="320"/>
      <c r="K190" s="321"/>
    </row>
    <row r="191" spans="1:11" x14ac:dyDescent="0.25">
      <c r="A191" s="246"/>
      <c r="B191" s="248"/>
      <c r="C191" s="250"/>
      <c r="D191" s="88" t="s">
        <v>17</v>
      </c>
      <c r="E191" s="8"/>
      <c r="F191" s="313"/>
      <c r="G191" s="314"/>
      <c r="H191" s="314"/>
      <c r="I191" s="314"/>
      <c r="J191" s="314"/>
      <c r="K191" s="315"/>
    </row>
    <row r="192" spans="1:11" x14ac:dyDescent="0.25">
      <c r="A192" s="246"/>
      <c r="B192" s="248"/>
      <c r="C192" s="250"/>
      <c r="D192" s="89" t="s">
        <v>37</v>
      </c>
      <c r="E192" s="10"/>
      <c r="F192" s="313"/>
      <c r="G192" s="314"/>
      <c r="H192" s="314"/>
      <c r="I192" s="314"/>
      <c r="J192" s="314"/>
      <c r="K192" s="315"/>
    </row>
    <row r="193" spans="1:11" x14ac:dyDescent="0.25">
      <c r="A193" s="246"/>
      <c r="B193" s="248"/>
      <c r="C193" s="250"/>
      <c r="D193" s="88" t="s">
        <v>38</v>
      </c>
      <c r="E193" s="8"/>
      <c r="F193" s="313"/>
      <c r="G193" s="314"/>
      <c r="H193" s="314"/>
      <c r="I193" s="314"/>
      <c r="J193" s="314"/>
      <c r="K193" s="315"/>
    </row>
    <row r="194" spans="1:11" x14ac:dyDescent="0.25">
      <c r="A194" s="246"/>
      <c r="B194" s="248"/>
      <c r="C194" s="250"/>
      <c r="D194" s="88" t="s">
        <v>18</v>
      </c>
      <c r="E194" s="8"/>
      <c r="F194" s="313"/>
      <c r="G194" s="314"/>
      <c r="H194" s="314"/>
      <c r="I194" s="314"/>
      <c r="J194" s="314"/>
      <c r="K194" s="315"/>
    </row>
    <row r="195" spans="1:11" x14ac:dyDescent="0.25">
      <c r="A195" s="246"/>
      <c r="B195" s="248"/>
      <c r="C195" s="250"/>
      <c r="D195" s="88" t="s">
        <v>15</v>
      </c>
      <c r="E195" s="8"/>
      <c r="F195" s="313"/>
      <c r="G195" s="314"/>
      <c r="H195" s="314"/>
      <c r="I195" s="314"/>
      <c r="J195" s="314"/>
      <c r="K195" s="315"/>
    </row>
    <row r="196" spans="1:11" x14ac:dyDescent="0.25">
      <c r="A196" s="246"/>
      <c r="B196" s="248"/>
      <c r="C196" s="250"/>
      <c r="D196" s="90" t="s">
        <v>39</v>
      </c>
      <c r="E196" s="8"/>
      <c r="F196" s="313"/>
      <c r="G196" s="314"/>
      <c r="H196" s="314"/>
      <c r="I196" s="314"/>
      <c r="J196" s="314"/>
      <c r="K196" s="315"/>
    </row>
    <row r="197" spans="1:11" x14ac:dyDescent="0.25">
      <c r="A197" s="325"/>
      <c r="B197" s="367"/>
      <c r="C197" s="368"/>
      <c r="D197" s="91" t="s">
        <v>20</v>
      </c>
      <c r="E197" s="9"/>
      <c r="F197" s="316"/>
      <c r="G197" s="317"/>
      <c r="H197" s="317"/>
      <c r="I197" s="317"/>
      <c r="J197" s="317"/>
      <c r="K197" s="318"/>
    </row>
    <row r="198" spans="1:11" x14ac:dyDescent="0.25">
      <c r="A198" s="245" t="s">
        <v>11</v>
      </c>
      <c r="B198" s="247">
        <v>0.02</v>
      </c>
      <c r="C198" s="249">
        <f>2%+(E198+E199)</f>
        <v>0.02</v>
      </c>
      <c r="D198" s="87" t="s">
        <v>14</v>
      </c>
      <c r="E198" s="11"/>
      <c r="F198" s="319"/>
      <c r="G198" s="320"/>
      <c r="H198" s="320"/>
      <c r="I198" s="320"/>
      <c r="J198" s="320"/>
      <c r="K198" s="321"/>
    </row>
    <row r="199" spans="1:11" x14ac:dyDescent="0.25">
      <c r="A199" s="246"/>
      <c r="B199" s="248"/>
      <c r="C199" s="250"/>
      <c r="D199" s="88" t="s">
        <v>17</v>
      </c>
      <c r="E199" s="8"/>
      <c r="F199" s="316"/>
      <c r="G199" s="317"/>
      <c r="H199" s="317"/>
      <c r="I199" s="317"/>
      <c r="J199" s="317"/>
      <c r="K199" s="318"/>
    </row>
    <row r="200" spans="1:11" x14ac:dyDescent="0.25">
      <c r="A200" s="245" t="s">
        <v>12</v>
      </c>
      <c r="B200" s="247">
        <v>0.22</v>
      </c>
      <c r="C200" s="249">
        <f>22%+(E200+E201+E202+E203+E204+E205)</f>
        <v>0.22</v>
      </c>
      <c r="D200" s="87" t="s">
        <v>14</v>
      </c>
      <c r="E200" s="11"/>
      <c r="F200" s="319"/>
      <c r="G200" s="320"/>
      <c r="H200" s="320"/>
      <c r="I200" s="320"/>
      <c r="J200" s="320"/>
      <c r="K200" s="321"/>
    </row>
    <row r="201" spans="1:11" x14ac:dyDescent="0.25">
      <c r="A201" s="246"/>
      <c r="B201" s="248"/>
      <c r="C201" s="250"/>
      <c r="D201" s="88" t="s">
        <v>17</v>
      </c>
      <c r="E201" s="8"/>
      <c r="F201" s="313"/>
      <c r="G201" s="314"/>
      <c r="H201" s="314"/>
      <c r="I201" s="314"/>
      <c r="J201" s="314"/>
      <c r="K201" s="315"/>
    </row>
    <row r="202" spans="1:11" x14ac:dyDescent="0.25">
      <c r="A202" s="246"/>
      <c r="B202" s="248"/>
      <c r="C202" s="250"/>
      <c r="D202" s="88" t="s">
        <v>37</v>
      </c>
      <c r="E202" s="8"/>
      <c r="F202" s="369" t="s">
        <v>57</v>
      </c>
      <c r="G202" s="370"/>
      <c r="H202" s="370"/>
      <c r="I202" s="370"/>
      <c r="J202" s="370"/>
      <c r="K202" s="371"/>
    </row>
    <row r="203" spans="1:11" x14ac:dyDescent="0.25">
      <c r="A203" s="246"/>
      <c r="B203" s="248"/>
      <c r="C203" s="250"/>
      <c r="D203" s="88" t="s">
        <v>38</v>
      </c>
      <c r="E203" s="8"/>
      <c r="F203" s="313"/>
      <c r="G203" s="314"/>
      <c r="H203" s="314"/>
      <c r="I203" s="314"/>
      <c r="J203" s="314"/>
      <c r="K203" s="315"/>
    </row>
    <row r="204" spans="1:11" x14ac:dyDescent="0.25">
      <c r="A204" s="246"/>
      <c r="B204" s="248"/>
      <c r="C204" s="250"/>
      <c r="D204" s="88" t="s">
        <v>18</v>
      </c>
      <c r="E204" s="8"/>
      <c r="F204" s="313"/>
      <c r="G204" s="314"/>
      <c r="H204" s="314"/>
      <c r="I204" s="314"/>
      <c r="J204" s="314"/>
      <c r="K204" s="315"/>
    </row>
    <row r="205" spans="1:11" x14ac:dyDescent="0.25">
      <c r="A205" s="325"/>
      <c r="B205" s="367"/>
      <c r="C205" s="368"/>
      <c r="D205" s="91" t="s">
        <v>15</v>
      </c>
      <c r="E205" s="12"/>
      <c r="F205" s="316"/>
      <c r="G205" s="317"/>
      <c r="H205" s="317"/>
      <c r="I205" s="317"/>
      <c r="J205" s="317"/>
      <c r="K205" s="318"/>
    </row>
    <row r="206" spans="1:11" x14ac:dyDescent="0.25">
      <c r="A206" s="46"/>
      <c r="B206" s="47"/>
      <c r="C206" s="56"/>
      <c r="D206" s="57"/>
      <c r="E206" s="67"/>
      <c r="F206" s="66"/>
      <c r="G206" s="66"/>
      <c r="H206" s="66"/>
      <c r="I206" s="66"/>
      <c r="J206" s="66"/>
      <c r="K206" s="66"/>
    </row>
    <row r="207" spans="1:11" x14ac:dyDescent="0.25">
      <c r="A207" s="46"/>
      <c r="B207" s="47"/>
      <c r="C207" s="56"/>
      <c r="D207" s="57"/>
      <c r="E207" s="67"/>
      <c r="F207" s="66"/>
      <c r="G207" s="66"/>
      <c r="H207" s="66"/>
      <c r="I207" s="66"/>
      <c r="J207" s="66"/>
      <c r="K207" s="66"/>
    </row>
    <row r="208" spans="1:11" x14ac:dyDescent="0.25">
      <c r="A208" s="170"/>
      <c r="B208" s="47"/>
      <c r="C208" s="56"/>
      <c r="D208" s="57"/>
      <c r="E208" s="67"/>
      <c r="F208" s="66"/>
      <c r="G208" s="66"/>
      <c r="H208" s="66"/>
      <c r="I208" s="66"/>
      <c r="J208" s="66"/>
      <c r="K208" s="66"/>
    </row>
    <row r="209" spans="1:11" x14ac:dyDescent="0.25">
      <c r="A209" s="170"/>
      <c r="B209" s="47"/>
      <c r="C209" s="56"/>
      <c r="D209" s="57"/>
      <c r="E209" s="67"/>
      <c r="F209" s="66"/>
      <c r="G209" s="66"/>
      <c r="H209" s="66"/>
      <c r="I209" s="66"/>
      <c r="J209" s="66"/>
      <c r="K209" s="66"/>
    </row>
    <row r="210" spans="1:11" x14ac:dyDescent="0.25">
      <c r="A210" s="170"/>
      <c r="B210" s="47"/>
      <c r="C210" s="56"/>
      <c r="D210" s="57"/>
      <c r="E210" s="67"/>
      <c r="F210" s="66"/>
      <c r="G210" s="66"/>
      <c r="H210" s="66"/>
      <c r="I210" s="66"/>
      <c r="J210" s="66"/>
      <c r="K210" s="66"/>
    </row>
    <row r="211" spans="1:11" x14ac:dyDescent="0.25">
      <c r="A211" s="170"/>
      <c r="B211" s="47"/>
      <c r="C211" s="56"/>
      <c r="D211" s="57"/>
      <c r="E211" s="67"/>
      <c r="F211" s="66"/>
      <c r="G211" s="66"/>
      <c r="H211" s="66"/>
      <c r="I211" s="66"/>
      <c r="J211" s="66"/>
      <c r="K211" s="66"/>
    </row>
    <row r="212" spans="1:11" x14ac:dyDescent="0.25">
      <c r="A212" s="170"/>
      <c r="B212" s="47"/>
      <c r="C212" s="56"/>
      <c r="D212" s="57"/>
      <c r="E212" s="67"/>
      <c r="F212" s="66"/>
      <c r="G212" s="66"/>
      <c r="H212" s="66"/>
      <c r="I212" s="66"/>
      <c r="J212" s="66"/>
      <c r="K212" s="66"/>
    </row>
    <row r="213" spans="1:11" x14ac:dyDescent="0.25">
      <c r="A213" s="170"/>
      <c r="B213" s="47"/>
      <c r="C213" s="56"/>
      <c r="D213" s="57"/>
      <c r="E213" s="67"/>
      <c r="F213" s="66"/>
      <c r="G213" s="66"/>
      <c r="H213" s="66"/>
      <c r="I213" s="66"/>
      <c r="J213" s="66"/>
      <c r="K213" s="66"/>
    </row>
    <row r="214" spans="1:11" x14ac:dyDescent="0.25">
      <c r="A214" s="170"/>
      <c r="B214" s="47"/>
      <c r="C214" s="56"/>
      <c r="D214" s="57"/>
      <c r="E214" s="67"/>
      <c r="F214" s="66"/>
      <c r="G214" s="66"/>
      <c r="H214" s="66"/>
      <c r="I214" s="66"/>
      <c r="J214" s="66"/>
      <c r="K214" s="66"/>
    </row>
    <row r="215" spans="1:11" x14ac:dyDescent="0.25">
      <c r="A215" s="170"/>
      <c r="B215" s="47"/>
      <c r="C215" s="56"/>
      <c r="D215" s="57"/>
      <c r="E215" s="67"/>
      <c r="F215" s="66"/>
      <c r="G215" s="66"/>
      <c r="H215" s="66"/>
      <c r="I215" s="66"/>
      <c r="J215" s="66"/>
      <c r="K215" s="66"/>
    </row>
    <row r="216" spans="1:11" x14ac:dyDescent="0.25">
      <c r="A216" s="364" t="s">
        <v>4</v>
      </c>
      <c r="B216" s="364" t="s">
        <v>5</v>
      </c>
      <c r="C216" s="364"/>
      <c r="D216" s="372" t="s">
        <v>55</v>
      </c>
      <c r="E216" s="373"/>
      <c r="F216" s="373"/>
      <c r="G216" s="373"/>
      <c r="H216" s="373"/>
      <c r="I216" s="373"/>
      <c r="J216" s="373"/>
      <c r="K216" s="374"/>
    </row>
    <row r="217" spans="1:11" ht="48" x14ac:dyDescent="0.25">
      <c r="A217" s="366"/>
      <c r="B217" s="93" t="s">
        <v>6</v>
      </c>
      <c r="C217" s="113" t="s">
        <v>7</v>
      </c>
      <c r="D217" s="113" t="s">
        <v>69</v>
      </c>
      <c r="E217" s="113" t="s">
        <v>48</v>
      </c>
      <c r="F217" s="375" t="s">
        <v>61</v>
      </c>
      <c r="G217" s="376"/>
      <c r="H217" s="376"/>
      <c r="I217" s="376"/>
      <c r="J217" s="376"/>
      <c r="K217" s="377"/>
    </row>
    <row r="218" spans="1:11" x14ac:dyDescent="0.25">
      <c r="A218" s="364" t="s">
        <v>13</v>
      </c>
      <c r="B218" s="391">
        <v>7.0000000000000007E-2</v>
      </c>
      <c r="C218" s="249">
        <f>7%+(E218+E219+E220+E221+E222+E223)</f>
        <v>7.0000000000000007E-2</v>
      </c>
      <c r="D218" s="92" t="s">
        <v>14</v>
      </c>
      <c r="E218" s="11"/>
      <c r="F218" s="319"/>
      <c r="G218" s="320"/>
      <c r="H218" s="320"/>
      <c r="I218" s="320"/>
      <c r="J218" s="320"/>
      <c r="K218" s="321"/>
    </row>
    <row r="219" spans="1:11" x14ac:dyDescent="0.25">
      <c r="A219" s="365"/>
      <c r="B219" s="392"/>
      <c r="C219" s="250"/>
      <c r="D219" s="88" t="s">
        <v>17</v>
      </c>
      <c r="E219" s="8"/>
      <c r="F219" s="313"/>
      <c r="G219" s="314"/>
      <c r="H219" s="314"/>
      <c r="I219" s="314"/>
      <c r="J219" s="314"/>
      <c r="K219" s="315"/>
    </row>
    <row r="220" spans="1:11" x14ac:dyDescent="0.25">
      <c r="A220" s="365"/>
      <c r="B220" s="392"/>
      <c r="C220" s="250"/>
      <c r="D220" s="89" t="s">
        <v>37</v>
      </c>
      <c r="E220" s="10"/>
      <c r="F220" s="313"/>
      <c r="G220" s="314"/>
      <c r="H220" s="314"/>
      <c r="I220" s="314"/>
      <c r="J220" s="314"/>
      <c r="K220" s="315"/>
    </row>
    <row r="221" spans="1:11" x14ac:dyDescent="0.25">
      <c r="A221" s="365"/>
      <c r="B221" s="392"/>
      <c r="C221" s="250"/>
      <c r="D221" s="88" t="s">
        <v>38</v>
      </c>
      <c r="E221" s="8"/>
      <c r="F221" s="313"/>
      <c r="G221" s="314"/>
      <c r="H221" s="314"/>
      <c r="I221" s="314"/>
      <c r="J221" s="314"/>
      <c r="K221" s="315"/>
    </row>
    <row r="222" spans="1:11" x14ac:dyDescent="0.25">
      <c r="A222" s="365"/>
      <c r="B222" s="392"/>
      <c r="C222" s="250"/>
      <c r="D222" s="88" t="s">
        <v>18</v>
      </c>
      <c r="E222" s="8"/>
      <c r="F222" s="313"/>
      <c r="G222" s="314"/>
      <c r="H222" s="314"/>
      <c r="I222" s="314"/>
      <c r="J222" s="314"/>
      <c r="K222" s="315"/>
    </row>
    <row r="223" spans="1:11" x14ac:dyDescent="0.25">
      <c r="A223" s="366"/>
      <c r="B223" s="396"/>
      <c r="C223" s="368"/>
      <c r="D223" s="91" t="s">
        <v>15</v>
      </c>
      <c r="E223" s="12"/>
      <c r="F223" s="381" t="s">
        <v>59</v>
      </c>
      <c r="G223" s="382"/>
      <c r="H223" s="382"/>
      <c r="I223" s="382"/>
      <c r="J223" s="382"/>
      <c r="K223" s="383"/>
    </row>
    <row r="224" spans="1:11" x14ac:dyDescent="0.25">
      <c r="A224" s="364" t="s">
        <v>16</v>
      </c>
      <c r="B224" s="391">
        <v>0.05</v>
      </c>
      <c r="C224" s="249">
        <f>5%+(E224+E225+E226+E227+E228+E229)</f>
        <v>0.05</v>
      </c>
      <c r="D224" s="92" t="s">
        <v>14</v>
      </c>
      <c r="E224" s="11"/>
      <c r="F224" s="393" t="s">
        <v>63</v>
      </c>
      <c r="G224" s="394"/>
      <c r="H224" s="394"/>
      <c r="I224" s="394"/>
      <c r="J224" s="394"/>
      <c r="K224" s="395"/>
    </row>
    <row r="225" spans="1:11" x14ac:dyDescent="0.25">
      <c r="A225" s="365"/>
      <c r="B225" s="392"/>
      <c r="C225" s="250"/>
      <c r="D225" s="89" t="s">
        <v>17</v>
      </c>
      <c r="E225" s="10"/>
      <c r="F225" s="369" t="s">
        <v>70</v>
      </c>
      <c r="G225" s="370"/>
      <c r="H225" s="370"/>
      <c r="I225" s="370"/>
      <c r="J225" s="370"/>
      <c r="K225" s="371"/>
    </row>
    <row r="226" spans="1:11" x14ac:dyDescent="0.25">
      <c r="A226" s="365"/>
      <c r="B226" s="392"/>
      <c r="C226" s="250"/>
      <c r="D226" s="89" t="s">
        <v>37</v>
      </c>
      <c r="E226" s="13"/>
      <c r="F226" s="313"/>
      <c r="G226" s="314"/>
      <c r="H226" s="314"/>
      <c r="I226" s="314"/>
      <c r="J226" s="314"/>
      <c r="K226" s="315"/>
    </row>
    <row r="227" spans="1:11" x14ac:dyDescent="0.25">
      <c r="A227" s="365"/>
      <c r="B227" s="392"/>
      <c r="C227" s="250"/>
      <c r="D227" s="89" t="s">
        <v>38</v>
      </c>
      <c r="E227" s="13"/>
      <c r="F227" s="313"/>
      <c r="G227" s="314"/>
      <c r="H227" s="314"/>
      <c r="I227" s="314"/>
      <c r="J227" s="314"/>
      <c r="K227" s="315"/>
    </row>
    <row r="228" spans="1:11" x14ac:dyDescent="0.25">
      <c r="A228" s="365"/>
      <c r="B228" s="392"/>
      <c r="C228" s="250"/>
      <c r="D228" s="89" t="s">
        <v>18</v>
      </c>
      <c r="E228" s="13"/>
      <c r="F228" s="313"/>
      <c r="G228" s="314"/>
      <c r="H228" s="314"/>
      <c r="I228" s="314"/>
      <c r="J228" s="314"/>
      <c r="K228" s="315"/>
    </row>
    <row r="229" spans="1:11" x14ac:dyDescent="0.25">
      <c r="A229" s="365"/>
      <c r="B229" s="392"/>
      <c r="C229" s="250"/>
      <c r="D229" s="88" t="s">
        <v>15</v>
      </c>
      <c r="E229" s="8"/>
      <c r="F229" s="381" t="s">
        <v>19</v>
      </c>
      <c r="G229" s="382"/>
      <c r="H229" s="382"/>
      <c r="I229" s="382"/>
      <c r="J229" s="382"/>
      <c r="K229" s="383"/>
    </row>
    <row r="230" spans="1:11" x14ac:dyDescent="0.25">
      <c r="A230" s="384" t="s">
        <v>21</v>
      </c>
      <c r="B230" s="247">
        <v>0.35</v>
      </c>
      <c r="C230" s="390">
        <f>35%+(E230+E231+E232+E233+E234+E235+E236+E237+E238+E239+E240+E241+E242+E243+E244+E245)</f>
        <v>0.35</v>
      </c>
      <c r="D230" s="92" t="s">
        <v>14</v>
      </c>
      <c r="E230" s="14"/>
      <c r="F230" s="319"/>
      <c r="G230" s="320"/>
      <c r="H230" s="320"/>
      <c r="I230" s="320"/>
      <c r="J230" s="320"/>
      <c r="K230" s="321"/>
    </row>
    <row r="231" spans="1:11" x14ac:dyDescent="0.25">
      <c r="A231" s="385"/>
      <c r="B231" s="388"/>
      <c r="C231" s="388"/>
      <c r="D231" s="89" t="s">
        <v>17</v>
      </c>
      <c r="E231" s="15"/>
      <c r="F231" s="313"/>
      <c r="G231" s="314"/>
      <c r="H231" s="314"/>
      <c r="I231" s="314"/>
      <c r="J231" s="314"/>
      <c r="K231" s="315"/>
    </row>
    <row r="232" spans="1:11" x14ac:dyDescent="0.25">
      <c r="A232" s="385"/>
      <c r="B232" s="388"/>
      <c r="C232" s="388"/>
      <c r="D232" s="89" t="s">
        <v>37</v>
      </c>
      <c r="E232" s="15"/>
      <c r="F232" s="313"/>
      <c r="G232" s="314"/>
      <c r="H232" s="314"/>
      <c r="I232" s="314"/>
      <c r="J232" s="314"/>
      <c r="K232" s="315"/>
    </row>
    <row r="233" spans="1:11" x14ac:dyDescent="0.25">
      <c r="A233" s="385"/>
      <c r="B233" s="388"/>
      <c r="C233" s="388"/>
      <c r="D233" s="88" t="s">
        <v>38</v>
      </c>
      <c r="E233" s="15"/>
      <c r="F233" s="313"/>
      <c r="G233" s="314"/>
      <c r="H233" s="314"/>
      <c r="I233" s="314"/>
      <c r="J233" s="314"/>
      <c r="K233" s="315"/>
    </row>
    <row r="234" spans="1:11" x14ac:dyDescent="0.25">
      <c r="A234" s="385"/>
      <c r="B234" s="388"/>
      <c r="C234" s="388"/>
      <c r="D234" s="89" t="s">
        <v>18</v>
      </c>
      <c r="E234" s="13"/>
      <c r="F234" s="313"/>
      <c r="G234" s="314"/>
      <c r="H234" s="314"/>
      <c r="I234" s="314"/>
      <c r="J234" s="314"/>
      <c r="K234" s="315"/>
    </row>
    <row r="235" spans="1:11" x14ac:dyDescent="0.25">
      <c r="A235" s="385"/>
      <c r="B235" s="388"/>
      <c r="C235" s="388"/>
      <c r="D235" s="88" t="s">
        <v>15</v>
      </c>
      <c r="E235" s="15"/>
      <c r="F235" s="313"/>
      <c r="G235" s="314"/>
      <c r="H235" s="314"/>
      <c r="I235" s="314"/>
      <c r="J235" s="314"/>
      <c r="K235" s="315"/>
    </row>
    <row r="236" spans="1:11" x14ac:dyDescent="0.25">
      <c r="A236" s="385"/>
      <c r="B236" s="388"/>
      <c r="C236" s="388"/>
      <c r="D236" s="90" t="s">
        <v>39</v>
      </c>
      <c r="E236" s="15"/>
      <c r="F236" s="313"/>
      <c r="G236" s="314"/>
      <c r="H236" s="314"/>
      <c r="I236" s="314"/>
      <c r="J236" s="314"/>
      <c r="K236" s="315"/>
    </row>
    <row r="237" spans="1:11" x14ac:dyDescent="0.25">
      <c r="A237" s="385"/>
      <c r="B237" s="388"/>
      <c r="C237" s="388"/>
      <c r="D237" s="88" t="s">
        <v>20</v>
      </c>
      <c r="E237" s="8"/>
      <c r="F237" s="313"/>
      <c r="G237" s="314"/>
      <c r="H237" s="314"/>
      <c r="I237" s="314"/>
      <c r="J237" s="314"/>
      <c r="K237" s="315"/>
    </row>
    <row r="238" spans="1:11" x14ac:dyDescent="0.25">
      <c r="A238" s="386"/>
      <c r="B238" s="388"/>
      <c r="C238" s="388"/>
      <c r="D238" s="89" t="s">
        <v>40</v>
      </c>
      <c r="E238" s="13"/>
      <c r="F238" s="378"/>
      <c r="G238" s="379"/>
      <c r="H238" s="379"/>
      <c r="I238" s="379"/>
      <c r="J238" s="379"/>
      <c r="K238" s="380"/>
    </row>
    <row r="239" spans="1:11" x14ac:dyDescent="0.25">
      <c r="A239" s="386"/>
      <c r="B239" s="388"/>
      <c r="C239" s="388"/>
      <c r="D239" s="88" t="s">
        <v>41</v>
      </c>
      <c r="E239" s="15"/>
      <c r="F239" s="313"/>
      <c r="G239" s="314"/>
      <c r="H239" s="314"/>
      <c r="I239" s="314"/>
      <c r="J239" s="314"/>
      <c r="K239" s="315"/>
    </row>
    <row r="240" spans="1:11" x14ac:dyDescent="0.25">
      <c r="A240" s="386"/>
      <c r="B240" s="388"/>
      <c r="C240" s="388"/>
      <c r="D240" s="88" t="s">
        <v>42</v>
      </c>
      <c r="E240" s="15"/>
      <c r="F240" s="313"/>
      <c r="G240" s="314"/>
      <c r="H240" s="314"/>
      <c r="I240" s="314"/>
      <c r="J240" s="314"/>
      <c r="K240" s="315"/>
    </row>
    <row r="241" spans="1:11" x14ac:dyDescent="0.25">
      <c r="A241" s="386"/>
      <c r="B241" s="388"/>
      <c r="C241" s="388"/>
      <c r="D241" s="88" t="s">
        <v>43</v>
      </c>
      <c r="E241" s="15"/>
      <c r="F241" s="313"/>
      <c r="G241" s="314"/>
      <c r="H241" s="314"/>
      <c r="I241" s="314"/>
      <c r="J241" s="314"/>
      <c r="K241" s="315"/>
    </row>
    <row r="242" spans="1:11" x14ac:dyDescent="0.25">
      <c r="A242" s="386"/>
      <c r="B242" s="388"/>
      <c r="C242" s="388"/>
      <c r="D242" s="88" t="s">
        <v>44</v>
      </c>
      <c r="E242" s="15"/>
      <c r="F242" s="313"/>
      <c r="G242" s="314"/>
      <c r="H242" s="314"/>
      <c r="I242" s="314"/>
      <c r="J242" s="314"/>
      <c r="K242" s="315"/>
    </row>
    <row r="243" spans="1:11" x14ac:dyDescent="0.25">
      <c r="A243" s="386"/>
      <c r="B243" s="388"/>
      <c r="C243" s="388"/>
      <c r="D243" s="88" t="s">
        <v>45</v>
      </c>
      <c r="E243" s="15"/>
      <c r="F243" s="369" t="s">
        <v>58</v>
      </c>
      <c r="G243" s="370"/>
      <c r="H243" s="370"/>
      <c r="I243" s="370"/>
      <c r="J243" s="370"/>
      <c r="K243" s="371"/>
    </row>
    <row r="244" spans="1:11" x14ac:dyDescent="0.25">
      <c r="A244" s="386"/>
      <c r="B244" s="388"/>
      <c r="C244" s="388"/>
      <c r="D244" s="88" t="s">
        <v>46</v>
      </c>
      <c r="E244" s="15"/>
      <c r="F244" s="313"/>
      <c r="G244" s="314"/>
      <c r="H244" s="314"/>
      <c r="I244" s="314"/>
      <c r="J244" s="314"/>
      <c r="K244" s="315"/>
    </row>
    <row r="245" spans="1:11" x14ac:dyDescent="0.25">
      <c r="A245" s="386"/>
      <c r="B245" s="388"/>
      <c r="C245" s="388"/>
      <c r="D245" s="90" t="s">
        <v>47</v>
      </c>
      <c r="E245" s="68"/>
      <c r="F245" s="406"/>
      <c r="G245" s="407"/>
      <c r="H245" s="407"/>
      <c r="I245" s="407"/>
      <c r="J245" s="407"/>
      <c r="K245" s="408"/>
    </row>
    <row r="246" spans="1:11" x14ac:dyDescent="0.25">
      <c r="A246" s="69"/>
      <c r="B246" s="70"/>
      <c r="C246" s="70"/>
      <c r="D246" s="71"/>
      <c r="E246" s="72"/>
      <c r="F246" s="73"/>
      <c r="G246" s="73"/>
      <c r="H246" s="73"/>
      <c r="I246" s="73"/>
      <c r="J246" s="73"/>
      <c r="K246" s="73"/>
    </row>
    <row r="247" spans="1:11" x14ac:dyDescent="0.25">
      <c r="A247" s="364" t="s">
        <v>4</v>
      </c>
      <c r="B247" s="364" t="s">
        <v>5</v>
      </c>
      <c r="C247" s="364"/>
      <c r="D247" s="372" t="s">
        <v>55</v>
      </c>
      <c r="E247" s="373"/>
      <c r="F247" s="373"/>
      <c r="G247" s="373"/>
      <c r="H247" s="373"/>
      <c r="I247" s="373"/>
      <c r="J247" s="373"/>
      <c r="K247" s="374"/>
    </row>
    <row r="248" spans="1:11" ht="48" x14ac:dyDescent="0.25">
      <c r="A248" s="366"/>
      <c r="B248" s="93" t="s">
        <v>6</v>
      </c>
      <c r="C248" s="113" t="s">
        <v>7</v>
      </c>
      <c r="D248" s="113" t="s">
        <v>69</v>
      </c>
      <c r="E248" s="113" t="s">
        <v>48</v>
      </c>
      <c r="F248" s="375" t="s">
        <v>61</v>
      </c>
      <c r="G248" s="376"/>
      <c r="H248" s="376"/>
      <c r="I248" s="376"/>
      <c r="J248" s="376"/>
      <c r="K248" s="377"/>
    </row>
    <row r="249" spans="1:11" x14ac:dyDescent="0.25">
      <c r="A249" s="364" t="s">
        <v>22</v>
      </c>
      <c r="B249" s="247">
        <v>0.01</v>
      </c>
      <c r="C249" s="249">
        <f>1%+(E249+E250+E251)</f>
        <v>0.01</v>
      </c>
      <c r="D249" s="92" t="s">
        <v>14</v>
      </c>
      <c r="E249" s="16"/>
      <c r="F249" s="313"/>
      <c r="G249" s="314"/>
      <c r="H249" s="314"/>
      <c r="I249" s="314"/>
      <c r="J249" s="314"/>
      <c r="K249" s="315"/>
    </row>
    <row r="250" spans="1:11" x14ac:dyDescent="0.25">
      <c r="A250" s="365"/>
      <c r="B250" s="248"/>
      <c r="C250" s="250"/>
      <c r="D250" s="88" t="s">
        <v>17</v>
      </c>
      <c r="E250" s="8"/>
      <c r="F250" s="313"/>
      <c r="G250" s="314"/>
      <c r="H250" s="314"/>
      <c r="I250" s="314"/>
      <c r="J250" s="314"/>
      <c r="K250" s="315"/>
    </row>
    <row r="251" spans="1:11" x14ac:dyDescent="0.25">
      <c r="A251" s="366"/>
      <c r="B251" s="367"/>
      <c r="C251" s="368"/>
      <c r="D251" s="91" t="s">
        <v>37</v>
      </c>
      <c r="E251" s="12"/>
      <c r="F251" s="316"/>
      <c r="G251" s="317"/>
      <c r="H251" s="317"/>
      <c r="I251" s="317"/>
      <c r="J251" s="317"/>
      <c r="K251" s="318"/>
    </row>
    <row r="252" spans="1:11" x14ac:dyDescent="0.25">
      <c r="A252" s="94" t="s">
        <v>7</v>
      </c>
      <c r="B252" s="95">
        <f>B249+B230+B224+B218+B200+B198+B190</f>
        <v>0.89</v>
      </c>
      <c r="C252" s="96">
        <f>C249+C230+C224+C218+C200+C198+C190</f>
        <v>0.89</v>
      </c>
      <c r="D252" s="34"/>
      <c r="E252" s="58"/>
      <c r="F252" s="45"/>
      <c r="G252" s="24"/>
      <c r="H252" s="24"/>
      <c r="I252" s="24"/>
      <c r="J252" s="24"/>
      <c r="K252" s="24"/>
    </row>
    <row r="253" spans="1:11" x14ac:dyDescent="0.25">
      <c r="A253" s="48"/>
      <c r="B253" s="48"/>
      <c r="C253" s="48"/>
      <c r="D253" s="48"/>
      <c r="E253" s="49"/>
      <c r="F253" s="50"/>
      <c r="G253" s="251" t="s">
        <v>150</v>
      </c>
      <c r="H253" s="252"/>
      <c r="I253" s="303"/>
      <c r="J253" s="304">
        <f>C252*J176</f>
        <v>0</v>
      </c>
      <c r="K253" s="305"/>
    </row>
    <row r="254" spans="1:11" x14ac:dyDescent="0.25">
      <c r="A254" s="24"/>
      <c r="B254" s="24"/>
      <c r="C254" s="24"/>
      <c r="D254" s="24"/>
      <c r="E254" s="24"/>
      <c r="F254" s="24"/>
      <c r="G254" s="24"/>
      <c r="H254" s="24"/>
      <c r="I254" s="24"/>
      <c r="J254" s="159"/>
      <c r="K254" s="159"/>
    </row>
    <row r="255" spans="1:11" ht="27" customHeight="1" x14ac:dyDescent="0.25">
      <c r="A255" s="306" t="s">
        <v>68</v>
      </c>
      <c r="B255" s="306"/>
      <c r="C255" s="306"/>
      <c r="D255" s="306"/>
      <c r="E255" s="17"/>
      <c r="F255" s="52"/>
      <c r="G255" s="251" t="s">
        <v>56</v>
      </c>
      <c r="H255" s="252"/>
      <c r="I255" s="303"/>
      <c r="J255" s="414">
        <f>J253*E255</f>
        <v>0</v>
      </c>
      <c r="K255" s="415"/>
    </row>
    <row r="256" spans="1:11" ht="15.75" thickBot="1" x14ac:dyDescent="0.3">
      <c r="A256" s="24" t="s">
        <v>62</v>
      </c>
      <c r="B256" s="24"/>
      <c r="C256" s="53"/>
      <c r="D256" s="24"/>
      <c r="E256" s="24"/>
      <c r="F256" s="24"/>
      <c r="G256" s="24"/>
      <c r="H256" s="24"/>
      <c r="I256" s="24"/>
      <c r="J256" s="159"/>
      <c r="K256" s="159"/>
    </row>
    <row r="257" spans="1:11" ht="15.75" thickBot="1" x14ac:dyDescent="0.3">
      <c r="A257" s="24"/>
      <c r="B257" s="24"/>
      <c r="C257" s="24"/>
      <c r="D257" s="24"/>
      <c r="E257" s="24"/>
      <c r="F257" s="24"/>
      <c r="G257" s="309" t="s">
        <v>84</v>
      </c>
      <c r="H257" s="310"/>
      <c r="I257" s="310"/>
      <c r="J257" s="311">
        <f>J253+J255</f>
        <v>0</v>
      </c>
      <c r="K257" s="312"/>
    </row>
    <row r="258" spans="1:11" ht="15.75" thickBot="1" x14ac:dyDescent="0.3">
      <c r="A258" s="24"/>
      <c r="B258" s="24"/>
      <c r="C258" s="24"/>
      <c r="D258" s="24"/>
      <c r="E258" s="24"/>
      <c r="F258" s="24"/>
      <c r="G258" s="54"/>
      <c r="H258" s="54"/>
      <c r="I258" s="54"/>
      <c r="J258" s="55"/>
      <c r="K258" s="55"/>
    </row>
    <row r="259" spans="1:11" ht="15.75" thickBot="1" x14ac:dyDescent="0.3">
      <c r="A259" s="24"/>
      <c r="B259" s="24"/>
      <c r="C259" s="24"/>
      <c r="D259" s="24"/>
      <c r="E259" s="24"/>
      <c r="F259" s="260" t="s">
        <v>66</v>
      </c>
      <c r="G259" s="261"/>
      <c r="H259" s="261"/>
      <c r="I259" s="261"/>
      <c r="J259" s="163"/>
      <c r="K259" s="161">
        <f>(J257*J259)+J257</f>
        <v>0</v>
      </c>
    </row>
    <row r="260" spans="1:11" x14ac:dyDescent="0.25">
      <c r="A260" s="24"/>
      <c r="B260" s="24"/>
      <c r="C260" s="24"/>
      <c r="D260" s="24"/>
      <c r="E260" s="24"/>
      <c r="F260" s="77"/>
      <c r="G260" s="77"/>
      <c r="H260" s="77"/>
      <c r="I260" s="77"/>
      <c r="J260" s="76"/>
      <c r="K260" s="78"/>
    </row>
    <row r="261" spans="1:11" x14ac:dyDescent="0.25">
      <c r="A261" s="24"/>
      <c r="B261" s="24"/>
      <c r="C261" s="24"/>
      <c r="D261" s="24"/>
      <c r="E261" s="24"/>
      <c r="F261" s="77"/>
      <c r="G261" s="77"/>
      <c r="H261" s="77"/>
      <c r="I261" s="77"/>
      <c r="J261" s="76"/>
      <c r="K261" s="78"/>
    </row>
    <row r="262" spans="1:11" x14ac:dyDescent="0.25">
      <c r="A262" s="32" t="s">
        <v>91</v>
      </c>
    </row>
    <row r="264" spans="1:11" x14ac:dyDescent="0.25">
      <c r="A264" s="79"/>
      <c r="B264" s="79"/>
      <c r="C264" s="79"/>
      <c r="D264" s="79"/>
      <c r="E264" s="79"/>
      <c r="F264" s="79"/>
      <c r="G264" s="79"/>
      <c r="H264" s="79"/>
      <c r="I264" s="79"/>
      <c r="J264" s="80"/>
      <c r="K264" s="80"/>
    </row>
    <row r="265" spans="1:11" x14ac:dyDescent="0.25">
      <c r="A265" s="294" t="s">
        <v>23</v>
      </c>
      <c r="B265" s="295"/>
      <c r="C265" s="295"/>
      <c r="D265" s="295"/>
      <c r="E265" s="295"/>
      <c r="F265" s="295"/>
      <c r="G265" s="295"/>
      <c r="H265" s="295"/>
      <c r="I265" s="295"/>
      <c r="J265" s="112"/>
      <c r="K265" s="115" t="s">
        <v>7</v>
      </c>
    </row>
    <row r="266" spans="1:11" x14ac:dyDescent="0.25">
      <c r="A266" s="296"/>
      <c r="B266" s="297"/>
      <c r="C266" s="297"/>
      <c r="D266" s="297"/>
      <c r="E266" s="297"/>
      <c r="F266" s="297"/>
      <c r="G266" s="297"/>
      <c r="H266" s="297"/>
      <c r="I266" s="297"/>
      <c r="J266" s="104"/>
      <c r="K266" s="105" t="s">
        <v>71</v>
      </c>
    </row>
    <row r="267" spans="1:11" x14ac:dyDescent="0.25">
      <c r="A267" s="97" t="s">
        <v>152</v>
      </c>
      <c r="B267" s="98"/>
      <c r="C267" s="98"/>
      <c r="D267" s="98"/>
      <c r="E267" s="98"/>
      <c r="F267" s="98"/>
      <c r="G267" s="98"/>
      <c r="H267" s="98"/>
      <c r="I267" s="98"/>
      <c r="J267" s="428"/>
      <c r="K267" s="131"/>
    </row>
    <row r="268" spans="1:11" x14ac:dyDescent="0.25">
      <c r="A268" s="99"/>
      <c r="B268" s="100"/>
      <c r="C268" s="100"/>
      <c r="D268" s="100"/>
      <c r="E268" s="100"/>
      <c r="F268" s="100"/>
      <c r="G268" s="100"/>
      <c r="H268" s="101" t="s">
        <v>72</v>
      </c>
      <c r="I268" s="100"/>
      <c r="J268" s="81"/>
      <c r="K268" s="185">
        <f>J268*K267</f>
        <v>0</v>
      </c>
    </row>
    <row r="269" spans="1:11" x14ac:dyDescent="0.25">
      <c r="A269" s="289" t="s">
        <v>96</v>
      </c>
      <c r="B269" s="298"/>
      <c r="C269" s="298"/>
      <c r="D269" s="298"/>
      <c r="E269" s="298"/>
      <c r="F269" s="298"/>
      <c r="G269" s="298"/>
      <c r="H269" s="298"/>
      <c r="I269" s="298"/>
      <c r="J269" s="299"/>
      <c r="K269" s="131"/>
    </row>
    <row r="270" spans="1:11" x14ac:dyDescent="0.25">
      <c r="A270" s="287" t="s">
        <v>137</v>
      </c>
      <c r="B270" s="288"/>
      <c r="C270" s="288"/>
      <c r="D270" s="288"/>
      <c r="E270" s="288"/>
      <c r="F270" s="288"/>
      <c r="G270" s="288"/>
      <c r="H270" s="101" t="s">
        <v>72</v>
      </c>
      <c r="I270" s="100"/>
      <c r="J270" s="81"/>
      <c r="K270" s="185">
        <f>K269*J270</f>
        <v>0</v>
      </c>
    </row>
    <row r="271" spans="1:11" x14ac:dyDescent="0.25">
      <c r="A271" s="300" t="s">
        <v>132</v>
      </c>
      <c r="B271" s="301"/>
      <c r="C271" s="301"/>
      <c r="D271" s="301"/>
      <c r="E271" s="301"/>
      <c r="F271" s="301"/>
      <c r="G271" s="301"/>
      <c r="H271" s="301"/>
      <c r="I271" s="301"/>
      <c r="J271" s="302"/>
      <c r="K271" s="131"/>
    </row>
    <row r="272" spans="1:11" x14ac:dyDescent="0.25">
      <c r="A272" s="287" t="s">
        <v>88</v>
      </c>
      <c r="B272" s="288"/>
      <c r="C272" s="288"/>
      <c r="D272" s="288"/>
      <c r="E272" s="288"/>
      <c r="F272" s="288"/>
      <c r="G272" s="288"/>
      <c r="H272" s="118" t="s">
        <v>72</v>
      </c>
      <c r="I272" s="102"/>
      <c r="J272" s="81"/>
      <c r="K272" s="185">
        <f>J272*K271</f>
        <v>0</v>
      </c>
    </row>
    <row r="273" spans="1:11" x14ac:dyDescent="0.25">
      <c r="A273" s="289" t="s">
        <v>153</v>
      </c>
      <c r="B273" s="290"/>
      <c r="C273" s="290"/>
      <c r="D273" s="290"/>
      <c r="E273" s="290"/>
      <c r="F273" s="290"/>
      <c r="G273" s="290"/>
      <c r="H273" s="290"/>
      <c r="I273" s="290"/>
      <c r="J273" s="427"/>
      <c r="K273" s="131"/>
    </row>
    <row r="274" spans="1:11" x14ac:dyDescent="0.25">
      <c r="A274" s="99"/>
      <c r="B274" s="100"/>
      <c r="C274" s="100"/>
      <c r="D274" s="100"/>
      <c r="E274" s="100"/>
      <c r="F274" s="100"/>
      <c r="G274" s="100"/>
      <c r="H274" s="101" t="s">
        <v>72</v>
      </c>
      <c r="I274" s="103"/>
      <c r="J274" s="81"/>
      <c r="K274" s="185">
        <f>K273*J274</f>
        <v>0</v>
      </c>
    </row>
    <row r="275" spans="1:11" ht="15.75" thickBot="1" x14ac:dyDescent="0.3">
      <c r="A275" s="24"/>
      <c r="B275" s="24"/>
      <c r="C275" s="24"/>
      <c r="D275" s="24"/>
      <c r="E275" s="24"/>
      <c r="F275" s="24"/>
      <c r="G275" s="24"/>
      <c r="H275" s="24"/>
      <c r="I275" s="24"/>
      <c r="J275" s="24"/>
      <c r="K275" s="134">
        <f>SUM(K267:K274)</f>
        <v>0</v>
      </c>
    </row>
    <row r="276" spans="1:11" x14ac:dyDescent="0.25">
      <c r="A276" s="24" t="s">
        <v>135</v>
      </c>
      <c r="B276" s="24"/>
      <c r="C276" s="24"/>
      <c r="D276" s="24"/>
      <c r="E276" s="24"/>
      <c r="F276" s="24"/>
      <c r="G276" s="24"/>
      <c r="H276" s="24"/>
      <c r="I276" s="24"/>
      <c r="J276" s="24"/>
      <c r="K276" s="117"/>
    </row>
    <row r="277" spans="1:11" x14ac:dyDescent="0.25">
      <c r="A277" s="24"/>
      <c r="B277" s="24"/>
      <c r="C277" s="24"/>
      <c r="D277" s="24"/>
      <c r="E277" s="24"/>
      <c r="F277" s="24"/>
      <c r="G277" s="24"/>
      <c r="H277" s="24"/>
      <c r="I277" s="24"/>
      <c r="J277" s="24"/>
      <c r="K277" s="117"/>
    </row>
    <row r="278" spans="1:11" x14ac:dyDescent="0.25">
      <c r="A278" s="24"/>
      <c r="B278" s="24"/>
      <c r="C278" s="24"/>
      <c r="D278" s="24"/>
      <c r="E278" s="24"/>
      <c r="F278" s="24"/>
      <c r="G278" s="24"/>
      <c r="H278" s="24"/>
      <c r="I278" s="24"/>
      <c r="J278" s="24"/>
      <c r="K278" s="117"/>
    </row>
    <row r="280" spans="1:11" x14ac:dyDescent="0.25">
      <c r="A280" s="59" t="s">
        <v>92</v>
      </c>
    </row>
    <row r="281" spans="1:11" x14ac:dyDescent="0.25">
      <c r="A281" s="60"/>
    </row>
    <row r="282" spans="1:11" x14ac:dyDescent="0.25">
      <c r="A282" s="291" t="s">
        <v>24</v>
      </c>
      <c r="B282" s="292"/>
      <c r="C282" s="292"/>
      <c r="D282" s="293"/>
      <c r="E282" s="143"/>
      <c r="F282" s="107" t="s">
        <v>25</v>
      </c>
      <c r="G282" s="24"/>
      <c r="H282" s="24"/>
      <c r="I282" s="24"/>
      <c r="J282" s="24"/>
      <c r="K282" s="24"/>
    </row>
    <row r="283" spans="1:11" x14ac:dyDescent="0.25">
      <c r="A283" s="291" t="s">
        <v>76</v>
      </c>
      <c r="B283" s="292"/>
      <c r="C283" s="292"/>
      <c r="D283" s="293"/>
      <c r="E283" s="143"/>
      <c r="F283" s="107" t="s">
        <v>25</v>
      </c>
      <c r="G283" s="24"/>
      <c r="H283" s="24"/>
      <c r="I283" s="24"/>
      <c r="J283" s="24"/>
      <c r="K283" s="24"/>
    </row>
    <row r="284" spans="1:11" x14ac:dyDescent="0.25">
      <c r="A284" s="291" t="s">
        <v>75</v>
      </c>
      <c r="B284" s="292"/>
      <c r="C284" s="292"/>
      <c r="D284" s="293"/>
      <c r="E284" s="143"/>
      <c r="F284" s="107" t="s">
        <v>25</v>
      </c>
      <c r="G284" s="24"/>
      <c r="H284" s="24"/>
      <c r="I284" s="24"/>
      <c r="J284" s="24"/>
      <c r="K284" s="24"/>
    </row>
    <row r="285" spans="1:11" x14ac:dyDescent="0.25">
      <c r="A285" s="291" t="s">
        <v>26</v>
      </c>
      <c r="B285" s="292"/>
      <c r="C285" s="292"/>
      <c r="D285" s="293"/>
      <c r="E285" s="143"/>
      <c r="F285" s="107" t="s">
        <v>25</v>
      </c>
      <c r="G285" s="24"/>
      <c r="H285" s="24"/>
      <c r="I285" s="24"/>
      <c r="J285" s="24"/>
      <c r="K285" s="24"/>
    </row>
    <row r="286" spans="1:11" x14ac:dyDescent="0.25">
      <c r="A286" s="24"/>
      <c r="B286" s="24"/>
      <c r="C286" s="24"/>
      <c r="D286" s="24"/>
      <c r="E286" s="24"/>
      <c r="F286" s="24"/>
      <c r="G286" s="24"/>
      <c r="H286" s="24"/>
      <c r="I286" s="24"/>
      <c r="J286" s="24"/>
      <c r="K286" s="24"/>
    </row>
    <row r="287" spans="1:11" x14ac:dyDescent="0.25">
      <c r="A287" s="24"/>
      <c r="B287" s="24"/>
      <c r="C287" s="24"/>
      <c r="D287" s="24"/>
      <c r="E287" s="24"/>
      <c r="F287" s="24"/>
      <c r="G287" s="24"/>
      <c r="H287" s="24"/>
      <c r="I287" s="24"/>
      <c r="J287" s="24"/>
      <c r="K287" s="24"/>
    </row>
    <row r="288" spans="1:11" x14ac:dyDescent="0.25">
      <c r="A288" s="24"/>
      <c r="B288" s="24"/>
      <c r="C288" s="24"/>
      <c r="D288" s="24"/>
      <c r="E288" s="24"/>
      <c r="F288" s="24"/>
      <c r="G288" s="24"/>
      <c r="H288" s="24"/>
      <c r="I288" s="24"/>
      <c r="J288" s="24"/>
      <c r="K288" s="24"/>
    </row>
    <row r="289" spans="1:11" x14ac:dyDescent="0.25">
      <c r="A289" s="24"/>
      <c r="B289" s="24"/>
      <c r="C289" s="24"/>
      <c r="D289" s="24"/>
      <c r="E289" s="24"/>
      <c r="F289" s="24"/>
      <c r="G289" s="24"/>
      <c r="H289" s="24"/>
      <c r="I289" s="24"/>
      <c r="J289" s="24"/>
      <c r="K289" s="24"/>
    </row>
    <row r="290" spans="1:11" x14ac:dyDescent="0.25">
      <c r="A290" s="24"/>
      <c r="B290" s="24"/>
      <c r="C290" s="24"/>
      <c r="D290" s="24"/>
      <c r="E290" s="24"/>
      <c r="F290" s="24"/>
      <c r="G290" s="24"/>
      <c r="H290" s="24"/>
      <c r="I290" s="24"/>
      <c r="J290" s="24"/>
      <c r="K290" s="24"/>
    </row>
    <row r="291" spans="1:11" x14ac:dyDescent="0.25">
      <c r="A291" s="24"/>
      <c r="B291" s="24"/>
      <c r="C291" s="24"/>
      <c r="D291" s="24"/>
      <c r="E291" s="24"/>
      <c r="F291" s="24"/>
      <c r="G291" s="24"/>
      <c r="H291" s="24"/>
      <c r="I291" s="24"/>
      <c r="J291" s="24"/>
      <c r="K291" s="24"/>
    </row>
    <row r="292" spans="1:11" x14ac:dyDescent="0.25">
      <c r="A292" s="24"/>
      <c r="B292" s="24"/>
      <c r="C292" s="24"/>
      <c r="D292" s="24"/>
      <c r="E292" s="24"/>
      <c r="F292" s="24"/>
      <c r="G292" s="24"/>
      <c r="H292" s="24"/>
      <c r="I292" s="24"/>
      <c r="J292" s="24"/>
      <c r="K292" s="24"/>
    </row>
    <row r="293" spans="1:11" x14ac:dyDescent="0.25">
      <c r="A293" s="74" t="s">
        <v>93</v>
      </c>
      <c r="B293" s="24"/>
      <c r="C293" s="24"/>
      <c r="D293" s="24"/>
      <c r="E293" s="24"/>
      <c r="F293" s="24"/>
      <c r="G293" s="24"/>
      <c r="H293" s="24"/>
      <c r="I293" s="24"/>
      <c r="J293" s="24"/>
      <c r="K293" s="24"/>
    </row>
    <row r="294" spans="1:11" x14ac:dyDescent="0.25">
      <c r="A294" s="34"/>
      <c r="B294" s="24"/>
      <c r="C294" s="24"/>
      <c r="D294" s="24"/>
      <c r="E294" s="24"/>
      <c r="F294" s="24"/>
      <c r="G294" s="24"/>
      <c r="H294" s="24"/>
      <c r="I294" s="24"/>
      <c r="J294" s="24"/>
      <c r="K294" s="24"/>
    </row>
    <row r="295" spans="1:11" x14ac:dyDescent="0.25">
      <c r="A295" s="421" t="s">
        <v>23</v>
      </c>
      <c r="B295" s="421"/>
      <c r="C295" s="421"/>
      <c r="D295" s="421"/>
      <c r="E295" s="421"/>
      <c r="F295" s="422" t="s">
        <v>133</v>
      </c>
      <c r="G295" s="422"/>
      <c r="H295" s="423"/>
      <c r="I295" s="24"/>
      <c r="J295" s="24"/>
      <c r="K295" s="24"/>
    </row>
    <row r="296" spans="1:11" x14ac:dyDescent="0.25">
      <c r="A296" s="421"/>
      <c r="B296" s="421"/>
      <c r="C296" s="421"/>
      <c r="D296" s="421"/>
      <c r="E296" s="421"/>
      <c r="F296" s="422"/>
      <c r="G296" s="422"/>
      <c r="H296" s="423"/>
      <c r="I296" s="24"/>
      <c r="J296" s="24"/>
      <c r="K296" s="24"/>
    </row>
    <row r="297" spans="1:11" ht="27" customHeight="1" x14ac:dyDescent="0.25">
      <c r="A297" s="284" t="s">
        <v>77</v>
      </c>
      <c r="B297" s="285"/>
      <c r="C297" s="285"/>
      <c r="D297" s="285"/>
      <c r="E297" s="285"/>
      <c r="F297" s="286"/>
      <c r="G297" s="286"/>
      <c r="H297" s="167"/>
      <c r="I297" s="24"/>
      <c r="J297" s="24"/>
      <c r="K297" s="24"/>
    </row>
    <row r="298" spans="1:11" ht="24" customHeight="1" x14ac:dyDescent="0.25">
      <c r="A298" s="284" t="s">
        <v>78</v>
      </c>
      <c r="B298" s="285"/>
      <c r="C298" s="285"/>
      <c r="D298" s="285"/>
      <c r="E298" s="285"/>
      <c r="F298" s="286"/>
      <c r="G298" s="286"/>
      <c r="H298" s="167"/>
      <c r="I298" s="45"/>
      <c r="J298" s="45"/>
      <c r="K298" s="24"/>
    </row>
    <row r="299" spans="1:11" ht="22.5" customHeight="1" x14ac:dyDescent="0.25">
      <c r="A299" s="284" t="s">
        <v>79</v>
      </c>
      <c r="B299" s="285"/>
      <c r="C299" s="285"/>
      <c r="D299" s="285"/>
      <c r="E299" s="285"/>
      <c r="F299" s="286"/>
      <c r="G299" s="286"/>
      <c r="H299" s="167"/>
      <c r="I299" s="45"/>
      <c r="J299" s="45"/>
      <c r="K299" s="24"/>
    </row>
    <row r="300" spans="1:11" ht="15" customHeight="1" x14ac:dyDescent="0.25">
      <c r="A300" s="362" t="s">
        <v>80</v>
      </c>
      <c r="B300" s="362"/>
      <c r="C300" s="362"/>
      <c r="D300" s="362"/>
      <c r="E300" s="362"/>
      <c r="F300" s="362">
        <f>SUM(F297:G299)</f>
        <v>0</v>
      </c>
      <c r="G300" s="362"/>
      <c r="H300" s="167"/>
      <c r="I300" s="45"/>
      <c r="J300" s="45"/>
      <c r="K300" s="24"/>
    </row>
    <row r="301" spans="1:11" x14ac:dyDescent="0.25">
      <c r="A301" s="24"/>
      <c r="B301" s="24"/>
      <c r="C301" s="24"/>
      <c r="D301" s="24"/>
      <c r="E301" s="24"/>
      <c r="F301" s="24"/>
      <c r="G301" s="24"/>
      <c r="H301" s="24"/>
      <c r="I301" s="24"/>
      <c r="J301" s="24"/>
      <c r="K301" s="24"/>
    </row>
    <row r="302" spans="1:11" x14ac:dyDescent="0.25">
      <c r="A302" s="33" t="s">
        <v>94</v>
      </c>
      <c r="B302" s="24"/>
      <c r="C302" s="24"/>
      <c r="D302" s="24"/>
      <c r="E302" s="24"/>
      <c r="F302" s="24"/>
      <c r="G302" s="24"/>
      <c r="H302" s="24"/>
      <c r="I302" s="24"/>
      <c r="J302" s="24"/>
      <c r="K302" s="24"/>
    </row>
    <row r="303" spans="1:11" x14ac:dyDescent="0.25">
      <c r="A303" s="24"/>
      <c r="B303" s="24"/>
      <c r="C303" s="24"/>
      <c r="D303" s="24"/>
      <c r="E303" s="24"/>
      <c r="F303" s="24"/>
      <c r="G303" s="24"/>
      <c r="H303" s="24"/>
      <c r="I303" s="24"/>
      <c r="J303" s="24"/>
      <c r="K303" s="24"/>
    </row>
    <row r="304" spans="1:11" x14ac:dyDescent="0.25">
      <c r="A304" s="270" t="s">
        <v>23</v>
      </c>
      <c r="B304" s="271"/>
      <c r="C304" s="271"/>
      <c r="D304" s="272"/>
      <c r="E304" s="111" t="s">
        <v>27</v>
      </c>
      <c r="F304" s="115" t="s">
        <v>28</v>
      </c>
      <c r="G304" s="24"/>
      <c r="H304" s="24"/>
      <c r="I304" s="24"/>
      <c r="J304" s="24"/>
      <c r="K304" s="24"/>
    </row>
    <row r="305" spans="1:11" x14ac:dyDescent="0.25">
      <c r="A305" s="273"/>
      <c r="B305" s="274"/>
      <c r="C305" s="274"/>
      <c r="D305" s="275"/>
      <c r="E305" s="106" t="s">
        <v>29</v>
      </c>
      <c r="F305" s="86" t="s">
        <v>29</v>
      </c>
      <c r="G305" s="24"/>
      <c r="H305" s="24"/>
      <c r="I305" s="24"/>
      <c r="J305" s="24"/>
      <c r="K305" s="24"/>
    </row>
    <row r="306" spans="1:11" x14ac:dyDescent="0.25">
      <c r="A306" s="265" t="s">
        <v>30</v>
      </c>
      <c r="B306" s="266"/>
      <c r="C306" s="266"/>
      <c r="D306" s="267"/>
      <c r="E306" s="144"/>
      <c r="F306" s="145"/>
      <c r="G306" s="24"/>
      <c r="H306" s="24"/>
      <c r="I306" s="24"/>
      <c r="J306" s="24"/>
      <c r="K306" s="24"/>
    </row>
    <row r="307" spans="1:11" x14ac:dyDescent="0.25">
      <c r="A307" s="265" t="s">
        <v>31</v>
      </c>
      <c r="B307" s="266"/>
      <c r="C307" s="266"/>
      <c r="D307" s="267"/>
      <c r="E307" s="144"/>
      <c r="F307" s="145"/>
      <c r="G307" s="24"/>
      <c r="H307" s="24"/>
      <c r="I307" s="24"/>
      <c r="J307" s="24"/>
      <c r="K307" s="24"/>
    </row>
    <row r="308" spans="1:11" x14ac:dyDescent="0.25">
      <c r="A308" s="265" t="s">
        <v>32</v>
      </c>
      <c r="B308" s="266"/>
      <c r="C308" s="266"/>
      <c r="D308" s="267"/>
      <c r="E308" s="144"/>
      <c r="F308" s="145"/>
      <c r="G308" s="24"/>
      <c r="H308" s="24"/>
      <c r="I308" s="24"/>
      <c r="J308" s="24"/>
      <c r="K308" s="24"/>
    </row>
    <row r="309" spans="1:11" x14ac:dyDescent="0.25">
      <c r="A309" s="265" t="s">
        <v>33</v>
      </c>
      <c r="B309" s="266"/>
      <c r="C309" s="266"/>
      <c r="D309" s="267"/>
      <c r="E309" s="144"/>
      <c r="F309" s="145"/>
      <c r="G309" s="24"/>
      <c r="H309" s="24"/>
      <c r="I309" s="24"/>
      <c r="J309" s="24"/>
      <c r="K309" s="24"/>
    </row>
    <row r="310" spans="1:11" x14ac:dyDescent="0.25">
      <c r="A310" s="265" t="s">
        <v>34</v>
      </c>
      <c r="B310" s="266"/>
      <c r="C310" s="266"/>
      <c r="D310" s="267"/>
      <c r="E310" s="144"/>
      <c r="F310" s="145"/>
      <c r="G310" s="24"/>
      <c r="H310" s="24"/>
      <c r="I310" s="24"/>
      <c r="J310" s="24"/>
      <c r="K310" s="24"/>
    </row>
    <row r="311" spans="1:11" x14ac:dyDescent="0.25">
      <c r="A311" s="24"/>
      <c r="B311" s="24"/>
      <c r="C311" s="24"/>
      <c r="D311" s="24"/>
      <c r="E311" s="24"/>
      <c r="F311" s="24"/>
      <c r="G311" s="24"/>
      <c r="H311" s="24"/>
      <c r="I311" s="24"/>
      <c r="J311" s="24"/>
      <c r="K311" s="24"/>
    </row>
    <row r="312" spans="1:11" x14ac:dyDescent="0.25">
      <c r="A312" s="24"/>
      <c r="B312" s="24"/>
      <c r="C312" s="24"/>
      <c r="D312" s="24"/>
      <c r="E312" s="24"/>
      <c r="F312" s="24"/>
      <c r="G312" s="24"/>
      <c r="H312" s="24"/>
      <c r="I312" s="24"/>
      <c r="J312" s="24"/>
      <c r="K312" s="24"/>
    </row>
    <row r="313" spans="1:11" x14ac:dyDescent="0.25">
      <c r="A313" s="24"/>
      <c r="B313" s="24"/>
      <c r="C313" s="24"/>
      <c r="D313" s="24"/>
      <c r="E313" s="24"/>
      <c r="F313" s="24"/>
      <c r="G313" s="24"/>
      <c r="H313" s="24"/>
      <c r="I313" s="24"/>
      <c r="J313" s="24"/>
      <c r="K313" s="24"/>
    </row>
    <row r="314" spans="1:11" ht="43.5" customHeight="1" x14ac:dyDescent="0.25">
      <c r="A314" s="268" t="s">
        <v>82</v>
      </c>
      <c r="B314" s="268"/>
      <c r="C314" s="268"/>
      <c r="D314" s="268"/>
      <c r="E314" s="268"/>
      <c r="F314" s="268"/>
      <c r="G314" s="268"/>
      <c r="H314" s="268"/>
      <c r="I314" s="268"/>
      <c r="J314" s="268"/>
      <c r="K314" s="268"/>
    </row>
    <row r="315" spans="1:11" x14ac:dyDescent="0.25">
      <c r="A315" s="24"/>
      <c r="B315" s="24"/>
      <c r="C315" s="24"/>
      <c r="D315" s="24"/>
      <c r="E315" s="24"/>
      <c r="F315" s="24"/>
      <c r="G315" s="24"/>
      <c r="H315" s="24"/>
      <c r="I315" s="24"/>
      <c r="J315" s="24"/>
      <c r="K315" s="24"/>
    </row>
    <row r="316" spans="1:11" x14ac:dyDescent="0.25">
      <c r="A316" s="24"/>
      <c r="B316" s="24"/>
      <c r="C316" s="24"/>
      <c r="D316" s="24"/>
      <c r="E316" s="24"/>
      <c r="F316" s="24"/>
      <c r="G316" s="24"/>
      <c r="H316" s="24"/>
      <c r="I316" s="24"/>
      <c r="J316" s="24"/>
      <c r="K316" s="24"/>
    </row>
    <row r="317" spans="1:11" x14ac:dyDescent="0.25">
      <c r="A317" s="24"/>
      <c r="B317" s="24"/>
      <c r="C317" s="24"/>
      <c r="D317" s="24"/>
      <c r="E317" s="24"/>
      <c r="F317" s="24"/>
      <c r="G317" s="24"/>
      <c r="H317" s="24"/>
      <c r="I317" s="24"/>
      <c r="J317" s="24"/>
      <c r="K317" s="24"/>
    </row>
    <row r="318" spans="1:11" x14ac:dyDescent="0.25">
      <c r="A318" s="253" t="s">
        <v>35</v>
      </c>
      <c r="B318" s="254"/>
      <c r="C318" s="255"/>
      <c r="D318" s="256"/>
      <c r="E318" s="24"/>
      <c r="F318" s="269" t="s">
        <v>81</v>
      </c>
      <c r="G318" s="269"/>
      <c r="H318" s="254"/>
      <c r="I318" s="256"/>
      <c r="J318" s="24"/>
      <c r="K318" s="24"/>
    </row>
    <row r="319" spans="1:11" x14ac:dyDescent="0.25">
      <c r="A319" s="253"/>
      <c r="B319" s="257"/>
      <c r="C319" s="258"/>
      <c r="D319" s="259"/>
      <c r="E319" s="24"/>
      <c r="F319" s="269"/>
      <c r="G319" s="269"/>
      <c r="H319" s="257"/>
      <c r="I319" s="259"/>
      <c r="J319" s="24"/>
      <c r="K319" s="24"/>
    </row>
  </sheetData>
  <sheetProtection algorithmName="SHA-512" hashValue="4A9Wl3WXWVD5uBN42/ts7qqfV2qsY+8XZ/tfL5f1nzGFtDGhdwbvF6TMu498mWY+/PawL+1oOcuvcwkzbfVIFA==" saltValue="ZlKXpppVugJg1QQSgsXA7Q==" spinCount="100000" sheet="1" formatCells="0" formatColumns="0" formatRows="0" selectLockedCells="1"/>
  <mergeCells count="241">
    <mergeCell ref="F300:G300"/>
    <mergeCell ref="A38:D38"/>
    <mergeCell ref="E38:F38"/>
    <mergeCell ref="A42:B42"/>
    <mergeCell ref="D42:E42"/>
    <mergeCell ref="H42:I42"/>
    <mergeCell ref="J42:K42"/>
    <mergeCell ref="F63:K63"/>
    <mergeCell ref="A64:A65"/>
    <mergeCell ref="B64:B65"/>
    <mergeCell ref="C64:C65"/>
    <mergeCell ref="F64:K64"/>
    <mergeCell ref="F65:K65"/>
    <mergeCell ref="A56:A63"/>
    <mergeCell ref="B56:B63"/>
    <mergeCell ref="C56:C63"/>
    <mergeCell ref="F56:K56"/>
    <mergeCell ref="F57:K57"/>
    <mergeCell ref="F58:K58"/>
    <mergeCell ref="F59:K59"/>
    <mergeCell ref="F60:K60"/>
    <mergeCell ref="C4:K4"/>
    <mergeCell ref="F6:H6"/>
    <mergeCell ref="I6:J6"/>
    <mergeCell ref="F8:H8"/>
    <mergeCell ref="I8:J8"/>
    <mergeCell ref="A54:A55"/>
    <mergeCell ref="B54:C54"/>
    <mergeCell ref="D54:K54"/>
    <mergeCell ref="F55:K55"/>
    <mergeCell ref="A10:B14"/>
    <mergeCell ref="C10:K14"/>
    <mergeCell ref="F61:K61"/>
    <mergeCell ref="F62:K62"/>
    <mergeCell ref="A66:A71"/>
    <mergeCell ref="B66:B71"/>
    <mergeCell ref="C66:C71"/>
    <mergeCell ref="F66:K66"/>
    <mergeCell ref="F67:K67"/>
    <mergeCell ref="F68:K68"/>
    <mergeCell ref="F69:K69"/>
    <mergeCell ref="F70:K70"/>
    <mergeCell ref="F71:K71"/>
    <mergeCell ref="A83:A84"/>
    <mergeCell ref="B83:C83"/>
    <mergeCell ref="D83:K83"/>
    <mergeCell ref="F84:K84"/>
    <mergeCell ref="A85:A90"/>
    <mergeCell ref="B85:B90"/>
    <mergeCell ref="C85:C90"/>
    <mergeCell ref="F85:K85"/>
    <mergeCell ref="F86:K86"/>
    <mergeCell ref="F87:K87"/>
    <mergeCell ref="F88:K88"/>
    <mergeCell ref="F89:K89"/>
    <mergeCell ref="F90:K90"/>
    <mergeCell ref="A91:A96"/>
    <mergeCell ref="B91:B96"/>
    <mergeCell ref="C91:C96"/>
    <mergeCell ref="F91:K91"/>
    <mergeCell ref="F92:K92"/>
    <mergeCell ref="F93:K93"/>
    <mergeCell ref="F94:K94"/>
    <mergeCell ref="F95:K95"/>
    <mergeCell ref="F96:K96"/>
    <mergeCell ref="A114:A115"/>
    <mergeCell ref="B114:C114"/>
    <mergeCell ref="D114:K114"/>
    <mergeCell ref="F115:K115"/>
    <mergeCell ref="F102:K102"/>
    <mergeCell ref="F103:K103"/>
    <mergeCell ref="F104:K104"/>
    <mergeCell ref="F105:K105"/>
    <mergeCell ref="F106:K106"/>
    <mergeCell ref="F107:K107"/>
    <mergeCell ref="F112:K112"/>
    <mergeCell ref="A97:A112"/>
    <mergeCell ref="B97:B112"/>
    <mergeCell ref="C97:C112"/>
    <mergeCell ref="F97:K97"/>
    <mergeCell ref="F98:K98"/>
    <mergeCell ref="F99:K99"/>
    <mergeCell ref="F100:K100"/>
    <mergeCell ref="F101:K101"/>
    <mergeCell ref="B135:D136"/>
    <mergeCell ref="F135:G136"/>
    <mergeCell ref="H135:I136"/>
    <mergeCell ref="A135:A136"/>
    <mergeCell ref="A131:K131"/>
    <mergeCell ref="A1:I1"/>
    <mergeCell ref="F126:I126"/>
    <mergeCell ref="G120:I120"/>
    <mergeCell ref="J120:K120"/>
    <mergeCell ref="A122:D122"/>
    <mergeCell ref="G122:I122"/>
    <mergeCell ref="J122:K122"/>
    <mergeCell ref="G124:I124"/>
    <mergeCell ref="J124:K124"/>
    <mergeCell ref="A116:A118"/>
    <mergeCell ref="B116:B118"/>
    <mergeCell ref="C116:C118"/>
    <mergeCell ref="F116:K116"/>
    <mergeCell ref="F117:K117"/>
    <mergeCell ref="F118:K118"/>
    <mergeCell ref="F108:K108"/>
    <mergeCell ref="F109:K109"/>
    <mergeCell ref="F110:K110"/>
    <mergeCell ref="F111:K111"/>
    <mergeCell ref="A138:I138"/>
    <mergeCell ref="C141:K141"/>
    <mergeCell ref="F143:H143"/>
    <mergeCell ref="I143:J143"/>
    <mergeCell ref="F145:H145"/>
    <mergeCell ref="I145:J145"/>
    <mergeCell ref="A172:D172"/>
    <mergeCell ref="E172:F172"/>
    <mergeCell ref="A147:B151"/>
    <mergeCell ref="C147:K151"/>
    <mergeCell ref="A176:B176"/>
    <mergeCell ref="D176:E176"/>
    <mergeCell ref="H176:I176"/>
    <mergeCell ref="J176:K176"/>
    <mergeCell ref="A188:A189"/>
    <mergeCell ref="B188:C188"/>
    <mergeCell ref="D188:K188"/>
    <mergeCell ref="F189:K189"/>
    <mergeCell ref="A190:A197"/>
    <mergeCell ref="B190:B197"/>
    <mergeCell ref="C190:C197"/>
    <mergeCell ref="F190:K190"/>
    <mergeCell ref="F191:K191"/>
    <mergeCell ref="F192:K192"/>
    <mergeCell ref="F193:K193"/>
    <mergeCell ref="F194:K194"/>
    <mergeCell ref="F195:K195"/>
    <mergeCell ref="F196:K196"/>
    <mergeCell ref="F197:K197"/>
    <mergeCell ref="A198:A199"/>
    <mergeCell ref="B198:B199"/>
    <mergeCell ref="C198:C199"/>
    <mergeCell ref="F198:K198"/>
    <mergeCell ref="F199:K199"/>
    <mergeCell ref="A200:A205"/>
    <mergeCell ref="B200:B205"/>
    <mergeCell ref="C200:C205"/>
    <mergeCell ref="F200:K200"/>
    <mergeCell ref="F201:K201"/>
    <mergeCell ref="F202:K202"/>
    <mergeCell ref="F203:K203"/>
    <mergeCell ref="F204:K204"/>
    <mergeCell ref="F205:K205"/>
    <mergeCell ref="A216:A217"/>
    <mergeCell ref="B216:C216"/>
    <mergeCell ref="D216:K216"/>
    <mergeCell ref="F217:K217"/>
    <mergeCell ref="A218:A223"/>
    <mergeCell ref="B218:B223"/>
    <mergeCell ref="C218:C223"/>
    <mergeCell ref="F218:K218"/>
    <mergeCell ref="F219:K219"/>
    <mergeCell ref="F220:K220"/>
    <mergeCell ref="F221:K221"/>
    <mergeCell ref="F222:K222"/>
    <mergeCell ref="F223:K223"/>
    <mergeCell ref="A224:A229"/>
    <mergeCell ref="B224:B229"/>
    <mergeCell ref="C224:C229"/>
    <mergeCell ref="F224:K224"/>
    <mergeCell ref="F225:K225"/>
    <mergeCell ref="F226:K226"/>
    <mergeCell ref="F227:K227"/>
    <mergeCell ref="F228:K228"/>
    <mergeCell ref="F229:K229"/>
    <mergeCell ref="A230:A245"/>
    <mergeCell ref="B230:B245"/>
    <mergeCell ref="C230:C245"/>
    <mergeCell ref="F230:K230"/>
    <mergeCell ref="F231:K231"/>
    <mergeCell ref="F232:K232"/>
    <mergeCell ref="F233:K233"/>
    <mergeCell ref="F234:K234"/>
    <mergeCell ref="F235:K235"/>
    <mergeCell ref="F236:K236"/>
    <mergeCell ref="F237:K237"/>
    <mergeCell ref="F238:K238"/>
    <mergeCell ref="F239:K239"/>
    <mergeCell ref="F240:K240"/>
    <mergeCell ref="F241:K241"/>
    <mergeCell ref="F242:K242"/>
    <mergeCell ref="F243:K243"/>
    <mergeCell ref="F244:K244"/>
    <mergeCell ref="F245:K245"/>
    <mergeCell ref="A247:A248"/>
    <mergeCell ref="B247:C247"/>
    <mergeCell ref="D247:K247"/>
    <mergeCell ref="F248:K248"/>
    <mergeCell ref="A249:A251"/>
    <mergeCell ref="B249:B251"/>
    <mergeCell ref="C249:C251"/>
    <mergeCell ref="F249:K249"/>
    <mergeCell ref="F250:K250"/>
    <mergeCell ref="F251:K251"/>
    <mergeCell ref="A269:J269"/>
    <mergeCell ref="A271:J271"/>
    <mergeCell ref="A272:G272"/>
    <mergeCell ref="A273:I273"/>
    <mergeCell ref="A282:D282"/>
    <mergeCell ref="A283:D283"/>
    <mergeCell ref="G253:I253"/>
    <mergeCell ref="J253:K253"/>
    <mergeCell ref="A255:D255"/>
    <mergeCell ref="G255:I255"/>
    <mergeCell ref="J255:K255"/>
    <mergeCell ref="G257:I257"/>
    <mergeCell ref="J257:K257"/>
    <mergeCell ref="F259:I259"/>
    <mergeCell ref="A265:I266"/>
    <mergeCell ref="A314:K314"/>
    <mergeCell ref="A318:A319"/>
    <mergeCell ref="B318:D319"/>
    <mergeCell ref="F318:G319"/>
    <mergeCell ref="H318:I319"/>
    <mergeCell ref="A270:G270"/>
    <mergeCell ref="A299:E299"/>
    <mergeCell ref="F299:G299"/>
    <mergeCell ref="A304:D305"/>
    <mergeCell ref="A306:D306"/>
    <mergeCell ref="A307:D307"/>
    <mergeCell ref="A308:D308"/>
    <mergeCell ref="A309:D309"/>
    <mergeCell ref="A310:D310"/>
    <mergeCell ref="A284:D284"/>
    <mergeCell ref="A285:D285"/>
    <mergeCell ref="A295:E296"/>
    <mergeCell ref="F295:G296"/>
    <mergeCell ref="H295:H296"/>
    <mergeCell ref="A297:E297"/>
    <mergeCell ref="F297:G297"/>
    <mergeCell ref="A298:E298"/>
    <mergeCell ref="F298:G298"/>
    <mergeCell ref="A300:E300"/>
  </mergeCells>
  <pageMargins left="0.70866141732283472" right="0.70866141732283472" top="0.98425196850393704" bottom="0.39370078740157483" header="0.31496062992125984" footer="0.31496062992125984"/>
  <pageSetup paperSize="9" orientation="landscape" r:id="rId1"/>
  <headerFooter>
    <oddHeader>&amp;LAnlage 2.5,
Krölstraße 26&amp;CStandortentwicklung Berufsfeuerwehr
Kröl-/ Gobbinstraße
02826 Görlitz&amp;R&amp;8 &amp;11 18.09.2024</oddHeader>
    <oddFooter>&amp;R&amp;8&amp;Pvon&amp;N</oddFooter>
  </headerFooter>
  <rowBreaks count="6" manualBreakCount="6">
    <brk id="50" max="10" man="1"/>
    <brk id="113" max="10" man="1"/>
    <brk id="136" max="16383" man="1"/>
    <brk id="184" max="16383" man="1"/>
    <brk id="260" max="16383" man="1"/>
    <brk id="29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31</vt:i4>
      </vt:variant>
    </vt:vector>
  </HeadingPairs>
  <TitlesOfParts>
    <vt:vector size="40" baseType="lpstr">
      <vt:lpstr>Angebotssumme</vt:lpstr>
      <vt:lpstr>Standortkonzept Lph 1+2</vt:lpstr>
      <vt:lpstr>Gobbingstraße 11</vt:lpstr>
      <vt:lpstr>Gobbingstraße 12</vt:lpstr>
      <vt:lpstr>Neue Feuerwache</vt:lpstr>
      <vt:lpstr>Krölstraße 26</vt:lpstr>
      <vt:lpstr>Tabelle1</vt:lpstr>
      <vt:lpstr>Tabelle2</vt:lpstr>
      <vt:lpstr>Tabelle3</vt:lpstr>
      <vt:lpstr>'Gobbingstraße 11'!Druckbereich</vt:lpstr>
      <vt:lpstr>'Standortkonzept Lph 1+2'!Druckbereich</vt:lpstr>
      <vt:lpstr>'Gobbingstraße 11'!Text11</vt:lpstr>
      <vt:lpstr>'Gobbingstraße 12'!Text11</vt:lpstr>
      <vt:lpstr>'Krölstraße 26'!Text11</vt:lpstr>
      <vt:lpstr>'Neue Feuerwache'!Text11</vt:lpstr>
      <vt:lpstr>'Standortkonzept Lph 1+2'!Text11</vt:lpstr>
      <vt:lpstr>'Gobbingstraße 11'!Text14</vt:lpstr>
      <vt:lpstr>'Gobbingstraße 12'!Text14</vt:lpstr>
      <vt:lpstr>'Krölstraße 26'!Text14</vt:lpstr>
      <vt:lpstr>'Neue Feuerwache'!Text14</vt:lpstr>
      <vt:lpstr>'Standortkonzept Lph 1+2'!Text14</vt:lpstr>
      <vt:lpstr>'Gobbingstraße 11'!Text15</vt:lpstr>
      <vt:lpstr>'Gobbingstraße 12'!Text15</vt:lpstr>
      <vt:lpstr>'Krölstraße 26'!Text15</vt:lpstr>
      <vt:lpstr>'Neue Feuerwache'!Text15</vt:lpstr>
      <vt:lpstr>'Standortkonzept Lph 1+2'!Text15</vt:lpstr>
      <vt:lpstr>'Gobbingstraße 11'!Text16</vt:lpstr>
      <vt:lpstr>'Gobbingstraße 12'!Text16</vt:lpstr>
      <vt:lpstr>'Krölstraße 26'!Text16</vt:lpstr>
      <vt:lpstr>'Neue Feuerwache'!Text16</vt:lpstr>
      <vt:lpstr>'Standortkonzept Lph 1+2'!Text16</vt:lpstr>
      <vt:lpstr>'Gobbingstraße 11'!Text2</vt:lpstr>
      <vt:lpstr>'Gobbingstraße 12'!Text2</vt:lpstr>
      <vt:lpstr>'Krölstraße 26'!Text2</vt:lpstr>
      <vt:lpstr>'Neue Feuerwache'!Text2</vt:lpstr>
      <vt:lpstr>'Gobbingstraße 11'!Text9</vt:lpstr>
      <vt:lpstr>'Gobbingstraße 12'!Text9</vt:lpstr>
      <vt:lpstr>'Krölstraße 26'!Text9</vt:lpstr>
      <vt:lpstr>'Neue Feuerwache'!Text9</vt:lpstr>
      <vt:lpstr>'Standortkonzept Lph 1+2'!Text9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Prechel Ute</dc:creator>
  <cp:lastModifiedBy>Brückner Thomas</cp:lastModifiedBy>
  <cp:lastPrinted>2024-11-08T10:32:21Z</cp:lastPrinted>
  <dcterms:created xsi:type="dcterms:W3CDTF">2018-02-02T06:44:48Z</dcterms:created>
  <dcterms:modified xsi:type="dcterms:W3CDTF">2024-12-03T11:18:22Z</dcterms:modified>
</cp:coreProperties>
</file>