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36_VgV_Brü_Leutzscher_Allee\4_Angebotsphase\4.1_Aufforderung-zur-Angebotsabgabe\"/>
    </mc:Choice>
  </mc:AlternateContent>
  <xr:revisionPtr revIDLastSave="0" documentId="13_ncr:1_{934EB8E9-A282-4644-8F4C-89D677C1C8D9}" xr6:coauthVersionLast="47" xr6:coauthVersionMax="47" xr10:uidLastSave="{00000000-0000-0000-0000-000000000000}"/>
  <workbookProtection workbookAlgorithmName="SHA-512" workbookHashValue="CIOLKptGDq5w9ncYVYiMpkaAEYR0Yab+YSQHpsN/uxuQNmMSfEm63BiXRxv1xnTNiKX0IipUaTjGk9a5pub01Q==" workbookSaltValue="CvaFaCZ9XA5mLpU0plzCzw==" workbookSpinCount="100000" lockStructure="1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Honorardatenblatt!$A$1:$F$191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1" i="1" l="1"/>
  <c r="F183" i="1" s="1"/>
  <c r="E99" i="1"/>
  <c r="F121" i="1"/>
  <c r="F181" i="1" s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67" i="1"/>
  <c r="E170" i="1" s="1"/>
  <c r="F184" i="1" s="1"/>
  <c r="F127" i="1"/>
  <c r="D90" i="1"/>
  <c r="F90" i="1" s="1"/>
  <c r="D89" i="1"/>
  <c r="F89" i="1" s="1"/>
  <c r="D88" i="1"/>
  <c r="F88" i="1" s="1"/>
  <c r="D87" i="1"/>
  <c r="F87" i="1" s="1"/>
  <c r="D86" i="1"/>
  <c r="F86" i="1" s="1"/>
  <c r="F82" i="1"/>
  <c r="F179" i="1" s="1"/>
  <c r="F91" i="1" l="1"/>
  <c r="F92" i="1" s="1"/>
  <c r="F180" i="1" s="1"/>
  <c r="F142" i="1"/>
  <c r="F182" i="1" s="1"/>
  <c r="D91" i="1"/>
  <c r="E73" i="1" l="1"/>
  <c r="D62" i="1"/>
  <c r="F62" i="1" s="1"/>
  <c r="D61" i="1"/>
  <c r="F61" i="1" s="1"/>
  <c r="D60" i="1"/>
  <c r="F60" i="1" s="1"/>
  <c r="D59" i="1"/>
  <c r="D58" i="1"/>
  <c r="E53" i="1"/>
  <c r="E45" i="1"/>
  <c r="E37" i="1"/>
  <c r="E30" i="1"/>
  <c r="D12" i="1"/>
  <c r="F12" i="1" s="1"/>
  <c r="D11" i="1"/>
  <c r="F11" i="1" s="1"/>
  <c r="D17" i="1"/>
  <c r="F17" i="1" s="1"/>
  <c r="D16" i="1"/>
  <c r="F16" i="1" s="1"/>
  <c r="D14" i="1"/>
  <c r="F14" i="1" s="1"/>
  <c r="D13" i="1"/>
  <c r="D15" i="1"/>
  <c r="F15" i="1" s="1"/>
  <c r="D63" i="1" l="1"/>
  <c r="F58" i="1"/>
  <c r="F59" i="1"/>
  <c r="E54" i="1"/>
  <c r="D18" i="1"/>
  <c r="F13" i="1"/>
  <c r="F18" i="1" s="1"/>
  <c r="F19" i="1" l="1"/>
  <c r="F63" i="1"/>
  <c r="F64" i="1" s="1"/>
  <c r="F65" i="1" s="1"/>
  <c r="F178" i="1" s="1"/>
  <c r="F20" i="1" l="1"/>
  <c r="F177" i="1" l="1"/>
  <c r="F185" i="1"/>
  <c r="F186" i="1" l="1"/>
  <c r="F187" i="1" s="1"/>
  <c r="F188" i="1" l="1"/>
  <c r="F189" i="1" s="1"/>
</calcChain>
</file>

<file path=xl/sharedStrings.xml><?xml version="1.0" encoding="utf-8"?>
<sst xmlns="http://schemas.openxmlformats.org/spreadsheetml/2006/main" count="441" uniqueCount="255">
  <si>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</si>
  <si>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</si>
  <si>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</si>
  <si>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</si>
  <si>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</si>
  <si>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</si>
  <si>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</si>
  <si>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</si>
  <si>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</si>
  <si>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</si>
  <si>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</si>
  <si>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</si>
  <si>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B.1.</t>
  </si>
  <si>
    <t>B.2.</t>
  </si>
  <si>
    <t>A.</t>
  </si>
  <si>
    <t>B.</t>
  </si>
  <si>
    <t>C.</t>
  </si>
  <si>
    <t>Stundensatz für:</t>
  </si>
  <si>
    <t>B.3.</t>
  </si>
  <si>
    <t>Stundensätze gemäß Vertrag §7 (9)</t>
  </si>
  <si>
    <t xml:space="preserve">den Auftragnehmer (Geschäftsführung / Gesamtprojektleitung) </t>
  </si>
  <si>
    <t>Stundensatz in Euro netto:</t>
  </si>
  <si>
    <t>D.</t>
  </si>
  <si>
    <t>Anmerkungen / Unterschrift Angebot</t>
  </si>
  <si>
    <t>den Mitarbeiter / Dipl.Ing.  (Architekten / Ingenieure)</t>
  </si>
  <si>
    <t xml:space="preserve">Zusammenfassung </t>
  </si>
  <si>
    <t>Umbauzuschlag</t>
  </si>
  <si>
    <t>Technische Zeichner und sonstige Mitarbeiter</t>
  </si>
  <si>
    <t>Menge/ Einheit</t>
  </si>
  <si>
    <t>EP</t>
  </si>
  <si>
    <t>Gesamtpreis</t>
  </si>
  <si>
    <t>1,0 psch</t>
  </si>
  <si>
    <t>Grundleistungen zur OPL IBW gemäß Anlage I.1a Buchstabe B Vertrag</t>
  </si>
  <si>
    <t>Besondere Leistungen zur OPL IBW gemäß Anlage I.1a Buchstabe C Vertrag</t>
  </si>
  <si>
    <t>Leistungen während der Planung der Ausführung</t>
  </si>
  <si>
    <t>1.01</t>
  </si>
  <si>
    <t>1.02</t>
  </si>
  <si>
    <t>1.03</t>
  </si>
  <si>
    <t>1.04</t>
  </si>
  <si>
    <t>1.05</t>
  </si>
  <si>
    <t>Analysieren der Planung</t>
  </si>
  <si>
    <t xml:space="preserve">Summe Honorar SiGeKo </t>
  </si>
  <si>
    <t>Ersatzneubau der Brücke Leutzscher Allee (BW II/26) Leipzig
Vergabe der Objektplanung Ingenieurbauwerke, Tragwerksplanung,
Umweltplanung (LBP, ASB, LAP, UVS) und SiGeKo</t>
  </si>
  <si>
    <t>davon Leistungsphase 3   (15 %)</t>
  </si>
  <si>
    <t>davon Leistungsphase 5   (15 %)</t>
  </si>
  <si>
    <t>davon Leistungsphase 1   (  2 %)</t>
  </si>
  <si>
    <t>davon Leistungsphase 2   (10 %)</t>
  </si>
  <si>
    <t>davon Leistungsphase 3   (25 %)</t>
  </si>
  <si>
    <t>davon Leistungsphase 4   (  3 %)</t>
  </si>
  <si>
    <t>davon Leistungsphase 6   (12,5 %)</t>
  </si>
  <si>
    <t>davon Leistungsphase 7   (  0,5 %)</t>
  </si>
  <si>
    <r>
      <t>Honorar Grundleistungen gemäß Anlage I.1b Vertrag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(Basishonorarsatz, HZ III, anrechenbare Kosten; 3.405.000,00 €)</t>
    </r>
  </si>
  <si>
    <t xml:space="preserve">Summe Grundleistungen OPL IBW inkl. Umbauzuschlag         </t>
  </si>
  <si>
    <t>Besondere Leistungen gemäß Anlage I.1a Buchstabe C Vertrag zu LPH 2</t>
  </si>
  <si>
    <t>2.01</t>
  </si>
  <si>
    <t>2.02</t>
  </si>
  <si>
    <t>2.04</t>
  </si>
  <si>
    <t>2.06</t>
  </si>
  <si>
    <t>2.07</t>
  </si>
  <si>
    <t>2.08</t>
  </si>
  <si>
    <t>Erstellen von Leitungsbestandsplänen</t>
  </si>
  <si>
    <t>Vertiefte Untersuchungen zum Nachweis von Nachhaltigkeitsaspekten</t>
  </si>
  <si>
    <t>Verkehrsführung / Umleitungskonzept</t>
  </si>
  <si>
    <t>Brückengestaltungsvorschläge erstellen</t>
  </si>
  <si>
    <t>Erdungsplanung Brückenbauwerk erstellen</t>
  </si>
  <si>
    <t>Summe Honorar Besondere Leistungen OPL IBW LPH 2</t>
  </si>
  <si>
    <t>Besondere Leistungen gemäß Anlage I.1a Buchstabe C Vertrag zu LPH 3</t>
  </si>
  <si>
    <t>3.05</t>
  </si>
  <si>
    <t>3.06</t>
  </si>
  <si>
    <t>3.07</t>
  </si>
  <si>
    <t>3.08</t>
  </si>
  <si>
    <t>Koordination Leitungsversorgungsträger</t>
  </si>
  <si>
    <t>Summe Honorar Besondere Leistungen OPL IBW zu LPH 3</t>
  </si>
  <si>
    <t>Besondere Leistungen gemäß Anlage I.1a Buchstabe C Vertrag zu LPH 5</t>
  </si>
  <si>
    <t>5.01</t>
  </si>
  <si>
    <t>5.02</t>
  </si>
  <si>
    <t>5.03</t>
  </si>
  <si>
    <t>5.04</t>
  </si>
  <si>
    <t>5.05</t>
  </si>
  <si>
    <t>Objektübergreifende, integrierte Bauablaufplanung</t>
  </si>
  <si>
    <t>Koordination des Gesamtobjektes</t>
  </si>
  <si>
    <t>Summe Honorar Besondere Leistungen OPL IBW zu LPH 5</t>
  </si>
  <si>
    <t>B.4.</t>
  </si>
  <si>
    <t>Besondere Leistungen gemäß Anlage I.1a Buchstabe C Vertrag zu LPH 6</t>
  </si>
  <si>
    <t>6.01</t>
  </si>
  <si>
    <t>6.02</t>
  </si>
  <si>
    <t>6.03</t>
  </si>
  <si>
    <t>6.04</t>
  </si>
  <si>
    <t>6.05</t>
  </si>
  <si>
    <t>Detaillierte Planung von Bauphasen bei besonderen Anforderungen</t>
  </si>
  <si>
    <t>Abrechnungskriterien</t>
  </si>
  <si>
    <t>Aufstellen des LV`s für das abgestimmte Umleitungskonzept und Integration in das LV der Baumaßnahme</t>
  </si>
  <si>
    <t>Aufstellen des LV`s für die abgestimmte Erdungsplanung Brückenbauwerk und Integration in das LV der Baumaßnahme</t>
  </si>
  <si>
    <t>Summe Honorar Besondere Leistungen OPL IBW zu LPH 6</t>
  </si>
  <si>
    <t xml:space="preserve">Gesamtsumme Honorar Besondere Leistungen OPL IBW </t>
  </si>
  <si>
    <t>Grundleistungen zur Tragwerksplanung gemäß Anlage I.2a Buchstabe B Vertrag</t>
  </si>
  <si>
    <t xml:space="preserve">Summe Grundleistungen Tragwerksplanung inkl. Umbauzuschlag         </t>
  </si>
  <si>
    <t>davon Leistungsphase 5   (40 %)</t>
  </si>
  <si>
    <t>davon Leistungsphase 4   (30 %)</t>
  </si>
  <si>
    <t>davon Leistungsphase 6   ( 2 %)</t>
  </si>
  <si>
    <r>
      <t>Honorar Grundleistungen gemäß Anlage I.2b Vertrag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(Basishonorarsatz, HZ III, anrechenbare Kosten; 3.065.000,00 €)</t>
    </r>
  </si>
  <si>
    <t>Besondere Leistungen zur Tragwerksplanung gemäß Anlage I.2a Buchstabe C Vertrag</t>
  </si>
  <si>
    <t>2.05</t>
  </si>
  <si>
    <t>4.05</t>
  </si>
  <si>
    <t>Berechnen der Dehnwege, Festlegen des Spannvorganges und Erstellen der Spannprotokolle im Spannbetonbau</t>
  </si>
  <si>
    <t>Erfassen von Bauzuständen bei Ingenieurbauwerken, in denen das statische System von dem des Endzustands abweicht</t>
  </si>
  <si>
    <t>Machbarkeitsstudie halbseitiger Abriss – halbseitiger Neubau</t>
  </si>
  <si>
    <t>Wirtschaftlichkeitsuntersuchung</t>
  </si>
  <si>
    <t>Machbarkeitsuntersuchung zur Bauwerksertüchtigung</t>
  </si>
  <si>
    <t>Summe Honorar Besondere Leistungen Tragwerksplanung</t>
  </si>
  <si>
    <t>E.</t>
  </si>
  <si>
    <t>F.</t>
  </si>
  <si>
    <t>Kartieren von Biotoptypen</t>
  </si>
  <si>
    <t>Landschaftspflegerischer Begleitplan (LBP) gemäß Anlage I.3a Vertrag</t>
  </si>
  <si>
    <t>LBP Leistungsphase 1   (  3 %)</t>
  </si>
  <si>
    <t>LBP Leistungsphase 2   (37 %)</t>
  </si>
  <si>
    <t>LBP Leistungsphase 3   (50 %)</t>
  </si>
  <si>
    <t>LBP Leistungsphase 4   (10 %)</t>
  </si>
  <si>
    <t xml:space="preserve">Summe Honorar LBP      </t>
  </si>
  <si>
    <t>davon Leistungsphase 3   (16 %)</t>
  </si>
  <si>
    <t>davon Leistungsphase 5   (25 %)</t>
  </si>
  <si>
    <t>davon Leistungsphase 6   (  6,5 %)</t>
  </si>
  <si>
    <t xml:space="preserve">Summe Grundleistungen LAP  </t>
  </si>
  <si>
    <t>Grundleistungen Landschaftspflegerischer Ausführungsplan (LAP) gemäß Anlage I.4a Buchstabe B Vertrag</t>
  </si>
  <si>
    <t>G.</t>
  </si>
  <si>
    <t>Besondere Leistungen Landschaftspflegerischer Ausführungsplan (LAP) gemäß Anlage I.4a Buchstabe C Vertrag</t>
  </si>
  <si>
    <t>Summe Honorar Besondere Leistungen LAP</t>
  </si>
  <si>
    <t>4.02</t>
  </si>
  <si>
    <t>4.03</t>
  </si>
  <si>
    <t>Erstellen von landschaftspflegerischen Fachbeiträgen oder natur- und artenschutzrechtlichen Beiträgen</t>
  </si>
  <si>
    <t>Mitwirken beim Einholen von Genehmigungen und Erlaubnissen nach Naturschutz-, Fach- und Satzungsrecht</t>
  </si>
  <si>
    <t>Erstellen von Rodungs- und Baumfällanträgen</t>
  </si>
  <si>
    <t>Mitwirken beim Erstellen der Leistungsbeschreibung für Ingenieurbauwerke</t>
  </si>
  <si>
    <r>
      <t>Honorar Grundleistungen gemäß Anlage I.4b Vertrag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(Basishonorarsatz, HZ III, anrechenbare Kosten; 60.000,00 €)</t>
    </r>
  </si>
  <si>
    <t>H.</t>
  </si>
  <si>
    <t>Artenschutzbeitrag gemäß Anlage I.5 Vertrag</t>
  </si>
  <si>
    <t>3.01</t>
  </si>
  <si>
    <t>2.03</t>
  </si>
  <si>
    <t>3.02</t>
  </si>
  <si>
    <t>3.03</t>
  </si>
  <si>
    <t>3.04</t>
  </si>
  <si>
    <t>3.09</t>
  </si>
  <si>
    <t>3.10</t>
  </si>
  <si>
    <t>3.11</t>
  </si>
  <si>
    <t xml:space="preserve">Summe Honorar Artenschutzbeitrag     </t>
  </si>
  <si>
    <t>Zusammenstellen und Auswerten der möglichen, zur Verfügung gestellt werden könnenden faunistischen und floristischen Daten</t>
  </si>
  <si>
    <t>Ermitteln und Beschreiben der maßgebenden bau-, anlage- und betriebsbedingten Wirkprozesse des Projekts und Festlegen der maximalen Wirkzone bezogen auf das vorhandene bzw. anzunehmende Artenspektrum</t>
  </si>
  <si>
    <t>Darlegen der möglicherweise artenschutzrechtlich betroffenen Arten</t>
  </si>
  <si>
    <t>Konkretisieren weiteren Bedarfs an Daten und Unterlagen</t>
  </si>
  <si>
    <t>Beraten zum Leistungsumfang für ergänzende Unterlagen und Fachleistungen</t>
  </si>
  <si>
    <t>Zusammenfassendes Darstellen der Ergebnisse in Textform</t>
  </si>
  <si>
    <t>Mitwirken bei der Abstimmung mit der für Naturschutz und Landschaftspflege zuständigen Behörde</t>
  </si>
  <si>
    <t>Abstimmen der vorläufigen Fassung mit dem Auftraggeber</t>
  </si>
  <si>
    <t>Ermitteln der artenschutzrechtlichen Zugriffsverbote gemäß BNatSchG unter Einbeziehung der projektimmanenten Maßnahmen zur Konfliktvermeidung</t>
  </si>
  <si>
    <t>Beschreiben der betroffenen Arten u. Beurteilen / Darstellen des Erhaltungszustandes der lokalen Populationen der Arten, für die ein Störungsverbot vorliegt</t>
  </si>
  <si>
    <t>Erarbeiten und begründen von artbezogenen Maßnahmen zur Konfliktvermeidung (Vermeidungs- und CEF-Maßnahmen)</t>
  </si>
  <si>
    <t>Darstellen und Begründen der Arten, für die trotz vorgesehener Vermeidungsmaßnahmen ein Tötungsrisiko gegeben ist</t>
  </si>
  <si>
    <t>Darstellen und Begründen der Arten, für die trotz vorgesehener Vermeidungs- und / oder CEFMaßnahmen die Funktion der Fortpflanzungs- oder Ruhestätten im räumlichen Zusammenhang verloren geht</t>
  </si>
  <si>
    <t>Darstellen und Begründen der Arten, für die trotz vorgesehener Vermeidungs- und / oder CEFMaßnahmen (Maßnahmen für die dauerhafte ökologische Funktion) erhebliche störungsbedingte Beeinträchtigungen der lokalen Population vorliegen</t>
  </si>
  <si>
    <t>Darstellen der Rahmenbedingungen, die für eine dauerhafte Funktion der Maßnahmen zur Sicherung der ökologischen Funktion von Fortpflanzungs- und Ruhestätten erforderlich sind</t>
  </si>
  <si>
    <t>Zusammenfassendes Darstellen der Ergebnisse in Text und Karte</t>
  </si>
  <si>
    <t>Darstellen des Artenschutzbeitrags in der mit dem Auftraggeber abgestimmten Fassung in Text und Karte</t>
  </si>
  <si>
    <t>I.</t>
  </si>
  <si>
    <t>Faunistische Leistungen gemäß Anlage I.6 Vertrag</t>
  </si>
  <si>
    <t>Einheitspreis</t>
  </si>
  <si>
    <t>Menge/Einheit</t>
  </si>
  <si>
    <t xml:space="preserve">Summe Honorar Faunistische Leistungen </t>
  </si>
  <si>
    <t>5.43</t>
  </si>
  <si>
    <t>5.44</t>
  </si>
  <si>
    <t>5.45</t>
  </si>
  <si>
    <t>5.46</t>
  </si>
  <si>
    <t>5.49</t>
  </si>
  <si>
    <t>5.50</t>
  </si>
  <si>
    <t>Vorbereiten der Kartiergrundlagen und Materialien</t>
  </si>
  <si>
    <t>Begründete logistische Tätigkeiten wie Ortswechsel oder Orientierung</t>
  </si>
  <si>
    <t>Durchführen der Erhebungen:</t>
  </si>
  <si>
    <t xml:space="preserve">     Kartierung von Baumhöhlen und -spalten gemäß Methodenblatt V3</t>
  </si>
  <si>
    <t xml:space="preserve">     Strukturkartierung in Wäldern gemäß Methodenblatt V4</t>
  </si>
  <si>
    <t xml:space="preserve">     Revierkartierung Brutvögel und Nahrungsgäste gemäß  
     Methodenblatt V1</t>
  </si>
  <si>
    <t xml:space="preserve">     Horstkartierung Brutvögel gemäß Methodenblatt V2 Ersterfassung</t>
  </si>
  <si>
    <t xml:space="preserve">     Horstkartierung Brutvögel gemäß Methodenblatt V2 Kontrollen</t>
  </si>
  <si>
    <t xml:space="preserve">     Spurensuche (Fischotter, Biber) gemäß Methodenblatt S2</t>
  </si>
  <si>
    <t xml:space="preserve">     Batcorder Fledermäuse gemäß Methodenblatt FM2</t>
  </si>
  <si>
    <t xml:space="preserve">     Xylobionte Käfer: Strukturkartierung für totholz- und  
     mulmbewohnende Käferarten der FFH-Richtlinie gemäß    
     Methodenblatt XK1</t>
  </si>
  <si>
    <t xml:space="preserve">    Strukturkartierung für xylobionte Käferarten allgemeiner 
    Planungsrelevanz (Wertarten) gemäß Methodenblatt XK2</t>
  </si>
  <si>
    <t xml:space="preserve">    Analyse von Fledermausrufaufnahmen (Batcorder)</t>
  </si>
  <si>
    <t xml:space="preserve">    Darstellen und Analysieren/Bewerten der erhobenen Daten     
    entsprechend den Angaben in den jeweiligen Methodenblättern</t>
  </si>
  <si>
    <t>Beurteilen der Ergebnisse entsprechend dem jeweiligen landschaftsplanerischen Fachbeitrag gemäß dem Gutachten</t>
  </si>
  <si>
    <t>Artdatenerfassung mittels MultiBasCS (MBCS)</t>
  </si>
  <si>
    <t>J.</t>
  </si>
  <si>
    <t>K.</t>
  </si>
  <si>
    <t xml:space="preserve">Summe Grundleistungen  LPH 2 - 6 (60,5 %)        </t>
  </si>
  <si>
    <t xml:space="preserve">Summe Grundleistungen  LPH 2 - 6 (97 %)        </t>
  </si>
  <si>
    <t xml:space="preserve">Summe Grundleistungen  LPH 1 - 7 (68 %)        </t>
  </si>
  <si>
    <t>Vorabstimmungen mit Planungsbeteiligten und Fachbehörden (z. B. Scoping-Termine)</t>
  </si>
  <si>
    <t>Vorbereiten des und Mitwirken beim Scoping</t>
  </si>
  <si>
    <t>Vorbereiten und Begleiten der formellen Beteiligungsverfahren 
(z.B. Raumordnungsverfahren)</t>
  </si>
  <si>
    <t>Vorbereiten von Sitzungen politischer Gremien, im Rahmen der Öffentlichkeitsbeteiligung oder mit Dritten</t>
  </si>
  <si>
    <t>Erarbeiten einer faunistischen Planungsraumanalyse</t>
  </si>
  <si>
    <t>Erarbeiten einer Planungsraumanalyse zur Festlegung des voraussichtlich vertiefend zu betrachtenden Untersuchungsraumes im Rahmen einer Umweltverträglichkeitsstudie</t>
  </si>
  <si>
    <t>Mitwirken an der Prüfung der Verpflichtung, zu einem Vorhaben oder einer Planung eine Umweltverträglichkeitsprüfung durchzuführen (Screening)</t>
  </si>
  <si>
    <t>Kartieren floristischer Arten</t>
  </si>
  <si>
    <t>Umweltverträglichkeitsstudie (UVS) gemäß Anlage I.7a Buchstabe B+C Vertrag</t>
  </si>
  <si>
    <t>Gesamtfläche des Untersuchungsraumes beträgt 3,5 ha. Die Fläche liegt unter 50 Hektar und damit außerhalb der Honorartafel. Die Grundleistungen sind als besondere Leistungen anzubieten.</t>
  </si>
  <si>
    <t>UVS Leistungsphase 1   (  3 %)</t>
  </si>
  <si>
    <t>UVS Leistungsphase 2   (37 %)</t>
  </si>
  <si>
    <t>UVS Leistungsphase 3   (48 %)</t>
  </si>
  <si>
    <t>UVS Leistungsphase 4   (10 %)</t>
  </si>
  <si>
    <t>Die Fläche des Planungsgebietes beträgt ca. 3,5 ha.Die Fläche liegt unter 6 Hektar und damit außerhalb der Honorartafel. Die Grundleistungen sind deshalb als besondere Leistungen anzubieten.</t>
  </si>
  <si>
    <t>Leistungen zum SiGeKo gemäß Anlage I.8 Buchstabe C Vertrag</t>
  </si>
  <si>
    <t>Koordinieren und Beraten hinsichtlich des Sicherheits- und Gesundheitsschutzes</t>
  </si>
  <si>
    <t>Teilnahme an Planungsbesprechungen</t>
  </si>
  <si>
    <t>Sicherheitsbesprechungen</t>
  </si>
  <si>
    <t>Ortsbesichtigung gem. RAB 30</t>
  </si>
  <si>
    <t>L.</t>
  </si>
  <si>
    <t>L.1.</t>
  </si>
  <si>
    <t>L.2.</t>
  </si>
  <si>
    <t>L.3.</t>
  </si>
  <si>
    <t>M.</t>
  </si>
  <si>
    <t>M.1.</t>
  </si>
  <si>
    <t>M.2.</t>
  </si>
  <si>
    <t>M.3.</t>
  </si>
  <si>
    <t>M.4.</t>
  </si>
  <si>
    <t>M.5.</t>
  </si>
  <si>
    <t>N.</t>
  </si>
  <si>
    <t>Gesamthonorar ohne Nebenkosten (A.-K.)</t>
  </si>
  <si>
    <t xml:space="preserve">    Beschreiben der Vorgehensweise, ggf. mit Methodenkritik für 
    jede untersuchte Tiergruppe</t>
  </si>
  <si>
    <t xml:space="preserve">     Reptilien - Sichtbeobachtung, 4 Begehungen Mai bis Ende 
     August (Schlüpflinge)</t>
  </si>
  <si>
    <t>Summe Honorar Leistungen UVS</t>
  </si>
  <si>
    <t>Gesamthonorar OPL IBW (A+B)</t>
  </si>
  <si>
    <t>Gesamthonorar Tragwerksplanung (C+D)</t>
  </si>
  <si>
    <t>Gesamthonorar LBP (E)</t>
  </si>
  <si>
    <t>Gesamthonorar LAP (F+G)</t>
  </si>
  <si>
    <t>Gesamthonorar Artenschutzbeitrag (H)</t>
  </si>
  <si>
    <t>Gesamthonorar Faunistische Leistungen (I)</t>
  </si>
  <si>
    <t>Gesamthonorar UVS (J)</t>
  </si>
  <si>
    <t>Gesamthonorar SiGeKo (K)</t>
  </si>
  <si>
    <t>M.6.</t>
  </si>
  <si>
    <t>M.7.</t>
  </si>
  <si>
    <t>M.8.</t>
  </si>
  <si>
    <t>M.9.</t>
  </si>
  <si>
    <t>M.10.</t>
  </si>
  <si>
    <t>M.11.</t>
  </si>
  <si>
    <t>M.12.</t>
  </si>
  <si>
    <t>M.13</t>
  </si>
  <si>
    <t>5.47</t>
  </si>
  <si>
    <t>5.48</t>
  </si>
  <si>
    <t>Aufstellen und Überwachen von integrierten Terminplänen</t>
  </si>
  <si>
    <t>Koordinieren von Planungsbeteiligten</t>
  </si>
  <si>
    <t>Stellungnahmen zu Einzelvorhaben während der Planaufstellung</t>
  </si>
  <si>
    <t>Finales Honorarangebot des Büros  (Angabe Name+Adresse):</t>
  </si>
  <si>
    <r>
      <rPr>
        <u/>
        <sz val="10"/>
        <rFont val="Arial"/>
        <family val="2"/>
      </rPr>
      <t>Grundlagen finales Honorarangebot:</t>
    </r>
    <r>
      <rPr>
        <sz val="10"/>
        <rFont val="Arial"/>
        <family val="2"/>
      </rPr>
      <t xml:space="preserve"> 
siehe Vertragsentwurf und Projektbeschreibung des AG, evtl. Bieterinformationen, Vergabeverhandlung</t>
    </r>
  </si>
  <si>
    <t>-</t>
  </si>
  <si>
    <t>Wirtschaftlichkeitsprüfung: Grundsätzliche Betrachtung / Wirtschaftlichkeitsprüfung zwischen Instandsetzung und Ersatzneubau der Brücke unter Beachtung des vorhandenen Brückenzustandes.</t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</si>
  <si>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11.11.2024)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</si>
</sst>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&quot;€ / Std.&quot;"/>
    <numFmt numFmtId="166" formatCode="#,##0.00\ &quot;h&quot;"/>
    <numFmt numFmtId="167" formatCode="#,##0.00\ &quot;Stk.&quot;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1" fillId="0" borderId="26" xfId="2" applyNumberFormat="1" applyFont="1" applyFill="1" applyBorder="1" applyAlignment="1" applyProtection="1">
      <alignment horizontal="center"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10" fontId="2" fillId="0" borderId="1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0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16" fontId="1" fillId="0" borderId="6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2" fillId="2" borderId="36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vertical="center" wrapText="1"/>
    </xf>
    <xf numFmtId="16" fontId="1" fillId="0" borderId="3" xfId="0" applyNumberFormat="1" applyFont="1" applyBorder="1" applyAlignment="1">
      <alignment horizontal="center" vertical="top" wrapText="1"/>
    </xf>
    <xf numFmtId="0" fontId="1" fillId="0" borderId="31" xfId="0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center" vertical="top" wrapText="1"/>
    </xf>
    <xf numFmtId="166" fontId="1" fillId="0" borderId="12" xfId="0" applyNumberFormat="1" applyFont="1" applyBorder="1" applyAlignment="1">
      <alignment horizontal="center" vertical="top" wrapText="1"/>
    </xf>
    <xf numFmtId="4" fontId="1" fillId="0" borderId="22" xfId="0" applyNumberFormat="1" applyFont="1" applyBorder="1" applyAlignment="1" applyProtection="1">
      <alignment horizontal="center" vertical="center"/>
      <protection locked="0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164" fontId="2" fillId="0" borderId="2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167" fontId="1" fillId="0" borderId="1" xfId="0" applyNumberFormat="1" applyFont="1" applyBorder="1" applyAlignment="1">
      <alignment horizontal="center" vertical="top" wrapText="1"/>
    </xf>
    <xf numFmtId="4" fontId="1" fillId="0" borderId="21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vertical="center" wrapText="1"/>
    </xf>
    <xf numFmtId="164" fontId="1" fillId="0" borderId="34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vertical="center"/>
    </xf>
    <xf numFmtId="16" fontId="1" fillId="0" borderId="15" xfId="0" applyNumberFormat="1" applyFont="1" applyBorder="1" applyAlignment="1">
      <alignment horizontal="center" vertical="center" wrapText="1"/>
    </xf>
    <xf numFmtId="16" fontId="13" fillId="0" borderId="36" xfId="0" applyNumberFormat="1" applyFont="1" applyBorder="1" applyAlignment="1">
      <alignment vertical="center" wrapText="1"/>
    </xf>
    <xf numFmtId="164" fontId="1" fillId="3" borderId="23" xfId="0" applyNumberFormat="1" applyFont="1" applyFill="1" applyBorder="1" applyAlignment="1" applyProtection="1">
      <alignment horizontal="right" vertical="center"/>
      <protection locked="0"/>
    </xf>
    <xf numFmtId="164" fontId="1" fillId="0" borderId="0" xfId="0" applyNumberFormat="1" applyFont="1" applyAlignment="1">
      <alignment vertical="center"/>
    </xf>
    <xf numFmtId="164" fontId="1" fillId="3" borderId="12" xfId="0" applyNumberFormat="1" applyFont="1" applyFill="1" applyBorder="1" applyAlignment="1" applyProtection="1">
      <alignment horizontal="right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4" xfId="0" applyNumberFormat="1" applyFont="1" applyBorder="1" applyAlignment="1">
      <alignment horizontal="right" vertical="center"/>
    </xf>
    <xf numFmtId="164" fontId="2" fillId="0" borderId="28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8" xfId="0" applyFont="1" applyFill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  <xf numFmtId="164" fontId="2" fillId="0" borderId="8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</cellXfs>
  <cellStyles count="3">
    <cellStyle name="Prozent" xfId="2" builtinId="5"/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colors>
    <mruColors>
      <color rgb="FFDDEF31"/>
      <color rgb="FF83E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1"/>
  <sheetViews>
    <sheetView tabSelected="1" showRuler="0" topLeftCell="A84" zoomScaleNormal="100" zoomScaleSheetLayoutView="90" workbookViewId="0">
      <selection activeCell="E88" sqref="E88"/>
    </sheetView>
  </sheetViews>
  <sheetFormatPr baseColWidth="10" defaultColWidth="11.42578125" defaultRowHeight="12.75" x14ac:dyDescent="0.2"/>
  <cols>
    <col min="1" max="1" width="7" style="14" bestFit="1" customWidth="1"/>
    <col min="2" max="2" width="42" style="14" customWidth="1"/>
    <col min="3" max="3" width="16.5703125" style="14" customWidth="1"/>
    <col min="4" max="4" width="14.71093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9" s="6" customFormat="1" ht="39.75" customHeight="1" x14ac:dyDescent="0.25">
      <c r="A1" s="145" t="s">
        <v>42</v>
      </c>
      <c r="B1" s="145"/>
      <c r="C1" s="145"/>
      <c r="D1" s="145"/>
      <c r="E1" s="144" t="s">
        <v>254</v>
      </c>
      <c r="F1" s="144"/>
    </row>
    <row r="2" spans="1:9" s="7" customFormat="1" ht="8.25" customHeight="1" x14ac:dyDescent="0.2">
      <c r="A2" s="145"/>
      <c r="B2" s="145"/>
      <c r="C2" s="145"/>
      <c r="D2" s="145"/>
      <c r="E2" s="40"/>
      <c r="F2" s="41"/>
    </row>
    <row r="3" spans="1:9" s="7" customFormat="1" ht="16.5" customHeight="1" thickBot="1" x14ac:dyDescent="0.25">
      <c r="A3" s="40"/>
      <c r="B3" s="40"/>
      <c r="C3" s="154" t="s">
        <v>250</v>
      </c>
      <c r="D3" s="154"/>
      <c r="E3" s="154"/>
      <c r="F3" s="154"/>
    </row>
    <row r="4" spans="1:9" s="8" customFormat="1" ht="41.25" customHeight="1" thickBot="1" x14ac:dyDescent="0.25">
      <c r="A4" s="146" t="s">
        <v>251</v>
      </c>
      <c r="B4" s="147"/>
      <c r="C4" s="151"/>
      <c r="D4" s="152"/>
      <c r="E4" s="152"/>
      <c r="F4" s="153"/>
    </row>
    <row r="5" spans="1:9" s="5" customFormat="1" ht="3" customHeight="1" thickBot="1" x14ac:dyDescent="0.25">
      <c r="A5" s="9"/>
      <c r="B5" s="10"/>
      <c r="C5" s="10"/>
      <c r="D5" s="10"/>
      <c r="E5" s="10"/>
      <c r="F5" s="42"/>
    </row>
    <row r="6" spans="1:9" s="5" customFormat="1" ht="13.5" thickBot="1" x14ac:dyDescent="0.25">
      <c r="A6" s="148" t="s">
        <v>3</v>
      </c>
      <c r="B6" s="149"/>
      <c r="C6" s="149"/>
      <c r="D6" s="149"/>
      <c r="E6" s="149"/>
      <c r="F6" s="150"/>
    </row>
    <row r="7" spans="1:9" s="5" customFormat="1" ht="3" customHeight="1" thickBot="1" x14ac:dyDescent="0.25">
      <c r="A7" s="43"/>
      <c r="B7" s="43"/>
      <c r="C7" s="43"/>
      <c r="D7" s="43"/>
      <c r="E7" s="43"/>
      <c r="F7" s="43"/>
    </row>
    <row r="8" spans="1:9" s="11" customFormat="1" ht="15" customHeight="1" thickBot="1" x14ac:dyDescent="0.25">
      <c r="A8" s="66" t="s">
        <v>14</v>
      </c>
      <c r="B8" s="67" t="s">
        <v>32</v>
      </c>
      <c r="C8" s="68"/>
      <c r="D8" s="68"/>
      <c r="E8" s="68"/>
      <c r="F8" s="69"/>
      <c r="G8" s="4"/>
    </row>
    <row r="9" spans="1:9" s="24" customFormat="1" ht="21" customHeight="1" x14ac:dyDescent="0.2">
      <c r="A9" s="32" t="s">
        <v>9</v>
      </c>
      <c r="B9" s="111" t="s">
        <v>0</v>
      </c>
      <c r="C9" s="112"/>
      <c r="D9" s="48" t="s">
        <v>2</v>
      </c>
      <c r="E9" s="48" t="s">
        <v>5</v>
      </c>
      <c r="F9" s="49" t="s">
        <v>1</v>
      </c>
    </row>
    <row r="10" spans="1:9" s="12" customFormat="1" ht="22.5" customHeight="1" x14ac:dyDescent="0.2">
      <c r="A10" s="39"/>
      <c r="B10" s="119" t="s">
        <v>51</v>
      </c>
      <c r="C10" s="120"/>
      <c r="D10" s="3">
        <v>209020.77</v>
      </c>
      <c r="E10" s="37"/>
      <c r="F10" s="15"/>
      <c r="I10" s="44"/>
    </row>
    <row r="11" spans="1:9" s="5" customFormat="1" ht="15" customHeight="1" x14ac:dyDescent="0.2">
      <c r="A11" s="27"/>
      <c r="B11" s="47" t="s">
        <v>45</v>
      </c>
      <c r="C11" s="46"/>
      <c r="D11" s="1">
        <f>(0.02*D$10)</f>
        <v>4180.4153999999999</v>
      </c>
      <c r="E11" s="16"/>
      <c r="F11" s="15">
        <f t="shared" ref="F11:F17" si="0">($D11*E11)</f>
        <v>0</v>
      </c>
    </row>
    <row r="12" spans="1:9" s="5" customFormat="1" ht="15" customHeight="1" x14ac:dyDescent="0.2">
      <c r="A12" s="27"/>
      <c r="B12" s="47" t="s">
        <v>46</v>
      </c>
      <c r="C12" s="46"/>
      <c r="D12" s="1">
        <f>(0.1*D$10)</f>
        <v>20902.077000000001</v>
      </c>
      <c r="E12" s="16"/>
      <c r="F12" s="15">
        <f t="shared" si="0"/>
        <v>0</v>
      </c>
    </row>
    <row r="13" spans="1:9" s="5" customFormat="1" ht="15" customHeight="1" x14ac:dyDescent="0.2">
      <c r="A13" s="27"/>
      <c r="B13" s="47" t="s">
        <v>47</v>
      </c>
      <c r="C13" s="46"/>
      <c r="D13" s="1">
        <f>(0.25*D$10)</f>
        <v>52255.192499999997</v>
      </c>
      <c r="E13" s="16"/>
      <c r="F13" s="15">
        <f t="shared" si="0"/>
        <v>0</v>
      </c>
    </row>
    <row r="14" spans="1:9" s="5" customFormat="1" ht="15" customHeight="1" x14ac:dyDescent="0.2">
      <c r="A14" s="27"/>
      <c r="B14" s="47" t="s">
        <v>48</v>
      </c>
      <c r="C14" s="46"/>
      <c r="D14" s="1">
        <f>(0.03*D$10)</f>
        <v>6270.6230999999998</v>
      </c>
      <c r="E14" s="16"/>
      <c r="F14" s="15">
        <f t="shared" si="0"/>
        <v>0</v>
      </c>
    </row>
    <row r="15" spans="1:9" s="5" customFormat="1" ht="15" customHeight="1" x14ac:dyDescent="0.2">
      <c r="A15" s="27"/>
      <c r="B15" s="47" t="s">
        <v>44</v>
      </c>
      <c r="C15" s="46"/>
      <c r="D15" s="1">
        <f>(0.15*D$10)</f>
        <v>31353.115499999996</v>
      </c>
      <c r="E15" s="16"/>
      <c r="F15" s="15">
        <f t="shared" si="0"/>
        <v>0</v>
      </c>
    </row>
    <row r="16" spans="1:9" s="5" customFormat="1" ht="15" customHeight="1" x14ac:dyDescent="0.2">
      <c r="A16" s="27"/>
      <c r="B16" s="47" t="s">
        <v>49</v>
      </c>
      <c r="C16" s="46"/>
      <c r="D16" s="1">
        <f>(0.125*D$10)</f>
        <v>26127.596249999999</v>
      </c>
      <c r="E16" s="16"/>
      <c r="F16" s="15">
        <f t="shared" si="0"/>
        <v>0</v>
      </c>
    </row>
    <row r="17" spans="1:7" s="5" customFormat="1" ht="15" customHeight="1" x14ac:dyDescent="0.2">
      <c r="A17" s="27"/>
      <c r="B17" s="47" t="s">
        <v>50</v>
      </c>
      <c r="C17" s="46"/>
      <c r="D17" s="1">
        <f>(0.005*D$10)</f>
        <v>1045.10385</v>
      </c>
      <c r="E17" s="16"/>
      <c r="F17" s="15">
        <f t="shared" si="0"/>
        <v>0</v>
      </c>
    </row>
    <row r="18" spans="1:7" s="5" customFormat="1" ht="20.100000000000001" customHeight="1" x14ac:dyDescent="0.2">
      <c r="A18" s="27"/>
      <c r="B18" s="140" t="s">
        <v>193</v>
      </c>
      <c r="C18" s="141"/>
      <c r="D18" s="3">
        <f>SUM(D11:D17)</f>
        <v>142134.12359999999</v>
      </c>
      <c r="E18" s="13"/>
      <c r="F18" s="2">
        <f>SUM(F11:F17)</f>
        <v>0</v>
      </c>
    </row>
    <row r="19" spans="1:7" s="5" customFormat="1" ht="15" customHeight="1" x14ac:dyDescent="0.2">
      <c r="A19" s="27"/>
      <c r="B19" s="76" t="s">
        <v>26</v>
      </c>
      <c r="C19" s="142" t="s">
        <v>11</v>
      </c>
      <c r="D19" s="143"/>
      <c r="E19" s="45"/>
      <c r="F19" s="22">
        <f>ROUND(E19*F18,2)</f>
        <v>0</v>
      </c>
    </row>
    <row r="20" spans="1:7" s="5" customFormat="1" ht="20.100000000000001" customHeight="1" thickBot="1" x14ac:dyDescent="0.25">
      <c r="A20" s="30"/>
      <c r="B20" s="113" t="s">
        <v>52</v>
      </c>
      <c r="C20" s="114"/>
      <c r="D20" s="114"/>
      <c r="E20" s="84"/>
      <c r="F20" s="83">
        <f>SUM(F18:F19)</f>
        <v>0</v>
      </c>
    </row>
    <row r="21" spans="1:7" s="11" customFormat="1" ht="15" customHeight="1" thickBot="1" x14ac:dyDescent="0.25">
      <c r="A21" s="31" t="s">
        <v>15</v>
      </c>
      <c r="B21" s="50" t="s">
        <v>33</v>
      </c>
      <c r="C21" s="51"/>
      <c r="D21" s="51"/>
      <c r="E21" s="51"/>
      <c r="F21" s="52"/>
      <c r="G21" s="4"/>
    </row>
    <row r="22" spans="1:7" s="11" customFormat="1" ht="15" customHeight="1" x14ac:dyDescent="0.2">
      <c r="A22" s="101" t="s">
        <v>12</v>
      </c>
      <c r="B22" s="102" t="s">
        <v>53</v>
      </c>
      <c r="C22" s="103"/>
      <c r="D22" s="103"/>
      <c r="E22" s="103"/>
      <c r="F22" s="104"/>
      <c r="G22" s="4"/>
    </row>
    <row r="23" spans="1:7" s="24" customFormat="1" ht="21" customHeight="1" x14ac:dyDescent="0.2">
      <c r="A23" s="32" t="s">
        <v>9</v>
      </c>
      <c r="B23" s="127" t="s">
        <v>0</v>
      </c>
      <c r="C23" s="109"/>
      <c r="D23" s="60"/>
      <c r="E23" s="48" t="s">
        <v>28</v>
      </c>
      <c r="F23" s="49" t="s">
        <v>30</v>
      </c>
    </row>
    <row r="24" spans="1:7" s="5" customFormat="1" x14ac:dyDescent="0.2">
      <c r="A24" s="54" t="s">
        <v>54</v>
      </c>
      <c r="B24" s="106" t="s">
        <v>60</v>
      </c>
      <c r="C24" s="107"/>
      <c r="D24" s="62"/>
      <c r="E24" s="58" t="s">
        <v>31</v>
      </c>
      <c r="F24" s="97"/>
    </row>
    <row r="25" spans="1:7" s="5" customFormat="1" x14ac:dyDescent="0.2">
      <c r="A25" s="54" t="s">
        <v>55</v>
      </c>
      <c r="B25" s="106" t="s">
        <v>61</v>
      </c>
      <c r="C25" s="107"/>
      <c r="D25" s="62"/>
      <c r="E25" s="58" t="s">
        <v>31</v>
      </c>
      <c r="F25" s="97"/>
    </row>
    <row r="26" spans="1:7" s="5" customFormat="1" ht="36" customHeight="1" x14ac:dyDescent="0.2">
      <c r="A26" s="54" t="s">
        <v>56</v>
      </c>
      <c r="B26" s="106" t="s">
        <v>253</v>
      </c>
      <c r="C26" s="107"/>
      <c r="D26" s="108"/>
      <c r="E26" s="58" t="s">
        <v>31</v>
      </c>
      <c r="F26" s="97"/>
    </row>
    <row r="27" spans="1:7" s="5" customFormat="1" x14ac:dyDescent="0.2">
      <c r="A27" s="54" t="s">
        <v>57</v>
      </c>
      <c r="B27" s="106" t="s">
        <v>62</v>
      </c>
      <c r="C27" s="107"/>
      <c r="D27" s="62"/>
      <c r="E27" s="58" t="s">
        <v>31</v>
      </c>
      <c r="F27" s="97"/>
    </row>
    <row r="28" spans="1:7" s="5" customFormat="1" x14ac:dyDescent="0.2">
      <c r="A28" s="54" t="s">
        <v>58</v>
      </c>
      <c r="B28" s="56" t="s">
        <v>63</v>
      </c>
      <c r="C28" s="57"/>
      <c r="D28" s="62"/>
      <c r="E28" s="58" t="s">
        <v>31</v>
      </c>
      <c r="F28" s="97"/>
    </row>
    <row r="29" spans="1:7" s="5" customFormat="1" x14ac:dyDescent="0.2">
      <c r="A29" s="59" t="s">
        <v>59</v>
      </c>
      <c r="B29" s="56" t="s">
        <v>64</v>
      </c>
      <c r="C29" s="57"/>
      <c r="D29" s="62"/>
      <c r="E29" s="58" t="s">
        <v>31</v>
      </c>
      <c r="F29" s="97"/>
    </row>
    <row r="30" spans="1:7" s="5" customFormat="1" ht="15" customHeight="1" thickBot="1" x14ac:dyDescent="0.25">
      <c r="A30" s="53"/>
      <c r="B30" s="113" t="s">
        <v>65</v>
      </c>
      <c r="C30" s="114"/>
      <c r="D30" s="36"/>
      <c r="E30" s="115">
        <f>SUM(F24:F29)</f>
        <v>0</v>
      </c>
      <c r="F30" s="116"/>
    </row>
    <row r="31" spans="1:7" s="11" customFormat="1" ht="15" customHeight="1" x14ac:dyDescent="0.2">
      <c r="A31" s="101" t="s">
        <v>13</v>
      </c>
      <c r="B31" s="102" t="s">
        <v>66</v>
      </c>
      <c r="C31" s="103"/>
      <c r="D31" s="103"/>
      <c r="E31" s="103"/>
      <c r="F31" s="104"/>
      <c r="G31" s="4"/>
    </row>
    <row r="32" spans="1:7" s="24" customFormat="1" ht="21" customHeight="1" x14ac:dyDescent="0.2">
      <c r="A32" s="32" t="s">
        <v>9</v>
      </c>
      <c r="B32" s="127" t="s">
        <v>0</v>
      </c>
      <c r="C32" s="109"/>
      <c r="D32" s="63"/>
      <c r="E32" s="48" t="s">
        <v>28</v>
      </c>
      <c r="F32" s="49" t="s">
        <v>30</v>
      </c>
    </row>
    <row r="33" spans="1:7" s="5" customFormat="1" x14ac:dyDescent="0.2">
      <c r="A33" s="59" t="s">
        <v>67</v>
      </c>
      <c r="B33" s="106" t="s">
        <v>71</v>
      </c>
      <c r="C33" s="107"/>
      <c r="D33" s="64"/>
      <c r="E33" s="58" t="s">
        <v>31</v>
      </c>
      <c r="F33" s="97"/>
    </row>
    <row r="34" spans="1:7" s="5" customFormat="1" x14ac:dyDescent="0.2">
      <c r="A34" s="59" t="s">
        <v>68</v>
      </c>
      <c r="B34" s="106" t="s">
        <v>62</v>
      </c>
      <c r="C34" s="107"/>
      <c r="D34" s="64"/>
      <c r="E34" s="58" t="s">
        <v>31</v>
      </c>
      <c r="F34" s="97"/>
    </row>
    <row r="35" spans="1:7" s="5" customFormat="1" x14ac:dyDescent="0.2">
      <c r="A35" s="59" t="s">
        <v>69</v>
      </c>
      <c r="B35" s="106" t="s">
        <v>62</v>
      </c>
      <c r="C35" s="107"/>
      <c r="D35" s="64"/>
      <c r="E35" s="58" t="s">
        <v>31</v>
      </c>
      <c r="F35" s="97"/>
    </row>
    <row r="36" spans="1:7" s="5" customFormat="1" x14ac:dyDescent="0.2">
      <c r="A36" s="59" t="s">
        <v>70</v>
      </c>
      <c r="B36" s="106" t="s">
        <v>64</v>
      </c>
      <c r="C36" s="107"/>
      <c r="D36" s="64"/>
      <c r="E36" s="58" t="s">
        <v>31</v>
      </c>
      <c r="F36" s="97"/>
    </row>
    <row r="37" spans="1:7" s="5" customFormat="1" ht="15" customHeight="1" thickBot="1" x14ac:dyDescent="0.25">
      <c r="A37" s="53"/>
      <c r="B37" s="113" t="s">
        <v>72</v>
      </c>
      <c r="C37" s="114"/>
      <c r="D37" s="36"/>
      <c r="E37" s="115">
        <f>SUM(F33:F36)</f>
        <v>0</v>
      </c>
      <c r="F37" s="116"/>
    </row>
    <row r="38" spans="1:7" s="11" customFormat="1" ht="15" customHeight="1" x14ac:dyDescent="0.2">
      <c r="A38" s="101" t="s">
        <v>18</v>
      </c>
      <c r="B38" s="102" t="s">
        <v>73</v>
      </c>
      <c r="C38" s="103"/>
      <c r="D38" s="103"/>
      <c r="E38" s="103"/>
      <c r="F38" s="104"/>
      <c r="G38" s="4"/>
    </row>
    <row r="39" spans="1:7" s="24" customFormat="1" ht="21" customHeight="1" x14ac:dyDescent="0.2">
      <c r="A39" s="32" t="s">
        <v>9</v>
      </c>
      <c r="B39" s="127" t="s">
        <v>0</v>
      </c>
      <c r="C39" s="109"/>
      <c r="D39" s="63"/>
      <c r="E39" s="48" t="s">
        <v>28</v>
      </c>
      <c r="F39" s="49" t="s">
        <v>30</v>
      </c>
    </row>
    <row r="40" spans="1:7" s="5" customFormat="1" x14ac:dyDescent="0.2">
      <c r="A40" s="59" t="s">
        <v>74</v>
      </c>
      <c r="B40" s="106" t="s">
        <v>79</v>
      </c>
      <c r="C40" s="107"/>
      <c r="D40" s="64"/>
      <c r="E40" s="58" t="s">
        <v>31</v>
      </c>
      <c r="F40" s="97"/>
    </row>
    <row r="41" spans="1:7" s="5" customFormat="1" x14ac:dyDescent="0.2">
      <c r="A41" s="59" t="s">
        <v>75</v>
      </c>
      <c r="B41" s="106" t="s">
        <v>80</v>
      </c>
      <c r="C41" s="107"/>
      <c r="D41" s="64"/>
      <c r="E41" s="58" t="s">
        <v>31</v>
      </c>
      <c r="F41" s="97"/>
    </row>
    <row r="42" spans="1:7" s="5" customFormat="1" x14ac:dyDescent="0.2">
      <c r="A42" s="59" t="s">
        <v>76</v>
      </c>
      <c r="B42" s="106" t="s">
        <v>71</v>
      </c>
      <c r="C42" s="107"/>
      <c r="D42" s="64"/>
      <c r="E42" s="58" t="s">
        <v>31</v>
      </c>
      <c r="F42" s="97"/>
    </row>
    <row r="43" spans="1:7" s="5" customFormat="1" x14ac:dyDescent="0.2">
      <c r="A43" s="59" t="s">
        <v>77</v>
      </c>
      <c r="B43" s="55" t="s">
        <v>62</v>
      </c>
      <c r="C43" s="61"/>
      <c r="D43" s="64"/>
      <c r="E43" s="58" t="s">
        <v>31</v>
      </c>
      <c r="F43" s="97"/>
    </row>
    <row r="44" spans="1:7" s="5" customFormat="1" x14ac:dyDescent="0.2">
      <c r="A44" s="59" t="s">
        <v>78</v>
      </c>
      <c r="B44" s="106" t="s">
        <v>64</v>
      </c>
      <c r="C44" s="107"/>
      <c r="D44" s="64"/>
      <c r="E44" s="58" t="s">
        <v>31</v>
      </c>
      <c r="F44" s="97"/>
    </row>
    <row r="45" spans="1:7" s="5" customFormat="1" ht="16.5" customHeight="1" thickBot="1" x14ac:dyDescent="0.25">
      <c r="A45" s="53"/>
      <c r="B45" s="113" t="s">
        <v>81</v>
      </c>
      <c r="C45" s="114"/>
      <c r="D45" s="36"/>
      <c r="E45" s="115">
        <f>SUM(F40:F44)</f>
        <v>0</v>
      </c>
      <c r="F45" s="116"/>
    </row>
    <row r="46" spans="1:7" s="11" customFormat="1" ht="15" customHeight="1" x14ac:dyDescent="0.2">
      <c r="A46" s="101" t="s">
        <v>82</v>
      </c>
      <c r="B46" s="102" t="s">
        <v>83</v>
      </c>
      <c r="C46" s="103"/>
      <c r="D46" s="103"/>
      <c r="E46" s="103"/>
      <c r="F46" s="104"/>
      <c r="G46" s="4"/>
    </row>
    <row r="47" spans="1:7" s="24" customFormat="1" ht="21" customHeight="1" x14ac:dyDescent="0.2">
      <c r="A47" s="32" t="s">
        <v>9</v>
      </c>
      <c r="B47" s="127" t="s">
        <v>0</v>
      </c>
      <c r="C47" s="109"/>
      <c r="D47" s="63"/>
      <c r="E47" s="48" t="s">
        <v>28</v>
      </c>
      <c r="F47" s="49" t="s">
        <v>30</v>
      </c>
    </row>
    <row r="48" spans="1:7" s="5" customFormat="1" ht="12.75" customHeight="1" x14ac:dyDescent="0.2">
      <c r="A48" s="59" t="s">
        <v>84</v>
      </c>
      <c r="B48" s="106" t="s">
        <v>89</v>
      </c>
      <c r="C48" s="107"/>
      <c r="D48" s="108"/>
      <c r="E48" s="58" t="s">
        <v>31</v>
      </c>
      <c r="F48" s="97"/>
    </row>
    <row r="49" spans="1:9" s="5" customFormat="1" x14ac:dyDescent="0.2">
      <c r="A49" s="59" t="s">
        <v>85</v>
      </c>
      <c r="B49" s="106" t="s">
        <v>62</v>
      </c>
      <c r="C49" s="107"/>
      <c r="D49" s="64"/>
      <c r="E49" s="58" t="s">
        <v>31</v>
      </c>
      <c r="F49" s="97"/>
    </row>
    <row r="50" spans="1:9" s="5" customFormat="1" x14ac:dyDescent="0.2">
      <c r="A50" s="59" t="s">
        <v>86</v>
      </c>
      <c r="B50" s="106" t="s">
        <v>90</v>
      </c>
      <c r="C50" s="107"/>
      <c r="D50" s="64"/>
      <c r="E50" s="58" t="s">
        <v>31</v>
      </c>
      <c r="F50" s="97"/>
    </row>
    <row r="51" spans="1:9" s="5" customFormat="1" ht="25.5" customHeight="1" x14ac:dyDescent="0.2">
      <c r="A51" s="26" t="s">
        <v>87</v>
      </c>
      <c r="B51" s="117" t="s">
        <v>91</v>
      </c>
      <c r="C51" s="121"/>
      <c r="D51" s="118"/>
      <c r="E51" s="65" t="s">
        <v>31</v>
      </c>
      <c r="F51" s="97"/>
    </row>
    <row r="52" spans="1:9" s="5" customFormat="1" ht="25.5" customHeight="1" x14ac:dyDescent="0.2">
      <c r="A52" s="26" t="s">
        <v>88</v>
      </c>
      <c r="B52" s="117" t="s">
        <v>92</v>
      </c>
      <c r="C52" s="121"/>
      <c r="D52" s="118"/>
      <c r="E52" s="65" t="s">
        <v>31</v>
      </c>
      <c r="F52" s="97"/>
    </row>
    <row r="53" spans="1:9" s="5" customFormat="1" ht="16.5" customHeight="1" thickBot="1" x14ac:dyDescent="0.25">
      <c r="A53" s="53"/>
      <c r="B53" s="113" t="s">
        <v>93</v>
      </c>
      <c r="C53" s="114"/>
      <c r="D53" s="36"/>
      <c r="E53" s="115">
        <f>SUM(F48:F52)</f>
        <v>0</v>
      </c>
      <c r="F53" s="116"/>
    </row>
    <row r="54" spans="1:9" s="5" customFormat="1" ht="16.5" customHeight="1" thickBot="1" x14ac:dyDescent="0.25">
      <c r="A54" s="96"/>
      <c r="B54" s="125" t="s">
        <v>94</v>
      </c>
      <c r="C54" s="126"/>
      <c r="D54" s="85"/>
      <c r="E54" s="155">
        <f>SUM(E53+E45+E37+E30)</f>
        <v>0</v>
      </c>
      <c r="F54" s="156"/>
    </row>
    <row r="55" spans="1:9" s="11" customFormat="1" ht="15" customHeight="1" thickBot="1" x14ac:dyDescent="0.25">
      <c r="A55" s="66" t="s">
        <v>16</v>
      </c>
      <c r="B55" s="67" t="s">
        <v>95</v>
      </c>
      <c r="C55" s="68"/>
      <c r="D55" s="68"/>
      <c r="E55" s="68"/>
      <c r="F55" s="69"/>
      <c r="G55" s="4"/>
    </row>
    <row r="56" spans="1:9" s="24" customFormat="1" ht="21" customHeight="1" x14ac:dyDescent="0.2">
      <c r="A56" s="32" t="s">
        <v>9</v>
      </c>
      <c r="B56" s="111" t="s">
        <v>0</v>
      </c>
      <c r="C56" s="112"/>
      <c r="D56" s="48" t="s">
        <v>2</v>
      </c>
      <c r="E56" s="48" t="s">
        <v>5</v>
      </c>
      <c r="F56" s="49" t="s">
        <v>1</v>
      </c>
    </row>
    <row r="57" spans="1:9" s="12" customFormat="1" ht="30" customHeight="1" x14ac:dyDescent="0.2">
      <c r="A57" s="39"/>
      <c r="B57" s="119" t="s">
        <v>100</v>
      </c>
      <c r="C57" s="120"/>
      <c r="D57" s="3">
        <v>185228.45</v>
      </c>
      <c r="E57" s="37"/>
      <c r="F57" s="15"/>
      <c r="I57" s="44"/>
    </row>
    <row r="58" spans="1:9" s="5" customFormat="1" ht="15" customHeight="1" x14ac:dyDescent="0.2">
      <c r="A58" s="27"/>
      <c r="B58" s="47" t="s">
        <v>46</v>
      </c>
      <c r="C58" s="46"/>
      <c r="D58" s="1">
        <f>(0.1*D$57)</f>
        <v>18522.845000000001</v>
      </c>
      <c r="E58" s="16"/>
      <c r="F58" s="15">
        <f>($D58*E58)</f>
        <v>0</v>
      </c>
    </row>
    <row r="59" spans="1:9" s="5" customFormat="1" ht="15" customHeight="1" x14ac:dyDescent="0.2">
      <c r="A59" s="27"/>
      <c r="B59" s="47" t="s">
        <v>43</v>
      </c>
      <c r="C59" s="46"/>
      <c r="D59" s="1">
        <f>(0.15*D$57)</f>
        <v>27784.267500000002</v>
      </c>
      <c r="E59" s="16"/>
      <c r="F59" s="15">
        <f>($D59*E59)</f>
        <v>0</v>
      </c>
    </row>
    <row r="60" spans="1:9" s="5" customFormat="1" ht="15" customHeight="1" x14ac:dyDescent="0.2">
      <c r="A60" s="27"/>
      <c r="B60" s="47" t="s">
        <v>98</v>
      </c>
      <c r="C60" s="46"/>
      <c r="D60" s="1">
        <f>(0.3*D$57)</f>
        <v>55568.535000000003</v>
      </c>
      <c r="E60" s="16"/>
      <c r="F60" s="15">
        <f>($D60*E60)</f>
        <v>0</v>
      </c>
    </row>
    <row r="61" spans="1:9" s="5" customFormat="1" ht="15" customHeight="1" x14ac:dyDescent="0.2">
      <c r="A61" s="27"/>
      <c r="B61" s="47" t="s">
        <v>97</v>
      </c>
      <c r="C61" s="46"/>
      <c r="D61" s="1">
        <f>(0.4*D$57)</f>
        <v>74091.38</v>
      </c>
      <c r="E61" s="16"/>
      <c r="F61" s="15">
        <f>($D61*E61)</f>
        <v>0</v>
      </c>
    </row>
    <row r="62" spans="1:9" s="5" customFormat="1" ht="15" customHeight="1" x14ac:dyDescent="0.2">
      <c r="A62" s="27"/>
      <c r="B62" s="47" t="s">
        <v>99</v>
      </c>
      <c r="C62" s="46"/>
      <c r="D62" s="1">
        <f>(0.02*D$57)</f>
        <v>3704.5690000000004</v>
      </c>
      <c r="E62" s="16"/>
      <c r="F62" s="15">
        <f>($D62*E62)</f>
        <v>0</v>
      </c>
    </row>
    <row r="63" spans="1:9" s="5" customFormat="1" ht="20.100000000000001" customHeight="1" x14ac:dyDescent="0.2">
      <c r="A63" s="27"/>
      <c r="B63" s="140" t="s">
        <v>192</v>
      </c>
      <c r="C63" s="141"/>
      <c r="D63" s="3">
        <f>SUM(D58:D62)</f>
        <v>179671.59650000001</v>
      </c>
      <c r="E63" s="13"/>
      <c r="F63" s="2">
        <f>SUM(F58:F62)</f>
        <v>0</v>
      </c>
    </row>
    <row r="64" spans="1:9" s="5" customFormat="1" ht="15" customHeight="1" x14ac:dyDescent="0.2">
      <c r="A64" s="27"/>
      <c r="B64" s="76" t="s">
        <v>26</v>
      </c>
      <c r="C64" s="142" t="s">
        <v>11</v>
      </c>
      <c r="D64" s="143"/>
      <c r="E64" s="45"/>
      <c r="F64" s="22">
        <f>ROUND(E64*F63,2)</f>
        <v>0</v>
      </c>
    </row>
    <row r="65" spans="1:9" s="5" customFormat="1" ht="20.100000000000001" customHeight="1" thickBot="1" x14ac:dyDescent="0.25">
      <c r="A65" s="30"/>
      <c r="B65" s="113" t="s">
        <v>96</v>
      </c>
      <c r="C65" s="114"/>
      <c r="D65" s="114"/>
      <c r="E65" s="84"/>
      <c r="F65" s="83">
        <f>SUM(F63:F64)</f>
        <v>0</v>
      </c>
    </row>
    <row r="66" spans="1:9" s="11" customFormat="1" ht="15" customHeight="1" x14ac:dyDescent="0.2">
      <c r="A66" s="31" t="s">
        <v>22</v>
      </c>
      <c r="B66" s="50" t="s">
        <v>101</v>
      </c>
      <c r="C66" s="51"/>
      <c r="D66" s="51"/>
      <c r="E66" s="51"/>
      <c r="F66" s="52"/>
      <c r="G66" s="4"/>
    </row>
    <row r="67" spans="1:9" s="24" customFormat="1" ht="21" customHeight="1" x14ac:dyDescent="0.2">
      <c r="A67" s="32" t="s">
        <v>9</v>
      </c>
      <c r="B67" s="127" t="s">
        <v>0</v>
      </c>
      <c r="C67" s="109"/>
      <c r="D67" s="60"/>
      <c r="E67" s="48" t="s">
        <v>28</v>
      </c>
      <c r="F67" s="49" t="s">
        <v>30</v>
      </c>
    </row>
    <row r="68" spans="1:9" s="5" customFormat="1" x14ac:dyDescent="0.2">
      <c r="A68" s="54" t="s">
        <v>102</v>
      </c>
      <c r="B68" s="106" t="s">
        <v>108</v>
      </c>
      <c r="C68" s="107"/>
      <c r="D68" s="62"/>
      <c r="E68" s="58" t="s">
        <v>31</v>
      </c>
      <c r="F68" s="97"/>
    </row>
    <row r="69" spans="1:9" s="5" customFormat="1" x14ac:dyDescent="0.2">
      <c r="A69" s="54" t="s">
        <v>57</v>
      </c>
      <c r="B69" s="106" t="s">
        <v>107</v>
      </c>
      <c r="C69" s="107"/>
      <c r="D69" s="62"/>
      <c r="E69" s="58" t="s">
        <v>31</v>
      </c>
      <c r="F69" s="97"/>
    </row>
    <row r="70" spans="1:9" s="5" customFormat="1" x14ac:dyDescent="0.2">
      <c r="A70" s="54" t="s">
        <v>58</v>
      </c>
      <c r="B70" s="106" t="s">
        <v>106</v>
      </c>
      <c r="C70" s="107"/>
      <c r="D70" s="62"/>
      <c r="E70" s="58" t="s">
        <v>31</v>
      </c>
      <c r="F70" s="97"/>
    </row>
    <row r="71" spans="1:9" s="5" customFormat="1" ht="27" customHeight="1" x14ac:dyDescent="0.2">
      <c r="A71" s="70" t="s">
        <v>103</v>
      </c>
      <c r="B71" s="117" t="s">
        <v>105</v>
      </c>
      <c r="C71" s="121"/>
      <c r="D71" s="118"/>
      <c r="E71" s="65" t="s">
        <v>31</v>
      </c>
      <c r="F71" s="97"/>
    </row>
    <row r="72" spans="1:9" s="5" customFormat="1" ht="28.5" customHeight="1" x14ac:dyDescent="0.2">
      <c r="A72" s="26" t="s">
        <v>76</v>
      </c>
      <c r="B72" s="117" t="s">
        <v>104</v>
      </c>
      <c r="C72" s="121"/>
      <c r="D72" s="118"/>
      <c r="E72" s="65" t="s">
        <v>31</v>
      </c>
      <c r="F72" s="97"/>
    </row>
    <row r="73" spans="1:9" s="5" customFormat="1" ht="20.100000000000001" customHeight="1" thickBot="1" x14ac:dyDescent="0.25">
      <c r="A73" s="53"/>
      <c r="B73" s="113" t="s">
        <v>109</v>
      </c>
      <c r="C73" s="114"/>
      <c r="D73" s="36"/>
      <c r="E73" s="124">
        <f>SUM(F68:F72)</f>
        <v>0</v>
      </c>
      <c r="F73" s="116"/>
    </row>
    <row r="74" spans="1:9" s="11" customFormat="1" ht="15" customHeight="1" thickBot="1" x14ac:dyDescent="0.25">
      <c r="A74" s="66" t="s">
        <v>110</v>
      </c>
      <c r="B74" s="67" t="s">
        <v>113</v>
      </c>
      <c r="C74" s="68"/>
      <c r="D74" s="68"/>
      <c r="E74" s="68"/>
      <c r="F74" s="69"/>
      <c r="G74" s="4"/>
    </row>
    <row r="75" spans="1:9" s="24" customFormat="1" ht="21" customHeight="1" x14ac:dyDescent="0.2">
      <c r="A75" s="32" t="s">
        <v>9</v>
      </c>
      <c r="B75" s="122" t="s">
        <v>0</v>
      </c>
      <c r="C75" s="123"/>
      <c r="D75" s="73"/>
      <c r="E75" s="48" t="s">
        <v>28</v>
      </c>
      <c r="F75" s="49" t="s">
        <v>30</v>
      </c>
    </row>
    <row r="76" spans="1:9" s="12" customFormat="1" ht="24" customHeight="1" x14ac:dyDescent="0.2">
      <c r="A76" s="75"/>
      <c r="B76" s="157" t="s">
        <v>208</v>
      </c>
      <c r="C76" s="158"/>
      <c r="D76" s="158"/>
      <c r="E76" s="86"/>
      <c r="F76" s="87"/>
      <c r="I76" s="44"/>
    </row>
    <row r="77" spans="1:9" s="5" customFormat="1" ht="15" customHeight="1" x14ac:dyDescent="0.2">
      <c r="A77" s="34"/>
      <c r="B77" s="57" t="s">
        <v>114</v>
      </c>
      <c r="C77" s="71"/>
      <c r="D77" s="1"/>
      <c r="E77" s="58" t="s">
        <v>31</v>
      </c>
      <c r="F77" s="97"/>
    </row>
    <row r="78" spans="1:9" s="5" customFormat="1" ht="15" customHeight="1" x14ac:dyDescent="0.2">
      <c r="A78" s="34"/>
      <c r="B78" s="57" t="s">
        <v>115</v>
      </c>
      <c r="C78" s="71"/>
      <c r="D78" s="1"/>
      <c r="E78" s="58" t="s">
        <v>31</v>
      </c>
      <c r="F78" s="97"/>
    </row>
    <row r="79" spans="1:9" s="5" customFormat="1" ht="15" customHeight="1" x14ac:dyDescent="0.2">
      <c r="A79" s="34"/>
      <c r="B79" s="57" t="s">
        <v>116</v>
      </c>
      <c r="C79" s="71"/>
      <c r="D79" s="1"/>
      <c r="E79" s="58" t="s">
        <v>31</v>
      </c>
      <c r="F79" s="97"/>
    </row>
    <row r="80" spans="1:9" s="5" customFormat="1" ht="15" customHeight="1" x14ac:dyDescent="0.2">
      <c r="A80" s="34"/>
      <c r="B80" s="57" t="s">
        <v>117</v>
      </c>
      <c r="C80" s="71"/>
      <c r="D80" s="1"/>
      <c r="E80" s="58" t="s">
        <v>31</v>
      </c>
      <c r="F80" s="97"/>
    </row>
    <row r="81" spans="1:9" s="5" customFormat="1" ht="15" customHeight="1" x14ac:dyDescent="0.2">
      <c r="A81" s="34"/>
      <c r="B81" s="57" t="s">
        <v>112</v>
      </c>
      <c r="C81" s="71"/>
      <c r="D81" s="1"/>
      <c r="E81" s="58" t="s">
        <v>31</v>
      </c>
      <c r="F81" s="97"/>
    </row>
    <row r="82" spans="1:9" s="5" customFormat="1" ht="20.100000000000001" customHeight="1" thickBot="1" x14ac:dyDescent="0.25">
      <c r="A82" s="30"/>
      <c r="B82" s="113" t="s">
        <v>118</v>
      </c>
      <c r="C82" s="114"/>
      <c r="D82" s="114"/>
      <c r="E82" s="82"/>
      <c r="F82" s="83">
        <f>SUM(F77:F81)</f>
        <v>0</v>
      </c>
    </row>
    <row r="83" spans="1:9" s="11" customFormat="1" ht="15" customHeight="1" thickBot="1" x14ac:dyDescent="0.25">
      <c r="A83" s="66" t="s">
        <v>111</v>
      </c>
      <c r="B83" s="67" t="s">
        <v>123</v>
      </c>
      <c r="C83" s="68"/>
      <c r="D83" s="68"/>
      <c r="E83" s="68"/>
      <c r="F83" s="69"/>
      <c r="G83" s="4"/>
    </row>
    <row r="84" spans="1:9" s="24" customFormat="1" ht="21" customHeight="1" x14ac:dyDescent="0.2">
      <c r="A84" s="32" t="s">
        <v>9</v>
      </c>
      <c r="B84" s="111" t="s">
        <v>0</v>
      </c>
      <c r="C84" s="112"/>
      <c r="D84" s="48" t="s">
        <v>2</v>
      </c>
      <c r="E84" s="48" t="s">
        <v>5</v>
      </c>
      <c r="F84" s="49" t="s">
        <v>1</v>
      </c>
    </row>
    <row r="85" spans="1:9" s="12" customFormat="1" ht="30" customHeight="1" x14ac:dyDescent="0.2">
      <c r="A85" s="39"/>
      <c r="B85" s="119" t="s">
        <v>133</v>
      </c>
      <c r="C85" s="120"/>
      <c r="D85" s="3">
        <v>13332</v>
      </c>
      <c r="E85" s="37"/>
      <c r="F85" s="15"/>
      <c r="I85" s="44"/>
    </row>
    <row r="86" spans="1:9" s="5" customFormat="1" ht="15" customHeight="1" x14ac:dyDescent="0.2">
      <c r="A86" s="27"/>
      <c r="B86" s="47" t="s">
        <v>46</v>
      </c>
      <c r="C86" s="46"/>
      <c r="D86" s="1">
        <f>(0.1*D$85)</f>
        <v>1333.2</v>
      </c>
      <c r="E86" s="105"/>
      <c r="F86" s="15">
        <f>($D86*E86)</f>
        <v>0</v>
      </c>
    </row>
    <row r="87" spans="1:9" s="5" customFormat="1" ht="15" customHeight="1" x14ac:dyDescent="0.2">
      <c r="A87" s="27"/>
      <c r="B87" s="47" t="s">
        <v>119</v>
      </c>
      <c r="C87" s="46"/>
      <c r="D87" s="1">
        <f>(0.16*D$85)</f>
        <v>2133.12</v>
      </c>
      <c r="E87" s="105"/>
      <c r="F87" s="15">
        <f>($D87*E87)</f>
        <v>0</v>
      </c>
    </row>
    <row r="88" spans="1:9" s="5" customFormat="1" ht="15" customHeight="1" x14ac:dyDescent="0.2">
      <c r="A88" s="27"/>
      <c r="B88" s="47" t="s">
        <v>48</v>
      </c>
      <c r="C88" s="46"/>
      <c r="D88" s="1">
        <f>(0.03*D$85)</f>
        <v>399.96</v>
      </c>
      <c r="E88" s="105"/>
      <c r="F88" s="15">
        <f>($D88*E88)</f>
        <v>0</v>
      </c>
    </row>
    <row r="89" spans="1:9" s="5" customFormat="1" ht="15" customHeight="1" x14ac:dyDescent="0.2">
      <c r="A89" s="27"/>
      <c r="B89" s="47" t="s">
        <v>120</v>
      </c>
      <c r="C89" s="46"/>
      <c r="D89" s="1">
        <f>(0.25*D$85)</f>
        <v>3333</v>
      </c>
      <c r="E89" s="105"/>
      <c r="F89" s="15">
        <f>($D89*E89)</f>
        <v>0</v>
      </c>
    </row>
    <row r="90" spans="1:9" s="5" customFormat="1" ht="15" customHeight="1" x14ac:dyDescent="0.2">
      <c r="A90" s="27"/>
      <c r="B90" s="47" t="s">
        <v>121</v>
      </c>
      <c r="C90" s="46"/>
      <c r="D90" s="1">
        <f>(0.065*D$85)</f>
        <v>866.58</v>
      </c>
      <c r="E90" s="105"/>
      <c r="F90" s="15">
        <f>($D90*E90)</f>
        <v>0</v>
      </c>
    </row>
    <row r="91" spans="1:9" s="5" customFormat="1" ht="20.100000000000001" customHeight="1" x14ac:dyDescent="0.2">
      <c r="A91" s="27"/>
      <c r="B91" s="140" t="s">
        <v>191</v>
      </c>
      <c r="C91" s="141"/>
      <c r="D91" s="3">
        <f>SUM(D86:D90)</f>
        <v>8065.86</v>
      </c>
      <c r="E91" s="13"/>
      <c r="F91" s="2">
        <f>SUM(F86:F90)</f>
        <v>0</v>
      </c>
    </row>
    <row r="92" spans="1:9" s="5" customFormat="1" ht="20.100000000000001" customHeight="1" thickBot="1" x14ac:dyDescent="0.25">
      <c r="A92" s="30"/>
      <c r="B92" s="113" t="s">
        <v>122</v>
      </c>
      <c r="C92" s="114"/>
      <c r="D92" s="114"/>
      <c r="E92" s="82"/>
      <c r="F92" s="83">
        <f>SUM(F91:F91)</f>
        <v>0</v>
      </c>
    </row>
    <row r="93" spans="1:9" s="11" customFormat="1" ht="15" customHeight="1" x14ac:dyDescent="0.2">
      <c r="A93" s="31" t="s">
        <v>124</v>
      </c>
      <c r="B93" s="50" t="s">
        <v>125</v>
      </c>
      <c r="C93" s="51"/>
      <c r="D93" s="51"/>
      <c r="E93" s="51"/>
      <c r="F93" s="52"/>
      <c r="G93" s="4"/>
    </row>
    <row r="94" spans="1:9" s="24" customFormat="1" ht="21" customHeight="1" x14ac:dyDescent="0.2">
      <c r="A94" s="32" t="s">
        <v>9</v>
      </c>
      <c r="B94" s="127" t="s">
        <v>0</v>
      </c>
      <c r="C94" s="109"/>
      <c r="D94" s="60"/>
      <c r="E94" s="48" t="s">
        <v>165</v>
      </c>
      <c r="F94" s="49" t="s">
        <v>30</v>
      </c>
    </row>
    <row r="95" spans="1:9" s="5" customFormat="1" ht="27" customHeight="1" x14ac:dyDescent="0.2">
      <c r="A95" s="54" t="s">
        <v>127</v>
      </c>
      <c r="B95" s="106" t="s">
        <v>129</v>
      </c>
      <c r="C95" s="107"/>
      <c r="D95" s="108"/>
      <c r="E95" s="65" t="s">
        <v>31</v>
      </c>
      <c r="F95" s="97"/>
    </row>
    <row r="96" spans="1:9" s="5" customFormat="1" ht="27" customHeight="1" x14ac:dyDescent="0.2">
      <c r="A96" s="54" t="s">
        <v>128</v>
      </c>
      <c r="B96" s="106" t="s">
        <v>130</v>
      </c>
      <c r="C96" s="107"/>
      <c r="D96" s="108"/>
      <c r="E96" s="65" t="s">
        <v>31</v>
      </c>
      <c r="F96" s="97"/>
    </row>
    <row r="97" spans="1:7" s="5" customFormat="1" x14ac:dyDescent="0.2">
      <c r="A97" s="54" t="s">
        <v>103</v>
      </c>
      <c r="B97" s="106" t="s">
        <v>131</v>
      </c>
      <c r="C97" s="107"/>
      <c r="D97" s="62"/>
      <c r="E97" s="58" t="s">
        <v>31</v>
      </c>
      <c r="F97" s="97"/>
    </row>
    <row r="98" spans="1:7" s="5" customFormat="1" ht="12.75" customHeight="1" x14ac:dyDescent="0.2">
      <c r="A98" s="54" t="s">
        <v>84</v>
      </c>
      <c r="B98" s="106" t="s">
        <v>132</v>
      </c>
      <c r="C98" s="107"/>
      <c r="D98" s="108"/>
      <c r="E98" s="58" t="s">
        <v>31</v>
      </c>
      <c r="F98" s="97"/>
    </row>
    <row r="99" spans="1:7" s="5" customFormat="1" ht="20.100000000000001" customHeight="1" thickBot="1" x14ac:dyDescent="0.25">
      <c r="A99" s="74"/>
      <c r="B99" s="113" t="s">
        <v>126</v>
      </c>
      <c r="C99" s="114"/>
      <c r="D99" s="36"/>
      <c r="E99" s="124">
        <f>SUM(F95:F98)</f>
        <v>0</v>
      </c>
      <c r="F99" s="116"/>
    </row>
    <row r="100" spans="1:7" s="11" customFormat="1" ht="15" customHeight="1" thickBot="1" x14ac:dyDescent="0.25">
      <c r="A100" s="66" t="s">
        <v>134</v>
      </c>
      <c r="B100" s="67" t="s">
        <v>135</v>
      </c>
      <c r="C100" s="68"/>
      <c r="D100" s="68"/>
      <c r="E100" s="68"/>
      <c r="F100" s="69"/>
      <c r="G100" s="4"/>
    </row>
    <row r="101" spans="1:7" s="24" customFormat="1" ht="21" customHeight="1" x14ac:dyDescent="0.2">
      <c r="A101" s="32" t="s">
        <v>9</v>
      </c>
      <c r="B101" s="122" t="s">
        <v>0</v>
      </c>
      <c r="C101" s="123"/>
      <c r="D101" s="73"/>
      <c r="E101" s="72" t="s">
        <v>28</v>
      </c>
      <c r="F101" s="49" t="s">
        <v>30</v>
      </c>
    </row>
    <row r="102" spans="1:7" s="5" customFormat="1" ht="27" customHeight="1" x14ac:dyDescent="0.2">
      <c r="A102" s="70" t="s">
        <v>35</v>
      </c>
      <c r="B102" s="117" t="s">
        <v>145</v>
      </c>
      <c r="C102" s="121"/>
      <c r="D102" s="118"/>
      <c r="E102" s="65" t="s">
        <v>31</v>
      </c>
      <c r="F102" s="97"/>
    </row>
    <row r="103" spans="1:7" s="5" customFormat="1" ht="39" customHeight="1" x14ac:dyDescent="0.2">
      <c r="A103" s="70" t="s">
        <v>54</v>
      </c>
      <c r="B103" s="117" t="s">
        <v>146</v>
      </c>
      <c r="C103" s="121"/>
      <c r="D103" s="118"/>
      <c r="E103" s="65" t="s">
        <v>31</v>
      </c>
      <c r="F103" s="97"/>
    </row>
    <row r="104" spans="1:7" s="5" customFormat="1" x14ac:dyDescent="0.2">
      <c r="A104" s="54" t="s">
        <v>55</v>
      </c>
      <c r="B104" s="106" t="s">
        <v>147</v>
      </c>
      <c r="C104" s="107"/>
      <c r="D104" s="62"/>
      <c r="E104" s="58" t="s">
        <v>31</v>
      </c>
      <c r="F104" s="97"/>
    </row>
    <row r="105" spans="1:7" s="5" customFormat="1" x14ac:dyDescent="0.2">
      <c r="A105" s="54" t="s">
        <v>137</v>
      </c>
      <c r="B105" s="106" t="s">
        <v>148</v>
      </c>
      <c r="C105" s="107"/>
      <c r="D105" s="62"/>
      <c r="E105" s="58" t="s">
        <v>31</v>
      </c>
      <c r="F105" s="97"/>
    </row>
    <row r="106" spans="1:7" s="5" customFormat="1" ht="12.75" customHeight="1" x14ac:dyDescent="0.2">
      <c r="A106" s="54" t="s">
        <v>56</v>
      </c>
      <c r="B106" s="106" t="s">
        <v>149</v>
      </c>
      <c r="C106" s="107"/>
      <c r="D106" s="108"/>
      <c r="E106" s="58" t="s">
        <v>31</v>
      </c>
      <c r="F106" s="97"/>
    </row>
    <row r="107" spans="1:7" s="5" customFormat="1" x14ac:dyDescent="0.2">
      <c r="A107" s="54" t="s">
        <v>102</v>
      </c>
      <c r="B107" s="106" t="s">
        <v>150</v>
      </c>
      <c r="C107" s="107"/>
      <c r="D107" s="62"/>
      <c r="E107" s="58" t="s">
        <v>31</v>
      </c>
      <c r="F107" s="97"/>
    </row>
    <row r="108" spans="1:7" s="5" customFormat="1" ht="27" customHeight="1" x14ac:dyDescent="0.2">
      <c r="A108" s="70" t="s">
        <v>57</v>
      </c>
      <c r="B108" s="117" t="s">
        <v>151</v>
      </c>
      <c r="C108" s="121"/>
      <c r="D108" s="118"/>
      <c r="E108" s="65" t="s">
        <v>31</v>
      </c>
      <c r="F108" s="97"/>
    </row>
    <row r="109" spans="1:7" s="5" customFormat="1" x14ac:dyDescent="0.2">
      <c r="A109" s="54" t="s">
        <v>58</v>
      </c>
      <c r="B109" s="106" t="s">
        <v>152</v>
      </c>
      <c r="C109" s="107"/>
      <c r="D109" s="62"/>
      <c r="E109" s="58" t="s">
        <v>31</v>
      </c>
      <c r="F109" s="97"/>
    </row>
    <row r="110" spans="1:7" s="5" customFormat="1" ht="27" customHeight="1" x14ac:dyDescent="0.2">
      <c r="A110" s="70" t="s">
        <v>136</v>
      </c>
      <c r="B110" s="117" t="s">
        <v>153</v>
      </c>
      <c r="C110" s="121"/>
      <c r="D110" s="118"/>
      <c r="E110" s="65" t="s">
        <v>31</v>
      </c>
      <c r="F110" s="97"/>
    </row>
    <row r="111" spans="1:7" s="5" customFormat="1" ht="27" customHeight="1" x14ac:dyDescent="0.2">
      <c r="A111" s="70" t="s">
        <v>138</v>
      </c>
      <c r="B111" s="117" t="s">
        <v>154</v>
      </c>
      <c r="C111" s="121"/>
      <c r="D111" s="118"/>
      <c r="E111" s="65" t="s">
        <v>31</v>
      </c>
      <c r="F111" s="97"/>
    </row>
    <row r="112" spans="1:7" s="5" customFormat="1" ht="27" customHeight="1" x14ac:dyDescent="0.2">
      <c r="A112" s="70" t="s">
        <v>139</v>
      </c>
      <c r="B112" s="117" t="s">
        <v>155</v>
      </c>
      <c r="C112" s="121"/>
      <c r="D112" s="118"/>
      <c r="E112" s="65" t="s">
        <v>31</v>
      </c>
      <c r="F112" s="97"/>
    </row>
    <row r="113" spans="1:7" s="5" customFormat="1" ht="27" customHeight="1" x14ac:dyDescent="0.2">
      <c r="A113" s="70" t="s">
        <v>140</v>
      </c>
      <c r="B113" s="117" t="s">
        <v>156</v>
      </c>
      <c r="C113" s="121"/>
      <c r="D113" s="118"/>
      <c r="E113" s="65" t="s">
        <v>31</v>
      </c>
      <c r="F113" s="97"/>
    </row>
    <row r="114" spans="1:7" s="5" customFormat="1" ht="39" customHeight="1" x14ac:dyDescent="0.2">
      <c r="A114" s="70" t="s">
        <v>67</v>
      </c>
      <c r="B114" s="117" t="s">
        <v>157</v>
      </c>
      <c r="C114" s="121"/>
      <c r="D114" s="118"/>
      <c r="E114" s="65" t="s">
        <v>31</v>
      </c>
      <c r="F114" s="97"/>
    </row>
    <row r="115" spans="1:7" s="5" customFormat="1" ht="39" customHeight="1" x14ac:dyDescent="0.2">
      <c r="A115" s="70" t="s">
        <v>68</v>
      </c>
      <c r="B115" s="117" t="s">
        <v>158</v>
      </c>
      <c r="C115" s="121"/>
      <c r="D115" s="118"/>
      <c r="E115" s="65" t="s">
        <v>31</v>
      </c>
      <c r="F115" s="97"/>
    </row>
    <row r="116" spans="1:7" s="5" customFormat="1" ht="39" customHeight="1" x14ac:dyDescent="0.2">
      <c r="A116" s="70" t="s">
        <v>69</v>
      </c>
      <c r="B116" s="117" t="s">
        <v>159</v>
      </c>
      <c r="C116" s="121"/>
      <c r="D116" s="118"/>
      <c r="E116" s="65" t="s">
        <v>31</v>
      </c>
      <c r="F116" s="97"/>
    </row>
    <row r="117" spans="1:7" s="5" customFormat="1" x14ac:dyDescent="0.2">
      <c r="A117" s="54" t="s">
        <v>141</v>
      </c>
      <c r="B117" s="106" t="s">
        <v>160</v>
      </c>
      <c r="C117" s="107"/>
      <c r="D117" s="62"/>
      <c r="E117" s="58" t="s">
        <v>31</v>
      </c>
      <c r="F117" s="97"/>
    </row>
    <row r="118" spans="1:7" s="5" customFormat="1" ht="27" customHeight="1" x14ac:dyDescent="0.2">
      <c r="A118" s="70" t="s">
        <v>142</v>
      </c>
      <c r="B118" s="117" t="s">
        <v>151</v>
      </c>
      <c r="C118" s="121"/>
      <c r="D118" s="118"/>
      <c r="E118" s="65" t="s">
        <v>31</v>
      </c>
      <c r="F118" s="97"/>
    </row>
    <row r="119" spans="1:7" s="5" customFormat="1" x14ac:dyDescent="0.2">
      <c r="A119" s="54" t="s">
        <v>143</v>
      </c>
      <c r="B119" s="106" t="s">
        <v>152</v>
      </c>
      <c r="C119" s="107"/>
      <c r="D119" s="62"/>
      <c r="E119" s="58" t="s">
        <v>31</v>
      </c>
      <c r="F119" s="97"/>
    </row>
    <row r="120" spans="1:7" s="5" customFormat="1" ht="27" customHeight="1" x14ac:dyDescent="0.2">
      <c r="A120" s="70" t="s">
        <v>74</v>
      </c>
      <c r="B120" s="117" t="s">
        <v>161</v>
      </c>
      <c r="C120" s="121"/>
      <c r="D120" s="118"/>
      <c r="E120" s="65" t="s">
        <v>31</v>
      </c>
      <c r="F120" s="97"/>
    </row>
    <row r="121" spans="1:7" s="5" customFormat="1" ht="20.100000000000001" customHeight="1" thickBot="1" x14ac:dyDescent="0.25">
      <c r="A121" s="38"/>
      <c r="B121" s="113" t="s">
        <v>144</v>
      </c>
      <c r="C121" s="114"/>
      <c r="D121" s="114"/>
      <c r="E121" s="82"/>
      <c r="F121" s="83">
        <f>SUM(F102:F120)</f>
        <v>0</v>
      </c>
    </row>
    <row r="122" spans="1:7" s="11" customFormat="1" ht="15" customHeight="1" thickBot="1" x14ac:dyDescent="0.25">
      <c r="A122" s="66" t="s">
        <v>162</v>
      </c>
      <c r="B122" s="67" t="s">
        <v>163</v>
      </c>
      <c r="C122" s="68"/>
      <c r="D122" s="68"/>
      <c r="E122" s="68"/>
      <c r="F122" s="69"/>
      <c r="G122" s="4"/>
    </row>
    <row r="123" spans="1:7" s="24" customFormat="1" ht="21" customHeight="1" x14ac:dyDescent="0.2">
      <c r="A123" s="32" t="s">
        <v>9</v>
      </c>
      <c r="B123" s="111" t="s">
        <v>0</v>
      </c>
      <c r="C123" s="162"/>
      <c r="D123" s="72" t="s">
        <v>165</v>
      </c>
      <c r="E123" s="72" t="s">
        <v>164</v>
      </c>
      <c r="F123" s="49" t="s">
        <v>30</v>
      </c>
    </row>
    <row r="124" spans="1:7" s="5" customFormat="1" x14ac:dyDescent="0.2">
      <c r="A124" s="54" t="s">
        <v>167</v>
      </c>
      <c r="B124" s="106" t="s">
        <v>173</v>
      </c>
      <c r="C124" s="107"/>
      <c r="D124" s="58" t="s">
        <v>31</v>
      </c>
      <c r="E124" s="58" t="s">
        <v>252</v>
      </c>
      <c r="F124" s="97"/>
    </row>
    <row r="125" spans="1:7" s="5" customFormat="1" x14ac:dyDescent="0.2">
      <c r="A125" s="54" t="s">
        <v>168</v>
      </c>
      <c r="B125" s="106" t="s">
        <v>174</v>
      </c>
      <c r="C125" s="107"/>
      <c r="D125" s="58" t="s">
        <v>31</v>
      </c>
      <c r="E125" s="58" t="s">
        <v>252</v>
      </c>
      <c r="F125" s="97"/>
    </row>
    <row r="126" spans="1:7" s="5" customFormat="1" x14ac:dyDescent="0.2">
      <c r="A126" s="159" t="s">
        <v>169</v>
      </c>
      <c r="B126" s="55" t="s">
        <v>175</v>
      </c>
      <c r="C126" s="61"/>
      <c r="D126" s="79"/>
      <c r="E126" s="80"/>
      <c r="F126" s="15"/>
    </row>
    <row r="127" spans="1:7" s="5" customFormat="1" x14ac:dyDescent="0.2">
      <c r="A127" s="160"/>
      <c r="B127" s="106" t="s">
        <v>176</v>
      </c>
      <c r="C127" s="107"/>
      <c r="D127" s="78">
        <v>28</v>
      </c>
      <c r="E127" s="100"/>
      <c r="F127" s="77">
        <f>($D127*E127)</f>
        <v>0</v>
      </c>
    </row>
    <row r="128" spans="1:7" s="5" customFormat="1" ht="12.75" customHeight="1" x14ac:dyDescent="0.2">
      <c r="A128" s="160"/>
      <c r="B128" s="106" t="s">
        <v>177</v>
      </c>
      <c r="C128" s="107"/>
      <c r="D128" s="78">
        <v>10.5</v>
      </c>
      <c r="E128" s="100"/>
      <c r="F128" s="77">
        <f>($D128*E128)</f>
        <v>0</v>
      </c>
    </row>
    <row r="129" spans="1:7" s="5" customFormat="1" ht="27.75" customHeight="1" x14ac:dyDescent="0.2">
      <c r="A129" s="160"/>
      <c r="B129" s="106" t="s">
        <v>178</v>
      </c>
      <c r="C129" s="107"/>
      <c r="D129" s="81">
        <v>52.5</v>
      </c>
      <c r="E129" s="100"/>
      <c r="F129" s="77">
        <f t="shared" ref="F129:F136" si="1">($D129*E129)</f>
        <v>0</v>
      </c>
    </row>
    <row r="130" spans="1:7" s="5" customFormat="1" ht="15" customHeight="1" x14ac:dyDescent="0.2">
      <c r="A130" s="160"/>
      <c r="B130" s="106" t="s">
        <v>179</v>
      </c>
      <c r="C130" s="107"/>
      <c r="D130" s="78">
        <v>3.5</v>
      </c>
      <c r="E130" s="100"/>
      <c r="F130" s="77">
        <f t="shared" si="1"/>
        <v>0</v>
      </c>
    </row>
    <row r="131" spans="1:7" s="5" customFormat="1" ht="12.75" customHeight="1" x14ac:dyDescent="0.2">
      <c r="A131" s="160"/>
      <c r="B131" s="106" t="s">
        <v>180</v>
      </c>
      <c r="C131" s="107"/>
      <c r="D131" s="78">
        <v>14</v>
      </c>
      <c r="E131" s="100"/>
      <c r="F131" s="77">
        <f t="shared" si="1"/>
        <v>0</v>
      </c>
    </row>
    <row r="132" spans="1:7" s="5" customFormat="1" ht="13.5" customHeight="1" x14ac:dyDescent="0.2">
      <c r="A132" s="160"/>
      <c r="B132" s="106" t="s">
        <v>181</v>
      </c>
      <c r="C132" s="107"/>
      <c r="D132" s="78">
        <v>1</v>
      </c>
      <c r="E132" s="100"/>
      <c r="F132" s="77">
        <f t="shared" si="1"/>
        <v>0</v>
      </c>
    </row>
    <row r="133" spans="1:7" s="5" customFormat="1" ht="15" customHeight="1" x14ac:dyDescent="0.2">
      <c r="A133" s="160"/>
      <c r="B133" s="106" t="s">
        <v>182</v>
      </c>
      <c r="C133" s="107"/>
      <c r="D133" s="78">
        <v>15</v>
      </c>
      <c r="E133" s="100"/>
      <c r="F133" s="77">
        <f t="shared" si="1"/>
        <v>0</v>
      </c>
    </row>
    <row r="134" spans="1:7" s="5" customFormat="1" ht="27" customHeight="1" x14ac:dyDescent="0.2">
      <c r="A134" s="160"/>
      <c r="B134" s="106" t="s">
        <v>227</v>
      </c>
      <c r="C134" s="107"/>
      <c r="D134" s="81">
        <v>4</v>
      </c>
      <c r="E134" s="100"/>
      <c r="F134" s="77">
        <f t="shared" si="1"/>
        <v>0</v>
      </c>
    </row>
    <row r="135" spans="1:7" s="5" customFormat="1" ht="36" customHeight="1" x14ac:dyDescent="0.2">
      <c r="A135" s="160"/>
      <c r="B135" s="106" t="s">
        <v>183</v>
      </c>
      <c r="C135" s="107"/>
      <c r="D135" s="81">
        <v>3.5</v>
      </c>
      <c r="E135" s="100"/>
      <c r="F135" s="77">
        <f t="shared" si="1"/>
        <v>0</v>
      </c>
    </row>
    <row r="136" spans="1:7" s="5" customFormat="1" ht="26.25" customHeight="1" x14ac:dyDescent="0.2">
      <c r="A136" s="161"/>
      <c r="B136" s="106" t="s">
        <v>184</v>
      </c>
      <c r="C136" s="107"/>
      <c r="D136" s="81">
        <v>2</v>
      </c>
      <c r="E136" s="100"/>
      <c r="F136" s="77">
        <f t="shared" si="1"/>
        <v>0</v>
      </c>
    </row>
    <row r="137" spans="1:7" s="5" customFormat="1" ht="15" customHeight="1" x14ac:dyDescent="0.2">
      <c r="A137" s="54" t="s">
        <v>170</v>
      </c>
      <c r="B137" s="117" t="s">
        <v>185</v>
      </c>
      <c r="C137" s="118"/>
      <c r="D137" s="78">
        <v>20</v>
      </c>
      <c r="E137" s="100"/>
      <c r="F137" s="77">
        <f>($D137*E137)</f>
        <v>0</v>
      </c>
    </row>
    <row r="138" spans="1:7" s="5" customFormat="1" ht="24.75" customHeight="1" x14ac:dyDescent="0.2">
      <c r="A138" s="70" t="s">
        <v>245</v>
      </c>
      <c r="B138" s="117" t="s">
        <v>226</v>
      </c>
      <c r="C138" s="118"/>
      <c r="D138" s="81">
        <v>5</v>
      </c>
      <c r="E138" s="100"/>
      <c r="F138" s="77">
        <f>($D138*E138)</f>
        <v>0</v>
      </c>
    </row>
    <row r="139" spans="1:7" s="5" customFormat="1" ht="25.5" customHeight="1" x14ac:dyDescent="0.2">
      <c r="A139" s="70" t="s">
        <v>246</v>
      </c>
      <c r="B139" s="106" t="s">
        <v>186</v>
      </c>
      <c r="C139" s="107"/>
      <c r="D139" s="78">
        <v>30</v>
      </c>
      <c r="E139" s="100"/>
      <c r="F139" s="77">
        <f>($D139*E139)</f>
        <v>0</v>
      </c>
    </row>
    <row r="140" spans="1:7" s="5" customFormat="1" ht="27" customHeight="1" x14ac:dyDescent="0.2">
      <c r="A140" s="70" t="s">
        <v>171</v>
      </c>
      <c r="B140" s="117" t="s">
        <v>187</v>
      </c>
      <c r="C140" s="118"/>
      <c r="D140" s="65" t="s">
        <v>31</v>
      </c>
      <c r="E140" s="65" t="s">
        <v>252</v>
      </c>
      <c r="F140" s="97"/>
    </row>
    <row r="141" spans="1:7" s="5" customFormat="1" x14ac:dyDescent="0.2">
      <c r="A141" s="54" t="s">
        <v>172</v>
      </c>
      <c r="B141" s="106" t="s">
        <v>188</v>
      </c>
      <c r="C141" s="107"/>
      <c r="D141" s="58" t="s">
        <v>31</v>
      </c>
      <c r="E141" s="58" t="s">
        <v>252</v>
      </c>
      <c r="F141" s="97"/>
    </row>
    <row r="142" spans="1:7" s="5" customFormat="1" ht="15" customHeight="1" thickBot="1" x14ac:dyDescent="0.25">
      <c r="A142" s="38"/>
      <c r="B142" s="113" t="s">
        <v>166</v>
      </c>
      <c r="C142" s="114"/>
      <c r="D142" s="114"/>
      <c r="E142" s="82"/>
      <c r="F142" s="83">
        <f>SUM(F124:F141)</f>
        <v>0</v>
      </c>
    </row>
    <row r="143" spans="1:7" s="11" customFormat="1" ht="15" customHeight="1" thickBot="1" x14ac:dyDescent="0.25">
      <c r="A143" s="66" t="s">
        <v>189</v>
      </c>
      <c r="B143" s="67" t="s">
        <v>202</v>
      </c>
      <c r="C143" s="68"/>
      <c r="D143" s="68"/>
      <c r="E143" s="68"/>
      <c r="F143" s="69"/>
      <c r="G143" s="4"/>
    </row>
    <row r="144" spans="1:7" s="24" customFormat="1" ht="19.5" customHeight="1" x14ac:dyDescent="0.2">
      <c r="A144" s="32" t="s">
        <v>9</v>
      </c>
      <c r="B144" s="122" t="s">
        <v>0</v>
      </c>
      <c r="C144" s="123"/>
      <c r="D144" s="73"/>
      <c r="E144" s="48" t="s">
        <v>165</v>
      </c>
      <c r="F144" s="49" t="s">
        <v>1</v>
      </c>
    </row>
    <row r="145" spans="1:9" s="12" customFormat="1" ht="24" customHeight="1" x14ac:dyDescent="0.2">
      <c r="A145" s="39"/>
      <c r="B145" s="157" t="s">
        <v>203</v>
      </c>
      <c r="C145" s="158"/>
      <c r="D145" s="158"/>
      <c r="E145" s="88"/>
      <c r="F145" s="15"/>
      <c r="I145" s="44"/>
    </row>
    <row r="146" spans="1:9" s="5" customFormat="1" ht="15" customHeight="1" x14ac:dyDescent="0.2">
      <c r="A146" s="34"/>
      <c r="B146" s="28" t="s">
        <v>204</v>
      </c>
      <c r="C146" s="71"/>
      <c r="D146" s="1"/>
      <c r="E146" s="58" t="s">
        <v>31</v>
      </c>
      <c r="F146" s="97"/>
    </row>
    <row r="147" spans="1:9" s="5" customFormat="1" ht="15" customHeight="1" x14ac:dyDescent="0.2">
      <c r="A147" s="34"/>
      <c r="B147" s="28" t="s">
        <v>205</v>
      </c>
      <c r="C147" s="71"/>
      <c r="D147" s="1"/>
      <c r="E147" s="58" t="s">
        <v>31</v>
      </c>
      <c r="F147" s="97"/>
    </row>
    <row r="148" spans="1:9" s="5" customFormat="1" ht="15" customHeight="1" x14ac:dyDescent="0.2">
      <c r="A148" s="34"/>
      <c r="B148" s="28" t="s">
        <v>206</v>
      </c>
      <c r="C148" s="71"/>
      <c r="D148" s="1"/>
      <c r="E148" s="58" t="s">
        <v>31</v>
      </c>
      <c r="F148" s="97"/>
    </row>
    <row r="149" spans="1:9" s="5" customFormat="1" ht="15" customHeight="1" x14ac:dyDescent="0.2">
      <c r="A149" s="34"/>
      <c r="B149" s="28" t="s">
        <v>207</v>
      </c>
      <c r="C149" s="71"/>
      <c r="D149" s="1"/>
      <c r="E149" s="58" t="s">
        <v>31</v>
      </c>
      <c r="F149" s="97"/>
    </row>
    <row r="150" spans="1:9" s="5" customFormat="1" ht="14.25" customHeight="1" x14ac:dyDescent="0.2">
      <c r="A150" s="54" t="s">
        <v>35</v>
      </c>
      <c r="B150" s="106" t="s">
        <v>194</v>
      </c>
      <c r="C150" s="107"/>
      <c r="D150" s="108"/>
      <c r="E150" s="58" t="s">
        <v>31</v>
      </c>
      <c r="F150" s="97"/>
    </row>
    <row r="151" spans="1:9" s="5" customFormat="1" ht="14.25" customHeight="1" x14ac:dyDescent="0.2">
      <c r="A151" s="54" t="s">
        <v>36</v>
      </c>
      <c r="B151" s="106" t="s">
        <v>247</v>
      </c>
      <c r="C151" s="107"/>
      <c r="D151" s="108"/>
      <c r="E151" s="58" t="s">
        <v>31</v>
      </c>
      <c r="F151" s="97"/>
    </row>
    <row r="152" spans="1:9" s="5" customFormat="1" x14ac:dyDescent="0.2">
      <c r="A152" s="54" t="s">
        <v>37</v>
      </c>
      <c r="B152" s="106" t="s">
        <v>248</v>
      </c>
      <c r="C152" s="107"/>
      <c r="D152" s="62"/>
      <c r="E152" s="58" t="s">
        <v>31</v>
      </c>
      <c r="F152" s="97"/>
    </row>
    <row r="153" spans="1:9" s="5" customFormat="1" x14ac:dyDescent="0.2">
      <c r="A153" s="54" t="s">
        <v>38</v>
      </c>
      <c r="B153" s="106" t="s">
        <v>249</v>
      </c>
      <c r="C153" s="107"/>
      <c r="D153" s="62"/>
      <c r="E153" s="58" t="s">
        <v>31</v>
      </c>
      <c r="F153" s="97"/>
    </row>
    <row r="154" spans="1:9" s="5" customFormat="1" x14ac:dyDescent="0.2">
      <c r="A154" s="54" t="s">
        <v>54</v>
      </c>
      <c r="B154" s="106" t="s">
        <v>195</v>
      </c>
      <c r="C154" s="107"/>
      <c r="D154" s="62"/>
      <c r="E154" s="58" t="s">
        <v>31</v>
      </c>
      <c r="F154" s="97"/>
    </row>
    <row r="155" spans="1:9" s="5" customFormat="1" ht="24.75" customHeight="1" x14ac:dyDescent="0.2">
      <c r="A155" s="70" t="s">
        <v>55</v>
      </c>
      <c r="B155" s="117" t="s">
        <v>196</v>
      </c>
      <c r="C155" s="121"/>
      <c r="D155" s="118"/>
      <c r="E155" s="65" t="s">
        <v>31</v>
      </c>
      <c r="F155" s="97"/>
    </row>
    <row r="156" spans="1:9" s="5" customFormat="1" ht="27" customHeight="1" x14ac:dyDescent="0.2">
      <c r="A156" s="54" t="s">
        <v>137</v>
      </c>
      <c r="B156" s="106" t="s">
        <v>197</v>
      </c>
      <c r="C156" s="107"/>
      <c r="D156" s="108"/>
      <c r="E156" s="65" t="s">
        <v>31</v>
      </c>
      <c r="F156" s="97"/>
    </row>
    <row r="157" spans="1:9" s="5" customFormat="1" ht="12.75" customHeight="1" x14ac:dyDescent="0.2">
      <c r="A157" s="54" t="s">
        <v>56</v>
      </c>
      <c r="B157" s="106" t="s">
        <v>198</v>
      </c>
      <c r="C157" s="107"/>
      <c r="D157" s="108"/>
      <c r="E157" s="65" t="s">
        <v>31</v>
      </c>
      <c r="F157" s="97"/>
    </row>
    <row r="158" spans="1:9" s="5" customFormat="1" ht="27" customHeight="1" x14ac:dyDescent="0.2">
      <c r="A158" s="54" t="s">
        <v>102</v>
      </c>
      <c r="B158" s="106" t="s">
        <v>199</v>
      </c>
      <c r="C158" s="107"/>
      <c r="D158" s="108"/>
      <c r="E158" s="65" t="s">
        <v>31</v>
      </c>
      <c r="F158" s="97"/>
    </row>
    <row r="159" spans="1:9" s="5" customFormat="1" ht="29.25" customHeight="1" x14ac:dyDescent="0.2">
      <c r="A159" s="70" t="s">
        <v>57</v>
      </c>
      <c r="B159" s="117" t="s">
        <v>200</v>
      </c>
      <c r="C159" s="121"/>
      <c r="D159" s="118"/>
      <c r="E159" s="65" t="s">
        <v>31</v>
      </c>
      <c r="F159" s="97"/>
    </row>
    <row r="160" spans="1:9" s="5" customFormat="1" x14ac:dyDescent="0.2">
      <c r="A160" s="54" t="s">
        <v>58</v>
      </c>
      <c r="B160" s="106" t="s">
        <v>201</v>
      </c>
      <c r="C160" s="107"/>
      <c r="D160" s="108"/>
      <c r="E160" s="65" t="s">
        <v>31</v>
      </c>
      <c r="F160" s="97"/>
    </row>
    <row r="161" spans="1:7" s="5" customFormat="1" ht="17.25" customHeight="1" thickBot="1" x14ac:dyDescent="0.25">
      <c r="A161" s="74"/>
      <c r="B161" s="113" t="s">
        <v>228</v>
      </c>
      <c r="C161" s="114"/>
      <c r="D161" s="36"/>
      <c r="E161" s="124">
        <f>SUM(F146:F160)</f>
        <v>0</v>
      </c>
      <c r="F161" s="116"/>
    </row>
    <row r="162" spans="1:7" s="11" customFormat="1" ht="15" customHeight="1" thickBot="1" x14ac:dyDescent="0.25">
      <c r="A162" s="31" t="s">
        <v>190</v>
      </c>
      <c r="B162" s="50" t="s">
        <v>209</v>
      </c>
      <c r="C162" s="51"/>
      <c r="D162" s="51"/>
      <c r="E162" s="51"/>
      <c r="F162" s="52"/>
      <c r="G162" s="4"/>
    </row>
    <row r="163" spans="1:7" s="11" customFormat="1" ht="15" customHeight="1" x14ac:dyDescent="0.2">
      <c r="A163" s="101"/>
      <c r="B163" s="102" t="s">
        <v>34</v>
      </c>
      <c r="C163" s="103"/>
      <c r="D163" s="103"/>
      <c r="E163" s="103"/>
      <c r="F163" s="104"/>
      <c r="G163" s="4"/>
    </row>
    <row r="164" spans="1:7" s="24" customFormat="1" ht="21" customHeight="1" x14ac:dyDescent="0.2">
      <c r="A164" s="32" t="s">
        <v>9</v>
      </c>
      <c r="B164" s="111" t="s">
        <v>0</v>
      </c>
      <c r="C164" s="112"/>
      <c r="D164" s="48" t="s">
        <v>28</v>
      </c>
      <c r="E164" s="48" t="s">
        <v>29</v>
      </c>
      <c r="F164" s="49" t="s">
        <v>30</v>
      </c>
    </row>
    <row r="165" spans="1:7" s="5" customFormat="1" x14ac:dyDescent="0.2">
      <c r="A165" s="54" t="s">
        <v>35</v>
      </c>
      <c r="B165" s="106" t="s">
        <v>40</v>
      </c>
      <c r="C165" s="108"/>
      <c r="D165" s="58" t="s">
        <v>31</v>
      </c>
      <c r="E165" s="90" t="s">
        <v>252</v>
      </c>
      <c r="F165" s="97"/>
    </row>
    <row r="166" spans="1:7" s="5" customFormat="1" ht="26.25" customHeight="1" x14ac:dyDescent="0.2">
      <c r="A166" s="70" t="s">
        <v>36</v>
      </c>
      <c r="B166" s="117" t="s">
        <v>210</v>
      </c>
      <c r="C166" s="118"/>
      <c r="D166" s="65" t="s">
        <v>31</v>
      </c>
      <c r="E166" s="90" t="s">
        <v>252</v>
      </c>
      <c r="F166" s="97"/>
    </row>
    <row r="167" spans="1:7" s="5" customFormat="1" x14ac:dyDescent="0.2">
      <c r="A167" s="54" t="s">
        <v>37</v>
      </c>
      <c r="B167" s="106" t="s">
        <v>211</v>
      </c>
      <c r="C167" s="108"/>
      <c r="D167" s="89">
        <v>6</v>
      </c>
      <c r="E167" s="99"/>
      <c r="F167" s="77">
        <f>D167*E167</f>
        <v>0</v>
      </c>
    </row>
    <row r="168" spans="1:7" s="5" customFormat="1" x14ac:dyDescent="0.2">
      <c r="A168" s="54" t="s">
        <v>38</v>
      </c>
      <c r="B168" s="106" t="s">
        <v>212</v>
      </c>
      <c r="C168" s="108"/>
      <c r="D168" s="58" t="s">
        <v>31</v>
      </c>
      <c r="E168" s="90" t="s">
        <v>252</v>
      </c>
      <c r="F168" s="97"/>
    </row>
    <row r="169" spans="1:7" s="5" customFormat="1" x14ac:dyDescent="0.2">
      <c r="A169" s="59" t="s">
        <v>39</v>
      </c>
      <c r="B169" s="106" t="s">
        <v>213</v>
      </c>
      <c r="C169" s="108"/>
      <c r="D169" s="58" t="s">
        <v>31</v>
      </c>
      <c r="E169" s="90" t="s">
        <v>252</v>
      </c>
      <c r="F169" s="97"/>
    </row>
    <row r="170" spans="1:7" s="5" customFormat="1" ht="20.100000000000001" customHeight="1" thickBot="1" x14ac:dyDescent="0.25">
      <c r="A170" s="53"/>
      <c r="B170" s="113" t="s">
        <v>41</v>
      </c>
      <c r="C170" s="114"/>
      <c r="D170" s="36"/>
      <c r="E170" s="115">
        <f>SUM(F165:F169)</f>
        <v>0</v>
      </c>
      <c r="F170" s="116"/>
    </row>
    <row r="171" spans="1:7" s="11" customFormat="1" ht="15" customHeight="1" x14ac:dyDescent="0.2">
      <c r="A171" s="31" t="s">
        <v>214</v>
      </c>
      <c r="B171" s="50" t="s">
        <v>19</v>
      </c>
      <c r="C171" s="51"/>
      <c r="D171" s="51"/>
      <c r="E171" s="51"/>
      <c r="F171" s="52"/>
      <c r="G171" s="4"/>
    </row>
    <row r="172" spans="1:7" s="24" customFormat="1" ht="16.5" customHeight="1" x14ac:dyDescent="0.2">
      <c r="A172" s="32" t="s">
        <v>9</v>
      </c>
      <c r="B172" s="127" t="s">
        <v>17</v>
      </c>
      <c r="C172" s="109"/>
      <c r="D172" s="33"/>
      <c r="E172" s="109" t="s">
        <v>21</v>
      </c>
      <c r="F172" s="110"/>
    </row>
    <row r="173" spans="1:7" s="5" customFormat="1" ht="24.75" customHeight="1" x14ac:dyDescent="0.2">
      <c r="A173" s="34" t="s">
        <v>215</v>
      </c>
      <c r="B173" s="117" t="s">
        <v>20</v>
      </c>
      <c r="C173" s="121"/>
      <c r="D173" s="28"/>
      <c r="E173" s="136"/>
      <c r="F173" s="137"/>
    </row>
    <row r="174" spans="1:7" s="5" customFormat="1" ht="24.75" customHeight="1" x14ac:dyDescent="0.2">
      <c r="A174" s="34" t="s">
        <v>216</v>
      </c>
      <c r="B174" s="117" t="s">
        <v>24</v>
      </c>
      <c r="C174" s="121"/>
      <c r="D174" s="28"/>
      <c r="E174" s="136"/>
      <c r="F174" s="137"/>
    </row>
    <row r="175" spans="1:7" s="5" customFormat="1" ht="24.75" customHeight="1" thickBot="1" x14ac:dyDescent="0.25">
      <c r="A175" s="30" t="s">
        <v>217</v>
      </c>
      <c r="B175" s="131" t="s">
        <v>27</v>
      </c>
      <c r="C175" s="132"/>
      <c r="D175" s="133"/>
      <c r="E175" s="134"/>
      <c r="F175" s="135"/>
    </row>
    <row r="176" spans="1:7" s="11" customFormat="1" ht="15" customHeight="1" x14ac:dyDescent="0.2">
      <c r="A176" s="31" t="s">
        <v>218</v>
      </c>
      <c r="B176" s="50" t="s">
        <v>25</v>
      </c>
      <c r="C176" s="51"/>
      <c r="D176" s="51"/>
      <c r="E176" s="51"/>
      <c r="F176" s="52"/>
      <c r="G176" s="4"/>
    </row>
    <row r="177" spans="1:11" s="5" customFormat="1" ht="24.75" customHeight="1" x14ac:dyDescent="0.2">
      <c r="A177" s="95" t="s">
        <v>219</v>
      </c>
      <c r="B177" s="91" t="s">
        <v>229</v>
      </c>
      <c r="C177" s="91"/>
      <c r="D177" s="92"/>
      <c r="E177" s="93" t="s">
        <v>6</v>
      </c>
      <c r="F177" s="94">
        <f>F20+E54</f>
        <v>0</v>
      </c>
    </row>
    <row r="178" spans="1:11" s="5" customFormat="1" ht="24.75" customHeight="1" x14ac:dyDescent="0.2">
      <c r="A178" s="95" t="s">
        <v>220</v>
      </c>
      <c r="B178" s="91" t="s">
        <v>230</v>
      </c>
      <c r="C178" s="91"/>
      <c r="D178" s="92"/>
      <c r="E178" s="93" t="s">
        <v>6</v>
      </c>
      <c r="F178" s="94">
        <f>F65+E73</f>
        <v>0</v>
      </c>
    </row>
    <row r="179" spans="1:11" s="5" customFormat="1" ht="24.75" customHeight="1" x14ac:dyDescent="0.2">
      <c r="A179" s="95" t="s">
        <v>221</v>
      </c>
      <c r="B179" s="91" t="s">
        <v>231</v>
      </c>
      <c r="C179" s="91"/>
      <c r="D179" s="92"/>
      <c r="E179" s="93" t="s">
        <v>6</v>
      </c>
      <c r="F179" s="94">
        <f>F82</f>
        <v>0</v>
      </c>
    </row>
    <row r="180" spans="1:11" s="5" customFormat="1" ht="24.75" customHeight="1" x14ac:dyDescent="0.2">
      <c r="A180" s="95" t="s">
        <v>222</v>
      </c>
      <c r="B180" s="91" t="s">
        <v>232</v>
      </c>
      <c r="C180" s="91"/>
      <c r="D180" s="92"/>
      <c r="E180" s="93" t="s">
        <v>6</v>
      </c>
      <c r="F180" s="94">
        <f>F92+E99</f>
        <v>0</v>
      </c>
    </row>
    <row r="181" spans="1:11" s="5" customFormat="1" ht="24.75" customHeight="1" x14ac:dyDescent="0.2">
      <c r="A181" s="95" t="s">
        <v>223</v>
      </c>
      <c r="B181" s="91" t="s">
        <v>233</v>
      </c>
      <c r="C181" s="91"/>
      <c r="D181" s="92"/>
      <c r="E181" s="93" t="s">
        <v>6</v>
      </c>
      <c r="F181" s="94">
        <f>F121</f>
        <v>0</v>
      </c>
    </row>
    <row r="182" spans="1:11" s="5" customFormat="1" ht="24.75" customHeight="1" x14ac:dyDescent="0.2">
      <c r="A182" s="95" t="s">
        <v>237</v>
      </c>
      <c r="B182" s="91" t="s">
        <v>234</v>
      </c>
      <c r="C182" s="91"/>
      <c r="D182" s="92"/>
      <c r="E182" s="93" t="s">
        <v>6</v>
      </c>
      <c r="F182" s="94">
        <f>F142</f>
        <v>0</v>
      </c>
    </row>
    <row r="183" spans="1:11" s="5" customFormat="1" ht="24.75" customHeight="1" x14ac:dyDescent="0.2">
      <c r="A183" s="95" t="s">
        <v>238</v>
      </c>
      <c r="B183" s="91" t="s">
        <v>235</v>
      </c>
      <c r="C183" s="91"/>
      <c r="D183" s="92"/>
      <c r="E183" s="93" t="s">
        <v>6</v>
      </c>
      <c r="F183" s="94">
        <f>E161</f>
        <v>0</v>
      </c>
    </row>
    <row r="184" spans="1:11" s="5" customFormat="1" ht="24.75" customHeight="1" x14ac:dyDescent="0.2">
      <c r="A184" s="95" t="s">
        <v>239</v>
      </c>
      <c r="B184" s="91" t="s">
        <v>236</v>
      </c>
      <c r="C184" s="91"/>
      <c r="D184" s="92"/>
      <c r="E184" s="93" t="s">
        <v>6</v>
      </c>
      <c r="F184" s="94">
        <f>E170</f>
        <v>0</v>
      </c>
      <c r="K184" s="98"/>
    </row>
    <row r="185" spans="1:11" s="5" customFormat="1" ht="24.75" customHeight="1" x14ac:dyDescent="0.2">
      <c r="A185" s="95" t="s">
        <v>240</v>
      </c>
      <c r="B185" s="91" t="s">
        <v>225</v>
      </c>
      <c r="C185" s="91"/>
      <c r="D185" s="92"/>
      <c r="E185" s="93" t="s">
        <v>6</v>
      </c>
      <c r="F185" s="94">
        <f>F20+E54+F65+E73+F82+F92+E99+F121+F142+E161+E170</f>
        <v>0</v>
      </c>
    </row>
    <row r="186" spans="1:11" s="5" customFormat="1" ht="24.75" customHeight="1" x14ac:dyDescent="0.2">
      <c r="A186" s="26" t="s">
        <v>241</v>
      </c>
      <c r="B186" s="28" t="s">
        <v>10</v>
      </c>
      <c r="C186" s="138" t="s">
        <v>11</v>
      </c>
      <c r="D186" s="139"/>
      <c r="E186" s="29"/>
      <c r="F186" s="22">
        <f>ROUND(E186*F185,2)</f>
        <v>0</v>
      </c>
    </row>
    <row r="187" spans="1:11" s="5" customFormat="1" ht="24.75" customHeight="1" x14ac:dyDescent="0.2">
      <c r="A187" s="34" t="s">
        <v>242</v>
      </c>
      <c r="B187" s="35" t="s">
        <v>8</v>
      </c>
      <c r="C187" s="35"/>
      <c r="D187" s="17"/>
      <c r="E187" s="13" t="s">
        <v>6</v>
      </c>
      <c r="F187" s="2">
        <f>F185+F186</f>
        <v>0</v>
      </c>
    </row>
    <row r="188" spans="1:11" s="5" customFormat="1" ht="24.75" customHeight="1" x14ac:dyDescent="0.2">
      <c r="A188" s="34" t="s">
        <v>243</v>
      </c>
      <c r="B188" s="35" t="s">
        <v>4</v>
      </c>
      <c r="C188" s="35"/>
      <c r="D188" s="20"/>
      <c r="E188" s="23">
        <v>0.19</v>
      </c>
      <c r="F188" s="21">
        <f>ROUND(E188*F187,2)</f>
        <v>0</v>
      </c>
    </row>
    <row r="189" spans="1:11" s="18" customFormat="1" ht="24.75" customHeight="1" thickBot="1" x14ac:dyDescent="0.25">
      <c r="A189" s="38" t="s">
        <v>244</v>
      </c>
      <c r="B189" s="35" t="s">
        <v>8</v>
      </c>
      <c r="C189" s="36"/>
      <c r="D189" s="36"/>
      <c r="E189" s="25" t="s">
        <v>7</v>
      </c>
      <c r="F189" s="19">
        <f>F187+F188</f>
        <v>0</v>
      </c>
    </row>
    <row r="190" spans="1:11" s="11" customFormat="1" ht="15" customHeight="1" x14ac:dyDescent="0.2">
      <c r="A190" s="31" t="s">
        <v>224</v>
      </c>
      <c r="B190" s="50" t="s">
        <v>23</v>
      </c>
      <c r="C190" s="51"/>
      <c r="D190" s="51"/>
      <c r="E190" s="51"/>
      <c r="F190" s="52"/>
      <c r="G190" s="4"/>
    </row>
    <row r="191" spans="1:11" ht="132.75" customHeight="1" thickBot="1" x14ac:dyDescent="0.25">
      <c r="A191" s="128"/>
      <c r="B191" s="129"/>
      <c r="C191" s="129"/>
      <c r="D191" s="129"/>
      <c r="E191" s="129"/>
      <c r="F191" s="130"/>
    </row>
  </sheetData>
  <sheetProtection algorithmName="SHA-512" hashValue="H4KVnFqWkXGk4Z3RrgZfIwaMEdvYF1ljzvh5XNxlYafKVtWcO+LECxOlY9h1eznGM7MFYiPJ3I4futeNLiJ5YA==" saltValue="exV+vtibr/5VGs938ZCZiA==" spinCount="100000" sheet="1" selectLockedCells="1"/>
  <mergeCells count="143">
    <mergeCell ref="B141:C141"/>
    <mergeCell ref="B142:D142"/>
    <mergeCell ref="B140:C140"/>
    <mergeCell ref="B144:C144"/>
    <mergeCell ref="B130:C130"/>
    <mergeCell ref="B132:C132"/>
    <mergeCell ref="B111:D111"/>
    <mergeCell ref="B109:C109"/>
    <mergeCell ref="B151:D151"/>
    <mergeCell ref="B110:D110"/>
    <mergeCell ref="B152:C152"/>
    <mergeCell ref="B153:C153"/>
    <mergeCell ref="B161:C161"/>
    <mergeCell ref="E161:F161"/>
    <mergeCell ref="B154:C154"/>
    <mergeCell ref="B155:D155"/>
    <mergeCell ref="B156:D156"/>
    <mergeCell ref="B157:D157"/>
    <mergeCell ref="B158:D158"/>
    <mergeCell ref="B159:D159"/>
    <mergeCell ref="B160:D160"/>
    <mergeCell ref="A126:A136"/>
    <mergeCell ref="B133:C133"/>
    <mergeCell ref="B134:C134"/>
    <mergeCell ref="B135:C135"/>
    <mergeCell ref="B136:C136"/>
    <mergeCell ref="B137:C137"/>
    <mergeCell ref="B138:C138"/>
    <mergeCell ref="B112:D112"/>
    <mergeCell ref="B113:D113"/>
    <mergeCell ref="B114:D114"/>
    <mergeCell ref="B115:D115"/>
    <mergeCell ref="B116:D116"/>
    <mergeCell ref="B117:C117"/>
    <mergeCell ref="B119:C119"/>
    <mergeCell ref="B120:D120"/>
    <mergeCell ref="B123:C123"/>
    <mergeCell ref="B124:C124"/>
    <mergeCell ref="B125:C125"/>
    <mergeCell ref="B128:C128"/>
    <mergeCell ref="B129:C129"/>
    <mergeCell ref="B131:C131"/>
    <mergeCell ref="B127:C127"/>
    <mergeCell ref="B165:C165"/>
    <mergeCell ref="E53:F53"/>
    <mergeCell ref="E54:F54"/>
    <mergeCell ref="B57:C57"/>
    <mergeCell ref="B63:C63"/>
    <mergeCell ref="C64:D64"/>
    <mergeCell ref="B65:D65"/>
    <mergeCell ref="B67:C67"/>
    <mergeCell ref="B68:C68"/>
    <mergeCell ref="B69:C69"/>
    <mergeCell ref="B73:C73"/>
    <mergeCell ref="B75:C75"/>
    <mergeCell ref="E99:F99"/>
    <mergeCell ref="B99:C99"/>
    <mergeCell ref="B97:C97"/>
    <mergeCell ref="B91:C91"/>
    <mergeCell ref="B92:D92"/>
    <mergeCell ref="B94:C94"/>
    <mergeCell ref="B84:C84"/>
    <mergeCell ref="B71:D71"/>
    <mergeCell ref="B139:C139"/>
    <mergeCell ref="B76:D76"/>
    <mergeCell ref="B145:D145"/>
    <mergeCell ref="B150:D150"/>
    <mergeCell ref="B20:D20"/>
    <mergeCell ref="B23:C23"/>
    <mergeCell ref="B30:C30"/>
    <mergeCell ref="B24:C24"/>
    <mergeCell ref="B27:C27"/>
    <mergeCell ref="B44:C44"/>
    <mergeCell ref="B45:C45"/>
    <mergeCell ref="B36:C36"/>
    <mergeCell ref="B39:C39"/>
    <mergeCell ref="B40:C40"/>
    <mergeCell ref="B41:C41"/>
    <mergeCell ref="B42:C42"/>
    <mergeCell ref="B37:C37"/>
    <mergeCell ref="B26:D26"/>
    <mergeCell ref="B9:C9"/>
    <mergeCell ref="B10:C10"/>
    <mergeCell ref="B18:C18"/>
    <mergeCell ref="C19:D19"/>
    <mergeCell ref="E1:F1"/>
    <mergeCell ref="A1:D2"/>
    <mergeCell ref="A4:B4"/>
    <mergeCell ref="A6:F6"/>
    <mergeCell ref="C4:F4"/>
    <mergeCell ref="C3:F3"/>
    <mergeCell ref="A191:F191"/>
    <mergeCell ref="B175:D175"/>
    <mergeCell ref="E175:F175"/>
    <mergeCell ref="B173:C173"/>
    <mergeCell ref="E173:F173"/>
    <mergeCell ref="B174:C174"/>
    <mergeCell ref="E174:F174"/>
    <mergeCell ref="C186:D186"/>
    <mergeCell ref="B172:C172"/>
    <mergeCell ref="E30:F30"/>
    <mergeCell ref="B25:C25"/>
    <mergeCell ref="B33:C33"/>
    <mergeCell ref="B34:C34"/>
    <mergeCell ref="B35:C35"/>
    <mergeCell ref="B32:C32"/>
    <mergeCell ref="E45:F45"/>
    <mergeCell ref="B47:C47"/>
    <mergeCell ref="B49:C49"/>
    <mergeCell ref="B50:C50"/>
    <mergeCell ref="B53:C53"/>
    <mergeCell ref="E73:F73"/>
    <mergeCell ref="B72:D72"/>
    <mergeCell ref="B54:C54"/>
    <mergeCell ref="B56:C56"/>
    <mergeCell ref="E37:F37"/>
    <mergeCell ref="B48:D48"/>
    <mergeCell ref="B51:D51"/>
    <mergeCell ref="B52:D52"/>
    <mergeCell ref="B98:D98"/>
    <mergeCell ref="B106:D106"/>
    <mergeCell ref="B70:C70"/>
    <mergeCell ref="E172:F172"/>
    <mergeCell ref="B164:C164"/>
    <mergeCell ref="B169:C169"/>
    <mergeCell ref="B170:C170"/>
    <mergeCell ref="E170:F170"/>
    <mergeCell ref="B166:C166"/>
    <mergeCell ref="B167:C167"/>
    <mergeCell ref="B168:C168"/>
    <mergeCell ref="B82:D82"/>
    <mergeCell ref="B95:D95"/>
    <mergeCell ref="B96:D96"/>
    <mergeCell ref="B85:C85"/>
    <mergeCell ref="B104:C104"/>
    <mergeCell ref="B105:C105"/>
    <mergeCell ref="B107:C107"/>
    <mergeCell ref="B118:D118"/>
    <mergeCell ref="B121:D121"/>
    <mergeCell ref="B101:C101"/>
    <mergeCell ref="B102:D102"/>
    <mergeCell ref="B103:D103"/>
    <mergeCell ref="B108:D108"/>
  </mergeCells>
  <phoneticPr fontId="0" type="noConversion"/>
  <printOptions horizontalCentered="1"/>
  <pageMargins left="0.15748031496062992" right="0.15748031496062992" top="0.19685039370078741" bottom="0.47244094488188981" header="3.937007874015748E-2" footer="0.15748031496062992"/>
  <pageSetup paperSize="9" scale="92" fitToHeight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4" manualBreakCount="4">
    <brk id="54" max="5" man="1"/>
    <brk id="92" max="5" man="1"/>
    <brk id="121" max="5" man="1"/>
    <brk id="1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Bastian Heinlin</cp:lastModifiedBy>
  <cp:lastPrinted>2024-11-11T09:02:45Z</cp:lastPrinted>
  <dcterms:created xsi:type="dcterms:W3CDTF">2011-08-17T11:10:42Z</dcterms:created>
  <dcterms:modified xsi:type="dcterms:W3CDTF">2024-11-11T09:09:48Z</dcterms:modified>
</cp:coreProperties>
</file>