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DieseArbeitsmappe" defaultThemeVersion="124226"/>
  <mc:AlternateContent xmlns:mc="http://schemas.openxmlformats.org/markup-compatibility/2006">
    <mc:Choice Requires="x15">
      <x15ac:absPath xmlns:x15ac="http://schemas.microsoft.com/office/spreadsheetml/2010/11/ac" url="C:\Users\mg\Downloads\"/>
    </mc:Choice>
  </mc:AlternateContent>
  <xr:revisionPtr revIDLastSave="0" documentId="13_ncr:1_{2238A052-73E7-45DF-A1E6-7AEB5E9E77FD}" xr6:coauthVersionLast="47" xr6:coauthVersionMax="47" xr10:uidLastSave="{00000000-0000-0000-0000-000000000000}"/>
  <workbookProtection workbookAlgorithmName="SHA-512" workbookHashValue="Sd+u8F/l9tPkovdwiec89YkFtZoCeJYaGAgIXByj9j5Ie+tamLgHXld0nqpy7kciGtNqqiE+vfScQsy8fbAo3g==" workbookSaltValue="Gw1XDMlFAFVGM5mbBicVSQ==" workbookSpinCount="100000" lockStructure="1"/>
  <bookViews>
    <workbookView xWindow="-103" yWindow="-103" windowWidth="22149" windowHeight="13920" firstSheet="7" activeTab="7" xr2:uid="{00000000-000D-0000-FFFF-FFFF00000000}"/>
  </bookViews>
  <sheets>
    <sheet name="BASIS" sheetId="29" state="veryHidden" r:id="rId1"/>
    <sheet name="R2" sheetId="28" state="veryHidden" r:id="rId2"/>
    <sheet name="R3" sheetId="27" state="veryHidden" r:id="rId3"/>
    <sheet name="R4" sheetId="23" state="veryHidden" r:id="rId4"/>
    <sheet name="R5" sheetId="25" state="veryHidden" r:id="rId5"/>
    <sheet name="Sprache" sheetId="51" state="veryHidden" r:id="rId6"/>
    <sheet name="R7" sheetId="26" state="veryHidden" r:id="rId7"/>
    <sheet name="Deckblatt" sheetId="8" r:id="rId8"/>
    <sheet name="Steuerung" sheetId="5" state="veryHidden" r:id="rId9"/>
    <sheet name="Anleitung" sheetId="6" state="veryHidden" r:id="rId10"/>
    <sheet name="Kriterien_1" sheetId="22" r:id="rId11"/>
    <sheet name="Kriterien_2" sheetId="47" state="hidden" r:id="rId12"/>
    <sheet name="Kriterien_3" sheetId="48" state="hidden" r:id="rId13"/>
    <sheet name="Kriterien_4" sheetId="49" state="hidden" r:id="rId14"/>
    <sheet name="Kriterien_5" sheetId="50" state="hidden" r:id="rId15"/>
  </sheets>
  <externalReferences>
    <externalReference r:id="rId16"/>
  </externalReferences>
  <definedNames>
    <definedName name="_xlnm._FilterDatabase" localSheetId="10" hidden="1">Kriterien_1!$A$8:$V$8</definedName>
    <definedName name="_xlnm._FilterDatabase" localSheetId="11" hidden="1">Kriterien_2!$A$8:$V$8</definedName>
    <definedName name="_xlnm._FilterDatabase" localSheetId="12" hidden="1">Kriterien_3!$A$8:$V$8</definedName>
    <definedName name="_xlnm._FilterDatabase" localSheetId="13" hidden="1">Kriterien_4!$A$8:$V$8</definedName>
    <definedName name="_xlnm._FilterDatabase" localSheetId="14" hidden="1">Kriterien_5!$A$8:$V$8</definedName>
    <definedName name="Anzahl_Kriterien_Blaetter">Steuerung!$A$13</definedName>
    <definedName name="BK_Fest">[1]Zusammenfassung!$H$75</definedName>
    <definedName name="BK_Optionen">[1]Zusammenfassung!$I$75</definedName>
    <definedName name="_xlnm.Print_Area" localSheetId="7">Deckblatt!$A$1:$B$10</definedName>
    <definedName name="_xlnm.Print_Area" localSheetId="10">Kriterien_1!$A$1:$J$12</definedName>
    <definedName name="_xlnm.Print_Area" localSheetId="11">Kriterien_2!$A$1:$J$12</definedName>
    <definedName name="_xlnm.Print_Area" localSheetId="12">Kriterien_3!$A$1:$J$12</definedName>
    <definedName name="_xlnm.Print_Area" localSheetId="13">Kriterien_4!$A$1:$J$12</definedName>
    <definedName name="_xlnm.Print_Area" localSheetId="14">Kriterien_5!$A$1:$J$12</definedName>
    <definedName name="_xlnm.Print_Titles" localSheetId="10">Kriterien_1!$1:$8</definedName>
    <definedName name="_xlnm.Print_Titles" localSheetId="11">Kriterien_2!$1:$8</definedName>
    <definedName name="_xlnm.Print_Titles" localSheetId="12">Kriterien_3!$1:$8</definedName>
    <definedName name="_xlnm.Print_Titles" localSheetId="13">Kriterien_4!$1:$8</definedName>
    <definedName name="_xlnm.Print_Titles" localSheetId="14">Kriterien_5!$1:$8</definedName>
    <definedName name="IK_Fest">[1]Zusammenfassung!$H$20</definedName>
    <definedName name="IK_Optionen">[1]Zusammenfassung!$I$20</definedName>
    <definedName name="Krit_1_Punkte_BLIC">Kriterien_1!$U$6</definedName>
    <definedName name="Krit_1_Punkte_Max">Kriterien_1!$E$6</definedName>
    <definedName name="Krit_1_Punkte_Selbst">Kriterien_1!$T$6</definedName>
    <definedName name="Krit_2_Punkte_BLIC">Kriterien_2!$U$6</definedName>
    <definedName name="Krit_2_Punkte_Max">Kriterien_2!$E$6</definedName>
    <definedName name="Krit_2_Punkte_Selbst">Kriterien_2!$T$6</definedName>
    <definedName name="Krit_3_Punkte_BLIC">Kriterien_3!$U$6</definedName>
    <definedName name="Krit_3_Punkte_Max">Kriterien_3!$E$6</definedName>
    <definedName name="Krit_3_Punkte_Selbst">Kriterien_3!$T$6</definedName>
    <definedName name="Krit_4_Punkte_BLIC">Kriterien_4!$U$6</definedName>
    <definedName name="Krit_4_Punkte_Max">Kriterien_4!$E$6</definedName>
    <definedName name="Krit_4_Punkte_Selbst">Kriterien_4!$T$6</definedName>
    <definedName name="Krit_5_Punkte_BLIC">Kriterien_5!$U$6</definedName>
    <definedName name="Krit_5_Punkte_Max">Kriterien_5!$E$6</definedName>
    <definedName name="Krit_5_Punkte_Selbst">Kriterien_5!$T$6</definedName>
    <definedName name="Prozent_A">Steuerung!$B$8</definedName>
    <definedName name="Prozent_B">Steuerung!$B$9</definedName>
    <definedName name="Prozent_C">Steuerung!$B$10</definedName>
    <definedName name="Prozent_D">Steuerung!$B$11</definedName>
    <definedName name="Vergabeschutz_Boolean_KL">Steuerung!$C$13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22" l="1"/>
  <c r="U884" i="22"/>
  <c r="T884" i="22"/>
  <c r="S884" i="22"/>
  <c r="Q884" i="22"/>
  <c r="N884" i="22"/>
  <c r="M884" i="22"/>
  <c r="V883" i="22"/>
  <c r="U883" i="22"/>
  <c r="T883" i="22"/>
  <c r="S883" i="22"/>
  <c r="Q883" i="22"/>
  <c r="N883" i="22"/>
  <c r="M883" i="22"/>
  <c r="V882" i="22"/>
  <c r="U882" i="22"/>
  <c r="T882" i="22"/>
  <c r="S882" i="22"/>
  <c r="Q882" i="22"/>
  <c r="O882" i="22"/>
  <c r="N882" i="22"/>
  <c r="M882" i="22"/>
  <c r="R882" i="22" s="1"/>
  <c r="U881" i="22"/>
  <c r="T881" i="22"/>
  <c r="S881" i="22"/>
  <c r="Q881" i="22"/>
  <c r="N881" i="22"/>
  <c r="M881" i="22"/>
  <c r="U880" i="22"/>
  <c r="T880" i="22"/>
  <c r="S880" i="22"/>
  <c r="R880" i="22"/>
  <c r="Q880" i="22"/>
  <c r="P880" i="22"/>
  <c r="N880" i="22"/>
  <c r="M880" i="22"/>
  <c r="V880" i="22" s="1"/>
  <c r="U879" i="22"/>
  <c r="T879" i="22"/>
  <c r="S879" i="22"/>
  <c r="Q879" i="22"/>
  <c r="N879" i="22"/>
  <c r="M879" i="22"/>
  <c r="U878" i="22"/>
  <c r="T878" i="22"/>
  <c r="S878" i="22"/>
  <c r="Q878" i="22"/>
  <c r="N878" i="22"/>
  <c r="M878" i="22"/>
  <c r="V877" i="22"/>
  <c r="U877" i="22"/>
  <c r="T877" i="22"/>
  <c r="S877" i="22"/>
  <c r="Q877" i="22"/>
  <c r="O877" i="22"/>
  <c r="N877" i="22"/>
  <c r="M877" i="22"/>
  <c r="U876" i="22"/>
  <c r="T876" i="22"/>
  <c r="S876" i="22"/>
  <c r="Q876" i="22"/>
  <c r="N876" i="22"/>
  <c r="M876" i="22"/>
  <c r="U875" i="22"/>
  <c r="T875" i="22"/>
  <c r="S875" i="22"/>
  <c r="Q875" i="22"/>
  <c r="N875" i="22"/>
  <c r="M875" i="22"/>
  <c r="U874" i="22"/>
  <c r="T874" i="22"/>
  <c r="S874" i="22"/>
  <c r="R874" i="22"/>
  <c r="Q874" i="22"/>
  <c r="P874" i="22"/>
  <c r="N874" i="22"/>
  <c r="M874" i="22"/>
  <c r="V874" i="22" s="1"/>
  <c r="U873" i="22"/>
  <c r="T873" i="22"/>
  <c r="S873" i="22"/>
  <c r="Q873" i="22"/>
  <c r="P873" i="22"/>
  <c r="N873" i="22"/>
  <c r="M873" i="22"/>
  <c r="U872" i="22"/>
  <c r="T872" i="22"/>
  <c r="S872" i="22"/>
  <c r="Q872" i="22"/>
  <c r="N872" i="22"/>
  <c r="M872" i="22"/>
  <c r="V871" i="22"/>
  <c r="U871" i="22"/>
  <c r="T871" i="22"/>
  <c r="S871" i="22"/>
  <c r="Q871" i="22"/>
  <c r="O871" i="22"/>
  <c r="N871" i="22"/>
  <c r="M871" i="22"/>
  <c r="U870" i="22"/>
  <c r="T870" i="22"/>
  <c r="S870" i="22"/>
  <c r="Q870" i="22"/>
  <c r="N870" i="22"/>
  <c r="M870" i="22"/>
  <c r="U869" i="22"/>
  <c r="T869" i="22"/>
  <c r="S869" i="22"/>
  <c r="Q869" i="22"/>
  <c r="N869" i="22"/>
  <c r="M869" i="22"/>
  <c r="U868" i="22"/>
  <c r="T868" i="22"/>
  <c r="S868" i="22"/>
  <c r="R868" i="22"/>
  <c r="Q868" i="22"/>
  <c r="P868" i="22"/>
  <c r="O868" i="22"/>
  <c r="N868" i="22"/>
  <c r="M868" i="22"/>
  <c r="V868" i="22" s="1"/>
  <c r="U867" i="22"/>
  <c r="T867" i="22"/>
  <c r="S867" i="22"/>
  <c r="Q867" i="22"/>
  <c r="N867" i="22"/>
  <c r="M867" i="22"/>
  <c r="U866" i="22"/>
  <c r="T866" i="22"/>
  <c r="S866" i="22"/>
  <c r="Q866" i="22"/>
  <c r="N866" i="22"/>
  <c r="M866" i="22"/>
  <c r="V865" i="22"/>
  <c r="U865" i="22"/>
  <c r="T865" i="22"/>
  <c r="S865" i="22"/>
  <c r="Q865" i="22"/>
  <c r="O865" i="22"/>
  <c r="N865" i="22"/>
  <c r="M865" i="22"/>
  <c r="U864" i="22"/>
  <c r="T864" i="22"/>
  <c r="S864" i="22"/>
  <c r="Q864" i="22"/>
  <c r="N864" i="22"/>
  <c r="M864" i="22"/>
  <c r="U863" i="22"/>
  <c r="T863" i="22"/>
  <c r="S863" i="22"/>
  <c r="Q863" i="22"/>
  <c r="N863" i="22"/>
  <c r="M863" i="22"/>
  <c r="U862" i="22"/>
  <c r="T862" i="22"/>
  <c r="S862" i="22"/>
  <c r="R862" i="22"/>
  <c r="Q862" i="22"/>
  <c r="P862" i="22"/>
  <c r="O862" i="22"/>
  <c r="N862" i="22"/>
  <c r="M862" i="22"/>
  <c r="V862" i="22" s="1"/>
  <c r="U861" i="22"/>
  <c r="T861" i="22"/>
  <c r="S861" i="22"/>
  <c r="Q861" i="22"/>
  <c r="P861" i="22"/>
  <c r="N861" i="22"/>
  <c r="M861" i="22"/>
  <c r="U860" i="22"/>
  <c r="T860" i="22"/>
  <c r="S860" i="22"/>
  <c r="Q860" i="22"/>
  <c r="N860" i="22"/>
  <c r="M860" i="22"/>
  <c r="V859" i="22"/>
  <c r="U859" i="22"/>
  <c r="T859" i="22"/>
  <c r="S859" i="22"/>
  <c r="Q859" i="22"/>
  <c r="O859" i="22"/>
  <c r="N859" i="22"/>
  <c r="M859" i="22"/>
  <c r="U858" i="22"/>
  <c r="T858" i="22"/>
  <c r="S858" i="22"/>
  <c r="Q858" i="22"/>
  <c r="N858" i="22"/>
  <c r="M858" i="22"/>
  <c r="U857" i="22"/>
  <c r="T857" i="22"/>
  <c r="S857" i="22"/>
  <c r="Q857" i="22"/>
  <c r="N857" i="22"/>
  <c r="M857" i="22"/>
  <c r="U856" i="22"/>
  <c r="T856" i="22"/>
  <c r="S856" i="22"/>
  <c r="R856" i="22"/>
  <c r="Q856" i="22"/>
  <c r="P856" i="22"/>
  <c r="O856" i="22"/>
  <c r="N856" i="22"/>
  <c r="M856" i="22"/>
  <c r="V856" i="22" s="1"/>
  <c r="U855" i="22"/>
  <c r="T855" i="22"/>
  <c r="S855" i="22"/>
  <c r="Q855" i="22"/>
  <c r="N855" i="22"/>
  <c r="M855" i="22"/>
  <c r="U854" i="22"/>
  <c r="T854" i="22"/>
  <c r="S854" i="22"/>
  <c r="Q854" i="22"/>
  <c r="N854" i="22"/>
  <c r="M854" i="22"/>
  <c r="V853" i="22"/>
  <c r="U853" i="22"/>
  <c r="T853" i="22"/>
  <c r="S853" i="22"/>
  <c r="Q853" i="22"/>
  <c r="O853" i="22"/>
  <c r="N853" i="22"/>
  <c r="M853" i="22"/>
  <c r="U852" i="22"/>
  <c r="T852" i="22"/>
  <c r="S852" i="22"/>
  <c r="Q852" i="22"/>
  <c r="O852" i="22"/>
  <c r="N852" i="22"/>
  <c r="M852" i="22"/>
  <c r="U851" i="22"/>
  <c r="T851" i="22"/>
  <c r="S851" i="22"/>
  <c r="Q851" i="22"/>
  <c r="N851" i="22"/>
  <c r="M851" i="22"/>
  <c r="U850" i="22"/>
  <c r="T850" i="22"/>
  <c r="S850" i="22"/>
  <c r="R850" i="22"/>
  <c r="Q850" i="22"/>
  <c r="P850" i="22"/>
  <c r="O850" i="22"/>
  <c r="N850" i="22"/>
  <c r="M850" i="22"/>
  <c r="V850" i="22" s="1"/>
  <c r="T849" i="22"/>
  <c r="U849" i="22" s="1"/>
  <c r="S849" i="22"/>
  <c r="Q849" i="22"/>
  <c r="N849" i="22"/>
  <c r="M849" i="22"/>
  <c r="U848" i="22"/>
  <c r="T848" i="22"/>
  <c r="S848" i="22"/>
  <c r="Q848" i="22"/>
  <c r="N848" i="22"/>
  <c r="M848" i="22"/>
  <c r="V847" i="22"/>
  <c r="U847" i="22"/>
  <c r="T847" i="22"/>
  <c r="S847" i="22"/>
  <c r="Q847" i="22"/>
  <c r="O847" i="22"/>
  <c r="N847" i="22"/>
  <c r="M847" i="22"/>
  <c r="U846" i="22"/>
  <c r="T846" i="22"/>
  <c r="S846" i="22"/>
  <c r="Q846" i="22"/>
  <c r="O846" i="22"/>
  <c r="N846" i="22"/>
  <c r="M846" i="22"/>
  <c r="U845" i="22"/>
  <c r="T845" i="22"/>
  <c r="S845" i="22"/>
  <c r="Q845" i="22"/>
  <c r="N845" i="22"/>
  <c r="M845" i="22"/>
  <c r="U844" i="22"/>
  <c r="T844" i="22"/>
  <c r="S844" i="22"/>
  <c r="R844" i="22"/>
  <c r="Q844" i="22"/>
  <c r="P844" i="22"/>
  <c r="O844" i="22"/>
  <c r="N844" i="22"/>
  <c r="M844" i="22"/>
  <c r="V844" i="22" s="1"/>
  <c r="U843" i="22"/>
  <c r="T843" i="22"/>
  <c r="S843" i="22"/>
  <c r="Q843" i="22"/>
  <c r="P843" i="22"/>
  <c r="N843" i="22"/>
  <c r="M843" i="22"/>
  <c r="U842" i="22"/>
  <c r="T842" i="22"/>
  <c r="S842" i="22"/>
  <c r="Q842" i="22"/>
  <c r="N842" i="22"/>
  <c r="M842" i="22"/>
  <c r="V841" i="22"/>
  <c r="U841" i="22"/>
  <c r="T841" i="22"/>
  <c r="S841" i="22"/>
  <c r="Q841" i="22"/>
  <c r="O841" i="22"/>
  <c r="N841" i="22"/>
  <c r="M841" i="22"/>
  <c r="U840" i="22"/>
  <c r="T840" i="22"/>
  <c r="S840" i="22"/>
  <c r="Q840" i="22"/>
  <c r="N840" i="22"/>
  <c r="M840" i="22"/>
  <c r="U839" i="22"/>
  <c r="T839" i="22"/>
  <c r="S839" i="22"/>
  <c r="Q839" i="22"/>
  <c r="N839" i="22"/>
  <c r="M839" i="22"/>
  <c r="U838" i="22"/>
  <c r="T838" i="22"/>
  <c r="S838" i="22"/>
  <c r="R838" i="22"/>
  <c r="Q838" i="22"/>
  <c r="P838" i="22"/>
  <c r="O838" i="22"/>
  <c r="N838" i="22"/>
  <c r="M838" i="22"/>
  <c r="V838" i="22" s="1"/>
  <c r="U837" i="22"/>
  <c r="T837" i="22"/>
  <c r="S837" i="22"/>
  <c r="Q837" i="22"/>
  <c r="P837" i="22"/>
  <c r="N837" i="22"/>
  <c r="M837" i="22"/>
  <c r="U836" i="22"/>
  <c r="T836" i="22"/>
  <c r="S836" i="22"/>
  <c r="Q836" i="22"/>
  <c r="N836" i="22"/>
  <c r="M836" i="22"/>
  <c r="V835" i="22"/>
  <c r="U835" i="22"/>
  <c r="T835" i="22"/>
  <c r="S835" i="22"/>
  <c r="Q835" i="22"/>
  <c r="O835" i="22"/>
  <c r="N835" i="22"/>
  <c r="M835" i="22"/>
  <c r="U834" i="22"/>
  <c r="T834" i="22"/>
  <c r="S834" i="22"/>
  <c r="Q834" i="22"/>
  <c r="N834" i="22"/>
  <c r="M834" i="22"/>
  <c r="U833" i="22"/>
  <c r="T833" i="22"/>
  <c r="S833" i="22"/>
  <c r="Q833" i="22"/>
  <c r="N833" i="22"/>
  <c r="M833" i="22"/>
  <c r="U832" i="22"/>
  <c r="T832" i="22"/>
  <c r="S832" i="22"/>
  <c r="R832" i="22"/>
  <c r="Q832" i="22"/>
  <c r="P832" i="22"/>
  <c r="O832" i="22"/>
  <c r="N832" i="22"/>
  <c r="M832" i="22"/>
  <c r="V832" i="22" s="1"/>
  <c r="U831" i="22"/>
  <c r="T831" i="22"/>
  <c r="S831" i="22"/>
  <c r="Q831" i="22"/>
  <c r="P831" i="22"/>
  <c r="O831" i="22"/>
  <c r="N831" i="22"/>
  <c r="M831" i="22"/>
  <c r="U830" i="22"/>
  <c r="T830" i="22"/>
  <c r="S830" i="22"/>
  <c r="Q830" i="22"/>
  <c r="N830" i="22"/>
  <c r="M830" i="22"/>
  <c r="V829" i="22"/>
  <c r="U829" i="22"/>
  <c r="T829" i="22"/>
  <c r="S829" i="22"/>
  <c r="Q829" i="22"/>
  <c r="O829" i="22"/>
  <c r="N829" i="22"/>
  <c r="M829" i="22"/>
  <c r="U828" i="22"/>
  <c r="T828" i="22"/>
  <c r="S828" i="22"/>
  <c r="Q828" i="22"/>
  <c r="O828" i="22"/>
  <c r="N828" i="22"/>
  <c r="M828" i="22"/>
  <c r="U827" i="22"/>
  <c r="T827" i="22"/>
  <c r="S827" i="22"/>
  <c r="Q827" i="22"/>
  <c r="N827" i="22"/>
  <c r="M827" i="22"/>
  <c r="U826" i="22"/>
  <c r="T826" i="22"/>
  <c r="S826" i="22"/>
  <c r="R826" i="22"/>
  <c r="Q826" i="22"/>
  <c r="P826" i="22"/>
  <c r="O826" i="22"/>
  <c r="N826" i="22"/>
  <c r="M826" i="22"/>
  <c r="V826" i="22" s="1"/>
  <c r="U825" i="22"/>
  <c r="T825" i="22"/>
  <c r="S825" i="22"/>
  <c r="Q825" i="22"/>
  <c r="P825" i="22"/>
  <c r="O825" i="22"/>
  <c r="N825" i="22"/>
  <c r="M825" i="22"/>
  <c r="U824" i="22"/>
  <c r="T824" i="22"/>
  <c r="S824" i="22"/>
  <c r="Q824" i="22"/>
  <c r="N824" i="22"/>
  <c r="M824" i="22"/>
  <c r="V823" i="22"/>
  <c r="U823" i="22"/>
  <c r="T823" i="22"/>
  <c r="S823" i="22"/>
  <c r="Q823" i="22"/>
  <c r="O823" i="22"/>
  <c r="N823" i="22"/>
  <c r="M823" i="22"/>
  <c r="U822" i="22"/>
  <c r="T822" i="22"/>
  <c r="S822" i="22"/>
  <c r="Q822" i="22"/>
  <c r="N822" i="22"/>
  <c r="M822" i="22"/>
  <c r="U821" i="22"/>
  <c r="T821" i="22"/>
  <c r="S821" i="22"/>
  <c r="Q821" i="22"/>
  <c r="N821" i="22"/>
  <c r="M821" i="22"/>
  <c r="U820" i="22"/>
  <c r="T820" i="22"/>
  <c r="S820" i="22"/>
  <c r="R820" i="22"/>
  <c r="Q820" i="22"/>
  <c r="P820" i="22"/>
  <c r="O820" i="22"/>
  <c r="N820" i="22"/>
  <c r="M820" i="22"/>
  <c r="V820" i="22" s="1"/>
  <c r="U819" i="22"/>
  <c r="T819" i="22"/>
  <c r="S819" i="22"/>
  <c r="Q819" i="22"/>
  <c r="P819" i="22"/>
  <c r="O819" i="22"/>
  <c r="N819" i="22"/>
  <c r="M819" i="22"/>
  <c r="U818" i="22"/>
  <c r="T818" i="22"/>
  <c r="S818" i="22"/>
  <c r="Q818" i="22"/>
  <c r="N818" i="22"/>
  <c r="M818" i="22"/>
  <c r="U817" i="22"/>
  <c r="T817" i="22"/>
  <c r="S817" i="22"/>
  <c r="Q817" i="22"/>
  <c r="N817" i="22"/>
  <c r="M817" i="22"/>
  <c r="U816" i="22"/>
  <c r="T816" i="22"/>
  <c r="S816" i="22"/>
  <c r="Q816" i="22"/>
  <c r="O816" i="22"/>
  <c r="N816" i="22"/>
  <c r="M816" i="22"/>
  <c r="U815" i="22"/>
  <c r="T815" i="22"/>
  <c r="S815" i="22"/>
  <c r="Q815" i="22"/>
  <c r="N815" i="22"/>
  <c r="M815" i="22"/>
  <c r="U814" i="22"/>
  <c r="T814" i="22"/>
  <c r="S814" i="22"/>
  <c r="R814" i="22"/>
  <c r="Q814" i="22"/>
  <c r="P814" i="22"/>
  <c r="O814" i="22"/>
  <c r="N814" i="22"/>
  <c r="M814" i="22"/>
  <c r="V814" i="22" s="1"/>
  <c r="T813" i="22"/>
  <c r="U813" i="22" s="1"/>
  <c r="S813" i="22"/>
  <c r="Q813" i="22"/>
  <c r="P813" i="22"/>
  <c r="O813" i="22"/>
  <c r="N813" i="22"/>
  <c r="M813" i="22"/>
  <c r="T812" i="22"/>
  <c r="U812" i="22" s="1"/>
  <c r="S812" i="22"/>
  <c r="Q812" i="22"/>
  <c r="N812" i="22"/>
  <c r="M812" i="22"/>
  <c r="V811" i="22"/>
  <c r="T811" i="22"/>
  <c r="U811" i="22" s="1"/>
  <c r="S811" i="22"/>
  <c r="Q811" i="22"/>
  <c r="N811" i="22"/>
  <c r="M811" i="22"/>
  <c r="U810" i="22"/>
  <c r="T810" i="22"/>
  <c r="S810" i="22"/>
  <c r="Q810" i="22"/>
  <c r="O810" i="22"/>
  <c r="N810" i="22"/>
  <c r="M810" i="22"/>
  <c r="U809" i="22"/>
  <c r="T809" i="22"/>
  <c r="S809" i="22"/>
  <c r="Q809" i="22"/>
  <c r="N809" i="22"/>
  <c r="M809" i="22"/>
  <c r="U808" i="22"/>
  <c r="T808" i="22"/>
  <c r="S808" i="22"/>
  <c r="R808" i="22"/>
  <c r="Q808" i="22"/>
  <c r="P808" i="22"/>
  <c r="O808" i="22"/>
  <c r="N808" i="22"/>
  <c r="M808" i="22"/>
  <c r="V808" i="22" s="1"/>
  <c r="U807" i="22"/>
  <c r="T807" i="22"/>
  <c r="S807" i="22"/>
  <c r="Q807" i="22"/>
  <c r="P807" i="22"/>
  <c r="O807" i="22"/>
  <c r="N807" i="22"/>
  <c r="M807" i="22"/>
  <c r="U806" i="22"/>
  <c r="T806" i="22"/>
  <c r="S806" i="22"/>
  <c r="Q806" i="22"/>
  <c r="N806" i="22"/>
  <c r="M806" i="22"/>
  <c r="V805" i="22"/>
  <c r="U805" i="22"/>
  <c r="T805" i="22"/>
  <c r="S805" i="22"/>
  <c r="Q805" i="22"/>
  <c r="O805" i="22"/>
  <c r="N805" i="22"/>
  <c r="M805" i="22"/>
  <c r="U804" i="22"/>
  <c r="T804" i="22"/>
  <c r="S804" i="22"/>
  <c r="Q804" i="22"/>
  <c r="O804" i="22"/>
  <c r="N804" i="22"/>
  <c r="M804" i="22"/>
  <c r="U803" i="22"/>
  <c r="T803" i="22"/>
  <c r="S803" i="22"/>
  <c r="R803" i="22"/>
  <c r="Q803" i="22"/>
  <c r="N803" i="22"/>
  <c r="M803" i="22"/>
  <c r="U802" i="22"/>
  <c r="T802" i="22"/>
  <c r="S802" i="22"/>
  <c r="R802" i="22"/>
  <c r="Q802" i="22"/>
  <c r="P802" i="22"/>
  <c r="O802" i="22"/>
  <c r="N802" i="22"/>
  <c r="M802" i="22"/>
  <c r="V802" i="22" s="1"/>
  <c r="U801" i="22"/>
  <c r="T801" i="22"/>
  <c r="S801" i="22"/>
  <c r="Q801" i="22"/>
  <c r="N801" i="22"/>
  <c r="M801" i="22"/>
  <c r="U800" i="22"/>
  <c r="T800" i="22"/>
  <c r="S800" i="22"/>
  <c r="Q800" i="22"/>
  <c r="N800" i="22"/>
  <c r="M800" i="22"/>
  <c r="U799" i="22"/>
  <c r="T799" i="22"/>
  <c r="S799" i="22"/>
  <c r="Q799" i="22"/>
  <c r="O799" i="22"/>
  <c r="N799" i="22"/>
  <c r="M799" i="22"/>
  <c r="U798" i="22"/>
  <c r="T798" i="22"/>
  <c r="S798" i="22"/>
  <c r="Q798" i="22"/>
  <c r="O798" i="22"/>
  <c r="N798" i="22"/>
  <c r="M798" i="22"/>
  <c r="U797" i="22"/>
  <c r="T797" i="22"/>
  <c r="S797" i="22"/>
  <c r="R797" i="22"/>
  <c r="Q797" i="22"/>
  <c r="N797" i="22"/>
  <c r="M797" i="22"/>
  <c r="U796" i="22"/>
  <c r="T796" i="22"/>
  <c r="S796" i="22"/>
  <c r="R796" i="22"/>
  <c r="Q796" i="22"/>
  <c r="P796" i="22"/>
  <c r="O796" i="22"/>
  <c r="N796" i="22"/>
  <c r="M796" i="22"/>
  <c r="V796" i="22" s="1"/>
  <c r="U795" i="22"/>
  <c r="T795" i="22"/>
  <c r="S795" i="22"/>
  <c r="Q795" i="22"/>
  <c r="P795" i="22"/>
  <c r="O795" i="22"/>
  <c r="N795" i="22"/>
  <c r="M795" i="22"/>
  <c r="U794" i="22"/>
  <c r="T794" i="22"/>
  <c r="S794" i="22"/>
  <c r="Q794" i="22"/>
  <c r="N794" i="22"/>
  <c r="M794" i="22"/>
  <c r="U793" i="22"/>
  <c r="T793" i="22"/>
  <c r="S793" i="22"/>
  <c r="Q793" i="22"/>
  <c r="N793" i="22"/>
  <c r="M793" i="22"/>
  <c r="U792" i="22"/>
  <c r="T792" i="22"/>
  <c r="S792" i="22"/>
  <c r="Q792" i="22"/>
  <c r="O792" i="22"/>
  <c r="N792" i="22"/>
  <c r="M792" i="22"/>
  <c r="U791" i="22"/>
  <c r="T791" i="22"/>
  <c r="S791" i="22"/>
  <c r="Q791" i="22"/>
  <c r="N791" i="22"/>
  <c r="M791" i="22"/>
  <c r="U790" i="22"/>
  <c r="T790" i="22"/>
  <c r="S790" i="22"/>
  <c r="R790" i="22"/>
  <c r="Q790" i="22"/>
  <c r="P790" i="22"/>
  <c r="O790" i="22"/>
  <c r="N790" i="22"/>
  <c r="M790" i="22"/>
  <c r="V790" i="22" s="1"/>
  <c r="U789" i="22"/>
  <c r="T789" i="22"/>
  <c r="S789" i="22"/>
  <c r="Q789" i="22"/>
  <c r="P789" i="22"/>
  <c r="O789" i="22"/>
  <c r="N789" i="22"/>
  <c r="M789" i="22"/>
  <c r="U788" i="22"/>
  <c r="T788" i="22"/>
  <c r="S788" i="22"/>
  <c r="Q788" i="22"/>
  <c r="N788" i="22"/>
  <c r="M788" i="22"/>
  <c r="V787" i="22"/>
  <c r="U787" i="22"/>
  <c r="T787" i="22"/>
  <c r="S787" i="22"/>
  <c r="Q787" i="22"/>
  <c r="P787" i="22"/>
  <c r="O787" i="22"/>
  <c r="N787" i="22"/>
  <c r="M787" i="22"/>
  <c r="R787" i="22" s="1"/>
  <c r="U786" i="22"/>
  <c r="T786" i="22"/>
  <c r="S786" i="22"/>
  <c r="Q786" i="22"/>
  <c r="O786" i="22"/>
  <c r="N786" i="22"/>
  <c r="M786" i="22"/>
  <c r="U785" i="22"/>
  <c r="T785" i="22"/>
  <c r="S785" i="22"/>
  <c r="Q785" i="22"/>
  <c r="N785" i="22"/>
  <c r="M785" i="22"/>
  <c r="V784" i="22"/>
  <c r="U784" i="22"/>
  <c r="T784" i="22"/>
  <c r="S784" i="22"/>
  <c r="R784" i="22"/>
  <c r="Q784" i="22"/>
  <c r="N784" i="22"/>
  <c r="M784" i="22"/>
  <c r="U783" i="22"/>
  <c r="T783" i="22"/>
  <c r="S783" i="22"/>
  <c r="Q783" i="22"/>
  <c r="P783" i="22"/>
  <c r="O783" i="22"/>
  <c r="N783" i="22"/>
  <c r="M783" i="22"/>
  <c r="U782" i="22"/>
  <c r="T782" i="22"/>
  <c r="S782" i="22"/>
  <c r="Q782" i="22"/>
  <c r="N782" i="22"/>
  <c r="M782" i="22"/>
  <c r="V781" i="22"/>
  <c r="U781" i="22"/>
  <c r="T781" i="22"/>
  <c r="S781" i="22"/>
  <c r="Q781" i="22"/>
  <c r="N781" i="22"/>
  <c r="M781" i="22"/>
  <c r="V780" i="22"/>
  <c r="T780" i="22"/>
  <c r="U780" i="22" s="1"/>
  <c r="S780" i="22"/>
  <c r="Q780" i="22"/>
  <c r="O780" i="22"/>
  <c r="N780" i="22"/>
  <c r="M780" i="22"/>
  <c r="U779" i="22"/>
  <c r="T779" i="22"/>
  <c r="S779" i="22"/>
  <c r="Q779" i="22"/>
  <c r="N779" i="22"/>
  <c r="M779" i="22"/>
  <c r="V778" i="22"/>
  <c r="U778" i="22"/>
  <c r="T778" i="22"/>
  <c r="S778" i="22"/>
  <c r="Q778" i="22"/>
  <c r="P778" i="22"/>
  <c r="N778" i="22"/>
  <c r="M778" i="22"/>
  <c r="R778" i="22" s="1"/>
  <c r="U777" i="22"/>
  <c r="T777" i="22"/>
  <c r="S777" i="22"/>
  <c r="Q777" i="22"/>
  <c r="P777" i="22"/>
  <c r="N777" i="22"/>
  <c r="M777" i="22"/>
  <c r="U776" i="22"/>
  <c r="T776" i="22"/>
  <c r="S776" i="22"/>
  <c r="Q776" i="22"/>
  <c r="N776" i="22"/>
  <c r="M776" i="22"/>
  <c r="V775" i="22"/>
  <c r="U775" i="22"/>
  <c r="T775" i="22"/>
  <c r="S775" i="22"/>
  <c r="Q775" i="22"/>
  <c r="P775" i="22"/>
  <c r="N775" i="22"/>
  <c r="M775" i="22"/>
  <c r="R775" i="22" s="1"/>
  <c r="U774" i="22"/>
  <c r="T774" i="22"/>
  <c r="S774" i="22"/>
  <c r="Q774" i="22"/>
  <c r="N774" i="22"/>
  <c r="M774" i="22"/>
  <c r="U773" i="22"/>
  <c r="T773" i="22"/>
  <c r="S773" i="22"/>
  <c r="Q773" i="22"/>
  <c r="N773" i="22"/>
  <c r="M773" i="22"/>
  <c r="U772" i="22"/>
  <c r="T772" i="22"/>
  <c r="S772" i="22"/>
  <c r="R772" i="22"/>
  <c r="Q772" i="22"/>
  <c r="P772" i="22"/>
  <c r="N772" i="22"/>
  <c r="M772" i="22"/>
  <c r="V772" i="22" s="1"/>
  <c r="U771" i="22"/>
  <c r="T771" i="22"/>
  <c r="S771" i="22"/>
  <c r="Q771" i="22"/>
  <c r="N771" i="22"/>
  <c r="M771" i="22"/>
  <c r="U770" i="22"/>
  <c r="T770" i="22"/>
  <c r="S770" i="22"/>
  <c r="R770" i="22"/>
  <c r="Q770" i="22"/>
  <c r="O770" i="22"/>
  <c r="N770" i="22"/>
  <c r="M770" i="22"/>
  <c r="U769" i="22"/>
  <c r="T769" i="22"/>
  <c r="S769" i="22"/>
  <c r="R769" i="22"/>
  <c r="Q769" i="22"/>
  <c r="P769" i="22"/>
  <c r="N769" i="22"/>
  <c r="M769" i="22"/>
  <c r="V769" i="22" s="1"/>
  <c r="U768" i="22"/>
  <c r="T768" i="22"/>
  <c r="S768" i="22"/>
  <c r="Q768" i="22"/>
  <c r="P768" i="22"/>
  <c r="O768" i="22"/>
  <c r="N768" i="22"/>
  <c r="M768" i="22"/>
  <c r="U767" i="22"/>
  <c r="T767" i="22"/>
  <c r="S767" i="22"/>
  <c r="Q767" i="22"/>
  <c r="N767" i="22"/>
  <c r="M767" i="22"/>
  <c r="V766" i="22"/>
  <c r="U766" i="22"/>
  <c r="T766" i="22"/>
  <c r="S766" i="22"/>
  <c r="R766" i="22"/>
  <c r="Q766" i="22"/>
  <c r="P766" i="22"/>
  <c r="N766" i="22"/>
  <c r="M766" i="22"/>
  <c r="O766" i="22" s="1"/>
  <c r="V765" i="22"/>
  <c r="U765" i="22"/>
  <c r="T765" i="22"/>
  <c r="S765" i="22"/>
  <c r="Q765" i="22"/>
  <c r="P765" i="22"/>
  <c r="O765" i="22"/>
  <c r="N765" i="22"/>
  <c r="M765" i="22"/>
  <c r="R765" i="22" s="1"/>
  <c r="U764" i="22"/>
  <c r="T764" i="22"/>
  <c r="S764" i="22"/>
  <c r="Q764" i="22"/>
  <c r="N764" i="22"/>
  <c r="M764" i="22"/>
  <c r="V763" i="22"/>
  <c r="U763" i="22"/>
  <c r="T763" i="22"/>
  <c r="S763" i="22"/>
  <c r="Q763" i="22"/>
  <c r="N763" i="22"/>
  <c r="M763" i="22"/>
  <c r="V762" i="22"/>
  <c r="U762" i="22"/>
  <c r="T762" i="22"/>
  <c r="S762" i="22"/>
  <c r="Q762" i="22"/>
  <c r="P762" i="22"/>
  <c r="N762" i="22"/>
  <c r="M762" i="22"/>
  <c r="R762" i="22" s="1"/>
  <c r="U761" i="22"/>
  <c r="T761" i="22"/>
  <c r="S761" i="22"/>
  <c r="Q761" i="22"/>
  <c r="N761" i="22"/>
  <c r="M761" i="22"/>
  <c r="V760" i="22"/>
  <c r="U760" i="22"/>
  <c r="T760" i="22"/>
  <c r="S760" i="22"/>
  <c r="R760" i="22"/>
  <c r="Q760" i="22"/>
  <c r="P760" i="22"/>
  <c r="O760" i="22"/>
  <c r="N760" i="22"/>
  <c r="M760" i="22"/>
  <c r="V759" i="22"/>
  <c r="U759" i="22"/>
  <c r="T759" i="22"/>
  <c r="S759" i="22"/>
  <c r="Q759" i="22"/>
  <c r="O759" i="22"/>
  <c r="N759" i="22"/>
  <c r="M759" i="22"/>
  <c r="R759" i="22" s="1"/>
  <c r="U758" i="22"/>
  <c r="T758" i="22"/>
  <c r="S758" i="22"/>
  <c r="R758" i="22"/>
  <c r="Q758" i="22"/>
  <c r="O758" i="22"/>
  <c r="N758" i="22"/>
  <c r="M758" i="22"/>
  <c r="U757" i="22"/>
  <c r="T757" i="22"/>
  <c r="S757" i="22"/>
  <c r="Q757" i="22"/>
  <c r="N757" i="22"/>
  <c r="M757" i="22"/>
  <c r="U756" i="22"/>
  <c r="T756" i="22"/>
  <c r="S756" i="22"/>
  <c r="Q756" i="22"/>
  <c r="P756" i="22"/>
  <c r="O756" i="22"/>
  <c r="N756" i="22"/>
  <c r="M756" i="22"/>
  <c r="U755" i="22"/>
  <c r="T755" i="22"/>
  <c r="S755" i="22"/>
  <c r="Q755" i="22"/>
  <c r="O755" i="22"/>
  <c r="N755" i="22"/>
  <c r="M755" i="22"/>
  <c r="U754" i="22"/>
  <c r="T754" i="22"/>
  <c r="S754" i="22"/>
  <c r="Q754" i="22"/>
  <c r="P754" i="22"/>
  <c r="N754" i="22"/>
  <c r="M754" i="22"/>
  <c r="V754" i="22" s="1"/>
  <c r="V753" i="22"/>
  <c r="U753" i="22"/>
  <c r="T753" i="22"/>
  <c r="S753" i="22"/>
  <c r="Q753" i="22"/>
  <c r="P753" i="22"/>
  <c r="O753" i="22"/>
  <c r="N753" i="22"/>
  <c r="M753" i="22"/>
  <c r="R753" i="22" s="1"/>
  <c r="T752" i="22"/>
  <c r="U752" i="22" s="1"/>
  <c r="S752" i="22"/>
  <c r="R752" i="22"/>
  <c r="Q752" i="22"/>
  <c r="N752" i="22"/>
  <c r="M752" i="22"/>
  <c r="U751" i="22"/>
  <c r="T751" i="22"/>
  <c r="S751" i="22"/>
  <c r="Q751" i="22"/>
  <c r="P751" i="22"/>
  <c r="O751" i="22"/>
  <c r="N751" i="22"/>
  <c r="M751" i="22"/>
  <c r="T750" i="22"/>
  <c r="U750" i="22" s="1"/>
  <c r="S750" i="22"/>
  <c r="Q750" i="22"/>
  <c r="N750" i="22"/>
  <c r="M750" i="22"/>
  <c r="U749" i="22"/>
  <c r="T749" i="22"/>
  <c r="S749" i="22"/>
  <c r="R749" i="22"/>
  <c r="Q749" i="22"/>
  <c r="O749" i="22"/>
  <c r="N749" i="22"/>
  <c r="M749" i="22"/>
  <c r="T748" i="22"/>
  <c r="U748" i="22" s="1"/>
  <c r="S748" i="22"/>
  <c r="R748" i="22"/>
  <c r="Q748" i="22"/>
  <c r="P748" i="22"/>
  <c r="O748" i="22"/>
  <c r="N748" i="22"/>
  <c r="M748" i="22"/>
  <c r="V748" i="22" s="1"/>
  <c r="U747" i="22"/>
  <c r="T747" i="22"/>
  <c r="S747" i="22"/>
  <c r="Q747" i="22"/>
  <c r="P747" i="22"/>
  <c r="N747" i="22"/>
  <c r="M747" i="22"/>
  <c r="U746" i="22"/>
  <c r="T746" i="22"/>
  <c r="S746" i="22"/>
  <c r="R746" i="22"/>
  <c r="Q746" i="22"/>
  <c r="O746" i="22"/>
  <c r="N746" i="22"/>
  <c r="M746" i="22"/>
  <c r="V745" i="22"/>
  <c r="U745" i="22"/>
  <c r="T745" i="22"/>
  <c r="S745" i="22"/>
  <c r="R745" i="22"/>
  <c r="Q745" i="22"/>
  <c r="P745" i="22"/>
  <c r="N745" i="22"/>
  <c r="M745" i="22"/>
  <c r="O745" i="22" s="1"/>
  <c r="U744" i="22"/>
  <c r="T744" i="22"/>
  <c r="S744" i="22"/>
  <c r="Q744" i="22"/>
  <c r="P744" i="22"/>
  <c r="O744" i="22"/>
  <c r="N744" i="22"/>
  <c r="M744" i="22"/>
  <c r="U743" i="22"/>
  <c r="T743" i="22"/>
  <c r="S743" i="22"/>
  <c r="Q743" i="22"/>
  <c r="N743" i="22"/>
  <c r="M743" i="22"/>
  <c r="V742" i="22"/>
  <c r="U742" i="22"/>
  <c r="T742" i="22"/>
  <c r="S742" i="22"/>
  <c r="Q742" i="22"/>
  <c r="N742" i="22"/>
  <c r="M742" i="22"/>
  <c r="O742" i="22" s="1"/>
  <c r="U741" i="22"/>
  <c r="T741" i="22"/>
  <c r="S741" i="22"/>
  <c r="Q741" i="22"/>
  <c r="P741" i="22"/>
  <c r="O741" i="22"/>
  <c r="N741" i="22"/>
  <c r="M741" i="22"/>
  <c r="U740" i="22"/>
  <c r="T740" i="22"/>
  <c r="S740" i="22"/>
  <c r="Q740" i="22"/>
  <c r="O740" i="22"/>
  <c r="N740" i="22"/>
  <c r="M740" i="22"/>
  <c r="V739" i="22"/>
  <c r="U739" i="22"/>
  <c r="T739" i="22"/>
  <c r="S739" i="22"/>
  <c r="Q739" i="22"/>
  <c r="P739" i="22"/>
  <c r="O739" i="22"/>
  <c r="N739" i="22"/>
  <c r="M739" i="22"/>
  <c r="R739" i="22" s="1"/>
  <c r="V738" i="22"/>
  <c r="U738" i="22"/>
  <c r="T738" i="22"/>
  <c r="S738" i="22"/>
  <c r="Q738" i="22"/>
  <c r="N738" i="22"/>
  <c r="M738" i="22"/>
  <c r="U737" i="22"/>
  <c r="T737" i="22"/>
  <c r="S737" i="22"/>
  <c r="Q737" i="22"/>
  <c r="O737" i="22"/>
  <c r="N737" i="22"/>
  <c r="M737" i="22"/>
  <c r="U736" i="22"/>
  <c r="T736" i="22"/>
  <c r="S736" i="22"/>
  <c r="Q736" i="22"/>
  <c r="N736" i="22"/>
  <c r="M736" i="22"/>
  <c r="V735" i="22"/>
  <c r="U735" i="22"/>
  <c r="T735" i="22"/>
  <c r="S735" i="22"/>
  <c r="Q735" i="22"/>
  <c r="P735" i="22"/>
  <c r="O735" i="22"/>
  <c r="N735" i="22"/>
  <c r="M735" i="22"/>
  <c r="R735" i="22" s="1"/>
  <c r="U734" i="22"/>
  <c r="T734" i="22"/>
  <c r="S734" i="22"/>
  <c r="R734" i="22"/>
  <c r="Q734" i="22"/>
  <c r="O734" i="22"/>
  <c r="N734" i="22"/>
  <c r="M734" i="22"/>
  <c r="U733" i="22"/>
  <c r="T733" i="22"/>
  <c r="S733" i="22"/>
  <c r="Q733" i="22"/>
  <c r="N733" i="22"/>
  <c r="M733" i="22"/>
  <c r="U732" i="22"/>
  <c r="T732" i="22"/>
  <c r="S732" i="22"/>
  <c r="Q732" i="22"/>
  <c r="N732" i="22"/>
  <c r="M732" i="22"/>
  <c r="U731" i="22"/>
  <c r="T731" i="22"/>
  <c r="S731" i="22"/>
  <c r="Q731" i="22"/>
  <c r="N731" i="22"/>
  <c r="M731" i="22"/>
  <c r="U730" i="22"/>
  <c r="T730" i="22"/>
  <c r="S730" i="22"/>
  <c r="Q730" i="22"/>
  <c r="N730" i="22"/>
  <c r="M730" i="22"/>
  <c r="U729" i="22"/>
  <c r="T729" i="22"/>
  <c r="S729" i="22"/>
  <c r="Q729" i="22"/>
  <c r="N729" i="22"/>
  <c r="M729" i="22"/>
  <c r="U728" i="22"/>
  <c r="T728" i="22"/>
  <c r="S728" i="22"/>
  <c r="Q728" i="22"/>
  <c r="N728" i="22"/>
  <c r="M728" i="22"/>
  <c r="U727" i="22"/>
  <c r="T727" i="22"/>
  <c r="S727" i="22"/>
  <c r="Q727" i="22"/>
  <c r="P727" i="22"/>
  <c r="O727" i="22"/>
  <c r="N727" i="22"/>
  <c r="M727" i="22"/>
  <c r="U726" i="22"/>
  <c r="T726" i="22"/>
  <c r="S726" i="22"/>
  <c r="Q726" i="22"/>
  <c r="N726" i="22"/>
  <c r="M726" i="22"/>
  <c r="U725" i="22"/>
  <c r="T725" i="22"/>
  <c r="S725" i="22"/>
  <c r="R725" i="22"/>
  <c r="Q725" i="22"/>
  <c r="N725" i="22"/>
  <c r="M725" i="22"/>
  <c r="U724" i="22"/>
  <c r="T724" i="22"/>
  <c r="S724" i="22"/>
  <c r="R724" i="22"/>
  <c r="Q724" i="22"/>
  <c r="O724" i="22"/>
  <c r="N724" i="22"/>
  <c r="M724" i="22"/>
  <c r="P724" i="22" s="1"/>
  <c r="V723" i="22"/>
  <c r="U723" i="22"/>
  <c r="T723" i="22"/>
  <c r="S723" i="22"/>
  <c r="Q723" i="22"/>
  <c r="P723" i="22"/>
  <c r="O723" i="22"/>
  <c r="N723" i="22"/>
  <c r="M723" i="22"/>
  <c r="R723" i="22" s="1"/>
  <c r="U722" i="22"/>
  <c r="T722" i="22"/>
  <c r="S722" i="22"/>
  <c r="R722" i="22"/>
  <c r="Q722" i="22"/>
  <c r="O722" i="22"/>
  <c r="N722" i="22"/>
  <c r="M722" i="22"/>
  <c r="V721" i="22"/>
  <c r="U721" i="22"/>
  <c r="T721" i="22"/>
  <c r="S721" i="22"/>
  <c r="R721" i="22"/>
  <c r="Q721" i="22"/>
  <c r="P721" i="22"/>
  <c r="O721" i="22"/>
  <c r="N721" i="22"/>
  <c r="M721" i="22"/>
  <c r="U720" i="22"/>
  <c r="T720" i="22"/>
  <c r="S720" i="22"/>
  <c r="Q720" i="22"/>
  <c r="P720" i="22"/>
  <c r="N720" i="22"/>
  <c r="M720" i="22"/>
  <c r="U719" i="22"/>
  <c r="T719" i="22"/>
  <c r="S719" i="22"/>
  <c r="Q719" i="22"/>
  <c r="O719" i="22"/>
  <c r="N719" i="22"/>
  <c r="M719" i="22"/>
  <c r="V718" i="22"/>
  <c r="U718" i="22"/>
  <c r="T718" i="22"/>
  <c r="S718" i="22"/>
  <c r="R718" i="22"/>
  <c r="Q718" i="22"/>
  <c r="P718" i="22"/>
  <c r="N718" i="22"/>
  <c r="M718" i="22"/>
  <c r="O718" i="22" s="1"/>
  <c r="V717" i="22"/>
  <c r="U717" i="22"/>
  <c r="T717" i="22"/>
  <c r="S717" i="22"/>
  <c r="Q717" i="22"/>
  <c r="O717" i="22"/>
  <c r="N717" i="22"/>
  <c r="M717" i="22"/>
  <c r="R717" i="22" s="1"/>
  <c r="U716" i="22"/>
  <c r="T716" i="22"/>
  <c r="S716" i="22"/>
  <c r="Q716" i="22"/>
  <c r="N716" i="22"/>
  <c r="M716" i="22"/>
  <c r="U715" i="22"/>
  <c r="T715" i="22"/>
  <c r="S715" i="22"/>
  <c r="Q715" i="22"/>
  <c r="N715" i="22"/>
  <c r="M715" i="22"/>
  <c r="V714" i="22"/>
  <c r="U714" i="22"/>
  <c r="T714" i="22"/>
  <c r="S714" i="22"/>
  <c r="R714" i="22"/>
  <c r="Q714" i="22"/>
  <c r="N714" i="22"/>
  <c r="M714" i="22"/>
  <c r="V713" i="22"/>
  <c r="U713" i="22"/>
  <c r="T713" i="22"/>
  <c r="S713" i="22"/>
  <c r="R713" i="22"/>
  <c r="Q713" i="22"/>
  <c r="P713" i="22"/>
  <c r="O713" i="22"/>
  <c r="N713" i="22"/>
  <c r="M713" i="22"/>
  <c r="V712" i="22"/>
  <c r="U712" i="22"/>
  <c r="T712" i="22"/>
  <c r="S712" i="22"/>
  <c r="R712" i="22"/>
  <c r="Q712" i="22"/>
  <c r="P712" i="22"/>
  <c r="O712" i="22"/>
  <c r="N712" i="22"/>
  <c r="M712" i="22"/>
  <c r="U711" i="22"/>
  <c r="T711" i="22"/>
  <c r="S711" i="22"/>
  <c r="Q711" i="22"/>
  <c r="N711" i="22"/>
  <c r="M711" i="22"/>
  <c r="V710" i="22"/>
  <c r="U710" i="22"/>
  <c r="T710" i="22"/>
  <c r="S710" i="22"/>
  <c r="Q710" i="22"/>
  <c r="N710" i="22"/>
  <c r="M710" i="22"/>
  <c r="V709" i="22"/>
  <c r="U709" i="22"/>
  <c r="T709" i="22"/>
  <c r="S709" i="22"/>
  <c r="Q709" i="22"/>
  <c r="P709" i="22"/>
  <c r="N709" i="22"/>
  <c r="M709" i="22"/>
  <c r="R709" i="22" s="1"/>
  <c r="V708" i="22"/>
  <c r="T708" i="22"/>
  <c r="U708" i="22" s="1"/>
  <c r="S708" i="22"/>
  <c r="R708" i="22"/>
  <c r="Q708" i="22"/>
  <c r="N708" i="22"/>
  <c r="M708" i="22"/>
  <c r="V707" i="22"/>
  <c r="T707" i="22"/>
  <c r="U707" i="22" s="1"/>
  <c r="S707" i="22"/>
  <c r="R707" i="22"/>
  <c r="Q707" i="22"/>
  <c r="P707" i="22"/>
  <c r="O707" i="22"/>
  <c r="N707" i="22"/>
  <c r="M707" i="22"/>
  <c r="U706" i="22"/>
  <c r="T706" i="22"/>
  <c r="S706" i="22"/>
  <c r="Q706" i="22"/>
  <c r="N706" i="22"/>
  <c r="M706" i="22"/>
  <c r="T705" i="22"/>
  <c r="U705" i="22" s="1"/>
  <c r="S705" i="22"/>
  <c r="R705" i="22"/>
  <c r="Q705" i="22"/>
  <c r="P705" i="22"/>
  <c r="N705" i="22"/>
  <c r="M705" i="22"/>
  <c r="V705" i="22" s="1"/>
  <c r="V704" i="22"/>
  <c r="T704" i="22"/>
  <c r="U704" i="22" s="1"/>
  <c r="S704" i="22"/>
  <c r="R704" i="22"/>
  <c r="Q704" i="22"/>
  <c r="P704" i="22"/>
  <c r="N704" i="22"/>
  <c r="M704" i="22"/>
  <c r="O704" i="22" s="1"/>
  <c r="T703" i="22"/>
  <c r="U703" i="22" s="1"/>
  <c r="S703" i="22"/>
  <c r="Q703" i="22"/>
  <c r="O703" i="22"/>
  <c r="N703" i="22"/>
  <c r="M703" i="22"/>
  <c r="T702" i="22"/>
  <c r="U702" i="22" s="1"/>
  <c r="S702" i="22"/>
  <c r="Q702" i="22"/>
  <c r="N702" i="22"/>
  <c r="M702" i="22"/>
  <c r="V701" i="22"/>
  <c r="U701" i="22"/>
  <c r="T701" i="22"/>
  <c r="S701" i="22"/>
  <c r="R701" i="22"/>
  <c r="Q701" i="22"/>
  <c r="P701" i="22"/>
  <c r="O701" i="22"/>
  <c r="N701" i="22"/>
  <c r="M701" i="22"/>
  <c r="U700" i="22"/>
  <c r="T700" i="22"/>
  <c r="S700" i="22"/>
  <c r="R700" i="22"/>
  <c r="Q700" i="22"/>
  <c r="O700" i="22"/>
  <c r="N700" i="22"/>
  <c r="M700" i="22"/>
  <c r="P700" i="22" s="1"/>
  <c r="U699" i="22"/>
  <c r="T699" i="22"/>
  <c r="S699" i="22"/>
  <c r="R699" i="22"/>
  <c r="Q699" i="22"/>
  <c r="P699" i="22"/>
  <c r="O699" i="22"/>
  <c r="N699" i="22"/>
  <c r="M699" i="22"/>
  <c r="V699" i="22" s="1"/>
  <c r="V698" i="22"/>
  <c r="U698" i="22"/>
  <c r="T698" i="22"/>
  <c r="S698" i="22"/>
  <c r="Q698" i="22"/>
  <c r="N698" i="22"/>
  <c r="M698" i="22"/>
  <c r="U697" i="22"/>
  <c r="T697" i="22"/>
  <c r="S697" i="22"/>
  <c r="Q697" i="22"/>
  <c r="N697" i="22"/>
  <c r="M697" i="22"/>
  <c r="V696" i="22"/>
  <c r="U696" i="22"/>
  <c r="T696" i="22"/>
  <c r="S696" i="22"/>
  <c r="Q696" i="22"/>
  <c r="N696" i="22"/>
  <c r="M696" i="22"/>
  <c r="V695" i="22"/>
  <c r="U695" i="22"/>
  <c r="T695" i="22"/>
  <c r="S695" i="22"/>
  <c r="R695" i="22"/>
  <c r="Q695" i="22"/>
  <c r="P695" i="22"/>
  <c r="O695" i="22"/>
  <c r="N695" i="22"/>
  <c r="M695" i="22"/>
  <c r="U694" i="22"/>
  <c r="T694" i="22"/>
  <c r="S694" i="22"/>
  <c r="Q694" i="22"/>
  <c r="P694" i="22"/>
  <c r="O694" i="22"/>
  <c r="N694" i="22"/>
  <c r="M694" i="22"/>
  <c r="U693" i="22"/>
  <c r="T693" i="22"/>
  <c r="S693" i="22"/>
  <c r="Q693" i="22"/>
  <c r="N693" i="22"/>
  <c r="M693" i="22"/>
  <c r="V692" i="22"/>
  <c r="U692" i="22"/>
  <c r="T692" i="22"/>
  <c r="S692" i="22"/>
  <c r="R692" i="22"/>
  <c r="Q692" i="22"/>
  <c r="P692" i="22"/>
  <c r="O692" i="22"/>
  <c r="N692" i="22"/>
  <c r="M692" i="22"/>
  <c r="V691" i="22"/>
  <c r="U691" i="22"/>
  <c r="T691" i="22"/>
  <c r="S691" i="22"/>
  <c r="Q691" i="22"/>
  <c r="O691" i="22"/>
  <c r="N691" i="22"/>
  <c r="M691" i="22"/>
  <c r="R691" i="22" s="1"/>
  <c r="U690" i="22"/>
  <c r="T690" i="22"/>
  <c r="S690" i="22"/>
  <c r="Q690" i="22"/>
  <c r="N690" i="22"/>
  <c r="M690" i="22"/>
  <c r="V689" i="22"/>
  <c r="U689" i="22"/>
  <c r="T689" i="22"/>
  <c r="S689" i="22"/>
  <c r="R689" i="22"/>
  <c r="Q689" i="22"/>
  <c r="P689" i="22"/>
  <c r="O689" i="22"/>
  <c r="N689" i="22"/>
  <c r="M689" i="22"/>
  <c r="U688" i="22"/>
  <c r="T688" i="22"/>
  <c r="S688" i="22"/>
  <c r="Q688" i="22"/>
  <c r="N688" i="22"/>
  <c r="M688" i="22"/>
  <c r="V688" i="22" s="1"/>
  <c r="U687" i="22"/>
  <c r="T687" i="22"/>
  <c r="S687" i="22"/>
  <c r="R687" i="22"/>
  <c r="Q687" i="22"/>
  <c r="P687" i="22"/>
  <c r="N687" i="22"/>
  <c r="M687" i="22"/>
  <c r="V687" i="22" s="1"/>
  <c r="V686" i="22"/>
  <c r="U686" i="22"/>
  <c r="T686" i="22"/>
  <c r="S686" i="22"/>
  <c r="R686" i="22"/>
  <c r="Q686" i="22"/>
  <c r="P686" i="22"/>
  <c r="N686" i="22"/>
  <c r="M686" i="22"/>
  <c r="O686" i="22" s="1"/>
  <c r="U685" i="22"/>
  <c r="T685" i="22"/>
  <c r="S685" i="22"/>
  <c r="Q685" i="22"/>
  <c r="P685" i="22"/>
  <c r="N685" i="22"/>
  <c r="M685" i="22"/>
  <c r="R685" i="22" s="1"/>
  <c r="U684" i="22"/>
  <c r="T684" i="22"/>
  <c r="S684" i="22"/>
  <c r="Q684" i="22"/>
  <c r="N684" i="22"/>
  <c r="M684" i="22"/>
  <c r="V683" i="22"/>
  <c r="U683" i="22"/>
  <c r="T683" i="22"/>
  <c r="S683" i="22"/>
  <c r="R683" i="22"/>
  <c r="Q683" i="22"/>
  <c r="P683" i="22"/>
  <c r="O683" i="22"/>
  <c r="N683" i="22"/>
  <c r="M683" i="22"/>
  <c r="V682" i="22"/>
  <c r="U682" i="22"/>
  <c r="T682" i="22"/>
  <c r="S682" i="22"/>
  <c r="R682" i="22"/>
  <c r="Q682" i="22"/>
  <c r="P682" i="22"/>
  <c r="N682" i="22"/>
  <c r="M682" i="22"/>
  <c r="O682" i="22" s="1"/>
  <c r="U681" i="22"/>
  <c r="T681" i="22"/>
  <c r="S681" i="22"/>
  <c r="R681" i="22"/>
  <c r="Q681" i="22"/>
  <c r="P681" i="22"/>
  <c r="O681" i="22"/>
  <c r="N681" i="22"/>
  <c r="M681" i="22"/>
  <c r="V681" i="22" s="1"/>
  <c r="U680" i="22"/>
  <c r="T680" i="22"/>
  <c r="S680" i="22"/>
  <c r="Q680" i="22"/>
  <c r="P680" i="22"/>
  <c r="N680" i="22"/>
  <c r="M680" i="22"/>
  <c r="U679" i="22"/>
  <c r="T679" i="22"/>
  <c r="S679" i="22"/>
  <c r="Q679" i="22"/>
  <c r="N679" i="22"/>
  <c r="M679" i="22"/>
  <c r="V678" i="22"/>
  <c r="T678" i="22"/>
  <c r="U678" i="22" s="1"/>
  <c r="S678" i="22"/>
  <c r="R678" i="22"/>
  <c r="Q678" i="22"/>
  <c r="O678" i="22"/>
  <c r="N678" i="22"/>
  <c r="M678" i="22"/>
  <c r="P678" i="22" s="1"/>
  <c r="U677" i="22"/>
  <c r="T677" i="22"/>
  <c r="S677" i="22"/>
  <c r="Q677" i="22"/>
  <c r="N677" i="22"/>
  <c r="M677" i="22"/>
  <c r="U676" i="22"/>
  <c r="T676" i="22"/>
  <c r="S676" i="22"/>
  <c r="R676" i="22"/>
  <c r="Q676" i="22"/>
  <c r="N676" i="22"/>
  <c r="M676" i="22"/>
  <c r="U675" i="22"/>
  <c r="T675" i="22"/>
  <c r="S675" i="22"/>
  <c r="Q675" i="22"/>
  <c r="P675" i="22"/>
  <c r="O675" i="22"/>
  <c r="N675" i="22"/>
  <c r="M675" i="22"/>
  <c r="U674" i="22"/>
  <c r="T674" i="22"/>
  <c r="S674" i="22"/>
  <c r="Q674" i="22"/>
  <c r="N674" i="22"/>
  <c r="M674" i="22"/>
  <c r="V673" i="22"/>
  <c r="U673" i="22"/>
  <c r="T673" i="22"/>
  <c r="S673" i="22"/>
  <c r="Q673" i="22"/>
  <c r="O673" i="22"/>
  <c r="N673" i="22"/>
  <c r="M673" i="22"/>
  <c r="R673" i="22" s="1"/>
  <c r="U672" i="22"/>
  <c r="T672" i="22"/>
  <c r="S672" i="22"/>
  <c r="R672" i="22"/>
  <c r="Q672" i="22"/>
  <c r="N672" i="22"/>
  <c r="M672" i="22"/>
  <c r="P672" i="22" s="1"/>
  <c r="V671" i="22"/>
  <c r="T671" i="22"/>
  <c r="U671" i="22" s="1"/>
  <c r="S671" i="22"/>
  <c r="R671" i="22"/>
  <c r="Q671" i="22"/>
  <c r="P671" i="22"/>
  <c r="O671" i="22"/>
  <c r="N671" i="22"/>
  <c r="M671" i="22"/>
  <c r="V670" i="22"/>
  <c r="T670" i="22"/>
  <c r="U670" i="22" s="1"/>
  <c r="S670" i="22"/>
  <c r="Q670" i="22"/>
  <c r="N670" i="22"/>
  <c r="M670" i="22"/>
  <c r="U669" i="22"/>
  <c r="T669" i="22"/>
  <c r="S669" i="22"/>
  <c r="Q669" i="22"/>
  <c r="N669" i="22"/>
  <c r="M669" i="22"/>
  <c r="V668" i="22"/>
  <c r="U668" i="22"/>
  <c r="T668" i="22"/>
  <c r="S668" i="22"/>
  <c r="Q668" i="22"/>
  <c r="O668" i="22"/>
  <c r="N668" i="22"/>
  <c r="M668" i="22"/>
  <c r="R668" i="22" s="1"/>
  <c r="U667" i="22"/>
  <c r="T667" i="22"/>
  <c r="S667" i="22"/>
  <c r="Q667" i="22"/>
  <c r="P667" i="22"/>
  <c r="N667" i="22"/>
  <c r="M667" i="22"/>
  <c r="R667" i="22" s="1"/>
  <c r="T666" i="22"/>
  <c r="U666" i="22" s="1"/>
  <c r="S666" i="22"/>
  <c r="Q666" i="22"/>
  <c r="N666" i="22"/>
  <c r="M666" i="22"/>
  <c r="U665" i="22"/>
  <c r="T665" i="22"/>
  <c r="S665" i="22"/>
  <c r="Q665" i="22"/>
  <c r="N665" i="22"/>
  <c r="M665" i="22"/>
  <c r="U664" i="22"/>
  <c r="T664" i="22"/>
  <c r="S664" i="22"/>
  <c r="Q664" i="22"/>
  <c r="N664" i="22"/>
  <c r="M664" i="22"/>
  <c r="U663" i="22"/>
  <c r="T663" i="22"/>
  <c r="S663" i="22"/>
  <c r="R663" i="22"/>
  <c r="Q663" i="22"/>
  <c r="P663" i="22"/>
  <c r="N663" i="22"/>
  <c r="M663" i="22"/>
  <c r="V663" i="22" s="1"/>
  <c r="V662" i="22"/>
  <c r="U662" i="22"/>
  <c r="T662" i="22"/>
  <c r="S662" i="22"/>
  <c r="R662" i="22"/>
  <c r="Q662" i="22"/>
  <c r="P662" i="22"/>
  <c r="N662" i="22"/>
  <c r="M662" i="22"/>
  <c r="O662" i="22" s="1"/>
  <c r="V661" i="22"/>
  <c r="U661" i="22"/>
  <c r="T661" i="22"/>
  <c r="S661" i="22"/>
  <c r="Q661" i="22"/>
  <c r="P661" i="22"/>
  <c r="O661" i="22"/>
  <c r="N661" i="22"/>
  <c r="M661" i="22"/>
  <c r="R661" i="22" s="1"/>
  <c r="U660" i="22"/>
  <c r="T660" i="22"/>
  <c r="S660" i="22"/>
  <c r="Q660" i="22"/>
  <c r="N660" i="22"/>
  <c r="M660" i="22"/>
  <c r="V659" i="22"/>
  <c r="U659" i="22"/>
  <c r="T659" i="22"/>
  <c r="S659" i="22"/>
  <c r="R659" i="22"/>
  <c r="Q659" i="22"/>
  <c r="P659" i="22"/>
  <c r="O659" i="22"/>
  <c r="N659" i="22"/>
  <c r="M659" i="22"/>
  <c r="V658" i="22"/>
  <c r="U658" i="22"/>
  <c r="T658" i="22"/>
  <c r="S658" i="22"/>
  <c r="R658" i="22"/>
  <c r="Q658" i="22"/>
  <c r="P658" i="22"/>
  <c r="N658" i="22"/>
  <c r="M658" i="22"/>
  <c r="O658" i="22" s="1"/>
  <c r="T657" i="22"/>
  <c r="U657" i="22" s="1"/>
  <c r="S657" i="22"/>
  <c r="Q657" i="22"/>
  <c r="N657" i="22"/>
  <c r="M657" i="22"/>
  <c r="U656" i="22"/>
  <c r="T656" i="22"/>
  <c r="S656" i="22"/>
  <c r="Q656" i="22"/>
  <c r="P656" i="22"/>
  <c r="N656" i="22"/>
  <c r="M656" i="22"/>
  <c r="U655" i="22"/>
  <c r="T655" i="22"/>
  <c r="S655" i="22"/>
  <c r="Q655" i="22"/>
  <c r="N655" i="22"/>
  <c r="M655" i="22"/>
  <c r="V654" i="22"/>
  <c r="U654" i="22"/>
  <c r="T654" i="22"/>
  <c r="S654" i="22"/>
  <c r="R654" i="22"/>
  <c r="Q654" i="22"/>
  <c r="O654" i="22"/>
  <c r="N654" i="22"/>
  <c r="M654" i="22"/>
  <c r="P654" i="22" s="1"/>
  <c r="U653" i="22"/>
  <c r="T653" i="22"/>
  <c r="S653" i="22"/>
  <c r="R653" i="22"/>
  <c r="Q653" i="22"/>
  <c r="O653" i="22"/>
  <c r="N653" i="22"/>
  <c r="M653" i="22"/>
  <c r="U652" i="22"/>
  <c r="T652" i="22"/>
  <c r="S652" i="22"/>
  <c r="R652" i="22"/>
  <c r="Q652" i="22"/>
  <c r="O652" i="22"/>
  <c r="N652" i="22"/>
  <c r="M652" i="22"/>
  <c r="V652" i="22" s="1"/>
  <c r="U651" i="22"/>
  <c r="T651" i="22"/>
  <c r="S651" i="22"/>
  <c r="Q651" i="22"/>
  <c r="P651" i="22"/>
  <c r="N651" i="22"/>
  <c r="M651" i="22"/>
  <c r="U650" i="22"/>
  <c r="T650" i="22"/>
  <c r="S650" i="22"/>
  <c r="R650" i="22"/>
  <c r="Q650" i="22"/>
  <c r="N650" i="22"/>
  <c r="M650" i="22"/>
  <c r="V649" i="22"/>
  <c r="U649" i="22"/>
  <c r="T649" i="22"/>
  <c r="S649" i="22"/>
  <c r="Q649" i="22"/>
  <c r="O649" i="22"/>
  <c r="N649" i="22"/>
  <c r="M649" i="22"/>
  <c r="R649" i="22" s="1"/>
  <c r="U648" i="22"/>
  <c r="T648" i="22"/>
  <c r="S648" i="22"/>
  <c r="R648" i="22"/>
  <c r="Q648" i="22"/>
  <c r="N648" i="22"/>
  <c r="M648" i="22"/>
  <c r="P648" i="22" s="1"/>
  <c r="V647" i="22"/>
  <c r="U647" i="22"/>
  <c r="T647" i="22"/>
  <c r="S647" i="22"/>
  <c r="R647" i="22"/>
  <c r="Q647" i="22"/>
  <c r="P647" i="22"/>
  <c r="O647" i="22"/>
  <c r="N647" i="22"/>
  <c r="M647" i="22"/>
  <c r="U646" i="22"/>
  <c r="T646" i="22"/>
  <c r="S646" i="22"/>
  <c r="Q646" i="22"/>
  <c r="N646" i="22"/>
  <c r="M646" i="22"/>
  <c r="U645" i="22"/>
  <c r="T645" i="22"/>
  <c r="S645" i="22"/>
  <c r="Q645" i="22"/>
  <c r="N645" i="22"/>
  <c r="M645" i="22"/>
  <c r="V644" i="22"/>
  <c r="U644" i="22"/>
  <c r="T644" i="22"/>
  <c r="S644" i="22"/>
  <c r="Q644" i="22"/>
  <c r="O644" i="22"/>
  <c r="N644" i="22"/>
  <c r="M644" i="22"/>
  <c r="R644" i="22" s="1"/>
  <c r="T643" i="22"/>
  <c r="U643" i="22" s="1"/>
  <c r="S643" i="22"/>
  <c r="Q643" i="22"/>
  <c r="P643" i="22"/>
  <c r="N643" i="22"/>
  <c r="M643" i="22"/>
  <c r="R643" i="22" s="1"/>
  <c r="U642" i="22"/>
  <c r="T642" i="22"/>
  <c r="S642" i="22"/>
  <c r="R642" i="22"/>
  <c r="Q642" i="22"/>
  <c r="O642" i="22"/>
  <c r="N642" i="22"/>
  <c r="M642" i="22"/>
  <c r="U641" i="22"/>
  <c r="T641" i="22"/>
  <c r="S641" i="22"/>
  <c r="Q641" i="22"/>
  <c r="O641" i="22"/>
  <c r="N641" i="22"/>
  <c r="M641" i="22"/>
  <c r="V640" i="22"/>
  <c r="T640" i="22"/>
  <c r="U640" i="22" s="1"/>
  <c r="S640" i="22"/>
  <c r="Q640" i="22"/>
  <c r="N640" i="22"/>
  <c r="M640" i="22"/>
  <c r="U639" i="22"/>
  <c r="T639" i="22"/>
  <c r="S639" i="22"/>
  <c r="R639" i="22"/>
  <c r="Q639" i="22"/>
  <c r="P639" i="22"/>
  <c r="N639" i="22"/>
  <c r="M639" i="22"/>
  <c r="V639" i="22" s="1"/>
  <c r="V638" i="22"/>
  <c r="U638" i="22"/>
  <c r="T638" i="22"/>
  <c r="S638" i="22"/>
  <c r="R638" i="22"/>
  <c r="Q638" i="22"/>
  <c r="P638" i="22"/>
  <c r="N638" i="22"/>
  <c r="M638" i="22"/>
  <c r="O638" i="22" s="1"/>
  <c r="V637" i="22"/>
  <c r="U637" i="22"/>
  <c r="T637" i="22"/>
  <c r="S637" i="22"/>
  <c r="Q637" i="22"/>
  <c r="O637" i="22"/>
  <c r="N637" i="22"/>
  <c r="M637" i="22"/>
  <c r="R637" i="22" s="1"/>
  <c r="U636" i="22"/>
  <c r="T636" i="22"/>
  <c r="S636" i="22"/>
  <c r="Q636" i="22"/>
  <c r="N636" i="22"/>
  <c r="M636" i="22"/>
  <c r="V635" i="22"/>
  <c r="T635" i="22"/>
  <c r="U635" i="22" s="1"/>
  <c r="S635" i="22"/>
  <c r="R635" i="22"/>
  <c r="Q635" i="22"/>
  <c r="P635" i="22"/>
  <c r="O635" i="22"/>
  <c r="N635" i="22"/>
  <c r="M635" i="22"/>
  <c r="V634" i="22"/>
  <c r="U634" i="22"/>
  <c r="T634" i="22"/>
  <c r="S634" i="22"/>
  <c r="R634" i="22"/>
  <c r="Q634" i="22"/>
  <c r="P634" i="22"/>
  <c r="N634" i="22"/>
  <c r="M634" i="22"/>
  <c r="O634" i="22" s="1"/>
  <c r="U633" i="22"/>
  <c r="T633" i="22"/>
  <c r="S633" i="22"/>
  <c r="R633" i="22"/>
  <c r="Q633" i="22"/>
  <c r="P633" i="22"/>
  <c r="N633" i="22"/>
  <c r="M633" i="22"/>
  <c r="V633" i="22" s="1"/>
  <c r="T632" i="22"/>
  <c r="U632" i="22" s="1"/>
  <c r="S632" i="22"/>
  <c r="Q632" i="22"/>
  <c r="O632" i="22"/>
  <c r="N632" i="22"/>
  <c r="M632" i="22"/>
  <c r="U631" i="22"/>
  <c r="T631" i="22"/>
  <c r="S631" i="22"/>
  <c r="Q631" i="22"/>
  <c r="N631" i="22"/>
  <c r="M631" i="22"/>
  <c r="V630" i="22"/>
  <c r="U630" i="22"/>
  <c r="T630" i="22"/>
  <c r="S630" i="22"/>
  <c r="R630" i="22"/>
  <c r="Q630" i="22"/>
  <c r="P630" i="22"/>
  <c r="O630" i="22"/>
  <c r="N630" i="22"/>
  <c r="M630" i="22"/>
  <c r="V629" i="22"/>
  <c r="U629" i="22"/>
  <c r="T629" i="22"/>
  <c r="S629" i="22"/>
  <c r="R629" i="22"/>
  <c r="Q629" i="22"/>
  <c r="P629" i="22"/>
  <c r="N629" i="22"/>
  <c r="M629" i="22"/>
  <c r="O629" i="22" s="1"/>
  <c r="V628" i="22"/>
  <c r="U628" i="22"/>
  <c r="T628" i="22"/>
  <c r="S628" i="22"/>
  <c r="R628" i="22"/>
  <c r="Q628" i="22"/>
  <c r="P628" i="22"/>
  <c r="O628" i="22"/>
  <c r="N628" i="22"/>
  <c r="M628" i="22"/>
  <c r="V627" i="22"/>
  <c r="U627" i="22"/>
  <c r="T627" i="22"/>
  <c r="S627" i="22"/>
  <c r="R627" i="22"/>
  <c r="Q627" i="22"/>
  <c r="P627" i="22"/>
  <c r="O627" i="22"/>
  <c r="N627" i="22"/>
  <c r="M627" i="22"/>
  <c r="V626" i="22"/>
  <c r="U626" i="22"/>
  <c r="T626" i="22"/>
  <c r="S626" i="22"/>
  <c r="Q626" i="22"/>
  <c r="P626" i="22"/>
  <c r="O626" i="22"/>
  <c r="N626" i="22"/>
  <c r="M626" i="22"/>
  <c r="R626" i="22" s="1"/>
  <c r="U625" i="22"/>
  <c r="T625" i="22"/>
  <c r="S625" i="22"/>
  <c r="Q625" i="22"/>
  <c r="N625" i="22"/>
  <c r="M625" i="22"/>
  <c r="V624" i="22"/>
  <c r="U624" i="22"/>
  <c r="T624" i="22"/>
  <c r="S624" i="22"/>
  <c r="R624" i="22"/>
  <c r="Q624" i="22"/>
  <c r="P624" i="22"/>
  <c r="O624" i="22"/>
  <c r="N624" i="22"/>
  <c r="M624" i="22"/>
  <c r="V623" i="22"/>
  <c r="U623" i="22"/>
  <c r="T623" i="22"/>
  <c r="S623" i="22"/>
  <c r="R623" i="22"/>
  <c r="Q623" i="22"/>
  <c r="P623" i="22"/>
  <c r="N623" i="22"/>
  <c r="M623" i="22"/>
  <c r="O623" i="22" s="1"/>
  <c r="V622" i="22"/>
  <c r="U622" i="22"/>
  <c r="T622" i="22"/>
  <c r="S622" i="22"/>
  <c r="R622" i="22"/>
  <c r="Q622" i="22"/>
  <c r="P622" i="22"/>
  <c r="O622" i="22"/>
  <c r="N622" i="22"/>
  <c r="M622" i="22"/>
  <c r="V621" i="22"/>
  <c r="U621" i="22"/>
  <c r="T621" i="22"/>
  <c r="S621" i="22"/>
  <c r="R621" i="22"/>
  <c r="Q621" i="22"/>
  <c r="P621" i="22"/>
  <c r="O621" i="22"/>
  <c r="N621" i="22"/>
  <c r="M621" i="22"/>
  <c r="U620" i="22"/>
  <c r="T620" i="22"/>
  <c r="S620" i="22"/>
  <c r="Q620" i="22"/>
  <c r="P620" i="22"/>
  <c r="N620" i="22"/>
  <c r="M620" i="22"/>
  <c r="U619" i="22"/>
  <c r="T619" i="22"/>
  <c r="S619" i="22"/>
  <c r="R619" i="22"/>
  <c r="Q619" i="22"/>
  <c r="N619" i="22"/>
  <c r="M619" i="22"/>
  <c r="V618" i="22"/>
  <c r="U618" i="22"/>
  <c r="T618" i="22"/>
  <c r="S618" i="22"/>
  <c r="R618" i="22"/>
  <c r="Q618" i="22"/>
  <c r="P618" i="22"/>
  <c r="O618" i="22"/>
  <c r="N618" i="22"/>
  <c r="M618" i="22"/>
  <c r="V617" i="22"/>
  <c r="U617" i="22"/>
  <c r="T617" i="22"/>
  <c r="S617" i="22"/>
  <c r="R617" i="22"/>
  <c r="Q617" i="22"/>
  <c r="P617" i="22"/>
  <c r="N617" i="22"/>
  <c r="M617" i="22"/>
  <c r="O617" i="22" s="1"/>
  <c r="V616" i="22"/>
  <c r="U616" i="22"/>
  <c r="T616" i="22"/>
  <c r="S616" i="22"/>
  <c r="R616" i="22"/>
  <c r="Q616" i="22"/>
  <c r="P616" i="22"/>
  <c r="O616" i="22"/>
  <c r="N616" i="22"/>
  <c r="M616" i="22"/>
  <c r="V615" i="22"/>
  <c r="U615" i="22"/>
  <c r="T615" i="22"/>
  <c r="S615" i="22"/>
  <c r="R615" i="22"/>
  <c r="Q615" i="22"/>
  <c r="P615" i="22"/>
  <c r="O615" i="22"/>
  <c r="N615" i="22"/>
  <c r="M615" i="22"/>
  <c r="V614" i="22"/>
  <c r="U614" i="22"/>
  <c r="T614" i="22"/>
  <c r="S614" i="22"/>
  <c r="Q614" i="22"/>
  <c r="P614" i="22"/>
  <c r="O614" i="22"/>
  <c r="N614" i="22"/>
  <c r="M614" i="22"/>
  <c r="R614" i="22" s="1"/>
  <c r="V613" i="22"/>
  <c r="U613" i="22"/>
  <c r="T613" i="22"/>
  <c r="S613" i="22"/>
  <c r="R613" i="22"/>
  <c r="Q613" i="22"/>
  <c r="N613" i="22"/>
  <c r="M613" i="22"/>
  <c r="V612" i="22"/>
  <c r="U612" i="22"/>
  <c r="T612" i="22"/>
  <c r="S612" i="22"/>
  <c r="R612" i="22"/>
  <c r="Q612" i="22"/>
  <c r="P612" i="22"/>
  <c r="O612" i="22"/>
  <c r="N612" i="22"/>
  <c r="M612" i="22"/>
  <c r="V611" i="22"/>
  <c r="U611" i="22"/>
  <c r="T611" i="22"/>
  <c r="S611" i="22"/>
  <c r="R611" i="22"/>
  <c r="Q611" i="22"/>
  <c r="P611" i="22"/>
  <c r="N611" i="22"/>
  <c r="M611" i="22"/>
  <c r="O611" i="22" s="1"/>
  <c r="V610" i="22"/>
  <c r="U610" i="22"/>
  <c r="T610" i="22"/>
  <c r="S610" i="22"/>
  <c r="R610" i="22"/>
  <c r="Q610" i="22"/>
  <c r="P610" i="22"/>
  <c r="O610" i="22"/>
  <c r="N610" i="22"/>
  <c r="M610" i="22"/>
  <c r="V609" i="22"/>
  <c r="U609" i="22"/>
  <c r="T609" i="22"/>
  <c r="S609" i="22"/>
  <c r="R609" i="22"/>
  <c r="Q609" i="22"/>
  <c r="P609" i="22"/>
  <c r="O609" i="22"/>
  <c r="N609" i="22"/>
  <c r="M609" i="22"/>
  <c r="V608" i="22"/>
  <c r="U608" i="22"/>
  <c r="T608" i="22"/>
  <c r="S608" i="22"/>
  <c r="Q608" i="22"/>
  <c r="P608" i="22"/>
  <c r="O608" i="22"/>
  <c r="N608" i="22"/>
  <c r="M608" i="22"/>
  <c r="R608" i="22" s="1"/>
  <c r="U607" i="22"/>
  <c r="T607" i="22"/>
  <c r="S607" i="22"/>
  <c r="R607" i="22"/>
  <c r="Q607" i="22"/>
  <c r="N607" i="22"/>
  <c r="M607" i="22"/>
  <c r="V606" i="22"/>
  <c r="U606" i="22"/>
  <c r="T606" i="22"/>
  <c r="S606" i="22"/>
  <c r="R606" i="22"/>
  <c r="Q606" i="22"/>
  <c r="P606" i="22"/>
  <c r="O606" i="22"/>
  <c r="N606" i="22"/>
  <c r="M606" i="22"/>
  <c r="V605" i="22"/>
  <c r="U605" i="22"/>
  <c r="T605" i="22"/>
  <c r="S605" i="22"/>
  <c r="R605" i="22"/>
  <c r="Q605" i="22"/>
  <c r="P605" i="22"/>
  <c r="N605" i="22"/>
  <c r="M605" i="22"/>
  <c r="O605" i="22" s="1"/>
  <c r="V604" i="22"/>
  <c r="U604" i="22"/>
  <c r="T604" i="22"/>
  <c r="S604" i="22"/>
  <c r="R604" i="22"/>
  <c r="Q604" i="22"/>
  <c r="P604" i="22"/>
  <c r="O604" i="22"/>
  <c r="N604" i="22"/>
  <c r="M604" i="22"/>
  <c r="U603" i="22"/>
  <c r="T603" i="22"/>
  <c r="S603" i="22"/>
  <c r="R603" i="22"/>
  <c r="Q603" i="22"/>
  <c r="N603" i="22"/>
  <c r="M603" i="22"/>
  <c r="U602" i="22"/>
  <c r="T602" i="22"/>
  <c r="S602" i="22"/>
  <c r="Q602" i="22"/>
  <c r="N602" i="22"/>
  <c r="M602" i="22"/>
  <c r="U601" i="22"/>
  <c r="T601" i="22"/>
  <c r="S601" i="22"/>
  <c r="R601" i="22"/>
  <c r="Q601" i="22"/>
  <c r="N601" i="22"/>
  <c r="M601" i="22"/>
  <c r="V600" i="22"/>
  <c r="U600" i="22"/>
  <c r="T600" i="22"/>
  <c r="S600" i="22"/>
  <c r="R600" i="22"/>
  <c r="Q600" i="22"/>
  <c r="P600" i="22"/>
  <c r="O600" i="22"/>
  <c r="N600" i="22"/>
  <c r="M600" i="22"/>
  <c r="U599" i="22"/>
  <c r="T599" i="22"/>
  <c r="S599" i="22"/>
  <c r="Q599" i="22"/>
  <c r="N599" i="22"/>
  <c r="M599" i="22"/>
  <c r="V598" i="22"/>
  <c r="U598" i="22"/>
  <c r="T598" i="22"/>
  <c r="S598" i="22"/>
  <c r="R598" i="22"/>
  <c r="Q598" i="22"/>
  <c r="P598" i="22"/>
  <c r="O598" i="22"/>
  <c r="N598" i="22"/>
  <c r="M598" i="22"/>
  <c r="V597" i="22"/>
  <c r="U597" i="22"/>
  <c r="T597" i="22"/>
  <c r="S597" i="22"/>
  <c r="R597" i="22"/>
  <c r="Q597" i="22"/>
  <c r="O597" i="22"/>
  <c r="N597" i="22"/>
  <c r="M597" i="22"/>
  <c r="P597" i="22" s="1"/>
  <c r="V596" i="22"/>
  <c r="U596" i="22"/>
  <c r="T596" i="22"/>
  <c r="S596" i="22"/>
  <c r="Q596" i="22"/>
  <c r="P596" i="22"/>
  <c r="O596" i="22"/>
  <c r="N596" i="22"/>
  <c r="M596" i="22"/>
  <c r="R596" i="22" s="1"/>
  <c r="V595" i="22"/>
  <c r="U595" i="22"/>
  <c r="T595" i="22"/>
  <c r="S595" i="22"/>
  <c r="R595" i="22"/>
  <c r="Q595" i="22"/>
  <c r="N595" i="22"/>
  <c r="M595" i="22"/>
  <c r="V594" i="22"/>
  <c r="U594" i="22"/>
  <c r="T594" i="22"/>
  <c r="S594" i="22"/>
  <c r="R594" i="22"/>
  <c r="Q594" i="22"/>
  <c r="P594" i="22"/>
  <c r="O594" i="22"/>
  <c r="N594" i="22"/>
  <c r="M594" i="22"/>
  <c r="V593" i="22"/>
  <c r="U593" i="22"/>
  <c r="T593" i="22"/>
  <c r="S593" i="22"/>
  <c r="Q593" i="22"/>
  <c r="O593" i="22"/>
  <c r="N593" i="22"/>
  <c r="M593" i="22"/>
  <c r="R593" i="22" s="1"/>
  <c r="U592" i="22"/>
  <c r="T592" i="22"/>
  <c r="S592" i="22"/>
  <c r="Q592" i="22"/>
  <c r="N592" i="22"/>
  <c r="M592" i="22"/>
  <c r="V591" i="22"/>
  <c r="U591" i="22"/>
  <c r="T591" i="22"/>
  <c r="S591" i="22"/>
  <c r="R591" i="22"/>
  <c r="Q591" i="22"/>
  <c r="P591" i="22"/>
  <c r="O591" i="22"/>
  <c r="N591" i="22"/>
  <c r="M591" i="22"/>
  <c r="V590" i="22"/>
  <c r="U590" i="22"/>
  <c r="T590" i="22"/>
  <c r="S590" i="22"/>
  <c r="Q590" i="22"/>
  <c r="P590" i="22"/>
  <c r="O590" i="22"/>
  <c r="N590" i="22"/>
  <c r="M590" i="22"/>
  <c r="R590" i="22" s="1"/>
  <c r="V589" i="22"/>
  <c r="U589" i="22"/>
  <c r="T589" i="22"/>
  <c r="S589" i="22"/>
  <c r="R589" i="22"/>
  <c r="Q589" i="22"/>
  <c r="O589" i="22"/>
  <c r="N589" i="22"/>
  <c r="M589" i="22"/>
  <c r="P589" i="22" s="1"/>
  <c r="V588" i="22"/>
  <c r="U588" i="22"/>
  <c r="T588" i="22"/>
  <c r="S588" i="22"/>
  <c r="R588" i="22"/>
  <c r="Q588" i="22"/>
  <c r="P588" i="22"/>
  <c r="O588" i="22"/>
  <c r="N588" i="22"/>
  <c r="M588" i="22"/>
  <c r="V587" i="22"/>
  <c r="U587" i="22"/>
  <c r="T587" i="22"/>
  <c r="S587" i="22"/>
  <c r="Q587" i="22"/>
  <c r="P587" i="22"/>
  <c r="N587" i="22"/>
  <c r="M587" i="22"/>
  <c r="U586" i="22"/>
  <c r="T586" i="22"/>
  <c r="S586" i="22"/>
  <c r="Q586" i="22"/>
  <c r="P586" i="22"/>
  <c r="N586" i="22"/>
  <c r="M586" i="22"/>
  <c r="U585" i="22"/>
  <c r="T585" i="22"/>
  <c r="S585" i="22"/>
  <c r="R585" i="22"/>
  <c r="Q585" i="22"/>
  <c r="P585" i="22"/>
  <c r="O585" i="22"/>
  <c r="N585" i="22"/>
  <c r="M585" i="22"/>
  <c r="V585" i="22" s="1"/>
  <c r="V584" i="22"/>
  <c r="U584" i="22"/>
  <c r="T584" i="22"/>
  <c r="S584" i="22"/>
  <c r="Q584" i="22"/>
  <c r="P584" i="22"/>
  <c r="O584" i="22"/>
  <c r="N584" i="22"/>
  <c r="M584" i="22"/>
  <c r="R584" i="22" s="1"/>
  <c r="U583" i="22"/>
  <c r="T583" i="22"/>
  <c r="S583" i="22"/>
  <c r="Q583" i="22"/>
  <c r="N583" i="22"/>
  <c r="M583" i="22"/>
  <c r="V582" i="22"/>
  <c r="U582" i="22"/>
  <c r="T582" i="22"/>
  <c r="S582" i="22"/>
  <c r="R582" i="22"/>
  <c r="Q582" i="22"/>
  <c r="P582" i="22"/>
  <c r="N582" i="22"/>
  <c r="M582" i="22"/>
  <c r="O582" i="22" s="1"/>
  <c r="U581" i="22"/>
  <c r="T581" i="22"/>
  <c r="S581" i="22"/>
  <c r="Q581" i="22"/>
  <c r="P581" i="22"/>
  <c r="N581" i="22"/>
  <c r="M581" i="22"/>
  <c r="V581" i="22" s="1"/>
  <c r="U580" i="22"/>
  <c r="T580" i="22"/>
  <c r="S580" i="22"/>
  <c r="R580" i="22"/>
  <c r="Q580" i="22"/>
  <c r="P580" i="22"/>
  <c r="N580" i="22"/>
  <c r="M580" i="22"/>
  <c r="U579" i="22"/>
  <c r="T579" i="22"/>
  <c r="S579" i="22"/>
  <c r="R579" i="22"/>
  <c r="Q579" i="22"/>
  <c r="P579" i="22"/>
  <c r="O579" i="22"/>
  <c r="N579" i="22"/>
  <c r="M579" i="22"/>
  <c r="V579" i="22" s="1"/>
  <c r="U578" i="22"/>
  <c r="T578" i="22"/>
  <c r="S578" i="22"/>
  <c r="Q578" i="22"/>
  <c r="N578" i="22"/>
  <c r="M578" i="22"/>
  <c r="V577" i="22"/>
  <c r="U577" i="22"/>
  <c r="T577" i="22"/>
  <c r="S577" i="22"/>
  <c r="R577" i="22"/>
  <c r="Q577" i="22"/>
  <c r="O577" i="22"/>
  <c r="N577" i="22"/>
  <c r="M577" i="22"/>
  <c r="P577" i="22" s="1"/>
  <c r="V576" i="22"/>
  <c r="U576" i="22"/>
  <c r="T576" i="22"/>
  <c r="S576" i="22"/>
  <c r="Q576" i="22"/>
  <c r="O576" i="22"/>
  <c r="N576" i="22"/>
  <c r="M576" i="22"/>
  <c r="R576" i="22" s="1"/>
  <c r="V575" i="22"/>
  <c r="U575" i="22"/>
  <c r="T575" i="22"/>
  <c r="S575" i="22"/>
  <c r="R575" i="22"/>
  <c r="Q575" i="22"/>
  <c r="P575" i="22"/>
  <c r="N575" i="22"/>
  <c r="M575" i="22"/>
  <c r="O575" i="22" s="1"/>
  <c r="U574" i="22"/>
  <c r="T574" i="22"/>
  <c r="S574" i="22"/>
  <c r="Q574" i="22"/>
  <c r="P574" i="22"/>
  <c r="O574" i="22"/>
  <c r="N574" i="22"/>
  <c r="M574" i="22"/>
  <c r="U573" i="22"/>
  <c r="T573" i="22"/>
  <c r="S573" i="22"/>
  <c r="Q573" i="22"/>
  <c r="O573" i="22"/>
  <c r="N573" i="22"/>
  <c r="M573" i="22"/>
  <c r="V572" i="22"/>
  <c r="U572" i="22"/>
  <c r="T572" i="22"/>
  <c r="S572" i="22"/>
  <c r="Q572" i="22"/>
  <c r="P572" i="22"/>
  <c r="O572" i="22"/>
  <c r="N572" i="22"/>
  <c r="M572" i="22"/>
  <c r="R572" i="22" s="1"/>
  <c r="V571" i="22"/>
  <c r="U571" i="22"/>
  <c r="T571" i="22"/>
  <c r="S571" i="22"/>
  <c r="R571" i="22"/>
  <c r="Q571" i="22"/>
  <c r="O571" i="22"/>
  <c r="N571" i="22"/>
  <c r="M571" i="22"/>
  <c r="P571" i="22" s="1"/>
  <c r="V570" i="22"/>
  <c r="U570" i="22"/>
  <c r="T570" i="22"/>
  <c r="S570" i="22"/>
  <c r="Q570" i="22"/>
  <c r="P570" i="22"/>
  <c r="O570" i="22"/>
  <c r="N570" i="22"/>
  <c r="M570" i="22"/>
  <c r="R570" i="22" s="1"/>
  <c r="U569" i="22"/>
  <c r="T569" i="22"/>
  <c r="S569" i="22"/>
  <c r="Q569" i="22"/>
  <c r="N569" i="22"/>
  <c r="M569" i="22"/>
  <c r="U568" i="22"/>
  <c r="T568" i="22"/>
  <c r="S568" i="22"/>
  <c r="Q568" i="22"/>
  <c r="P568" i="22"/>
  <c r="N568" i="22"/>
  <c r="M568" i="22"/>
  <c r="V567" i="22"/>
  <c r="U567" i="22"/>
  <c r="T567" i="22"/>
  <c r="S567" i="22"/>
  <c r="R567" i="22"/>
  <c r="Q567" i="22"/>
  <c r="P567" i="22"/>
  <c r="O567" i="22"/>
  <c r="N567" i="22"/>
  <c r="M567" i="22"/>
  <c r="V566" i="22"/>
  <c r="U566" i="22"/>
  <c r="T566" i="22"/>
  <c r="S566" i="22"/>
  <c r="Q566" i="22"/>
  <c r="P566" i="22"/>
  <c r="O566" i="22"/>
  <c r="N566" i="22"/>
  <c r="M566" i="22"/>
  <c r="R566" i="22" s="1"/>
  <c r="V565" i="22"/>
  <c r="U565" i="22"/>
  <c r="T565" i="22"/>
  <c r="S565" i="22"/>
  <c r="Q565" i="22"/>
  <c r="O565" i="22"/>
  <c r="N565" i="22"/>
  <c r="M565" i="22"/>
  <c r="V564" i="22"/>
  <c r="U564" i="22"/>
  <c r="T564" i="22"/>
  <c r="S564" i="22"/>
  <c r="Q564" i="22"/>
  <c r="P564" i="22"/>
  <c r="N564" i="22"/>
  <c r="M564" i="22"/>
  <c r="V563" i="22"/>
  <c r="T563" i="22"/>
  <c r="U563" i="22" s="1"/>
  <c r="S563" i="22"/>
  <c r="Q563" i="22"/>
  <c r="P563" i="22"/>
  <c r="N563" i="22"/>
  <c r="M563" i="22"/>
  <c r="U562" i="22"/>
  <c r="T562" i="22"/>
  <c r="S562" i="22"/>
  <c r="Q562" i="22"/>
  <c r="P562" i="22"/>
  <c r="N562" i="22"/>
  <c r="M562" i="22"/>
  <c r="U561" i="22"/>
  <c r="T561" i="22"/>
  <c r="S561" i="22"/>
  <c r="R561" i="22"/>
  <c r="Q561" i="22"/>
  <c r="P561" i="22"/>
  <c r="O561" i="22"/>
  <c r="N561" i="22"/>
  <c r="M561" i="22"/>
  <c r="V561" i="22" s="1"/>
  <c r="V560" i="22"/>
  <c r="U560" i="22"/>
  <c r="T560" i="22"/>
  <c r="S560" i="22"/>
  <c r="Q560" i="22"/>
  <c r="P560" i="22"/>
  <c r="O560" i="22"/>
  <c r="N560" i="22"/>
  <c r="M560" i="22"/>
  <c r="R560" i="22" s="1"/>
  <c r="V559" i="22"/>
  <c r="U559" i="22"/>
  <c r="T559" i="22"/>
  <c r="S559" i="22"/>
  <c r="R559" i="22"/>
  <c r="Q559" i="22"/>
  <c r="N559" i="22"/>
  <c r="M559" i="22"/>
  <c r="P559" i="22" s="1"/>
  <c r="V558" i="22"/>
  <c r="U558" i="22"/>
  <c r="T558" i="22"/>
  <c r="S558" i="22"/>
  <c r="R558" i="22"/>
  <c r="Q558" i="22"/>
  <c r="P558" i="22"/>
  <c r="O558" i="22"/>
  <c r="N558" i="22"/>
  <c r="M558" i="22"/>
  <c r="V557" i="22"/>
  <c r="U557" i="22"/>
  <c r="T557" i="22"/>
  <c r="S557" i="22"/>
  <c r="Q557" i="22"/>
  <c r="P557" i="22"/>
  <c r="N557" i="22"/>
  <c r="M557" i="22"/>
  <c r="U556" i="22"/>
  <c r="T556" i="22"/>
  <c r="S556" i="22"/>
  <c r="Q556" i="22"/>
  <c r="O556" i="22"/>
  <c r="N556" i="22"/>
  <c r="M556" i="22"/>
  <c r="U555" i="22"/>
  <c r="T555" i="22"/>
  <c r="S555" i="22"/>
  <c r="R555" i="22"/>
  <c r="Q555" i="22"/>
  <c r="O555" i="22"/>
  <c r="N555" i="22"/>
  <c r="M555" i="22"/>
  <c r="V555" i="22" s="1"/>
  <c r="V554" i="22"/>
  <c r="U554" i="22"/>
  <c r="T554" i="22"/>
  <c r="S554" i="22"/>
  <c r="Q554" i="22"/>
  <c r="O554" i="22"/>
  <c r="N554" i="22"/>
  <c r="M554" i="22"/>
  <c r="V553" i="22"/>
  <c r="U553" i="22"/>
  <c r="T553" i="22"/>
  <c r="S553" i="22"/>
  <c r="R553" i="22"/>
  <c r="Q553" i="22"/>
  <c r="O553" i="22"/>
  <c r="N553" i="22"/>
  <c r="M553" i="22"/>
  <c r="P553" i="22" s="1"/>
  <c r="V552" i="22"/>
  <c r="U552" i="22"/>
  <c r="T552" i="22"/>
  <c r="S552" i="22"/>
  <c r="Q552" i="22"/>
  <c r="N552" i="22"/>
  <c r="M552" i="22"/>
  <c r="U551" i="22"/>
  <c r="T551" i="22"/>
  <c r="S551" i="22"/>
  <c r="Q551" i="22"/>
  <c r="N551" i="22"/>
  <c r="M551" i="22"/>
  <c r="U550" i="22"/>
  <c r="T550" i="22"/>
  <c r="S550" i="22"/>
  <c r="Q550" i="22"/>
  <c r="P550" i="22"/>
  <c r="O550" i="22"/>
  <c r="N550" i="22"/>
  <c r="M550" i="22"/>
  <c r="V549" i="22"/>
  <c r="U549" i="22"/>
  <c r="T549" i="22"/>
  <c r="S549" i="22"/>
  <c r="Q549" i="22"/>
  <c r="O549" i="22"/>
  <c r="N549" i="22"/>
  <c r="M549" i="22"/>
  <c r="V548" i="22"/>
  <c r="U548" i="22"/>
  <c r="T548" i="22"/>
  <c r="S548" i="22"/>
  <c r="Q548" i="22"/>
  <c r="P548" i="22"/>
  <c r="O548" i="22"/>
  <c r="N548" i="22"/>
  <c r="M548" i="22"/>
  <c r="R548" i="22" s="1"/>
  <c r="V547" i="22"/>
  <c r="U547" i="22"/>
  <c r="T547" i="22"/>
  <c r="S547" i="22"/>
  <c r="R547" i="22"/>
  <c r="Q547" i="22"/>
  <c r="O547" i="22"/>
  <c r="N547" i="22"/>
  <c r="M547" i="22"/>
  <c r="P547" i="22" s="1"/>
  <c r="U546" i="22"/>
  <c r="T546" i="22"/>
  <c r="S546" i="22"/>
  <c r="Q546" i="22"/>
  <c r="N546" i="22"/>
  <c r="M546" i="22"/>
  <c r="U545" i="22"/>
  <c r="T545" i="22"/>
  <c r="S545" i="22"/>
  <c r="Q545" i="22"/>
  <c r="P545" i="22"/>
  <c r="N545" i="22"/>
  <c r="M545" i="22"/>
  <c r="U544" i="22"/>
  <c r="T544" i="22"/>
  <c r="S544" i="22"/>
  <c r="Q544" i="22"/>
  <c r="P544" i="22"/>
  <c r="N544" i="22"/>
  <c r="M544" i="22"/>
  <c r="V543" i="22"/>
  <c r="U543" i="22"/>
  <c r="T543" i="22"/>
  <c r="S543" i="22"/>
  <c r="R543" i="22"/>
  <c r="Q543" i="22"/>
  <c r="P543" i="22"/>
  <c r="O543" i="22"/>
  <c r="N543" i="22"/>
  <c r="M543" i="22"/>
  <c r="V542" i="22"/>
  <c r="U542" i="22"/>
  <c r="T542" i="22"/>
  <c r="S542" i="22"/>
  <c r="Q542" i="22"/>
  <c r="P542" i="22"/>
  <c r="O542" i="22"/>
  <c r="N542" i="22"/>
  <c r="M542" i="22"/>
  <c r="R542" i="22" s="1"/>
  <c r="T541" i="22"/>
  <c r="U541" i="22" s="1"/>
  <c r="S541" i="22"/>
  <c r="Q541" i="22"/>
  <c r="N541" i="22"/>
  <c r="M541" i="22"/>
  <c r="U540" i="22"/>
  <c r="T540" i="22"/>
  <c r="S540" i="22"/>
  <c r="Q540" i="22"/>
  <c r="P540" i="22"/>
  <c r="N540" i="22"/>
  <c r="M540" i="22"/>
  <c r="V540" i="22" s="1"/>
  <c r="V539" i="22"/>
  <c r="U539" i="22"/>
  <c r="T539" i="22"/>
  <c r="S539" i="22"/>
  <c r="Q539" i="22"/>
  <c r="P539" i="22"/>
  <c r="N539" i="22"/>
  <c r="M539" i="22"/>
  <c r="U538" i="22"/>
  <c r="T538" i="22"/>
  <c r="S538" i="22"/>
  <c r="Q538" i="22"/>
  <c r="N538" i="22"/>
  <c r="M538" i="22"/>
  <c r="U537" i="22"/>
  <c r="T537" i="22"/>
  <c r="S537" i="22"/>
  <c r="R537" i="22"/>
  <c r="Q537" i="22"/>
  <c r="P537" i="22"/>
  <c r="O537" i="22"/>
  <c r="N537" i="22"/>
  <c r="M537" i="22"/>
  <c r="V537" i="22" s="1"/>
  <c r="V536" i="22"/>
  <c r="U536" i="22"/>
  <c r="T536" i="22"/>
  <c r="S536" i="22"/>
  <c r="Q536" i="22"/>
  <c r="P536" i="22"/>
  <c r="O536" i="22"/>
  <c r="N536" i="22"/>
  <c r="M536" i="22"/>
  <c r="R536" i="22" s="1"/>
  <c r="V535" i="22"/>
  <c r="U535" i="22"/>
  <c r="T535" i="22"/>
  <c r="S535" i="22"/>
  <c r="R535" i="22"/>
  <c r="Q535" i="22"/>
  <c r="N535" i="22"/>
  <c r="M535" i="22"/>
  <c r="P535" i="22" s="1"/>
  <c r="U534" i="22"/>
  <c r="T534" i="22"/>
  <c r="S534" i="22"/>
  <c r="R534" i="22"/>
  <c r="Q534" i="22"/>
  <c r="P534" i="22"/>
  <c r="O534" i="22"/>
  <c r="N534" i="22"/>
  <c r="M534" i="22"/>
  <c r="V534" i="22" s="1"/>
  <c r="V533" i="22"/>
  <c r="U533" i="22"/>
  <c r="T533" i="22"/>
  <c r="S533" i="22"/>
  <c r="Q533" i="22"/>
  <c r="N533" i="22"/>
  <c r="M533" i="22"/>
  <c r="U532" i="22"/>
  <c r="T532" i="22"/>
  <c r="S532" i="22"/>
  <c r="Q532" i="22"/>
  <c r="N532" i="22"/>
  <c r="M532" i="22"/>
  <c r="U531" i="22"/>
  <c r="T531" i="22"/>
  <c r="S531" i="22"/>
  <c r="R531" i="22"/>
  <c r="Q531" i="22"/>
  <c r="P531" i="22"/>
  <c r="O531" i="22"/>
  <c r="N531" i="22"/>
  <c r="M531" i="22"/>
  <c r="V531" i="22" s="1"/>
  <c r="U530" i="22"/>
  <c r="T530" i="22"/>
  <c r="S530" i="22"/>
  <c r="Q530" i="22"/>
  <c r="O530" i="22"/>
  <c r="N530" i="22"/>
  <c r="M530" i="22"/>
  <c r="V530" i="22" s="1"/>
  <c r="V529" i="22"/>
  <c r="U529" i="22"/>
  <c r="T529" i="22"/>
  <c r="S529" i="22"/>
  <c r="R529" i="22"/>
  <c r="Q529" i="22"/>
  <c r="O529" i="22"/>
  <c r="N529" i="22"/>
  <c r="M529" i="22"/>
  <c r="P529" i="22" s="1"/>
  <c r="U528" i="22"/>
  <c r="T528" i="22"/>
  <c r="S528" i="22"/>
  <c r="Q528" i="22"/>
  <c r="N528" i="22"/>
  <c r="M528" i="22"/>
  <c r="V528" i="22" s="1"/>
  <c r="V527" i="22"/>
  <c r="U527" i="22"/>
  <c r="T527" i="22"/>
  <c r="S527" i="22"/>
  <c r="R527" i="22"/>
  <c r="Q527" i="22"/>
  <c r="N527" i="22"/>
  <c r="M527" i="22"/>
  <c r="O527" i="22" s="1"/>
  <c r="U526" i="22"/>
  <c r="T526" i="22"/>
  <c r="S526" i="22"/>
  <c r="Q526" i="22"/>
  <c r="P526" i="22"/>
  <c r="O526" i="22"/>
  <c r="N526" i="22"/>
  <c r="M526" i="22"/>
  <c r="U525" i="22"/>
  <c r="T525" i="22"/>
  <c r="S525" i="22"/>
  <c r="Q525" i="22"/>
  <c r="N525" i="22"/>
  <c r="M525" i="22"/>
  <c r="V524" i="22"/>
  <c r="U524" i="22"/>
  <c r="T524" i="22"/>
  <c r="S524" i="22"/>
  <c r="Q524" i="22"/>
  <c r="P524" i="22"/>
  <c r="O524" i="22"/>
  <c r="N524" i="22"/>
  <c r="M524" i="22"/>
  <c r="R524" i="22" s="1"/>
  <c r="V523" i="22"/>
  <c r="U523" i="22"/>
  <c r="T523" i="22"/>
  <c r="S523" i="22"/>
  <c r="R523" i="22"/>
  <c r="Q523" i="22"/>
  <c r="P523" i="22"/>
  <c r="N523" i="22"/>
  <c r="M523" i="22"/>
  <c r="O523" i="22" s="1"/>
  <c r="U522" i="22"/>
  <c r="T522" i="22"/>
  <c r="S522" i="22"/>
  <c r="R522" i="22"/>
  <c r="Q522" i="22"/>
  <c r="P522" i="22"/>
  <c r="N522" i="22"/>
  <c r="M522" i="22"/>
  <c r="O522" i="22" s="1"/>
  <c r="U521" i="22"/>
  <c r="T521" i="22"/>
  <c r="S521" i="22"/>
  <c r="Q521" i="22"/>
  <c r="O521" i="22"/>
  <c r="N521" i="22"/>
  <c r="M521" i="22"/>
  <c r="U520" i="22"/>
  <c r="T520" i="22"/>
  <c r="S520" i="22"/>
  <c r="R520" i="22"/>
  <c r="Q520" i="22"/>
  <c r="P520" i="22"/>
  <c r="O520" i="22"/>
  <c r="N520" i="22"/>
  <c r="M520" i="22"/>
  <c r="V520" i="22" s="1"/>
  <c r="U519" i="22"/>
  <c r="T519" i="22"/>
  <c r="S519" i="22"/>
  <c r="Q519" i="22"/>
  <c r="N519" i="22"/>
  <c r="M519" i="22"/>
  <c r="V518" i="22"/>
  <c r="U518" i="22"/>
  <c r="T518" i="22"/>
  <c r="S518" i="22"/>
  <c r="R518" i="22"/>
  <c r="Q518" i="22"/>
  <c r="O518" i="22"/>
  <c r="N518" i="22"/>
  <c r="M518" i="22"/>
  <c r="P518" i="22" s="1"/>
  <c r="U517" i="22"/>
  <c r="T517" i="22"/>
  <c r="S517" i="22"/>
  <c r="Q517" i="22"/>
  <c r="N517" i="22"/>
  <c r="M517" i="22"/>
  <c r="U516" i="22"/>
  <c r="T516" i="22"/>
  <c r="S516" i="22"/>
  <c r="Q516" i="22"/>
  <c r="O516" i="22"/>
  <c r="N516" i="22"/>
  <c r="M516" i="22"/>
  <c r="R516" i="22" s="1"/>
  <c r="U515" i="22"/>
  <c r="T515" i="22"/>
  <c r="S515" i="22"/>
  <c r="R515" i="22"/>
  <c r="Q515" i="22"/>
  <c r="O515" i="22"/>
  <c r="N515" i="22"/>
  <c r="M515" i="22"/>
  <c r="V515" i="22" s="1"/>
  <c r="V514" i="22"/>
  <c r="U514" i="22"/>
  <c r="T514" i="22"/>
  <c r="S514" i="22"/>
  <c r="Q514" i="22"/>
  <c r="O514" i="22"/>
  <c r="N514" i="22"/>
  <c r="M514" i="22"/>
  <c r="P514" i="22" s="1"/>
  <c r="V513" i="22"/>
  <c r="U513" i="22"/>
  <c r="T513" i="22"/>
  <c r="S513" i="22"/>
  <c r="Q513" i="22"/>
  <c r="O513" i="22"/>
  <c r="N513" i="22"/>
  <c r="M513" i="22"/>
  <c r="R513" i="22" s="1"/>
  <c r="V512" i="22"/>
  <c r="U512" i="22"/>
  <c r="T512" i="22"/>
  <c r="S512" i="22"/>
  <c r="R512" i="22"/>
  <c r="Q512" i="22"/>
  <c r="O512" i="22"/>
  <c r="N512" i="22"/>
  <c r="M512" i="22"/>
  <c r="P512" i="22" s="1"/>
  <c r="V511" i="22"/>
  <c r="U511" i="22"/>
  <c r="T511" i="22"/>
  <c r="S511" i="22"/>
  <c r="Q511" i="22"/>
  <c r="N511" i="22"/>
  <c r="M511" i="22"/>
  <c r="V510" i="22"/>
  <c r="U510" i="22"/>
  <c r="T510" i="22"/>
  <c r="S510" i="22"/>
  <c r="R510" i="22"/>
  <c r="Q510" i="22"/>
  <c r="O510" i="22"/>
  <c r="N510" i="22"/>
  <c r="M510" i="22"/>
  <c r="P510" i="22" s="1"/>
  <c r="U509" i="22"/>
  <c r="T509" i="22"/>
  <c r="S509" i="22"/>
  <c r="R509" i="22"/>
  <c r="Q509" i="22"/>
  <c r="P509" i="22"/>
  <c r="O509" i="22"/>
  <c r="N509" i="22"/>
  <c r="M509" i="22"/>
  <c r="V509" i="22" s="1"/>
  <c r="V508" i="22"/>
  <c r="T508" i="22"/>
  <c r="U508" i="22" s="1"/>
  <c r="S508" i="22"/>
  <c r="R508" i="22"/>
  <c r="Q508" i="22"/>
  <c r="O508" i="22"/>
  <c r="N508" i="22"/>
  <c r="M508" i="22"/>
  <c r="P508" i="22" s="1"/>
  <c r="V507" i="22"/>
  <c r="U507" i="22"/>
  <c r="T507" i="22"/>
  <c r="S507" i="22"/>
  <c r="Q507" i="22"/>
  <c r="P507" i="22"/>
  <c r="O507" i="22"/>
  <c r="N507" i="22"/>
  <c r="M507" i="22"/>
  <c r="R507" i="22" s="1"/>
  <c r="V506" i="22"/>
  <c r="T506" i="22"/>
  <c r="U506" i="22" s="1"/>
  <c r="S506" i="22"/>
  <c r="Q506" i="22"/>
  <c r="O506" i="22"/>
  <c r="N506" i="22"/>
  <c r="M506" i="22"/>
  <c r="U505" i="22"/>
  <c r="T505" i="22"/>
  <c r="S505" i="22"/>
  <c r="R505" i="22"/>
  <c r="Q505" i="22"/>
  <c r="N505" i="22"/>
  <c r="M505" i="22"/>
  <c r="V504" i="22"/>
  <c r="U504" i="22"/>
  <c r="T504" i="22"/>
  <c r="S504" i="22"/>
  <c r="R504" i="22"/>
  <c r="Q504" i="22"/>
  <c r="P504" i="22"/>
  <c r="O504" i="22"/>
  <c r="N504" i="22"/>
  <c r="M504" i="22"/>
  <c r="U503" i="22"/>
  <c r="T503" i="22"/>
  <c r="S503" i="22"/>
  <c r="Q503" i="22"/>
  <c r="P503" i="22"/>
  <c r="N503" i="22"/>
  <c r="M503" i="22"/>
  <c r="V502" i="22"/>
  <c r="U502" i="22"/>
  <c r="T502" i="22"/>
  <c r="S502" i="22"/>
  <c r="R502" i="22"/>
  <c r="Q502" i="22"/>
  <c r="P502" i="22"/>
  <c r="O502" i="22"/>
  <c r="N502" i="22"/>
  <c r="M502" i="22"/>
  <c r="V501" i="22"/>
  <c r="U501" i="22"/>
  <c r="T501" i="22"/>
  <c r="S501" i="22"/>
  <c r="Q501" i="22"/>
  <c r="P501" i="22"/>
  <c r="O501" i="22"/>
  <c r="N501" i="22"/>
  <c r="M501" i="22"/>
  <c r="R501" i="22" s="1"/>
  <c r="U500" i="22"/>
  <c r="T500" i="22"/>
  <c r="S500" i="22"/>
  <c r="Q500" i="22"/>
  <c r="O500" i="22"/>
  <c r="N500" i="22"/>
  <c r="M500" i="22"/>
  <c r="P500" i="22" s="1"/>
  <c r="U499" i="22"/>
  <c r="T499" i="22"/>
  <c r="S499" i="22"/>
  <c r="Q499" i="22"/>
  <c r="N499" i="22"/>
  <c r="M499" i="22"/>
  <c r="U498" i="22"/>
  <c r="T498" i="22"/>
  <c r="S498" i="22"/>
  <c r="R498" i="22"/>
  <c r="Q498" i="22"/>
  <c r="N498" i="22"/>
  <c r="M498" i="22"/>
  <c r="U497" i="22"/>
  <c r="T497" i="22"/>
  <c r="S497" i="22"/>
  <c r="R497" i="22"/>
  <c r="Q497" i="22"/>
  <c r="N497" i="22"/>
  <c r="M497" i="22"/>
  <c r="U496" i="22"/>
  <c r="T496" i="22"/>
  <c r="S496" i="22"/>
  <c r="R496" i="22"/>
  <c r="Q496" i="22"/>
  <c r="P496" i="22"/>
  <c r="O496" i="22"/>
  <c r="N496" i="22"/>
  <c r="M496" i="22"/>
  <c r="V496" i="22" s="1"/>
  <c r="U495" i="22"/>
  <c r="T495" i="22"/>
  <c r="S495" i="22"/>
  <c r="Q495" i="22"/>
  <c r="N495" i="22"/>
  <c r="M495" i="22"/>
  <c r="V494" i="22"/>
  <c r="U494" i="22"/>
  <c r="T494" i="22"/>
  <c r="S494" i="22"/>
  <c r="R494" i="22"/>
  <c r="Q494" i="22"/>
  <c r="O494" i="22"/>
  <c r="N494" i="22"/>
  <c r="M494" i="22"/>
  <c r="P494" i="22" s="1"/>
  <c r="U493" i="22"/>
  <c r="T493" i="22"/>
  <c r="S493" i="22"/>
  <c r="Q493" i="22"/>
  <c r="P493" i="22"/>
  <c r="N493" i="22"/>
  <c r="M493" i="22"/>
  <c r="V492" i="22"/>
  <c r="T492" i="22"/>
  <c r="U492" i="22" s="1"/>
  <c r="S492" i="22"/>
  <c r="Q492" i="22"/>
  <c r="N492" i="22"/>
  <c r="M492" i="22"/>
  <c r="U491" i="22"/>
  <c r="T491" i="22"/>
  <c r="S491" i="22"/>
  <c r="R491" i="22"/>
  <c r="Q491" i="22"/>
  <c r="O491" i="22"/>
  <c r="N491" i="22"/>
  <c r="M491" i="22"/>
  <c r="V491" i="22" s="1"/>
  <c r="T490" i="22"/>
  <c r="U490" i="22" s="1"/>
  <c r="S490" i="22"/>
  <c r="Q490" i="22"/>
  <c r="N490" i="22"/>
  <c r="M490" i="22"/>
  <c r="V489" i="22"/>
  <c r="U489" i="22"/>
  <c r="T489" i="22"/>
  <c r="S489" i="22"/>
  <c r="Q489" i="22"/>
  <c r="O489" i="22"/>
  <c r="N489" i="22"/>
  <c r="M489" i="22"/>
  <c r="R489" i="22" s="1"/>
  <c r="V488" i="22"/>
  <c r="U488" i="22"/>
  <c r="T488" i="22"/>
  <c r="S488" i="22"/>
  <c r="R488" i="22"/>
  <c r="Q488" i="22"/>
  <c r="O488" i="22"/>
  <c r="N488" i="22"/>
  <c r="M488" i="22"/>
  <c r="P488" i="22" s="1"/>
  <c r="U487" i="22"/>
  <c r="T487" i="22"/>
  <c r="S487" i="22"/>
  <c r="Q487" i="22"/>
  <c r="P487" i="22"/>
  <c r="N487" i="22"/>
  <c r="M487" i="22"/>
  <c r="V487" i="22" s="1"/>
  <c r="V486" i="22"/>
  <c r="U486" i="22"/>
  <c r="T486" i="22"/>
  <c r="S486" i="22"/>
  <c r="R486" i="22"/>
  <c r="Q486" i="22"/>
  <c r="O486" i="22"/>
  <c r="N486" i="22"/>
  <c r="M486" i="22"/>
  <c r="P486" i="22" s="1"/>
  <c r="U485" i="22"/>
  <c r="T485" i="22"/>
  <c r="S485" i="22"/>
  <c r="R485" i="22"/>
  <c r="Q485" i="22"/>
  <c r="P485" i="22"/>
  <c r="O485" i="22"/>
  <c r="N485" i="22"/>
  <c r="M485" i="22"/>
  <c r="V485" i="22" s="1"/>
  <c r="V484" i="22"/>
  <c r="U484" i="22"/>
  <c r="T484" i="22"/>
  <c r="S484" i="22"/>
  <c r="R484" i="22"/>
  <c r="Q484" i="22"/>
  <c r="O484" i="22"/>
  <c r="N484" i="22"/>
  <c r="M484" i="22"/>
  <c r="P484" i="22" s="1"/>
  <c r="V483" i="22"/>
  <c r="U483" i="22"/>
  <c r="T483" i="22"/>
  <c r="S483" i="22"/>
  <c r="Q483" i="22"/>
  <c r="P483" i="22"/>
  <c r="O483" i="22"/>
  <c r="N483" i="22"/>
  <c r="M483" i="22"/>
  <c r="R483" i="22" s="1"/>
  <c r="U482" i="22"/>
  <c r="T482" i="22"/>
  <c r="S482" i="22"/>
  <c r="Q482" i="22"/>
  <c r="O482" i="22"/>
  <c r="N482" i="22"/>
  <c r="M482" i="22"/>
  <c r="V481" i="22"/>
  <c r="U481" i="22"/>
  <c r="T481" i="22"/>
  <c r="S481" i="22"/>
  <c r="Q481" i="22"/>
  <c r="P481" i="22"/>
  <c r="N481" i="22"/>
  <c r="M481" i="22"/>
  <c r="O481" i="22" s="1"/>
  <c r="V480" i="22"/>
  <c r="U480" i="22"/>
  <c r="T480" i="22"/>
  <c r="S480" i="22"/>
  <c r="R480" i="22"/>
  <c r="Q480" i="22"/>
  <c r="P480" i="22"/>
  <c r="O480" i="22"/>
  <c r="N480" i="22"/>
  <c r="M480" i="22"/>
  <c r="U479" i="22"/>
  <c r="T479" i="22"/>
  <c r="S479" i="22"/>
  <c r="R479" i="22"/>
  <c r="Q479" i="22"/>
  <c r="N479" i="22"/>
  <c r="M479" i="22"/>
  <c r="V478" i="22"/>
  <c r="U478" i="22"/>
  <c r="T478" i="22"/>
  <c r="S478" i="22"/>
  <c r="R478" i="22"/>
  <c r="Q478" i="22"/>
  <c r="P478" i="22"/>
  <c r="O478" i="22"/>
  <c r="N478" i="22"/>
  <c r="M478" i="22"/>
  <c r="U477" i="22"/>
  <c r="T477" i="22"/>
  <c r="S477" i="22"/>
  <c r="Q477" i="22"/>
  <c r="O477" i="22"/>
  <c r="N477" i="22"/>
  <c r="M477" i="22"/>
  <c r="V476" i="22"/>
  <c r="U476" i="22"/>
  <c r="T476" i="22"/>
  <c r="S476" i="22"/>
  <c r="R476" i="22"/>
  <c r="Q476" i="22"/>
  <c r="N476" i="22"/>
  <c r="M476" i="22"/>
  <c r="P476" i="22" s="1"/>
  <c r="V475" i="22"/>
  <c r="U475" i="22"/>
  <c r="T475" i="22"/>
  <c r="S475" i="22"/>
  <c r="R475" i="22"/>
  <c r="Q475" i="22"/>
  <c r="P475" i="22"/>
  <c r="O475" i="22"/>
  <c r="N475" i="22"/>
  <c r="M475" i="22"/>
  <c r="U474" i="22"/>
  <c r="T474" i="22"/>
  <c r="S474" i="22"/>
  <c r="Q474" i="22"/>
  <c r="P474" i="22"/>
  <c r="N474" i="22"/>
  <c r="M474" i="22"/>
  <c r="U473" i="22"/>
  <c r="T473" i="22"/>
  <c r="S473" i="22"/>
  <c r="Q473" i="22"/>
  <c r="O473" i="22"/>
  <c r="N473" i="22"/>
  <c r="M473" i="22"/>
  <c r="U472" i="22"/>
  <c r="T472" i="22"/>
  <c r="S472" i="22"/>
  <c r="R472" i="22"/>
  <c r="Q472" i="22"/>
  <c r="P472" i="22"/>
  <c r="O472" i="22"/>
  <c r="N472" i="22"/>
  <c r="M472" i="22"/>
  <c r="V472" i="22" s="1"/>
  <c r="U471" i="22"/>
  <c r="T471" i="22"/>
  <c r="S471" i="22"/>
  <c r="Q471" i="22"/>
  <c r="N471" i="22"/>
  <c r="M471" i="22"/>
  <c r="V470" i="22"/>
  <c r="U470" i="22"/>
  <c r="T470" i="22"/>
  <c r="S470" i="22"/>
  <c r="R470" i="22"/>
  <c r="Q470" i="22"/>
  <c r="O470" i="22"/>
  <c r="N470" i="22"/>
  <c r="M470" i="22"/>
  <c r="P470" i="22" s="1"/>
  <c r="U469" i="22"/>
  <c r="T469" i="22"/>
  <c r="S469" i="22"/>
  <c r="Q469" i="22"/>
  <c r="N469" i="22"/>
  <c r="M469" i="22"/>
  <c r="V468" i="22"/>
  <c r="U468" i="22"/>
  <c r="T468" i="22"/>
  <c r="S468" i="22"/>
  <c r="R468" i="22"/>
  <c r="Q468" i="22"/>
  <c r="O468" i="22"/>
  <c r="N468" i="22"/>
  <c r="M468" i="22"/>
  <c r="P468" i="22" s="1"/>
  <c r="U467" i="22"/>
  <c r="T467" i="22"/>
  <c r="S467" i="22"/>
  <c r="Q467" i="22"/>
  <c r="O467" i="22"/>
  <c r="N467" i="22"/>
  <c r="M467" i="22"/>
  <c r="V467" i="22" s="1"/>
  <c r="V466" i="22"/>
  <c r="U466" i="22"/>
  <c r="T466" i="22"/>
  <c r="S466" i="22"/>
  <c r="Q466" i="22"/>
  <c r="O466" i="22"/>
  <c r="N466" i="22"/>
  <c r="M466" i="22"/>
  <c r="P466" i="22" s="1"/>
  <c r="V465" i="22"/>
  <c r="U465" i="22"/>
  <c r="T465" i="22"/>
  <c r="S465" i="22"/>
  <c r="Q465" i="22"/>
  <c r="O465" i="22"/>
  <c r="N465" i="22"/>
  <c r="M465" i="22"/>
  <c r="R465" i="22" s="1"/>
  <c r="V464" i="22"/>
  <c r="U464" i="22"/>
  <c r="T464" i="22"/>
  <c r="S464" i="22"/>
  <c r="R464" i="22"/>
  <c r="Q464" i="22"/>
  <c r="O464" i="22"/>
  <c r="N464" i="22"/>
  <c r="M464" i="22"/>
  <c r="P464" i="22" s="1"/>
  <c r="U463" i="22"/>
  <c r="T463" i="22"/>
  <c r="S463" i="22"/>
  <c r="Q463" i="22"/>
  <c r="N463" i="22"/>
  <c r="M463" i="22"/>
  <c r="V462" i="22"/>
  <c r="T462" i="22"/>
  <c r="U462" i="22" s="1"/>
  <c r="S462" i="22"/>
  <c r="Q462" i="22"/>
  <c r="O462" i="22"/>
  <c r="N462" i="22"/>
  <c r="M462" i="22"/>
  <c r="R462" i="22" s="1"/>
  <c r="U461" i="22"/>
  <c r="T461" i="22"/>
  <c r="S461" i="22"/>
  <c r="R461" i="22"/>
  <c r="Q461" i="22"/>
  <c r="P461" i="22"/>
  <c r="O461" i="22"/>
  <c r="N461" i="22"/>
  <c r="M461" i="22"/>
  <c r="V461" i="22" s="1"/>
  <c r="V460" i="22"/>
  <c r="U460" i="22"/>
  <c r="T460" i="22"/>
  <c r="S460" i="22"/>
  <c r="R460" i="22"/>
  <c r="Q460" i="22"/>
  <c r="O460" i="22"/>
  <c r="N460" i="22"/>
  <c r="M460" i="22"/>
  <c r="P460" i="22" s="1"/>
  <c r="V459" i="22"/>
  <c r="U459" i="22"/>
  <c r="T459" i="22"/>
  <c r="S459" i="22"/>
  <c r="Q459" i="22"/>
  <c r="P459" i="22"/>
  <c r="O459" i="22"/>
  <c r="N459" i="22"/>
  <c r="M459" i="22"/>
  <c r="R459" i="22" s="1"/>
  <c r="T458" i="22"/>
  <c r="U458" i="22" s="1"/>
  <c r="S458" i="22"/>
  <c r="Q458" i="22"/>
  <c r="O458" i="22"/>
  <c r="N458" i="22"/>
  <c r="M458" i="22"/>
  <c r="V458" i="22" s="1"/>
  <c r="U457" i="22"/>
  <c r="T457" i="22"/>
  <c r="S457" i="22"/>
  <c r="Q457" i="22"/>
  <c r="P457" i="22"/>
  <c r="N457" i="22"/>
  <c r="M457" i="22"/>
  <c r="O457" i="22" s="1"/>
  <c r="V456" i="22"/>
  <c r="U456" i="22"/>
  <c r="T456" i="22"/>
  <c r="S456" i="22"/>
  <c r="R456" i="22"/>
  <c r="Q456" i="22"/>
  <c r="P456" i="22"/>
  <c r="O456" i="22"/>
  <c r="N456" i="22"/>
  <c r="M456" i="22"/>
  <c r="T455" i="22"/>
  <c r="U455" i="22" s="1"/>
  <c r="S455" i="22"/>
  <c r="R455" i="22"/>
  <c r="Q455" i="22"/>
  <c r="N455" i="22"/>
  <c r="M455" i="22"/>
  <c r="V454" i="22"/>
  <c r="U454" i="22"/>
  <c r="T454" i="22"/>
  <c r="S454" i="22"/>
  <c r="R454" i="22"/>
  <c r="Q454" i="22"/>
  <c r="P454" i="22"/>
  <c r="O454" i="22"/>
  <c r="N454" i="22"/>
  <c r="M454" i="22"/>
  <c r="T453" i="22"/>
  <c r="U453" i="22" s="1"/>
  <c r="S453" i="22"/>
  <c r="Q453" i="22"/>
  <c r="P453" i="22"/>
  <c r="N453" i="22"/>
  <c r="M453" i="22"/>
  <c r="V452" i="22"/>
  <c r="T452" i="22"/>
  <c r="U452" i="22" s="1"/>
  <c r="S452" i="22"/>
  <c r="Q452" i="22"/>
  <c r="N452" i="22"/>
  <c r="M452" i="22"/>
  <c r="V451" i="22"/>
  <c r="U451" i="22"/>
  <c r="T451" i="22"/>
  <c r="S451" i="22"/>
  <c r="R451" i="22"/>
  <c r="Q451" i="22"/>
  <c r="O451" i="22"/>
  <c r="N451" i="22"/>
  <c r="M451" i="22"/>
  <c r="P451" i="22" s="1"/>
  <c r="U450" i="22"/>
  <c r="T450" i="22"/>
  <c r="S450" i="22"/>
  <c r="R450" i="22"/>
  <c r="Q450" i="22"/>
  <c r="P450" i="22"/>
  <c r="N450" i="22"/>
  <c r="M450" i="22"/>
  <c r="U449" i="22"/>
  <c r="T449" i="22"/>
  <c r="S449" i="22"/>
  <c r="Q449" i="22"/>
  <c r="N449" i="22"/>
  <c r="M449" i="22"/>
  <c r="U448" i="22"/>
  <c r="T448" i="22"/>
  <c r="S448" i="22"/>
  <c r="Q448" i="22"/>
  <c r="N448" i="22"/>
  <c r="M448" i="22"/>
  <c r="U447" i="22"/>
  <c r="T447" i="22"/>
  <c r="S447" i="22"/>
  <c r="Q447" i="22"/>
  <c r="N447" i="22"/>
  <c r="M447" i="22"/>
  <c r="V447" i="22" s="1"/>
  <c r="V446" i="22"/>
  <c r="U446" i="22"/>
  <c r="T446" i="22"/>
  <c r="S446" i="22"/>
  <c r="R446" i="22"/>
  <c r="Q446" i="22"/>
  <c r="O446" i="22"/>
  <c r="N446" i="22"/>
  <c r="M446" i="22"/>
  <c r="P446" i="22" s="1"/>
  <c r="U445" i="22"/>
  <c r="T445" i="22"/>
  <c r="S445" i="22"/>
  <c r="Q445" i="22"/>
  <c r="P445" i="22"/>
  <c r="N445" i="22"/>
  <c r="M445" i="22"/>
  <c r="V444" i="22"/>
  <c r="U444" i="22"/>
  <c r="T444" i="22"/>
  <c r="S444" i="22"/>
  <c r="R444" i="22"/>
  <c r="Q444" i="22"/>
  <c r="O444" i="22"/>
  <c r="N444" i="22"/>
  <c r="M444" i="22"/>
  <c r="P444" i="22" s="1"/>
  <c r="U443" i="22"/>
  <c r="T443" i="22"/>
  <c r="S443" i="22"/>
  <c r="Q443" i="22"/>
  <c r="N443" i="22"/>
  <c r="M443" i="22"/>
  <c r="V442" i="22"/>
  <c r="U442" i="22"/>
  <c r="T442" i="22"/>
  <c r="S442" i="22"/>
  <c r="Q442" i="22"/>
  <c r="O442" i="22"/>
  <c r="N442" i="22"/>
  <c r="M442" i="22"/>
  <c r="P442" i="22" s="1"/>
  <c r="V441" i="22"/>
  <c r="U441" i="22"/>
  <c r="T441" i="22"/>
  <c r="S441" i="22"/>
  <c r="Q441" i="22"/>
  <c r="O441" i="22"/>
  <c r="N441" i="22"/>
  <c r="M441" i="22"/>
  <c r="R441" i="22" s="1"/>
  <c r="V440" i="22"/>
  <c r="U440" i="22"/>
  <c r="T440" i="22"/>
  <c r="S440" i="22"/>
  <c r="R440" i="22"/>
  <c r="Q440" i="22"/>
  <c r="O440" i="22"/>
  <c r="N440" i="22"/>
  <c r="M440" i="22"/>
  <c r="P440" i="22" s="1"/>
  <c r="V439" i="22"/>
  <c r="U439" i="22"/>
  <c r="T439" i="22"/>
  <c r="S439" i="22"/>
  <c r="Q439" i="22"/>
  <c r="P439" i="22"/>
  <c r="O439" i="22"/>
  <c r="N439" i="22"/>
  <c r="M439" i="22"/>
  <c r="R439" i="22" s="1"/>
  <c r="U438" i="22"/>
  <c r="T438" i="22"/>
  <c r="S438" i="22"/>
  <c r="Q438" i="22"/>
  <c r="N438" i="22"/>
  <c r="M438" i="22"/>
  <c r="U437" i="22"/>
  <c r="T437" i="22"/>
  <c r="S437" i="22"/>
  <c r="Q437" i="22"/>
  <c r="P437" i="22"/>
  <c r="O437" i="22"/>
  <c r="N437" i="22"/>
  <c r="M437" i="22"/>
  <c r="V437" i="22" s="1"/>
  <c r="V436" i="22"/>
  <c r="U436" i="22"/>
  <c r="T436" i="22"/>
  <c r="S436" i="22"/>
  <c r="R436" i="22"/>
  <c r="Q436" i="22"/>
  <c r="O436" i="22"/>
  <c r="N436" i="22"/>
  <c r="M436" i="22"/>
  <c r="P436" i="22" s="1"/>
  <c r="V435" i="22"/>
  <c r="U435" i="22"/>
  <c r="T435" i="22"/>
  <c r="S435" i="22"/>
  <c r="Q435" i="22"/>
  <c r="P435" i="22"/>
  <c r="O435" i="22"/>
  <c r="N435" i="22"/>
  <c r="M435" i="22"/>
  <c r="R435" i="22" s="1"/>
  <c r="U434" i="22"/>
  <c r="T434" i="22"/>
  <c r="S434" i="22"/>
  <c r="Q434" i="22"/>
  <c r="O434" i="22"/>
  <c r="N434" i="22"/>
  <c r="M434" i="22"/>
  <c r="V433" i="22"/>
  <c r="U433" i="22"/>
  <c r="T433" i="22"/>
  <c r="S433" i="22"/>
  <c r="Q433" i="22"/>
  <c r="P433" i="22"/>
  <c r="N433" i="22"/>
  <c r="M433" i="22"/>
  <c r="O433" i="22" s="1"/>
  <c r="V432" i="22"/>
  <c r="U432" i="22"/>
  <c r="T432" i="22"/>
  <c r="S432" i="22"/>
  <c r="Q432" i="22"/>
  <c r="P432" i="22"/>
  <c r="O432" i="22"/>
  <c r="N432" i="22"/>
  <c r="M432" i="22"/>
  <c r="R432" i="22" s="1"/>
  <c r="U431" i="22"/>
  <c r="T431" i="22"/>
  <c r="S431" i="22"/>
  <c r="Q431" i="22"/>
  <c r="N431" i="22"/>
  <c r="M431" i="22"/>
  <c r="R431" i="22" s="1"/>
  <c r="V430" i="22"/>
  <c r="U430" i="22"/>
  <c r="T430" i="22"/>
  <c r="S430" i="22"/>
  <c r="R430" i="22"/>
  <c r="Q430" i="22"/>
  <c r="P430" i="22"/>
  <c r="O430" i="22"/>
  <c r="N430" i="22"/>
  <c r="M430" i="22"/>
  <c r="V429" i="22"/>
  <c r="U429" i="22"/>
  <c r="T429" i="22"/>
  <c r="S429" i="22"/>
  <c r="Q429" i="22"/>
  <c r="O429" i="22"/>
  <c r="N429" i="22"/>
  <c r="M429" i="22"/>
  <c r="R429" i="22" s="1"/>
  <c r="V428" i="22"/>
  <c r="U428" i="22"/>
  <c r="T428" i="22"/>
  <c r="S428" i="22"/>
  <c r="R428" i="22"/>
  <c r="Q428" i="22"/>
  <c r="O428" i="22"/>
  <c r="N428" i="22"/>
  <c r="M428" i="22"/>
  <c r="P428" i="22" s="1"/>
  <c r="V427" i="22"/>
  <c r="U427" i="22"/>
  <c r="T427" i="22"/>
  <c r="S427" i="22"/>
  <c r="R427" i="22"/>
  <c r="Q427" i="22"/>
  <c r="P427" i="22"/>
  <c r="O427" i="22"/>
  <c r="N427" i="22"/>
  <c r="M427" i="22"/>
  <c r="U426" i="22"/>
  <c r="T426" i="22"/>
  <c r="S426" i="22"/>
  <c r="R426" i="22"/>
  <c r="Q426" i="22"/>
  <c r="P426" i="22"/>
  <c r="N426" i="22"/>
  <c r="M426" i="22"/>
  <c r="U425" i="22"/>
  <c r="T425" i="22"/>
  <c r="S425" i="22"/>
  <c r="R425" i="22"/>
  <c r="Q425" i="22"/>
  <c r="O425" i="22"/>
  <c r="N425" i="22"/>
  <c r="M425" i="22"/>
  <c r="V425" i="22" s="1"/>
  <c r="U424" i="22"/>
  <c r="T424" i="22"/>
  <c r="S424" i="22"/>
  <c r="R424" i="22"/>
  <c r="Q424" i="22"/>
  <c r="P424" i="22"/>
  <c r="O424" i="22"/>
  <c r="N424" i="22"/>
  <c r="M424" i="22"/>
  <c r="V424" i="22" s="1"/>
  <c r="U423" i="22"/>
  <c r="T423" i="22"/>
  <c r="S423" i="22"/>
  <c r="Q423" i="22"/>
  <c r="N423" i="22"/>
  <c r="M423" i="22"/>
  <c r="V422" i="22"/>
  <c r="U422" i="22"/>
  <c r="T422" i="22"/>
  <c r="S422" i="22"/>
  <c r="R422" i="22"/>
  <c r="Q422" i="22"/>
  <c r="O422" i="22"/>
  <c r="N422" i="22"/>
  <c r="M422" i="22"/>
  <c r="P422" i="22" s="1"/>
  <c r="U421" i="22"/>
  <c r="T421" i="22"/>
  <c r="S421" i="22"/>
  <c r="Q421" i="22"/>
  <c r="N421" i="22"/>
  <c r="M421" i="22"/>
  <c r="R421" i="22" s="1"/>
  <c r="U420" i="22"/>
  <c r="T420" i="22"/>
  <c r="S420" i="22"/>
  <c r="Q420" i="22"/>
  <c r="N420" i="22"/>
  <c r="M420" i="22"/>
  <c r="V420" i="22" s="1"/>
  <c r="U419" i="22"/>
  <c r="T419" i="22"/>
  <c r="S419" i="22"/>
  <c r="Q419" i="22"/>
  <c r="O419" i="22"/>
  <c r="N419" i="22"/>
  <c r="M419" i="22"/>
  <c r="R419" i="22" s="1"/>
  <c r="U418" i="22"/>
  <c r="T418" i="22"/>
  <c r="S418" i="22"/>
  <c r="Q418" i="22"/>
  <c r="P418" i="22"/>
  <c r="N418" i="22"/>
  <c r="M418" i="22"/>
  <c r="U417" i="22"/>
  <c r="T417" i="22"/>
  <c r="S417" i="22"/>
  <c r="Q417" i="22"/>
  <c r="N417" i="22"/>
  <c r="M417" i="22"/>
  <c r="V416" i="22"/>
  <c r="U416" i="22"/>
  <c r="T416" i="22"/>
  <c r="S416" i="22"/>
  <c r="R416" i="22"/>
  <c r="Q416" i="22"/>
  <c r="O416" i="22"/>
  <c r="N416" i="22"/>
  <c r="M416" i="22"/>
  <c r="P416" i="22" s="1"/>
  <c r="V415" i="22"/>
  <c r="U415" i="22"/>
  <c r="T415" i="22"/>
  <c r="S415" i="22"/>
  <c r="Q415" i="22"/>
  <c r="P415" i="22"/>
  <c r="O415" i="22"/>
  <c r="N415" i="22"/>
  <c r="M415" i="22"/>
  <c r="R415" i="22" s="1"/>
  <c r="U414" i="22"/>
  <c r="T414" i="22"/>
  <c r="S414" i="22"/>
  <c r="Q414" i="22"/>
  <c r="N414" i="22"/>
  <c r="M414" i="22"/>
  <c r="U413" i="22"/>
  <c r="T413" i="22"/>
  <c r="S413" i="22"/>
  <c r="Q413" i="22"/>
  <c r="P413" i="22"/>
  <c r="O413" i="22"/>
  <c r="N413" i="22"/>
  <c r="M413" i="22"/>
  <c r="V413" i="22" s="1"/>
  <c r="V412" i="22"/>
  <c r="U412" i="22"/>
  <c r="T412" i="22"/>
  <c r="S412" i="22"/>
  <c r="R412" i="22"/>
  <c r="Q412" i="22"/>
  <c r="O412" i="22"/>
  <c r="N412" i="22"/>
  <c r="M412" i="22"/>
  <c r="P412" i="22" s="1"/>
  <c r="V411" i="22"/>
  <c r="U411" i="22"/>
  <c r="T411" i="22"/>
  <c r="S411" i="22"/>
  <c r="Q411" i="22"/>
  <c r="P411" i="22"/>
  <c r="O411" i="22"/>
  <c r="N411" i="22"/>
  <c r="M411" i="22"/>
  <c r="R411" i="22" s="1"/>
  <c r="U410" i="22"/>
  <c r="T410" i="22"/>
  <c r="S410" i="22"/>
  <c r="Q410" i="22"/>
  <c r="N410" i="22"/>
  <c r="M410" i="22"/>
  <c r="U409" i="22"/>
  <c r="T409" i="22"/>
  <c r="S409" i="22"/>
  <c r="Q409" i="22"/>
  <c r="N409" i="22"/>
  <c r="M409" i="22"/>
  <c r="V408" i="22"/>
  <c r="U408" i="22"/>
  <c r="T408" i="22"/>
  <c r="S408" i="22"/>
  <c r="Q408" i="22"/>
  <c r="P408" i="22"/>
  <c r="O408" i="22"/>
  <c r="N408" i="22"/>
  <c r="M408" i="22"/>
  <c r="R408" i="22" s="1"/>
  <c r="U407" i="22"/>
  <c r="T407" i="22"/>
  <c r="S407" i="22"/>
  <c r="Q407" i="22"/>
  <c r="N407" i="22"/>
  <c r="M407" i="22"/>
  <c r="V406" i="22"/>
  <c r="U406" i="22"/>
  <c r="T406" i="22"/>
  <c r="S406" i="22"/>
  <c r="R406" i="22"/>
  <c r="Q406" i="22"/>
  <c r="P406" i="22"/>
  <c r="O406" i="22"/>
  <c r="N406" i="22"/>
  <c r="M406" i="22"/>
  <c r="U405" i="22"/>
  <c r="T405" i="22"/>
  <c r="S405" i="22"/>
  <c r="Q405" i="22"/>
  <c r="N405" i="22"/>
  <c r="M405" i="22"/>
  <c r="V404" i="22"/>
  <c r="U404" i="22"/>
  <c r="T404" i="22"/>
  <c r="S404" i="22"/>
  <c r="R404" i="22"/>
  <c r="Q404" i="22"/>
  <c r="O404" i="22"/>
  <c r="N404" i="22"/>
  <c r="M404" i="22"/>
  <c r="P404" i="22" s="1"/>
  <c r="U403" i="22"/>
  <c r="T403" i="22"/>
  <c r="S403" i="22"/>
  <c r="R403" i="22"/>
  <c r="Q403" i="22"/>
  <c r="O403" i="22"/>
  <c r="N403" i="22"/>
  <c r="M403" i="22"/>
  <c r="U402" i="22"/>
  <c r="T402" i="22"/>
  <c r="S402" i="22"/>
  <c r="R402" i="22"/>
  <c r="Q402" i="22"/>
  <c r="N402" i="22"/>
  <c r="M402" i="22"/>
  <c r="V401" i="22"/>
  <c r="U401" i="22"/>
  <c r="T401" i="22"/>
  <c r="S401" i="22"/>
  <c r="R401" i="22"/>
  <c r="Q401" i="22"/>
  <c r="P401" i="22"/>
  <c r="O401" i="22"/>
  <c r="N401" i="22"/>
  <c r="M401" i="22"/>
  <c r="V400" i="22"/>
  <c r="U400" i="22"/>
  <c r="T400" i="22"/>
  <c r="S400" i="22"/>
  <c r="Q400" i="22"/>
  <c r="P400" i="22"/>
  <c r="O400" i="22"/>
  <c r="N400" i="22"/>
  <c r="M400" i="22"/>
  <c r="R400" i="22" s="1"/>
  <c r="V399" i="22"/>
  <c r="U399" i="22"/>
  <c r="T399" i="22"/>
  <c r="S399" i="22"/>
  <c r="Q399" i="22"/>
  <c r="O399" i="22"/>
  <c r="N399" i="22"/>
  <c r="M399" i="22"/>
  <c r="P399" i="22" s="1"/>
  <c r="U398" i="22"/>
  <c r="T398" i="22"/>
  <c r="S398" i="22"/>
  <c r="Q398" i="22"/>
  <c r="P398" i="22"/>
  <c r="N398" i="22"/>
  <c r="M398" i="22"/>
  <c r="V398" i="22" s="1"/>
  <c r="V397" i="22"/>
  <c r="U397" i="22"/>
  <c r="T397" i="22"/>
  <c r="S397" i="22"/>
  <c r="Q397" i="22"/>
  <c r="N397" i="22"/>
  <c r="M397" i="22"/>
  <c r="U396" i="22"/>
  <c r="T396" i="22"/>
  <c r="S396" i="22"/>
  <c r="R396" i="22"/>
  <c r="Q396" i="22"/>
  <c r="N396" i="22"/>
  <c r="M396" i="22"/>
  <c r="V395" i="22"/>
  <c r="U395" i="22"/>
  <c r="T395" i="22"/>
  <c r="S395" i="22"/>
  <c r="R395" i="22"/>
  <c r="Q395" i="22"/>
  <c r="P395" i="22"/>
  <c r="O395" i="22"/>
  <c r="N395" i="22"/>
  <c r="M395" i="22"/>
  <c r="U394" i="22"/>
  <c r="T394" i="22"/>
  <c r="S394" i="22"/>
  <c r="Q394" i="22"/>
  <c r="N394" i="22"/>
  <c r="M394" i="22"/>
  <c r="V393" i="22"/>
  <c r="U393" i="22"/>
  <c r="T393" i="22"/>
  <c r="S393" i="22"/>
  <c r="R393" i="22"/>
  <c r="Q393" i="22"/>
  <c r="N393" i="22"/>
  <c r="M393" i="22"/>
  <c r="V392" i="22"/>
  <c r="U392" i="22"/>
  <c r="T392" i="22"/>
  <c r="S392" i="22"/>
  <c r="R392" i="22"/>
  <c r="Q392" i="22"/>
  <c r="O392" i="22"/>
  <c r="N392" i="22"/>
  <c r="M392" i="22"/>
  <c r="P392" i="22" s="1"/>
  <c r="U391" i="22"/>
  <c r="T391" i="22"/>
  <c r="S391" i="22"/>
  <c r="Q391" i="22"/>
  <c r="N391" i="22"/>
  <c r="M391" i="22"/>
  <c r="U390" i="22"/>
  <c r="T390" i="22"/>
  <c r="S390" i="22"/>
  <c r="R390" i="22"/>
  <c r="Q390" i="22"/>
  <c r="P390" i="22"/>
  <c r="N390" i="22"/>
  <c r="M390" i="22"/>
  <c r="V389" i="22"/>
  <c r="U389" i="22"/>
  <c r="T389" i="22"/>
  <c r="S389" i="22"/>
  <c r="R389" i="22"/>
  <c r="Q389" i="22"/>
  <c r="P389" i="22"/>
  <c r="O389" i="22"/>
  <c r="N389" i="22"/>
  <c r="M389" i="22"/>
  <c r="U388" i="22"/>
  <c r="T388" i="22"/>
  <c r="S388" i="22"/>
  <c r="Q388" i="22"/>
  <c r="P388" i="22"/>
  <c r="N388" i="22"/>
  <c r="M388" i="22"/>
  <c r="R388" i="22" s="1"/>
  <c r="U387" i="22"/>
  <c r="T387" i="22"/>
  <c r="S387" i="22"/>
  <c r="Q387" i="22"/>
  <c r="N387" i="22"/>
  <c r="M387" i="22"/>
  <c r="V386" i="22"/>
  <c r="U386" i="22"/>
  <c r="T386" i="22"/>
  <c r="S386" i="22"/>
  <c r="R386" i="22"/>
  <c r="Q386" i="22"/>
  <c r="P386" i="22"/>
  <c r="O386" i="22"/>
  <c r="N386" i="22"/>
  <c r="M386" i="22"/>
  <c r="U385" i="22"/>
  <c r="T385" i="22"/>
  <c r="S385" i="22"/>
  <c r="R385" i="22"/>
  <c r="Q385" i="22"/>
  <c r="O385" i="22"/>
  <c r="N385" i="22"/>
  <c r="M385" i="22"/>
  <c r="U384" i="22"/>
  <c r="T384" i="22"/>
  <c r="S384" i="22"/>
  <c r="Q384" i="22"/>
  <c r="N384" i="22"/>
  <c r="M384" i="22"/>
  <c r="V383" i="22"/>
  <c r="U383" i="22"/>
  <c r="T383" i="22"/>
  <c r="S383" i="22"/>
  <c r="R383" i="22"/>
  <c r="Q383" i="22"/>
  <c r="P383" i="22"/>
  <c r="O383" i="22"/>
  <c r="N383" i="22"/>
  <c r="M383" i="22"/>
  <c r="V382" i="22"/>
  <c r="U382" i="22"/>
  <c r="T382" i="22"/>
  <c r="S382" i="22"/>
  <c r="Q382" i="22"/>
  <c r="P382" i="22"/>
  <c r="O382" i="22"/>
  <c r="N382" i="22"/>
  <c r="M382" i="22"/>
  <c r="R382" i="22" s="1"/>
  <c r="U381" i="22"/>
  <c r="T381" i="22"/>
  <c r="S381" i="22"/>
  <c r="R381" i="22"/>
  <c r="Q381" i="22"/>
  <c r="N381" i="22"/>
  <c r="M381" i="22"/>
  <c r="U380" i="22"/>
  <c r="T380" i="22"/>
  <c r="S380" i="22"/>
  <c r="Q380" i="22"/>
  <c r="O380" i="22"/>
  <c r="N380" i="22"/>
  <c r="M380" i="22"/>
  <c r="V380" i="22" s="1"/>
  <c r="U379" i="22"/>
  <c r="T379" i="22"/>
  <c r="S379" i="22"/>
  <c r="Q379" i="22"/>
  <c r="N379" i="22"/>
  <c r="M379" i="22"/>
  <c r="V379" i="22" s="1"/>
  <c r="U378" i="22"/>
  <c r="T378" i="22"/>
  <c r="S378" i="22"/>
  <c r="Q378" i="22"/>
  <c r="N378" i="22"/>
  <c r="M378" i="22"/>
  <c r="V377" i="22"/>
  <c r="U377" i="22"/>
  <c r="T377" i="22"/>
  <c r="S377" i="22"/>
  <c r="R377" i="22"/>
  <c r="Q377" i="22"/>
  <c r="P377" i="22"/>
  <c r="O377" i="22"/>
  <c r="N377" i="22"/>
  <c r="M377" i="22"/>
  <c r="U376" i="22"/>
  <c r="T376" i="22"/>
  <c r="S376" i="22"/>
  <c r="Q376" i="22"/>
  <c r="N376" i="22"/>
  <c r="M376" i="22"/>
  <c r="U375" i="22"/>
  <c r="T375" i="22"/>
  <c r="S375" i="22"/>
  <c r="Q375" i="22"/>
  <c r="N375" i="22"/>
  <c r="M375" i="22"/>
  <c r="V375" i="22" s="1"/>
  <c r="V374" i="22"/>
  <c r="U374" i="22"/>
  <c r="T374" i="22"/>
  <c r="S374" i="22"/>
  <c r="R374" i="22"/>
  <c r="Q374" i="22"/>
  <c r="O374" i="22"/>
  <c r="N374" i="22"/>
  <c r="M374" i="22"/>
  <c r="P374" i="22" s="1"/>
  <c r="V373" i="22"/>
  <c r="U373" i="22"/>
  <c r="T373" i="22"/>
  <c r="S373" i="22"/>
  <c r="Q373" i="22"/>
  <c r="N373" i="22"/>
  <c r="M373" i="22"/>
  <c r="U372" i="22"/>
  <c r="T372" i="22"/>
  <c r="S372" i="22"/>
  <c r="Q372" i="22"/>
  <c r="P372" i="22"/>
  <c r="N372" i="22"/>
  <c r="M372" i="22"/>
  <c r="R372" i="22" s="1"/>
  <c r="V371" i="22"/>
  <c r="U371" i="22"/>
  <c r="T371" i="22"/>
  <c r="S371" i="22"/>
  <c r="R371" i="22"/>
  <c r="Q371" i="22"/>
  <c r="P371" i="22"/>
  <c r="O371" i="22"/>
  <c r="N371" i="22"/>
  <c r="M371" i="22"/>
  <c r="U370" i="22"/>
  <c r="T370" i="22"/>
  <c r="S370" i="22"/>
  <c r="Q370" i="22"/>
  <c r="O370" i="22"/>
  <c r="N370" i="22"/>
  <c r="M370" i="22"/>
  <c r="R370" i="22" s="1"/>
  <c r="U369" i="22"/>
  <c r="T369" i="22"/>
  <c r="S369" i="22"/>
  <c r="Q369" i="22"/>
  <c r="N369" i="22"/>
  <c r="M369" i="22"/>
  <c r="V369" i="22" s="1"/>
  <c r="V368" i="22"/>
  <c r="U368" i="22"/>
  <c r="T368" i="22"/>
  <c r="S368" i="22"/>
  <c r="R368" i="22"/>
  <c r="Q368" i="22"/>
  <c r="P368" i="22"/>
  <c r="O368" i="22"/>
  <c r="N368" i="22"/>
  <c r="M368" i="22"/>
  <c r="U367" i="22"/>
  <c r="T367" i="22"/>
  <c r="S367" i="22"/>
  <c r="R367" i="22"/>
  <c r="Q367" i="22"/>
  <c r="N367" i="22"/>
  <c r="M367" i="22"/>
  <c r="U366" i="22"/>
  <c r="T366" i="22"/>
  <c r="S366" i="22"/>
  <c r="Q366" i="22"/>
  <c r="N366" i="22"/>
  <c r="M366" i="22"/>
  <c r="V365" i="22"/>
  <c r="U365" i="22"/>
  <c r="T365" i="22"/>
  <c r="S365" i="22"/>
  <c r="R365" i="22"/>
  <c r="Q365" i="22"/>
  <c r="P365" i="22"/>
  <c r="O365" i="22"/>
  <c r="N365" i="22"/>
  <c r="M365" i="22"/>
  <c r="V364" i="22"/>
  <c r="U364" i="22"/>
  <c r="T364" i="22"/>
  <c r="S364" i="22"/>
  <c r="Q364" i="22"/>
  <c r="P364" i="22"/>
  <c r="O364" i="22"/>
  <c r="N364" i="22"/>
  <c r="M364" i="22"/>
  <c r="R364" i="22" s="1"/>
  <c r="V363" i="22"/>
  <c r="U363" i="22"/>
  <c r="T363" i="22"/>
  <c r="S363" i="22"/>
  <c r="R363" i="22"/>
  <c r="Q363" i="22"/>
  <c r="O363" i="22"/>
  <c r="N363" i="22"/>
  <c r="M363" i="22"/>
  <c r="P363" i="22" s="1"/>
  <c r="U362" i="22"/>
  <c r="T362" i="22"/>
  <c r="S362" i="22"/>
  <c r="Q362" i="22"/>
  <c r="N362" i="22"/>
  <c r="M362" i="22"/>
  <c r="V361" i="22"/>
  <c r="U361" i="22"/>
  <c r="T361" i="22"/>
  <c r="S361" i="22"/>
  <c r="Q361" i="22"/>
  <c r="P361" i="22"/>
  <c r="N361" i="22"/>
  <c r="M361" i="22"/>
  <c r="U360" i="22"/>
  <c r="T360" i="22"/>
  <c r="S360" i="22"/>
  <c r="R360" i="22"/>
  <c r="Q360" i="22"/>
  <c r="N360" i="22"/>
  <c r="M360" i="22"/>
  <c r="V359" i="22"/>
  <c r="U359" i="22"/>
  <c r="T359" i="22"/>
  <c r="S359" i="22"/>
  <c r="R359" i="22"/>
  <c r="Q359" i="22"/>
  <c r="P359" i="22"/>
  <c r="O359" i="22"/>
  <c r="N359" i="22"/>
  <c r="M359" i="22"/>
  <c r="U358" i="22"/>
  <c r="T358" i="22"/>
  <c r="S358" i="22"/>
  <c r="Q358" i="22"/>
  <c r="P358" i="22"/>
  <c r="N358" i="22"/>
  <c r="M358" i="22"/>
  <c r="U357" i="22"/>
  <c r="T357" i="22"/>
  <c r="S357" i="22"/>
  <c r="R357" i="22"/>
  <c r="Q357" i="22"/>
  <c r="N357" i="22"/>
  <c r="M357" i="22"/>
  <c r="U356" i="22"/>
  <c r="T356" i="22"/>
  <c r="S356" i="22"/>
  <c r="Q356" i="22"/>
  <c r="O356" i="22"/>
  <c r="N356" i="22"/>
  <c r="M356" i="22"/>
  <c r="R356" i="22" s="1"/>
  <c r="V355" i="22"/>
  <c r="U355" i="22"/>
  <c r="T355" i="22"/>
  <c r="S355" i="22"/>
  <c r="R355" i="22"/>
  <c r="Q355" i="22"/>
  <c r="N355" i="22"/>
  <c r="M355" i="22"/>
  <c r="U354" i="22"/>
  <c r="T354" i="22"/>
  <c r="S354" i="22"/>
  <c r="R354" i="22"/>
  <c r="Q354" i="22"/>
  <c r="P354" i="22"/>
  <c r="N354" i="22"/>
  <c r="M354" i="22"/>
  <c r="V353" i="22"/>
  <c r="U353" i="22"/>
  <c r="T353" i="22"/>
  <c r="S353" i="22"/>
  <c r="R353" i="22"/>
  <c r="Q353" i="22"/>
  <c r="P353" i="22"/>
  <c r="O353" i="22"/>
  <c r="N353" i="22"/>
  <c r="M353" i="22"/>
  <c r="U352" i="22"/>
  <c r="T352" i="22"/>
  <c r="S352" i="22"/>
  <c r="Q352" i="22"/>
  <c r="N352" i="22"/>
  <c r="M352" i="22"/>
  <c r="R352" i="22" s="1"/>
  <c r="U351" i="22"/>
  <c r="T351" i="22"/>
  <c r="S351" i="22"/>
  <c r="Q351" i="22"/>
  <c r="N351" i="22"/>
  <c r="M351" i="22"/>
  <c r="V351" i="22" s="1"/>
  <c r="V350" i="22"/>
  <c r="U350" i="22"/>
  <c r="T350" i="22"/>
  <c r="S350" i="22"/>
  <c r="R350" i="22"/>
  <c r="Q350" i="22"/>
  <c r="P350" i="22"/>
  <c r="O350" i="22"/>
  <c r="N350" i="22"/>
  <c r="M350" i="22"/>
  <c r="U349" i="22"/>
  <c r="T349" i="22"/>
  <c r="S349" i="22"/>
  <c r="Q349" i="22"/>
  <c r="N349" i="22"/>
  <c r="M349" i="22"/>
  <c r="U348" i="22"/>
  <c r="T348" i="22"/>
  <c r="S348" i="22"/>
  <c r="R348" i="22"/>
  <c r="Q348" i="22"/>
  <c r="P348" i="22"/>
  <c r="O348" i="22"/>
  <c r="N348" i="22"/>
  <c r="M348" i="22"/>
  <c r="V348" i="22" s="1"/>
  <c r="U347" i="22"/>
  <c r="T347" i="22"/>
  <c r="S347" i="22"/>
  <c r="Q347" i="22"/>
  <c r="O347" i="22"/>
  <c r="N347" i="22"/>
  <c r="M347" i="22"/>
  <c r="R347" i="22" s="1"/>
  <c r="U346" i="22"/>
  <c r="T346" i="22"/>
  <c r="S346" i="22"/>
  <c r="Q346" i="22"/>
  <c r="N346" i="22"/>
  <c r="M346" i="22"/>
  <c r="V345" i="22"/>
  <c r="U345" i="22"/>
  <c r="T345" i="22"/>
  <c r="S345" i="22"/>
  <c r="Q345" i="22"/>
  <c r="O345" i="22"/>
  <c r="N345" i="22"/>
  <c r="M345" i="22"/>
  <c r="P345" i="22" s="1"/>
  <c r="U344" i="22"/>
  <c r="T344" i="22"/>
  <c r="S344" i="22"/>
  <c r="Q344" i="22"/>
  <c r="N344" i="22"/>
  <c r="M344" i="22"/>
  <c r="V343" i="22"/>
  <c r="U343" i="22"/>
  <c r="T343" i="22"/>
  <c r="S343" i="22"/>
  <c r="R343" i="22"/>
  <c r="Q343" i="22"/>
  <c r="P343" i="22"/>
  <c r="O343" i="22"/>
  <c r="N343" i="22"/>
  <c r="M343" i="22"/>
  <c r="U342" i="22"/>
  <c r="T342" i="22"/>
  <c r="S342" i="22"/>
  <c r="Q342" i="22"/>
  <c r="O342" i="22"/>
  <c r="N342" i="22"/>
  <c r="M342" i="22"/>
  <c r="V342" i="22" s="1"/>
  <c r="U341" i="22"/>
  <c r="T341" i="22"/>
  <c r="S341" i="22"/>
  <c r="Q341" i="22"/>
  <c r="N341" i="22"/>
  <c r="M341" i="22"/>
  <c r="V340" i="22"/>
  <c r="U340" i="22"/>
  <c r="T340" i="22"/>
  <c r="S340" i="22"/>
  <c r="Q340" i="22"/>
  <c r="P340" i="22"/>
  <c r="O340" i="22"/>
  <c r="N340" i="22"/>
  <c r="M340" i="22"/>
  <c r="R340" i="22" s="1"/>
  <c r="U339" i="22"/>
  <c r="T339" i="22"/>
  <c r="S339" i="22"/>
  <c r="Q339" i="22"/>
  <c r="O339" i="22"/>
  <c r="N339" i="22"/>
  <c r="M339" i="22"/>
  <c r="U338" i="22"/>
  <c r="T338" i="22"/>
  <c r="S338" i="22"/>
  <c r="Q338" i="22"/>
  <c r="N338" i="22"/>
  <c r="M338" i="22"/>
  <c r="U337" i="22"/>
  <c r="T337" i="22"/>
  <c r="S337" i="22"/>
  <c r="Q337" i="22"/>
  <c r="O337" i="22"/>
  <c r="N337" i="22"/>
  <c r="M337" i="22"/>
  <c r="R337" i="22" s="1"/>
  <c r="U336" i="22"/>
  <c r="T336" i="22"/>
  <c r="S336" i="22"/>
  <c r="R336" i="22"/>
  <c r="Q336" i="22"/>
  <c r="P336" i="22"/>
  <c r="O336" i="22"/>
  <c r="N336" i="22"/>
  <c r="M336" i="22"/>
  <c r="V336" i="22" s="1"/>
  <c r="V335" i="22"/>
  <c r="T335" i="22"/>
  <c r="U335" i="22" s="1"/>
  <c r="S335" i="22"/>
  <c r="R335" i="22"/>
  <c r="Q335" i="22"/>
  <c r="P335" i="22"/>
  <c r="O335" i="22"/>
  <c r="N335" i="22"/>
  <c r="M335" i="22"/>
  <c r="T334" i="22"/>
  <c r="U334" i="22" s="1"/>
  <c r="S334" i="22"/>
  <c r="Q334" i="22"/>
  <c r="O334" i="22"/>
  <c r="N334" i="22"/>
  <c r="M334" i="22"/>
  <c r="T333" i="22"/>
  <c r="U333" i="22" s="1"/>
  <c r="S333" i="22"/>
  <c r="Q333" i="22"/>
  <c r="N333" i="22"/>
  <c r="M333" i="22"/>
  <c r="V333" i="22" s="1"/>
  <c r="U332" i="22"/>
  <c r="T332" i="22"/>
  <c r="S332" i="22"/>
  <c r="Q332" i="22"/>
  <c r="N332" i="22"/>
  <c r="M332" i="22"/>
  <c r="V332" i="22" s="1"/>
  <c r="V331" i="22"/>
  <c r="U331" i="22"/>
  <c r="T331" i="22"/>
  <c r="S331" i="22"/>
  <c r="R331" i="22"/>
  <c r="Q331" i="22"/>
  <c r="P331" i="22"/>
  <c r="O331" i="22"/>
  <c r="N331" i="22"/>
  <c r="M331" i="22"/>
  <c r="U330" i="22"/>
  <c r="T330" i="22"/>
  <c r="S330" i="22"/>
  <c r="Q330" i="22"/>
  <c r="N330" i="22"/>
  <c r="M330" i="22"/>
  <c r="U329" i="22"/>
  <c r="T329" i="22"/>
  <c r="S329" i="22"/>
  <c r="R329" i="22"/>
  <c r="Q329" i="22"/>
  <c r="P329" i="22"/>
  <c r="O329" i="22"/>
  <c r="N329" i="22"/>
  <c r="M329" i="22"/>
  <c r="V329" i="22" s="1"/>
  <c r="U328" i="22"/>
  <c r="T328" i="22"/>
  <c r="S328" i="22"/>
  <c r="Q328" i="22"/>
  <c r="O328" i="22"/>
  <c r="N328" i="22"/>
  <c r="M328" i="22"/>
  <c r="R328" i="22" s="1"/>
  <c r="U327" i="22"/>
  <c r="T327" i="22"/>
  <c r="S327" i="22"/>
  <c r="Q327" i="22"/>
  <c r="N327" i="22"/>
  <c r="M327" i="22"/>
  <c r="V326" i="22"/>
  <c r="U326" i="22"/>
  <c r="T326" i="22"/>
  <c r="S326" i="22"/>
  <c r="R326" i="22"/>
  <c r="Q326" i="22"/>
  <c r="P326" i="22"/>
  <c r="O326" i="22"/>
  <c r="N326" i="22"/>
  <c r="M326" i="22"/>
  <c r="U325" i="22"/>
  <c r="T325" i="22"/>
  <c r="S325" i="22"/>
  <c r="R325" i="22"/>
  <c r="Q325" i="22"/>
  <c r="O325" i="22"/>
  <c r="N325" i="22"/>
  <c r="M325" i="22"/>
  <c r="U324" i="22"/>
  <c r="T324" i="22"/>
  <c r="S324" i="22"/>
  <c r="R324" i="22"/>
  <c r="Q324" i="22"/>
  <c r="P324" i="22"/>
  <c r="O324" i="22"/>
  <c r="N324" i="22"/>
  <c r="M324" i="22"/>
  <c r="V324" i="22" s="1"/>
  <c r="V323" i="22"/>
  <c r="U323" i="22"/>
  <c r="T323" i="22"/>
  <c r="S323" i="22"/>
  <c r="Q323" i="22"/>
  <c r="O323" i="22"/>
  <c r="N323" i="22"/>
  <c r="M323" i="22"/>
  <c r="R323" i="22" s="1"/>
  <c r="V322" i="22"/>
  <c r="U322" i="22"/>
  <c r="T322" i="22"/>
  <c r="S322" i="22"/>
  <c r="Q322" i="22"/>
  <c r="N322" i="22"/>
  <c r="M322" i="22"/>
  <c r="V321" i="22"/>
  <c r="U321" i="22"/>
  <c r="T321" i="22"/>
  <c r="S321" i="22"/>
  <c r="R321" i="22"/>
  <c r="Q321" i="22"/>
  <c r="O321" i="22"/>
  <c r="N321" i="22"/>
  <c r="M321" i="22"/>
  <c r="P321" i="22" s="1"/>
  <c r="U320" i="22"/>
  <c r="T320" i="22"/>
  <c r="S320" i="22"/>
  <c r="Q320" i="22"/>
  <c r="N320" i="22"/>
  <c r="M320" i="22"/>
  <c r="V319" i="22"/>
  <c r="U319" i="22"/>
  <c r="T319" i="22"/>
  <c r="S319" i="22"/>
  <c r="R319" i="22"/>
  <c r="Q319" i="22"/>
  <c r="P319" i="22"/>
  <c r="O319" i="22"/>
  <c r="N319" i="22"/>
  <c r="M319" i="22"/>
  <c r="U318" i="22"/>
  <c r="T318" i="22"/>
  <c r="S318" i="22"/>
  <c r="Q318" i="22"/>
  <c r="O318" i="22"/>
  <c r="N318" i="22"/>
  <c r="M318" i="22"/>
  <c r="V318" i="22" s="1"/>
  <c r="U317" i="22"/>
  <c r="T317" i="22"/>
  <c r="S317" i="22"/>
  <c r="Q317" i="22"/>
  <c r="N317" i="22"/>
  <c r="M317" i="22"/>
  <c r="V316" i="22"/>
  <c r="U316" i="22"/>
  <c r="T316" i="22"/>
  <c r="S316" i="22"/>
  <c r="Q316" i="22"/>
  <c r="P316" i="22"/>
  <c r="O316" i="22"/>
  <c r="N316" i="22"/>
  <c r="M316" i="22"/>
  <c r="R316" i="22" s="1"/>
  <c r="U315" i="22"/>
  <c r="T315" i="22"/>
  <c r="S315" i="22"/>
  <c r="Q315" i="22"/>
  <c r="O315" i="22"/>
  <c r="N315" i="22"/>
  <c r="M315" i="22"/>
  <c r="U314" i="22"/>
  <c r="T314" i="22"/>
  <c r="S314" i="22"/>
  <c r="Q314" i="22"/>
  <c r="P314" i="22"/>
  <c r="N314" i="22"/>
  <c r="M314" i="22"/>
  <c r="T313" i="22"/>
  <c r="U313" i="22" s="1"/>
  <c r="S313" i="22"/>
  <c r="Q313" i="22"/>
  <c r="O313" i="22"/>
  <c r="N313" i="22"/>
  <c r="M313" i="22"/>
  <c r="R313" i="22" s="1"/>
  <c r="U312" i="22"/>
  <c r="T312" i="22"/>
  <c r="S312" i="22"/>
  <c r="R312" i="22"/>
  <c r="Q312" i="22"/>
  <c r="P312" i="22"/>
  <c r="O312" i="22"/>
  <c r="N312" i="22"/>
  <c r="M312" i="22"/>
  <c r="V312" i="22" s="1"/>
  <c r="V311" i="22"/>
  <c r="U311" i="22"/>
  <c r="T311" i="22"/>
  <c r="S311" i="22"/>
  <c r="R311" i="22"/>
  <c r="Q311" i="22"/>
  <c r="P311" i="22"/>
  <c r="O311" i="22"/>
  <c r="N311" i="22"/>
  <c r="M311" i="22"/>
  <c r="U310" i="22"/>
  <c r="T310" i="22"/>
  <c r="S310" i="22"/>
  <c r="Q310" i="22"/>
  <c r="N310" i="22"/>
  <c r="M310" i="22"/>
  <c r="V309" i="22"/>
  <c r="U309" i="22"/>
  <c r="T309" i="22"/>
  <c r="S309" i="22"/>
  <c r="Q309" i="22"/>
  <c r="O309" i="22"/>
  <c r="N309" i="22"/>
  <c r="M309" i="22"/>
  <c r="U308" i="22"/>
  <c r="T308" i="22"/>
  <c r="S308" i="22"/>
  <c r="R308" i="22"/>
  <c r="Q308" i="22"/>
  <c r="N308" i="22"/>
  <c r="M308" i="22"/>
  <c r="V307" i="22"/>
  <c r="U307" i="22"/>
  <c r="T307" i="22"/>
  <c r="S307" i="22"/>
  <c r="R307" i="22"/>
  <c r="Q307" i="22"/>
  <c r="P307" i="22"/>
  <c r="O307" i="22"/>
  <c r="N307" i="22"/>
  <c r="M307" i="22"/>
  <c r="U306" i="22"/>
  <c r="T306" i="22"/>
  <c r="S306" i="22"/>
  <c r="R306" i="22"/>
  <c r="Q306" i="22"/>
  <c r="N306" i="22"/>
  <c r="M306" i="22"/>
  <c r="V306" i="22" s="1"/>
  <c r="U305" i="22"/>
  <c r="T305" i="22"/>
  <c r="S305" i="22"/>
  <c r="R305" i="22"/>
  <c r="Q305" i="22"/>
  <c r="P305" i="22"/>
  <c r="O305" i="22"/>
  <c r="N305" i="22"/>
  <c r="M305" i="22"/>
  <c r="V305" i="22" s="1"/>
  <c r="U304" i="22"/>
  <c r="T304" i="22"/>
  <c r="S304" i="22"/>
  <c r="Q304" i="22"/>
  <c r="N304" i="22"/>
  <c r="M304" i="22"/>
  <c r="U303" i="22"/>
  <c r="T303" i="22"/>
  <c r="S303" i="22"/>
  <c r="Q303" i="22"/>
  <c r="N303" i="22"/>
  <c r="M303" i="22"/>
  <c r="V302" i="22"/>
  <c r="U302" i="22"/>
  <c r="T302" i="22"/>
  <c r="S302" i="22"/>
  <c r="R302" i="22"/>
  <c r="Q302" i="22"/>
  <c r="P302" i="22"/>
  <c r="O302" i="22"/>
  <c r="N302" i="22"/>
  <c r="M302" i="22"/>
  <c r="U301" i="22"/>
  <c r="T301" i="22"/>
  <c r="S301" i="22"/>
  <c r="R301" i="22"/>
  <c r="Q301" i="22"/>
  <c r="P301" i="22"/>
  <c r="O301" i="22"/>
  <c r="N301" i="22"/>
  <c r="M301" i="22"/>
  <c r="V301" i="22" s="1"/>
  <c r="U300" i="22"/>
  <c r="T300" i="22"/>
  <c r="S300" i="22"/>
  <c r="Q300" i="22"/>
  <c r="N300" i="22"/>
  <c r="M300" i="22"/>
  <c r="V299" i="22"/>
  <c r="U299" i="22"/>
  <c r="T299" i="22"/>
  <c r="S299" i="22"/>
  <c r="Q299" i="22"/>
  <c r="O299" i="22"/>
  <c r="N299" i="22"/>
  <c r="M299" i="22"/>
  <c r="R299" i="22" s="1"/>
  <c r="U298" i="22"/>
  <c r="T298" i="22"/>
  <c r="S298" i="22"/>
  <c r="Q298" i="22"/>
  <c r="N298" i="22"/>
  <c r="M298" i="22"/>
  <c r="V298" i="22" s="1"/>
  <c r="V297" i="22"/>
  <c r="U297" i="22"/>
  <c r="T297" i="22"/>
  <c r="S297" i="22"/>
  <c r="Q297" i="22"/>
  <c r="O297" i="22"/>
  <c r="N297" i="22"/>
  <c r="M297" i="22"/>
  <c r="P297" i="22" s="1"/>
  <c r="U296" i="22"/>
  <c r="T296" i="22"/>
  <c r="S296" i="22"/>
  <c r="Q296" i="22"/>
  <c r="P296" i="22"/>
  <c r="N296" i="22"/>
  <c r="M296" i="22"/>
  <c r="V296" i="22" s="1"/>
  <c r="V295" i="22"/>
  <c r="U295" i="22"/>
  <c r="T295" i="22"/>
  <c r="S295" i="22"/>
  <c r="Q295" i="22"/>
  <c r="O295" i="22"/>
  <c r="N295" i="22"/>
  <c r="M295" i="22"/>
  <c r="R295" i="22" s="1"/>
  <c r="U294" i="22"/>
  <c r="T294" i="22"/>
  <c r="S294" i="22"/>
  <c r="R294" i="22"/>
  <c r="Q294" i="22"/>
  <c r="N294" i="22"/>
  <c r="M294" i="22"/>
  <c r="V293" i="22"/>
  <c r="U293" i="22"/>
  <c r="T293" i="22"/>
  <c r="S293" i="22"/>
  <c r="Q293" i="22"/>
  <c r="P293" i="22"/>
  <c r="N293" i="22"/>
  <c r="M293" i="22"/>
  <c r="O293" i="22" s="1"/>
  <c r="U292" i="22"/>
  <c r="T292" i="22"/>
  <c r="S292" i="22"/>
  <c r="Q292" i="22"/>
  <c r="P292" i="22"/>
  <c r="N292" i="22"/>
  <c r="M292" i="22"/>
  <c r="R292" i="22" s="1"/>
  <c r="U291" i="22"/>
  <c r="T291" i="22"/>
  <c r="S291" i="22"/>
  <c r="Q291" i="22"/>
  <c r="N291" i="22"/>
  <c r="M291" i="22"/>
  <c r="V290" i="22"/>
  <c r="U290" i="22"/>
  <c r="T290" i="22"/>
  <c r="S290" i="22"/>
  <c r="Q290" i="22"/>
  <c r="P290" i="22"/>
  <c r="O290" i="22"/>
  <c r="N290" i="22"/>
  <c r="M290" i="22"/>
  <c r="R290" i="22" s="1"/>
  <c r="U289" i="22"/>
  <c r="T289" i="22"/>
  <c r="S289" i="22"/>
  <c r="Q289" i="22"/>
  <c r="O289" i="22"/>
  <c r="N289" i="22"/>
  <c r="M289" i="22"/>
  <c r="P289" i="22" s="1"/>
  <c r="U288" i="22"/>
  <c r="T288" i="22"/>
  <c r="S288" i="22"/>
  <c r="R288" i="22"/>
  <c r="Q288" i="22"/>
  <c r="P288" i="22"/>
  <c r="O288" i="22"/>
  <c r="N288" i="22"/>
  <c r="M288" i="22"/>
  <c r="V288" i="22" s="1"/>
  <c r="U287" i="22"/>
  <c r="T287" i="22"/>
  <c r="S287" i="22"/>
  <c r="Q287" i="22"/>
  <c r="N287" i="22"/>
  <c r="M287" i="22"/>
  <c r="T286" i="22"/>
  <c r="U286" i="22" s="1"/>
  <c r="S286" i="22"/>
  <c r="Q286" i="22"/>
  <c r="P286" i="22"/>
  <c r="O286" i="22"/>
  <c r="N286" i="22"/>
  <c r="M286" i="22"/>
  <c r="U285" i="22"/>
  <c r="T285" i="22"/>
  <c r="S285" i="22"/>
  <c r="Q285" i="22"/>
  <c r="N285" i="22"/>
  <c r="M285" i="22"/>
  <c r="V284" i="22"/>
  <c r="T284" i="22"/>
  <c r="U284" i="22" s="1"/>
  <c r="S284" i="22"/>
  <c r="Q284" i="22"/>
  <c r="N284" i="22"/>
  <c r="M284" i="22"/>
  <c r="V283" i="22"/>
  <c r="U283" i="22"/>
  <c r="T283" i="22"/>
  <c r="S283" i="22"/>
  <c r="R283" i="22"/>
  <c r="Q283" i="22"/>
  <c r="P283" i="22"/>
  <c r="O283" i="22"/>
  <c r="N283" i="22"/>
  <c r="M283" i="22"/>
  <c r="U282" i="22"/>
  <c r="T282" i="22"/>
  <c r="S282" i="22"/>
  <c r="R282" i="22"/>
  <c r="Q282" i="22"/>
  <c r="P282" i="22"/>
  <c r="O282" i="22"/>
  <c r="N282" i="22"/>
  <c r="M282" i="22"/>
  <c r="V282" i="22" s="1"/>
  <c r="U281" i="22"/>
  <c r="T281" i="22"/>
  <c r="S281" i="22"/>
  <c r="Q281" i="22"/>
  <c r="N281" i="22"/>
  <c r="M281" i="22"/>
  <c r="V280" i="22"/>
  <c r="T280" i="22"/>
  <c r="U280" i="22" s="1"/>
  <c r="S280" i="22"/>
  <c r="Q280" i="22"/>
  <c r="O280" i="22"/>
  <c r="N280" i="22"/>
  <c r="M280" i="22"/>
  <c r="R280" i="22" s="1"/>
  <c r="T279" i="22"/>
  <c r="U279" i="22" s="1"/>
  <c r="S279" i="22"/>
  <c r="Q279" i="22"/>
  <c r="N279" i="22"/>
  <c r="M279" i="22"/>
  <c r="V279" i="22" s="1"/>
  <c r="V278" i="22"/>
  <c r="U278" i="22"/>
  <c r="T278" i="22"/>
  <c r="S278" i="22"/>
  <c r="R278" i="22"/>
  <c r="Q278" i="22"/>
  <c r="P278" i="22"/>
  <c r="O278" i="22"/>
  <c r="N278" i="22"/>
  <c r="M278" i="22"/>
  <c r="T277" i="22"/>
  <c r="U277" i="22" s="1"/>
  <c r="S277" i="22"/>
  <c r="R277" i="22"/>
  <c r="Q277" i="22"/>
  <c r="N277" i="22"/>
  <c r="M277" i="22"/>
  <c r="U276" i="22"/>
  <c r="T276" i="22"/>
  <c r="S276" i="22"/>
  <c r="Q276" i="22"/>
  <c r="O276" i="22"/>
  <c r="N276" i="22"/>
  <c r="M276" i="22"/>
  <c r="V276" i="22" s="1"/>
  <c r="U275" i="22"/>
  <c r="T275" i="22"/>
  <c r="S275" i="22"/>
  <c r="Q275" i="22"/>
  <c r="N275" i="22"/>
  <c r="M275" i="22"/>
  <c r="R275" i="22" s="1"/>
  <c r="V274" i="22"/>
  <c r="U274" i="22"/>
  <c r="T274" i="22"/>
  <c r="S274" i="22"/>
  <c r="Q274" i="22"/>
  <c r="P274" i="22"/>
  <c r="N274" i="22"/>
  <c r="M274" i="22"/>
  <c r="T273" i="22"/>
  <c r="U273" i="22" s="1"/>
  <c r="S273" i="22"/>
  <c r="R273" i="22"/>
  <c r="Q273" i="22"/>
  <c r="N273" i="22"/>
  <c r="M273" i="22"/>
  <c r="U272" i="22"/>
  <c r="T272" i="22"/>
  <c r="S272" i="22"/>
  <c r="Q272" i="22"/>
  <c r="N272" i="22"/>
  <c r="M272" i="22"/>
  <c r="V271" i="22"/>
  <c r="T271" i="22"/>
  <c r="U271" i="22" s="1"/>
  <c r="S271" i="22"/>
  <c r="R271" i="22"/>
  <c r="Q271" i="22"/>
  <c r="N271" i="22"/>
  <c r="M271" i="22"/>
  <c r="P271" i="22" s="1"/>
  <c r="U270" i="22"/>
  <c r="T270" i="22"/>
  <c r="S270" i="22"/>
  <c r="Q270" i="22"/>
  <c r="O270" i="22"/>
  <c r="N270" i="22"/>
  <c r="M270" i="22"/>
  <c r="R270" i="22" s="1"/>
  <c r="U269" i="22"/>
  <c r="T269" i="22"/>
  <c r="S269" i="22"/>
  <c r="R269" i="22"/>
  <c r="Q269" i="22"/>
  <c r="N269" i="22"/>
  <c r="M269" i="22"/>
  <c r="U268" i="22"/>
  <c r="T268" i="22"/>
  <c r="S268" i="22"/>
  <c r="Q268" i="22"/>
  <c r="N268" i="22"/>
  <c r="M268" i="22"/>
  <c r="U267" i="22"/>
  <c r="T267" i="22"/>
  <c r="S267" i="22"/>
  <c r="R267" i="22"/>
  <c r="Q267" i="22"/>
  <c r="O267" i="22"/>
  <c r="N267" i="22"/>
  <c r="M267" i="22"/>
  <c r="U266" i="22"/>
  <c r="T266" i="22"/>
  <c r="S266" i="22"/>
  <c r="Q266" i="22"/>
  <c r="N266" i="22"/>
  <c r="M266" i="22"/>
  <c r="V265" i="22"/>
  <c r="U265" i="22"/>
  <c r="T265" i="22"/>
  <c r="S265" i="22"/>
  <c r="R265" i="22"/>
  <c r="Q265" i="22"/>
  <c r="O265" i="22"/>
  <c r="N265" i="22"/>
  <c r="M265" i="22"/>
  <c r="P265" i="22" s="1"/>
  <c r="U264" i="22"/>
  <c r="T264" i="22"/>
  <c r="S264" i="22"/>
  <c r="R264" i="22"/>
  <c r="Q264" i="22"/>
  <c r="P264" i="22"/>
  <c r="O264" i="22"/>
  <c r="N264" i="22"/>
  <c r="M264" i="22"/>
  <c r="V264" i="22" s="1"/>
  <c r="V263" i="22"/>
  <c r="U263" i="22"/>
  <c r="T263" i="22"/>
  <c r="S263" i="22"/>
  <c r="R263" i="22"/>
  <c r="Q263" i="22"/>
  <c r="N263" i="22"/>
  <c r="M263" i="22"/>
  <c r="P263" i="22" s="1"/>
  <c r="U262" i="22"/>
  <c r="T262" i="22"/>
  <c r="S262" i="22"/>
  <c r="Q262" i="22"/>
  <c r="N262" i="22"/>
  <c r="M262" i="22"/>
  <c r="O262" i="22" s="1"/>
  <c r="U261" i="22"/>
  <c r="T261" i="22"/>
  <c r="S261" i="22"/>
  <c r="Q261" i="22"/>
  <c r="O261" i="22"/>
  <c r="N261" i="22"/>
  <c r="M261" i="22"/>
  <c r="U260" i="22"/>
  <c r="T260" i="22"/>
  <c r="S260" i="22"/>
  <c r="Q260" i="22"/>
  <c r="N260" i="22"/>
  <c r="M260" i="22"/>
  <c r="V260" i="22" s="1"/>
  <c r="V259" i="22"/>
  <c r="U259" i="22"/>
  <c r="T259" i="22"/>
  <c r="S259" i="22"/>
  <c r="R259" i="22"/>
  <c r="Q259" i="22"/>
  <c r="P259" i="22"/>
  <c r="O259" i="22"/>
  <c r="N259" i="22"/>
  <c r="M259" i="22"/>
  <c r="U258" i="22"/>
  <c r="T258" i="22"/>
  <c r="S258" i="22"/>
  <c r="Q258" i="22"/>
  <c r="N258" i="22"/>
  <c r="M258" i="22"/>
  <c r="V257" i="22"/>
  <c r="U257" i="22"/>
  <c r="T257" i="22"/>
  <c r="S257" i="22"/>
  <c r="R257" i="22"/>
  <c r="Q257" i="22"/>
  <c r="P257" i="22"/>
  <c r="O257" i="22"/>
  <c r="N257" i="22"/>
  <c r="M257" i="22"/>
  <c r="U256" i="22"/>
  <c r="T256" i="22"/>
  <c r="S256" i="22"/>
  <c r="Q256" i="22"/>
  <c r="N256" i="22"/>
  <c r="M256" i="22"/>
  <c r="V255" i="22"/>
  <c r="U255" i="22"/>
  <c r="T255" i="22"/>
  <c r="S255" i="22"/>
  <c r="R255" i="22"/>
  <c r="Q255" i="22"/>
  <c r="O255" i="22"/>
  <c r="N255" i="22"/>
  <c r="M255" i="22"/>
  <c r="P255" i="22" s="1"/>
  <c r="V254" i="22"/>
  <c r="T254" i="22"/>
  <c r="U254" i="22" s="1"/>
  <c r="S254" i="22"/>
  <c r="R254" i="22"/>
  <c r="Q254" i="22"/>
  <c r="P254" i="22"/>
  <c r="O254" i="22"/>
  <c r="N254" i="22"/>
  <c r="M254" i="22"/>
  <c r="U253" i="22"/>
  <c r="T253" i="22"/>
  <c r="S253" i="22"/>
  <c r="Q253" i="22"/>
  <c r="N253" i="22"/>
  <c r="M253" i="22"/>
  <c r="P253" i="22" s="1"/>
  <c r="U252" i="22"/>
  <c r="T252" i="22"/>
  <c r="S252" i="22"/>
  <c r="Q252" i="22"/>
  <c r="N252" i="22"/>
  <c r="M252" i="22"/>
  <c r="V251" i="22"/>
  <c r="U251" i="22"/>
  <c r="T251" i="22"/>
  <c r="S251" i="22"/>
  <c r="R251" i="22"/>
  <c r="Q251" i="22"/>
  <c r="N251" i="22"/>
  <c r="M251" i="22"/>
  <c r="P251" i="22" s="1"/>
  <c r="V250" i="22"/>
  <c r="U250" i="22"/>
  <c r="T250" i="22"/>
  <c r="S250" i="22"/>
  <c r="Q250" i="22"/>
  <c r="P250" i="22"/>
  <c r="O250" i="22"/>
  <c r="N250" i="22"/>
  <c r="M250" i="22"/>
  <c r="R250" i="22" s="1"/>
  <c r="U249" i="22"/>
  <c r="T249" i="22"/>
  <c r="S249" i="22"/>
  <c r="Q249" i="22"/>
  <c r="N249" i="22"/>
  <c r="M249" i="22"/>
  <c r="V248" i="22"/>
  <c r="U248" i="22"/>
  <c r="T248" i="22"/>
  <c r="S248" i="22"/>
  <c r="R248" i="22"/>
  <c r="Q248" i="22"/>
  <c r="P248" i="22"/>
  <c r="O248" i="22"/>
  <c r="N248" i="22"/>
  <c r="M248" i="22"/>
  <c r="U247" i="22"/>
  <c r="T247" i="22"/>
  <c r="S247" i="22"/>
  <c r="Q247" i="22"/>
  <c r="N247" i="22"/>
  <c r="M247" i="22"/>
  <c r="U246" i="22"/>
  <c r="T246" i="22"/>
  <c r="S246" i="22"/>
  <c r="R246" i="22"/>
  <c r="Q246" i="22"/>
  <c r="O246" i="22"/>
  <c r="N246" i="22"/>
  <c r="M246" i="22"/>
  <c r="V245" i="22"/>
  <c r="U245" i="22"/>
  <c r="T245" i="22"/>
  <c r="S245" i="22"/>
  <c r="R245" i="22"/>
  <c r="Q245" i="22"/>
  <c r="P245" i="22"/>
  <c r="O245" i="22"/>
  <c r="N245" i="22"/>
  <c r="M245" i="22"/>
  <c r="U244" i="22"/>
  <c r="T244" i="22"/>
  <c r="S244" i="22"/>
  <c r="Q244" i="22"/>
  <c r="N244" i="22"/>
  <c r="M244" i="22"/>
  <c r="P244" i="22" s="1"/>
  <c r="U243" i="22"/>
  <c r="T243" i="22"/>
  <c r="S243" i="22"/>
  <c r="Q243" i="22"/>
  <c r="N243" i="22"/>
  <c r="M243" i="22"/>
  <c r="U242" i="22"/>
  <c r="T242" i="22"/>
  <c r="S242" i="22"/>
  <c r="Q242" i="22"/>
  <c r="N242" i="22"/>
  <c r="M242" i="22"/>
  <c r="R242" i="22" s="1"/>
  <c r="V241" i="22"/>
  <c r="T241" i="22"/>
  <c r="U241" i="22" s="1"/>
  <c r="S241" i="22"/>
  <c r="Q241" i="22"/>
  <c r="O241" i="22"/>
  <c r="N241" i="22"/>
  <c r="M241" i="22"/>
  <c r="P241" i="22" s="1"/>
  <c r="U240" i="22"/>
  <c r="T240" i="22"/>
  <c r="S240" i="22"/>
  <c r="R240" i="22"/>
  <c r="Q240" i="22"/>
  <c r="P240" i="22"/>
  <c r="O240" i="22"/>
  <c r="N240" i="22"/>
  <c r="M240" i="22"/>
  <c r="V240" i="22" s="1"/>
  <c r="V239" i="22"/>
  <c r="U239" i="22"/>
  <c r="T239" i="22"/>
  <c r="S239" i="22"/>
  <c r="Q239" i="22"/>
  <c r="O239" i="22"/>
  <c r="N239" i="22"/>
  <c r="M239" i="22"/>
  <c r="R239" i="22" s="1"/>
  <c r="U238" i="22"/>
  <c r="T238" i="22"/>
  <c r="S238" i="22"/>
  <c r="Q238" i="22"/>
  <c r="N238" i="22"/>
  <c r="M238" i="22"/>
  <c r="R238" i="22" s="1"/>
  <c r="V237" i="22"/>
  <c r="U237" i="22"/>
  <c r="T237" i="22"/>
  <c r="S237" i="22"/>
  <c r="Q237" i="22"/>
  <c r="O237" i="22"/>
  <c r="N237" i="22"/>
  <c r="M237" i="22"/>
  <c r="U236" i="22"/>
  <c r="T236" i="22"/>
  <c r="S236" i="22"/>
  <c r="Q236" i="22"/>
  <c r="N236" i="22"/>
  <c r="M236" i="22"/>
  <c r="V235" i="22"/>
  <c r="U235" i="22"/>
  <c r="T235" i="22"/>
  <c r="S235" i="22"/>
  <c r="R235" i="22"/>
  <c r="Q235" i="22"/>
  <c r="P235" i="22"/>
  <c r="O235" i="22"/>
  <c r="N235" i="22"/>
  <c r="M235" i="22"/>
  <c r="U234" i="22"/>
  <c r="T234" i="22"/>
  <c r="S234" i="22"/>
  <c r="R234" i="22"/>
  <c r="Q234" i="22"/>
  <c r="N234" i="22"/>
  <c r="M234" i="22"/>
  <c r="V234" i="22" s="1"/>
  <c r="V233" i="22"/>
  <c r="U233" i="22"/>
  <c r="T233" i="22"/>
  <c r="S233" i="22"/>
  <c r="R233" i="22"/>
  <c r="Q233" i="22"/>
  <c r="P233" i="22"/>
  <c r="O233" i="22"/>
  <c r="N233" i="22"/>
  <c r="M233" i="22"/>
  <c r="U232" i="22"/>
  <c r="T232" i="22"/>
  <c r="S232" i="22"/>
  <c r="Q232" i="22"/>
  <c r="O232" i="22"/>
  <c r="N232" i="22"/>
  <c r="M232" i="22"/>
  <c r="U231" i="22"/>
  <c r="T231" i="22"/>
  <c r="S231" i="22"/>
  <c r="R231" i="22"/>
  <c r="Q231" i="22"/>
  <c r="O231" i="22"/>
  <c r="N231" i="22"/>
  <c r="M231" i="22"/>
  <c r="P231" i="22" s="1"/>
  <c r="U230" i="22"/>
  <c r="T230" i="22"/>
  <c r="S230" i="22"/>
  <c r="Q230" i="22"/>
  <c r="N230" i="22"/>
  <c r="M230" i="22"/>
  <c r="T229" i="22"/>
  <c r="U229" i="22" s="1"/>
  <c r="S229" i="22"/>
  <c r="R229" i="22"/>
  <c r="Q229" i="22"/>
  <c r="N229" i="22"/>
  <c r="M229" i="22"/>
  <c r="V229" i="22" s="1"/>
  <c r="U228" i="22"/>
  <c r="T228" i="22"/>
  <c r="S228" i="22"/>
  <c r="R228" i="22"/>
  <c r="Q228" i="22"/>
  <c r="P228" i="22"/>
  <c r="O228" i="22"/>
  <c r="N228" i="22"/>
  <c r="M228" i="22"/>
  <c r="V228" i="22" s="1"/>
  <c r="U227" i="22"/>
  <c r="T227" i="22"/>
  <c r="S227" i="22"/>
  <c r="Q227" i="22"/>
  <c r="N227" i="22"/>
  <c r="M227" i="22"/>
  <c r="V226" i="22"/>
  <c r="U226" i="22"/>
  <c r="T226" i="22"/>
  <c r="S226" i="22"/>
  <c r="Q226" i="22"/>
  <c r="O226" i="22"/>
  <c r="N226" i="22"/>
  <c r="M226" i="22"/>
  <c r="R226" i="22" s="1"/>
  <c r="T225" i="22"/>
  <c r="U225" i="22" s="1"/>
  <c r="S225" i="22"/>
  <c r="Q225" i="22"/>
  <c r="N225" i="22"/>
  <c r="M225" i="22"/>
  <c r="P225" i="22" s="1"/>
  <c r="V224" i="22"/>
  <c r="U224" i="22"/>
  <c r="T224" i="22"/>
  <c r="S224" i="22"/>
  <c r="R224" i="22"/>
  <c r="Q224" i="22"/>
  <c r="P224" i="22"/>
  <c r="O224" i="22"/>
  <c r="N224" i="22"/>
  <c r="M224" i="22"/>
  <c r="V223" i="22"/>
  <c r="U223" i="22"/>
  <c r="T223" i="22"/>
  <c r="S223" i="22"/>
  <c r="R223" i="22"/>
  <c r="Q223" i="22"/>
  <c r="P223" i="22"/>
  <c r="O223" i="22"/>
  <c r="N223" i="22"/>
  <c r="M223" i="22"/>
  <c r="U222" i="22"/>
  <c r="T222" i="22"/>
  <c r="S222" i="22"/>
  <c r="R222" i="22"/>
  <c r="Q222" i="22"/>
  <c r="O222" i="22"/>
  <c r="N222" i="22"/>
  <c r="M222" i="22"/>
  <c r="U221" i="22"/>
  <c r="T221" i="22"/>
  <c r="S221" i="22"/>
  <c r="Q221" i="22"/>
  <c r="N221" i="22"/>
  <c r="M221" i="22"/>
  <c r="U220" i="22"/>
  <c r="T220" i="22"/>
  <c r="S220" i="22"/>
  <c r="Q220" i="22"/>
  <c r="N220" i="22"/>
  <c r="M220" i="22"/>
  <c r="R220" i="22" s="1"/>
  <c r="V219" i="22"/>
  <c r="U219" i="22"/>
  <c r="T219" i="22"/>
  <c r="S219" i="22"/>
  <c r="Q219" i="22"/>
  <c r="O219" i="22"/>
  <c r="N219" i="22"/>
  <c r="M219" i="22"/>
  <c r="P219" i="22" s="1"/>
  <c r="U218" i="22"/>
  <c r="T218" i="22"/>
  <c r="S218" i="22"/>
  <c r="Q218" i="22"/>
  <c r="P218" i="22"/>
  <c r="N218" i="22"/>
  <c r="M218" i="22"/>
  <c r="V217" i="22"/>
  <c r="U217" i="22"/>
  <c r="T217" i="22"/>
  <c r="S217" i="22"/>
  <c r="Q217" i="22"/>
  <c r="O217" i="22"/>
  <c r="N217" i="22"/>
  <c r="M217" i="22"/>
  <c r="U216" i="22"/>
  <c r="T216" i="22"/>
  <c r="S216" i="22"/>
  <c r="R216" i="22"/>
  <c r="Q216" i="22"/>
  <c r="P216" i="22"/>
  <c r="O216" i="22"/>
  <c r="N216" i="22"/>
  <c r="M216" i="22"/>
  <c r="V216" i="22" s="1"/>
  <c r="V215" i="22"/>
  <c r="U215" i="22"/>
  <c r="T215" i="22"/>
  <c r="S215" i="22"/>
  <c r="R215" i="22"/>
  <c r="Q215" i="22"/>
  <c r="P215" i="22"/>
  <c r="O215" i="22"/>
  <c r="N215" i="22"/>
  <c r="M215" i="22"/>
  <c r="U214" i="22"/>
  <c r="T214" i="22"/>
  <c r="S214" i="22"/>
  <c r="Q214" i="22"/>
  <c r="N214" i="22"/>
  <c r="M214" i="22"/>
  <c r="V213" i="22"/>
  <c r="U213" i="22"/>
  <c r="T213" i="22"/>
  <c r="S213" i="22"/>
  <c r="Q213" i="22"/>
  <c r="O213" i="22"/>
  <c r="N213" i="22"/>
  <c r="M213" i="22"/>
  <c r="V212" i="22"/>
  <c r="U212" i="22"/>
  <c r="T212" i="22"/>
  <c r="S212" i="22"/>
  <c r="R212" i="22"/>
  <c r="Q212" i="22"/>
  <c r="N212" i="22"/>
  <c r="M212" i="22"/>
  <c r="O212" i="22" s="1"/>
  <c r="V211" i="22"/>
  <c r="U211" i="22"/>
  <c r="T211" i="22"/>
  <c r="S211" i="22"/>
  <c r="R211" i="22"/>
  <c r="Q211" i="22"/>
  <c r="P211" i="22"/>
  <c r="O211" i="22"/>
  <c r="N211" i="22"/>
  <c r="M211" i="22"/>
  <c r="U210" i="22"/>
  <c r="T210" i="22"/>
  <c r="S210" i="22"/>
  <c r="R210" i="22"/>
  <c r="Q210" i="22"/>
  <c r="N210" i="22"/>
  <c r="M210" i="22"/>
  <c r="V209" i="22"/>
  <c r="U209" i="22"/>
  <c r="T209" i="22"/>
  <c r="S209" i="22"/>
  <c r="R209" i="22"/>
  <c r="Q209" i="22"/>
  <c r="P209" i="22"/>
  <c r="O209" i="22"/>
  <c r="N209" i="22"/>
  <c r="M209" i="22"/>
  <c r="U208" i="22"/>
  <c r="T208" i="22"/>
  <c r="S208" i="22"/>
  <c r="Q208" i="22"/>
  <c r="N208" i="22"/>
  <c r="M208" i="22"/>
  <c r="V207" i="22"/>
  <c r="U207" i="22"/>
  <c r="T207" i="22"/>
  <c r="S207" i="22"/>
  <c r="R207" i="22"/>
  <c r="Q207" i="22"/>
  <c r="O207" i="22"/>
  <c r="N207" i="22"/>
  <c r="M207" i="22"/>
  <c r="P207" i="22" s="1"/>
  <c r="V206" i="22"/>
  <c r="U206" i="22"/>
  <c r="T206" i="22"/>
  <c r="S206" i="22"/>
  <c r="R206" i="22"/>
  <c r="Q206" i="22"/>
  <c r="P206" i="22"/>
  <c r="O206" i="22"/>
  <c r="N206" i="22"/>
  <c r="M206" i="22"/>
  <c r="U205" i="22"/>
  <c r="T205" i="22"/>
  <c r="S205" i="22"/>
  <c r="Q205" i="22"/>
  <c r="N205" i="22"/>
  <c r="M205" i="22"/>
  <c r="P205" i="22" s="1"/>
  <c r="U204" i="22"/>
  <c r="T204" i="22"/>
  <c r="S204" i="22"/>
  <c r="Q204" i="22"/>
  <c r="N204" i="22"/>
  <c r="M204" i="22"/>
  <c r="U203" i="22"/>
  <c r="T203" i="22"/>
  <c r="S203" i="22"/>
  <c r="R203" i="22"/>
  <c r="Q203" i="22"/>
  <c r="N203" i="22"/>
  <c r="M203" i="22"/>
  <c r="V202" i="22"/>
  <c r="U202" i="22"/>
  <c r="T202" i="22"/>
  <c r="S202" i="22"/>
  <c r="Q202" i="22"/>
  <c r="P202" i="22"/>
  <c r="O202" i="22"/>
  <c r="N202" i="22"/>
  <c r="M202" i="22"/>
  <c r="R202" i="22" s="1"/>
  <c r="U201" i="22"/>
  <c r="T201" i="22"/>
  <c r="S201" i="22"/>
  <c r="R201" i="22"/>
  <c r="Q201" i="22"/>
  <c r="N201" i="22"/>
  <c r="M201" i="22"/>
  <c r="V200" i="22"/>
  <c r="U200" i="22"/>
  <c r="T200" i="22"/>
  <c r="S200" i="22"/>
  <c r="R200" i="22"/>
  <c r="Q200" i="22"/>
  <c r="P200" i="22"/>
  <c r="O200" i="22"/>
  <c r="N200" i="22"/>
  <c r="M200" i="22"/>
  <c r="U199" i="22"/>
  <c r="T199" i="22"/>
  <c r="S199" i="22"/>
  <c r="Q199" i="22"/>
  <c r="N199" i="22"/>
  <c r="M199" i="22"/>
  <c r="O199" i="22" s="1"/>
  <c r="U198" i="22"/>
  <c r="T198" i="22"/>
  <c r="S198" i="22"/>
  <c r="R198" i="22"/>
  <c r="Q198" i="22"/>
  <c r="O198" i="22"/>
  <c r="N198" i="22"/>
  <c r="M198" i="22"/>
  <c r="V197" i="22"/>
  <c r="U197" i="22"/>
  <c r="T197" i="22"/>
  <c r="S197" i="22"/>
  <c r="R197" i="22"/>
  <c r="Q197" i="22"/>
  <c r="P197" i="22"/>
  <c r="O197" i="22"/>
  <c r="N197" i="22"/>
  <c r="M197" i="22"/>
  <c r="U196" i="22"/>
  <c r="T196" i="22"/>
  <c r="S196" i="22"/>
  <c r="Q196" i="22"/>
  <c r="N196" i="22"/>
  <c r="M196" i="22"/>
  <c r="U195" i="22"/>
  <c r="T195" i="22"/>
  <c r="S195" i="22"/>
  <c r="Q195" i="22"/>
  <c r="N195" i="22"/>
  <c r="M195" i="22"/>
  <c r="V194" i="22"/>
  <c r="U194" i="22"/>
  <c r="T194" i="22"/>
  <c r="S194" i="22"/>
  <c r="Q194" i="22"/>
  <c r="N194" i="22"/>
  <c r="M194" i="22"/>
  <c r="R194" i="22" s="1"/>
  <c r="V193" i="22"/>
  <c r="U193" i="22"/>
  <c r="T193" i="22"/>
  <c r="S193" i="22"/>
  <c r="Q193" i="22"/>
  <c r="O193" i="22"/>
  <c r="N193" i="22"/>
  <c r="M193" i="22"/>
  <c r="P193" i="22" s="1"/>
  <c r="U192" i="22"/>
  <c r="T192" i="22"/>
  <c r="S192" i="22"/>
  <c r="R192" i="22"/>
  <c r="Q192" i="22"/>
  <c r="P192" i="22"/>
  <c r="O192" i="22"/>
  <c r="N192" i="22"/>
  <c r="M192" i="22"/>
  <c r="V192" i="22" s="1"/>
  <c r="V191" i="22"/>
  <c r="U191" i="22"/>
  <c r="T191" i="22"/>
  <c r="S191" i="22"/>
  <c r="Q191" i="22"/>
  <c r="P191" i="22"/>
  <c r="O191" i="22"/>
  <c r="N191" i="22"/>
  <c r="M191" i="22"/>
  <c r="R191" i="22" s="1"/>
  <c r="U190" i="22"/>
  <c r="T190" i="22"/>
  <c r="S190" i="22"/>
  <c r="Q190" i="22"/>
  <c r="N190" i="22"/>
  <c r="M190" i="22"/>
  <c r="V189" i="22"/>
  <c r="U189" i="22"/>
  <c r="T189" i="22"/>
  <c r="S189" i="22"/>
  <c r="Q189" i="22"/>
  <c r="O189" i="22"/>
  <c r="N189" i="22"/>
  <c r="M189" i="22"/>
  <c r="U188" i="22"/>
  <c r="T188" i="22"/>
  <c r="S188" i="22"/>
  <c r="R188" i="22"/>
  <c r="Q188" i="22"/>
  <c r="N188" i="22"/>
  <c r="M188" i="22"/>
  <c r="V187" i="22"/>
  <c r="U187" i="22"/>
  <c r="T187" i="22"/>
  <c r="S187" i="22"/>
  <c r="R187" i="22"/>
  <c r="Q187" i="22"/>
  <c r="P187" i="22"/>
  <c r="O187" i="22"/>
  <c r="N187" i="22"/>
  <c r="M187" i="22"/>
  <c r="U186" i="22"/>
  <c r="T186" i="22"/>
  <c r="S186" i="22"/>
  <c r="Q186" i="22"/>
  <c r="N186" i="22"/>
  <c r="M186" i="22"/>
  <c r="V185" i="22"/>
  <c r="T185" i="22"/>
  <c r="U185" i="22" s="1"/>
  <c r="S185" i="22"/>
  <c r="R185" i="22"/>
  <c r="Q185" i="22"/>
  <c r="P185" i="22"/>
  <c r="O185" i="22"/>
  <c r="N185" i="22"/>
  <c r="M185" i="22"/>
  <c r="V184" i="22"/>
  <c r="T184" i="22"/>
  <c r="U184" i="22" s="1"/>
  <c r="S184" i="22"/>
  <c r="Q184" i="22"/>
  <c r="O184" i="22"/>
  <c r="N184" i="22"/>
  <c r="M184" i="22"/>
  <c r="V183" i="22"/>
  <c r="T183" i="22"/>
  <c r="U183" i="22" s="1"/>
  <c r="S183" i="22"/>
  <c r="R183" i="22"/>
  <c r="Q183" i="22"/>
  <c r="O183" i="22"/>
  <c r="N183" i="22"/>
  <c r="M183" i="22"/>
  <c r="P183" i="22" s="1"/>
  <c r="V182" i="22"/>
  <c r="U182" i="22"/>
  <c r="T182" i="22"/>
  <c r="S182" i="22"/>
  <c r="Q182" i="22"/>
  <c r="N182" i="22"/>
  <c r="M182" i="22"/>
  <c r="R182" i="22" s="1"/>
  <c r="U181" i="22"/>
  <c r="T181" i="22"/>
  <c r="S181" i="22"/>
  <c r="R181" i="22"/>
  <c r="Q181" i="22"/>
  <c r="N181" i="22"/>
  <c r="M181" i="22"/>
  <c r="U180" i="22"/>
  <c r="T180" i="22"/>
  <c r="S180" i="22"/>
  <c r="R180" i="22"/>
  <c r="Q180" i="22"/>
  <c r="P180" i="22"/>
  <c r="O180" i="22"/>
  <c r="N180" i="22"/>
  <c r="M180" i="22"/>
  <c r="V180" i="22" s="1"/>
  <c r="U179" i="22"/>
  <c r="T179" i="22"/>
  <c r="S179" i="22"/>
  <c r="Q179" i="22"/>
  <c r="N179" i="22"/>
  <c r="M179" i="22"/>
  <c r="V178" i="22"/>
  <c r="U178" i="22"/>
  <c r="T178" i="22"/>
  <c r="S178" i="22"/>
  <c r="Q178" i="22"/>
  <c r="P178" i="22"/>
  <c r="O178" i="22"/>
  <c r="N178" i="22"/>
  <c r="M178" i="22"/>
  <c r="R178" i="22" s="1"/>
  <c r="U177" i="22"/>
  <c r="T177" i="22"/>
  <c r="S177" i="22"/>
  <c r="Q177" i="22"/>
  <c r="N177" i="22"/>
  <c r="M177" i="22"/>
  <c r="V176" i="22"/>
  <c r="U176" i="22"/>
  <c r="T176" i="22"/>
  <c r="S176" i="22"/>
  <c r="R176" i="22"/>
  <c r="Q176" i="22"/>
  <c r="P176" i="22"/>
  <c r="O176" i="22"/>
  <c r="N176" i="22"/>
  <c r="M176" i="22"/>
  <c r="V175" i="22"/>
  <c r="U175" i="22"/>
  <c r="T175" i="22"/>
  <c r="S175" i="22"/>
  <c r="R175" i="22"/>
  <c r="Q175" i="22"/>
  <c r="P175" i="22"/>
  <c r="O175" i="22"/>
  <c r="N175" i="22"/>
  <c r="M175" i="22"/>
  <c r="U174" i="22"/>
  <c r="T174" i="22"/>
  <c r="S174" i="22"/>
  <c r="R174" i="22"/>
  <c r="Q174" i="22"/>
  <c r="O174" i="22"/>
  <c r="N174" i="22"/>
  <c r="M174" i="22"/>
  <c r="U173" i="22"/>
  <c r="T173" i="22"/>
  <c r="S173" i="22"/>
  <c r="Q173" i="22"/>
  <c r="N173" i="22"/>
  <c r="M173" i="22"/>
  <c r="R173" i="22" s="1"/>
  <c r="U172" i="22"/>
  <c r="T172" i="22"/>
  <c r="S172" i="22"/>
  <c r="Q172" i="22"/>
  <c r="N172" i="22"/>
  <c r="M172" i="22"/>
  <c r="V171" i="22"/>
  <c r="U171" i="22"/>
  <c r="T171" i="22"/>
  <c r="S171" i="22"/>
  <c r="Q171" i="22"/>
  <c r="O171" i="22"/>
  <c r="N171" i="22"/>
  <c r="M171" i="22"/>
  <c r="P171" i="22" s="1"/>
  <c r="U170" i="22"/>
  <c r="T170" i="22"/>
  <c r="S170" i="22"/>
  <c r="Q170" i="22"/>
  <c r="N170" i="22"/>
  <c r="M170" i="22"/>
  <c r="O170" i="22" s="1"/>
  <c r="V169" i="22"/>
  <c r="U169" i="22"/>
  <c r="T169" i="22"/>
  <c r="S169" i="22"/>
  <c r="Q169" i="22"/>
  <c r="N169" i="22"/>
  <c r="M169" i="22"/>
  <c r="U168" i="22"/>
  <c r="T168" i="22"/>
  <c r="S168" i="22"/>
  <c r="R168" i="22"/>
  <c r="Q168" i="22"/>
  <c r="P168" i="22"/>
  <c r="O168" i="22"/>
  <c r="N168" i="22"/>
  <c r="M168" i="22"/>
  <c r="V168" i="22" s="1"/>
  <c r="V167" i="22"/>
  <c r="U167" i="22"/>
  <c r="T167" i="22"/>
  <c r="S167" i="22"/>
  <c r="R167" i="22"/>
  <c r="Q167" i="22"/>
  <c r="P167" i="22"/>
  <c r="O167" i="22"/>
  <c r="N167" i="22"/>
  <c r="M167" i="22"/>
  <c r="U166" i="22"/>
  <c r="T166" i="22"/>
  <c r="S166" i="22"/>
  <c r="Q166" i="22"/>
  <c r="P166" i="22"/>
  <c r="N166" i="22"/>
  <c r="M166" i="22"/>
  <c r="V165" i="22"/>
  <c r="T165" i="22"/>
  <c r="U165" i="22" s="1"/>
  <c r="S165" i="22"/>
  <c r="Q165" i="22"/>
  <c r="O165" i="22"/>
  <c r="N165" i="22"/>
  <c r="M165" i="22"/>
  <c r="V164" i="22"/>
  <c r="U164" i="22"/>
  <c r="T164" i="22"/>
  <c r="S164" i="22"/>
  <c r="R164" i="22"/>
  <c r="Q164" i="22"/>
  <c r="N164" i="22"/>
  <c r="M164" i="22"/>
  <c r="V163" i="22"/>
  <c r="U163" i="22"/>
  <c r="T163" i="22"/>
  <c r="S163" i="22"/>
  <c r="R163" i="22"/>
  <c r="Q163" i="22"/>
  <c r="P163" i="22"/>
  <c r="O163" i="22"/>
  <c r="N163" i="22"/>
  <c r="M163" i="22"/>
  <c r="U162" i="22"/>
  <c r="T162" i="22"/>
  <c r="S162" i="22"/>
  <c r="R162" i="22"/>
  <c r="Q162" i="22"/>
  <c r="N162" i="22"/>
  <c r="M162" i="22"/>
  <c r="V161" i="22"/>
  <c r="U161" i="22"/>
  <c r="T161" i="22"/>
  <c r="S161" i="22"/>
  <c r="R161" i="22"/>
  <c r="Q161" i="22"/>
  <c r="P161" i="22"/>
  <c r="O161" i="22"/>
  <c r="N161" i="22"/>
  <c r="M161" i="22"/>
  <c r="V160" i="22"/>
  <c r="U160" i="22"/>
  <c r="T160" i="22"/>
  <c r="S160" i="22"/>
  <c r="Q160" i="22"/>
  <c r="O160" i="22"/>
  <c r="N160" i="22"/>
  <c r="M160" i="22"/>
  <c r="V159" i="22"/>
  <c r="T159" i="22"/>
  <c r="U159" i="22" s="1"/>
  <c r="S159" i="22"/>
  <c r="R159" i="22"/>
  <c r="Q159" i="22"/>
  <c r="O159" i="22"/>
  <c r="N159" i="22"/>
  <c r="M159" i="22"/>
  <c r="P159" i="22" s="1"/>
  <c r="V158" i="22"/>
  <c r="U158" i="22"/>
  <c r="T158" i="22"/>
  <c r="S158" i="22"/>
  <c r="R158" i="22"/>
  <c r="Q158" i="22"/>
  <c r="P158" i="22"/>
  <c r="O158" i="22"/>
  <c r="N158" i="22"/>
  <c r="M158" i="22"/>
  <c r="U157" i="22"/>
  <c r="T157" i="22"/>
  <c r="S157" i="22"/>
  <c r="R157" i="22"/>
  <c r="Q157" i="22"/>
  <c r="P157" i="22"/>
  <c r="O157" i="22"/>
  <c r="N157" i="22"/>
  <c r="M157" i="22"/>
  <c r="V157" i="22" s="1"/>
  <c r="V156" i="22"/>
  <c r="T156" i="22"/>
  <c r="U156" i="22" s="1"/>
  <c r="S156" i="22"/>
  <c r="Q156" i="22"/>
  <c r="P156" i="22"/>
  <c r="O156" i="22"/>
  <c r="N156" i="22"/>
  <c r="M156" i="22"/>
  <c r="R156" i="22" s="1"/>
  <c r="U155" i="22"/>
  <c r="T155" i="22"/>
  <c r="S155" i="22"/>
  <c r="Q155" i="22"/>
  <c r="N155" i="22"/>
  <c r="M155" i="22"/>
  <c r="V154" i="22"/>
  <c r="U154" i="22"/>
  <c r="T154" i="22"/>
  <c r="S154" i="22"/>
  <c r="R154" i="22"/>
  <c r="Q154" i="22"/>
  <c r="O154" i="22"/>
  <c r="N154" i="22"/>
  <c r="M154" i="22"/>
  <c r="P154" i="22" s="1"/>
  <c r="U153" i="22"/>
  <c r="T153" i="22"/>
  <c r="S153" i="22"/>
  <c r="Q153" i="22"/>
  <c r="O153" i="22"/>
  <c r="N153" i="22"/>
  <c r="M153" i="22"/>
  <c r="R153" i="22" s="1"/>
  <c r="T152" i="22"/>
  <c r="U152" i="22" s="1"/>
  <c r="S152" i="22"/>
  <c r="Q152" i="22"/>
  <c r="N152" i="22"/>
  <c r="M152" i="22"/>
  <c r="V152" i="22" s="1"/>
  <c r="U151" i="22"/>
  <c r="T151" i="22"/>
  <c r="S151" i="22"/>
  <c r="Q151" i="22"/>
  <c r="P151" i="22"/>
  <c r="N151" i="22"/>
  <c r="M151" i="22"/>
  <c r="V150" i="22"/>
  <c r="U150" i="22"/>
  <c r="T150" i="22"/>
  <c r="S150" i="22"/>
  <c r="R150" i="22"/>
  <c r="Q150" i="22"/>
  <c r="N150" i="22"/>
  <c r="M150" i="22"/>
  <c r="V149" i="22"/>
  <c r="T149" i="22"/>
  <c r="U149" i="22" s="1"/>
  <c r="S149" i="22"/>
  <c r="Q149" i="22"/>
  <c r="P149" i="22"/>
  <c r="O149" i="22"/>
  <c r="N149" i="22"/>
  <c r="M149" i="22"/>
  <c r="R149" i="22" s="1"/>
  <c r="U148" i="22"/>
  <c r="T148" i="22"/>
  <c r="S148" i="22"/>
  <c r="R148" i="22"/>
  <c r="Q148" i="22"/>
  <c r="N148" i="22"/>
  <c r="M148" i="22"/>
  <c r="V147" i="22"/>
  <c r="U147" i="22"/>
  <c r="T147" i="22"/>
  <c r="S147" i="22"/>
  <c r="R147" i="22"/>
  <c r="Q147" i="22"/>
  <c r="P147" i="22"/>
  <c r="O147" i="22"/>
  <c r="N147" i="22"/>
  <c r="M147" i="22"/>
  <c r="U146" i="22"/>
  <c r="T146" i="22"/>
  <c r="S146" i="22"/>
  <c r="Q146" i="22"/>
  <c r="P146" i="22"/>
  <c r="O146" i="22"/>
  <c r="N146" i="22"/>
  <c r="M146" i="22"/>
  <c r="R146" i="22" s="1"/>
  <c r="U145" i="22"/>
  <c r="T145" i="22"/>
  <c r="S145" i="22"/>
  <c r="Q145" i="22"/>
  <c r="N145" i="22"/>
  <c r="M145" i="22"/>
  <c r="V144" i="22"/>
  <c r="U144" i="22"/>
  <c r="T144" i="22"/>
  <c r="S144" i="22"/>
  <c r="R144" i="22"/>
  <c r="Q144" i="22"/>
  <c r="P144" i="22"/>
  <c r="O144" i="22"/>
  <c r="N144" i="22"/>
  <c r="M144" i="22"/>
  <c r="U143" i="22"/>
  <c r="T143" i="22"/>
  <c r="S143" i="22"/>
  <c r="Q143" i="22"/>
  <c r="P143" i="22"/>
  <c r="N143" i="22"/>
  <c r="M143" i="22"/>
  <c r="U142" i="22"/>
  <c r="T142" i="22"/>
  <c r="S142" i="22"/>
  <c r="Q142" i="22"/>
  <c r="N142" i="22"/>
  <c r="M142" i="22"/>
  <c r="P142" i="22" s="1"/>
  <c r="U141" i="22"/>
  <c r="T141" i="22"/>
  <c r="S141" i="22"/>
  <c r="Q141" i="22"/>
  <c r="O141" i="22"/>
  <c r="N141" i="22"/>
  <c r="M141" i="22"/>
  <c r="V140" i="22"/>
  <c r="U140" i="22"/>
  <c r="T140" i="22"/>
  <c r="S140" i="22"/>
  <c r="R140" i="22"/>
  <c r="Q140" i="22"/>
  <c r="N140" i="22"/>
  <c r="M140" i="22"/>
  <c r="U139" i="22"/>
  <c r="T139" i="22"/>
  <c r="S139" i="22"/>
  <c r="R139" i="22"/>
  <c r="Q139" i="22"/>
  <c r="P139" i="22"/>
  <c r="O139" i="22"/>
  <c r="N139" i="22"/>
  <c r="M139" i="22"/>
  <c r="V139" i="22" s="1"/>
  <c r="U138" i="22"/>
  <c r="T138" i="22"/>
  <c r="S138" i="22"/>
  <c r="Q138" i="22"/>
  <c r="N138" i="22"/>
  <c r="M138" i="22"/>
  <c r="T137" i="22"/>
  <c r="U137" i="22" s="1"/>
  <c r="S137" i="22"/>
  <c r="Q137" i="22"/>
  <c r="P137" i="22"/>
  <c r="N137" i="22"/>
  <c r="M137" i="22"/>
  <c r="R137" i="22" s="1"/>
  <c r="U136" i="22"/>
  <c r="T136" i="22"/>
  <c r="S136" i="22"/>
  <c r="Q136" i="22"/>
  <c r="N136" i="22"/>
  <c r="M136" i="22"/>
  <c r="V135" i="22"/>
  <c r="U135" i="22"/>
  <c r="T135" i="22"/>
  <c r="S135" i="22"/>
  <c r="R135" i="22"/>
  <c r="Q135" i="22"/>
  <c r="P135" i="22"/>
  <c r="O135" i="22"/>
  <c r="N135" i="22"/>
  <c r="M135" i="22"/>
  <c r="V134" i="22"/>
  <c r="U134" i="22"/>
  <c r="T134" i="22"/>
  <c r="S134" i="22"/>
  <c r="R134" i="22"/>
  <c r="Q134" i="22"/>
  <c r="P134" i="22"/>
  <c r="O134" i="22"/>
  <c r="N134" i="22"/>
  <c r="M134" i="22"/>
  <c r="U133" i="22"/>
  <c r="T133" i="22"/>
  <c r="S133" i="22"/>
  <c r="R133" i="22"/>
  <c r="Q133" i="22"/>
  <c r="P133" i="22"/>
  <c r="O133" i="22"/>
  <c r="N133" i="22"/>
  <c r="M133" i="22"/>
  <c r="V133" i="22" s="1"/>
  <c r="U132" i="22"/>
  <c r="T132" i="22"/>
  <c r="S132" i="22"/>
  <c r="Q132" i="22"/>
  <c r="N132" i="22"/>
  <c r="M132" i="22"/>
  <c r="R132" i="22" s="1"/>
  <c r="U131" i="22"/>
  <c r="T131" i="22"/>
  <c r="S131" i="22"/>
  <c r="Q131" i="22"/>
  <c r="N131" i="22"/>
  <c r="M131" i="22"/>
  <c r="V130" i="22"/>
  <c r="T130" i="22"/>
  <c r="U130" i="22" s="1"/>
  <c r="S130" i="22"/>
  <c r="R130" i="22"/>
  <c r="Q130" i="22"/>
  <c r="O130" i="22"/>
  <c r="N130" i="22"/>
  <c r="M130" i="22"/>
  <c r="P130" i="22" s="1"/>
  <c r="T129" i="22"/>
  <c r="U129" i="22" s="1"/>
  <c r="S129" i="22"/>
  <c r="Q129" i="22"/>
  <c r="N129" i="22"/>
  <c r="M129" i="22"/>
  <c r="U128" i="22"/>
  <c r="T128" i="22"/>
  <c r="S128" i="22"/>
  <c r="Q128" i="22"/>
  <c r="N128" i="22"/>
  <c r="M128" i="22"/>
  <c r="V128" i="22" s="1"/>
  <c r="T127" i="22"/>
  <c r="U127" i="22" s="1"/>
  <c r="S127" i="22"/>
  <c r="Q127" i="22"/>
  <c r="P127" i="22"/>
  <c r="N127" i="22"/>
  <c r="M127" i="22"/>
  <c r="U126" i="22"/>
  <c r="T126" i="22"/>
  <c r="S126" i="22"/>
  <c r="Q126" i="22"/>
  <c r="N126" i="22"/>
  <c r="M126" i="22"/>
  <c r="R126" i="22" s="1"/>
  <c r="V125" i="22"/>
  <c r="U125" i="22"/>
  <c r="T125" i="22"/>
  <c r="S125" i="22"/>
  <c r="Q125" i="22"/>
  <c r="P125" i="22"/>
  <c r="O125" i="22"/>
  <c r="N125" i="22"/>
  <c r="M125" i="22"/>
  <c r="R125" i="22" s="1"/>
  <c r="U124" i="22"/>
  <c r="T124" i="22"/>
  <c r="S124" i="22"/>
  <c r="R124" i="22"/>
  <c r="Q124" i="22"/>
  <c r="N124" i="22"/>
  <c r="M124" i="22"/>
  <c r="V123" i="22"/>
  <c r="U123" i="22"/>
  <c r="T123" i="22"/>
  <c r="S123" i="22"/>
  <c r="R123" i="22"/>
  <c r="Q123" i="22"/>
  <c r="P123" i="22"/>
  <c r="O123" i="22"/>
  <c r="N123" i="22"/>
  <c r="M123" i="22"/>
  <c r="U122" i="22"/>
  <c r="T122" i="22"/>
  <c r="S122" i="22"/>
  <c r="Q122" i="22"/>
  <c r="N122" i="22"/>
  <c r="M122" i="22"/>
  <c r="R122" i="22" s="1"/>
  <c r="U121" i="22"/>
  <c r="T121" i="22"/>
  <c r="S121" i="22"/>
  <c r="R121" i="22"/>
  <c r="Q121" i="22"/>
  <c r="N121" i="22"/>
  <c r="M121" i="22"/>
  <c r="V120" i="22"/>
  <c r="U120" i="22"/>
  <c r="T120" i="22"/>
  <c r="S120" i="22"/>
  <c r="R120" i="22"/>
  <c r="Q120" i="22"/>
  <c r="P120" i="22"/>
  <c r="O120" i="22"/>
  <c r="N120" i="22"/>
  <c r="M120" i="22"/>
  <c r="U119" i="22"/>
  <c r="T119" i="22"/>
  <c r="S119" i="22"/>
  <c r="Q119" i="22"/>
  <c r="N119" i="22"/>
  <c r="M119" i="22"/>
  <c r="V118" i="22"/>
  <c r="U118" i="22"/>
  <c r="T118" i="22"/>
  <c r="S118" i="22"/>
  <c r="R118" i="22"/>
  <c r="Q118" i="22"/>
  <c r="N118" i="22"/>
  <c r="M118" i="22"/>
  <c r="P118" i="22" s="1"/>
  <c r="U117" i="22"/>
  <c r="T117" i="22"/>
  <c r="S117" i="22"/>
  <c r="Q117" i="22"/>
  <c r="O117" i="22"/>
  <c r="N117" i="22"/>
  <c r="M117" i="22"/>
  <c r="U116" i="22"/>
  <c r="T116" i="22"/>
  <c r="S116" i="22"/>
  <c r="Q116" i="22"/>
  <c r="N116" i="22"/>
  <c r="M116" i="22"/>
  <c r="U115" i="22"/>
  <c r="T115" i="22"/>
  <c r="S115" i="22"/>
  <c r="R115" i="22"/>
  <c r="Q115" i="22"/>
  <c r="P115" i="22"/>
  <c r="O115" i="22"/>
  <c r="N115" i="22"/>
  <c r="M115" i="22"/>
  <c r="V115" i="22" s="1"/>
  <c r="U114" i="22"/>
  <c r="T114" i="22"/>
  <c r="S114" i="22"/>
  <c r="R114" i="22"/>
  <c r="Q114" i="22"/>
  <c r="N114" i="22"/>
  <c r="M114" i="22"/>
  <c r="U113" i="22"/>
  <c r="T113" i="22"/>
  <c r="S113" i="22"/>
  <c r="Q113" i="22"/>
  <c r="N113" i="22"/>
  <c r="M113" i="22"/>
  <c r="R113" i="22" s="1"/>
  <c r="U112" i="22"/>
  <c r="T112" i="22"/>
  <c r="S112" i="22"/>
  <c r="Q112" i="22"/>
  <c r="N112" i="22"/>
  <c r="M112" i="22"/>
  <c r="V111" i="22"/>
  <c r="U111" i="22"/>
  <c r="T111" i="22"/>
  <c r="S111" i="22"/>
  <c r="R111" i="22"/>
  <c r="Q111" i="22"/>
  <c r="P111" i="22"/>
  <c r="O111" i="22"/>
  <c r="N111" i="22"/>
  <c r="M111" i="22"/>
  <c r="V110" i="22"/>
  <c r="T110" i="22"/>
  <c r="U110" i="22" s="1"/>
  <c r="S110" i="22"/>
  <c r="R110" i="22"/>
  <c r="Q110" i="22"/>
  <c r="P110" i="22"/>
  <c r="O110" i="22"/>
  <c r="N110" i="22"/>
  <c r="M110" i="22"/>
  <c r="U109" i="22"/>
  <c r="T109" i="22"/>
  <c r="S109" i="22"/>
  <c r="Q109" i="22"/>
  <c r="N109" i="22"/>
  <c r="M109" i="22"/>
  <c r="V109" i="22" s="1"/>
  <c r="V108" i="22"/>
  <c r="U108" i="22"/>
  <c r="T108" i="22"/>
  <c r="S108" i="22"/>
  <c r="Q108" i="22"/>
  <c r="N108" i="22"/>
  <c r="M108" i="22"/>
  <c r="R108" i="22" s="1"/>
  <c r="U107" i="22"/>
  <c r="T107" i="22"/>
  <c r="S107" i="22"/>
  <c r="Q107" i="22"/>
  <c r="N107" i="22"/>
  <c r="M107" i="22"/>
  <c r="V106" i="22"/>
  <c r="U106" i="22"/>
  <c r="T106" i="22"/>
  <c r="S106" i="22"/>
  <c r="R106" i="22"/>
  <c r="Q106" i="22"/>
  <c r="O106" i="22"/>
  <c r="N106" i="22"/>
  <c r="M106" i="22"/>
  <c r="P106" i="22" s="1"/>
  <c r="U105" i="22"/>
  <c r="T105" i="22"/>
  <c r="S105" i="22"/>
  <c r="R105" i="22"/>
  <c r="Q105" i="22"/>
  <c r="N105" i="22"/>
  <c r="M105" i="22"/>
  <c r="U104" i="22"/>
  <c r="T104" i="22"/>
  <c r="S104" i="22"/>
  <c r="R104" i="22"/>
  <c r="Q104" i="22"/>
  <c r="P104" i="22"/>
  <c r="O104" i="22"/>
  <c r="N104" i="22"/>
  <c r="M104" i="22"/>
  <c r="V104" i="22" s="1"/>
  <c r="U103" i="22"/>
  <c r="T103" i="22"/>
  <c r="S103" i="22"/>
  <c r="Q103" i="22"/>
  <c r="N103" i="22"/>
  <c r="M103" i="22"/>
  <c r="P103" i="22" s="1"/>
  <c r="U102" i="22"/>
  <c r="T102" i="22"/>
  <c r="S102" i="22"/>
  <c r="Q102" i="22"/>
  <c r="N102" i="22"/>
  <c r="M102" i="22"/>
  <c r="V101" i="22"/>
  <c r="U101" i="22"/>
  <c r="T101" i="22"/>
  <c r="S101" i="22"/>
  <c r="Q101" i="22"/>
  <c r="P101" i="22"/>
  <c r="O101" i="22"/>
  <c r="N101" i="22"/>
  <c r="M101" i="22"/>
  <c r="R101" i="22" s="1"/>
  <c r="U100" i="22"/>
  <c r="T100" i="22"/>
  <c r="S100" i="22"/>
  <c r="Q100" i="22"/>
  <c r="N100" i="22"/>
  <c r="M100" i="22"/>
  <c r="R100" i="22" s="1"/>
  <c r="V99" i="22"/>
  <c r="U99" i="22"/>
  <c r="T99" i="22"/>
  <c r="S99" i="22"/>
  <c r="R99" i="22"/>
  <c r="Q99" i="22"/>
  <c r="P99" i="22"/>
  <c r="O99" i="22"/>
  <c r="N99" i="22"/>
  <c r="M99" i="22"/>
  <c r="V98" i="22"/>
  <c r="U98" i="22"/>
  <c r="T98" i="22"/>
  <c r="S98" i="22"/>
  <c r="Q98" i="22"/>
  <c r="N98" i="22"/>
  <c r="M98" i="22"/>
  <c r="R98" i="22" s="1"/>
  <c r="U97" i="22"/>
  <c r="T97" i="22"/>
  <c r="S97" i="22"/>
  <c r="R97" i="22"/>
  <c r="Q97" i="22"/>
  <c r="N97" i="22"/>
  <c r="M97" i="22"/>
  <c r="V96" i="22"/>
  <c r="U96" i="22"/>
  <c r="T96" i="22"/>
  <c r="S96" i="22"/>
  <c r="R96" i="22"/>
  <c r="Q96" i="22"/>
  <c r="P96" i="22"/>
  <c r="O96" i="22"/>
  <c r="N96" i="22"/>
  <c r="M96" i="22"/>
  <c r="U95" i="22"/>
  <c r="T95" i="22"/>
  <c r="S95" i="22"/>
  <c r="Q95" i="22"/>
  <c r="N95" i="22"/>
  <c r="M95" i="22"/>
  <c r="V94" i="22"/>
  <c r="U94" i="22"/>
  <c r="T94" i="22"/>
  <c r="S94" i="22"/>
  <c r="R94" i="22"/>
  <c r="Q94" i="22"/>
  <c r="N94" i="22"/>
  <c r="M94" i="22"/>
  <c r="P94" i="22" s="1"/>
  <c r="U93" i="22"/>
  <c r="T93" i="22"/>
  <c r="S93" i="22"/>
  <c r="Q93" i="22"/>
  <c r="N93" i="22"/>
  <c r="M93" i="22"/>
  <c r="O93" i="22" s="1"/>
  <c r="V92" i="22"/>
  <c r="U92" i="22"/>
  <c r="T92" i="22"/>
  <c r="S92" i="22"/>
  <c r="Q92" i="22"/>
  <c r="N92" i="22"/>
  <c r="M92" i="22"/>
  <c r="U91" i="22"/>
  <c r="T91" i="22"/>
  <c r="S91" i="22"/>
  <c r="R91" i="22"/>
  <c r="Q91" i="22"/>
  <c r="P91" i="22"/>
  <c r="O91" i="22"/>
  <c r="N91" i="22"/>
  <c r="M91" i="22"/>
  <c r="V91" i="22" s="1"/>
  <c r="U90" i="22"/>
  <c r="T90" i="22"/>
  <c r="S90" i="22"/>
  <c r="Q90" i="22"/>
  <c r="N90" i="22"/>
  <c r="M90" i="22"/>
  <c r="V89" i="22"/>
  <c r="U89" i="22"/>
  <c r="T89" i="22"/>
  <c r="S89" i="22"/>
  <c r="Q89" i="22"/>
  <c r="P89" i="22"/>
  <c r="O89" i="22"/>
  <c r="N89" i="22"/>
  <c r="M89" i="22"/>
  <c r="R89" i="22" s="1"/>
  <c r="U88" i="22"/>
  <c r="T88" i="22"/>
  <c r="S88" i="22"/>
  <c r="Q88" i="22"/>
  <c r="N88" i="22"/>
  <c r="M88" i="22"/>
  <c r="V87" i="22"/>
  <c r="U87" i="22"/>
  <c r="T87" i="22"/>
  <c r="S87" i="22"/>
  <c r="R87" i="22"/>
  <c r="Q87" i="22"/>
  <c r="P87" i="22"/>
  <c r="O87" i="22"/>
  <c r="N87" i="22"/>
  <c r="M87" i="22"/>
  <c r="V86" i="22"/>
  <c r="U86" i="22"/>
  <c r="T86" i="22"/>
  <c r="S86" i="22"/>
  <c r="R86" i="22"/>
  <c r="Q86" i="22"/>
  <c r="P86" i="22"/>
  <c r="O86" i="22"/>
  <c r="N86" i="22"/>
  <c r="M86" i="22"/>
  <c r="U85" i="22"/>
  <c r="T85" i="22"/>
  <c r="S85" i="22"/>
  <c r="R85" i="22"/>
  <c r="Q85" i="22"/>
  <c r="N85" i="22"/>
  <c r="M85" i="22"/>
  <c r="V85" i="22" s="1"/>
  <c r="V84" i="22"/>
  <c r="U84" i="22"/>
  <c r="T84" i="22"/>
  <c r="S84" i="22"/>
  <c r="Q84" i="22"/>
  <c r="P84" i="22"/>
  <c r="O84" i="22"/>
  <c r="N84" i="22"/>
  <c r="M84" i="22"/>
  <c r="R84" i="22" s="1"/>
  <c r="U83" i="22"/>
  <c r="T83" i="22"/>
  <c r="S83" i="22"/>
  <c r="Q83" i="22"/>
  <c r="N83" i="22"/>
  <c r="M83" i="22"/>
  <c r="V82" i="22"/>
  <c r="U82" i="22"/>
  <c r="T82" i="22"/>
  <c r="S82" i="22"/>
  <c r="R82" i="22"/>
  <c r="Q82" i="22"/>
  <c r="O82" i="22"/>
  <c r="N82" i="22"/>
  <c r="M82" i="22"/>
  <c r="P82" i="22" s="1"/>
  <c r="U81" i="22"/>
  <c r="T81" i="22"/>
  <c r="S81" i="22"/>
  <c r="R81" i="22"/>
  <c r="Q81" i="22"/>
  <c r="O81" i="22"/>
  <c r="N81" i="22"/>
  <c r="M81" i="22"/>
  <c r="U80" i="22"/>
  <c r="T80" i="22"/>
  <c r="S80" i="22"/>
  <c r="R80" i="22"/>
  <c r="Q80" i="22"/>
  <c r="P80" i="22"/>
  <c r="O80" i="22"/>
  <c r="N80" i="22"/>
  <c r="M80" i="22"/>
  <c r="V80" i="22" s="1"/>
  <c r="U79" i="22"/>
  <c r="T79" i="22"/>
  <c r="S79" i="22"/>
  <c r="Q79" i="22"/>
  <c r="P79" i="22"/>
  <c r="O79" i="22"/>
  <c r="N79" i="22"/>
  <c r="M79" i="22"/>
  <c r="V78" i="22"/>
  <c r="U78" i="22"/>
  <c r="T78" i="22"/>
  <c r="S78" i="22"/>
  <c r="R78" i="22"/>
  <c r="Q78" i="22"/>
  <c r="N78" i="22"/>
  <c r="M78" i="22"/>
  <c r="V77" i="22"/>
  <c r="U77" i="22"/>
  <c r="T77" i="22"/>
  <c r="S77" i="22"/>
  <c r="Q77" i="22"/>
  <c r="P77" i="22"/>
  <c r="O77" i="22"/>
  <c r="N77" i="22"/>
  <c r="M77" i="22"/>
  <c r="R77" i="22" s="1"/>
  <c r="U76" i="22"/>
  <c r="T76" i="22"/>
  <c r="S76" i="22"/>
  <c r="R76" i="22"/>
  <c r="Q76" i="22"/>
  <c r="N76" i="22"/>
  <c r="M76" i="22"/>
  <c r="V75" i="22"/>
  <c r="U75" i="22"/>
  <c r="T75" i="22"/>
  <c r="S75" i="22"/>
  <c r="R75" i="22"/>
  <c r="Q75" i="22"/>
  <c r="P75" i="22"/>
  <c r="O75" i="22"/>
  <c r="N75" i="22"/>
  <c r="M75" i="22"/>
  <c r="V74" i="22"/>
  <c r="U74" i="22"/>
  <c r="T74" i="22"/>
  <c r="S74" i="22"/>
  <c r="Q74" i="22"/>
  <c r="P74" i="22"/>
  <c r="O74" i="22"/>
  <c r="N74" i="22"/>
  <c r="M74" i="22"/>
  <c r="R74" i="22" s="1"/>
  <c r="U73" i="22"/>
  <c r="T73" i="22"/>
  <c r="S73" i="22"/>
  <c r="Q73" i="22"/>
  <c r="N73" i="22"/>
  <c r="M73" i="22"/>
  <c r="R73" i="22" s="1"/>
  <c r="V72" i="22"/>
  <c r="U72" i="22"/>
  <c r="T72" i="22"/>
  <c r="S72" i="22"/>
  <c r="R72" i="22"/>
  <c r="Q72" i="22"/>
  <c r="P72" i="22"/>
  <c r="O72" i="22"/>
  <c r="N72" i="22"/>
  <c r="M72" i="22"/>
  <c r="U71" i="22"/>
  <c r="T71" i="22"/>
  <c r="S71" i="22"/>
  <c r="Q71" i="22"/>
  <c r="P71" i="22"/>
  <c r="N71" i="22"/>
  <c r="M71" i="22"/>
  <c r="U70" i="22"/>
  <c r="T70" i="22"/>
  <c r="S70" i="22"/>
  <c r="Q70" i="22"/>
  <c r="O70" i="22"/>
  <c r="N70" i="22"/>
  <c r="M70" i="22"/>
  <c r="P70" i="22" s="1"/>
  <c r="U69" i="22"/>
  <c r="T69" i="22"/>
  <c r="S69" i="22"/>
  <c r="Q69" i="22"/>
  <c r="N69" i="22"/>
  <c r="M69" i="22"/>
  <c r="U68" i="22"/>
  <c r="T68" i="22"/>
  <c r="S68" i="22"/>
  <c r="R68" i="22"/>
  <c r="Q68" i="22"/>
  <c r="N68" i="22"/>
  <c r="M68" i="22"/>
  <c r="V68" i="22" s="1"/>
  <c r="U67" i="22"/>
  <c r="T67" i="22"/>
  <c r="S67" i="22"/>
  <c r="R67" i="22"/>
  <c r="Q67" i="22"/>
  <c r="P67" i="22"/>
  <c r="O67" i="22"/>
  <c r="N67" i="22"/>
  <c r="M67" i="22"/>
  <c r="V67" i="22" s="1"/>
  <c r="U66" i="22"/>
  <c r="T66" i="22"/>
  <c r="S66" i="22"/>
  <c r="Q66" i="22"/>
  <c r="P66" i="22"/>
  <c r="N66" i="22"/>
  <c r="M66" i="22"/>
  <c r="V65" i="22"/>
  <c r="U65" i="22"/>
  <c r="T65" i="22"/>
  <c r="S65" i="22"/>
  <c r="Q65" i="22"/>
  <c r="P65" i="22"/>
  <c r="N65" i="22"/>
  <c r="M65" i="22"/>
  <c r="R65" i="22" s="1"/>
  <c r="U64" i="22"/>
  <c r="T64" i="22"/>
  <c r="S64" i="22"/>
  <c r="Q64" i="22"/>
  <c r="N64" i="22"/>
  <c r="M64" i="22"/>
  <c r="V63" i="22"/>
  <c r="U63" i="22"/>
  <c r="T63" i="22"/>
  <c r="S63" i="22"/>
  <c r="R63" i="22"/>
  <c r="Q63" i="22"/>
  <c r="P63" i="22"/>
  <c r="O63" i="22"/>
  <c r="N63" i="22"/>
  <c r="M63" i="22"/>
  <c r="V62" i="22"/>
  <c r="U62" i="22"/>
  <c r="T62" i="22"/>
  <c r="S62" i="22"/>
  <c r="R62" i="22"/>
  <c r="Q62" i="22"/>
  <c r="P62" i="22"/>
  <c r="O62" i="22"/>
  <c r="N62" i="22"/>
  <c r="M62" i="22"/>
  <c r="U61" i="22"/>
  <c r="T61" i="22"/>
  <c r="S61" i="22"/>
  <c r="R61" i="22"/>
  <c r="Q61" i="22"/>
  <c r="P61" i="22"/>
  <c r="O61" i="22"/>
  <c r="N61" i="22"/>
  <c r="M61" i="22"/>
  <c r="V61" i="22" s="1"/>
  <c r="V60" i="22"/>
  <c r="U60" i="22"/>
  <c r="T60" i="22"/>
  <c r="S60" i="22"/>
  <c r="Q60" i="22"/>
  <c r="P60" i="22"/>
  <c r="O60" i="22"/>
  <c r="N60" i="22"/>
  <c r="M60" i="22"/>
  <c r="R60" i="22" s="1"/>
  <c r="U59" i="22"/>
  <c r="T59" i="22"/>
  <c r="S59" i="22"/>
  <c r="Q59" i="22"/>
  <c r="N59" i="22"/>
  <c r="M59" i="22"/>
  <c r="V58" i="22"/>
  <c r="U58" i="22"/>
  <c r="T58" i="22"/>
  <c r="S58" i="22"/>
  <c r="R58" i="22"/>
  <c r="Q58" i="22"/>
  <c r="O58" i="22"/>
  <c r="N58" i="22"/>
  <c r="M58" i="22"/>
  <c r="P58" i="22" s="1"/>
  <c r="U57" i="22"/>
  <c r="T57" i="22"/>
  <c r="S57" i="22"/>
  <c r="Q57" i="22"/>
  <c r="O57" i="22"/>
  <c r="N57" i="22"/>
  <c r="M57" i="22"/>
  <c r="R57" i="22" s="1"/>
  <c r="U56" i="22"/>
  <c r="T56" i="22"/>
  <c r="S56" i="22"/>
  <c r="Q56" i="22"/>
  <c r="N56" i="22"/>
  <c r="M56" i="22"/>
  <c r="V56" i="22" s="1"/>
  <c r="U55" i="22"/>
  <c r="T55" i="22"/>
  <c r="S55" i="22"/>
  <c r="Q55" i="22"/>
  <c r="P55" i="22"/>
  <c r="O55" i="22"/>
  <c r="N55" i="22"/>
  <c r="M55" i="22"/>
  <c r="V54" i="22"/>
  <c r="U54" i="22"/>
  <c r="T54" i="22"/>
  <c r="S54" i="22"/>
  <c r="R54" i="22"/>
  <c r="Q54" i="22"/>
  <c r="N54" i="22"/>
  <c r="M54" i="22"/>
  <c r="V53" i="22"/>
  <c r="U53" i="22"/>
  <c r="T53" i="22"/>
  <c r="S53" i="22"/>
  <c r="Q53" i="22"/>
  <c r="P53" i="22"/>
  <c r="O53" i="22"/>
  <c r="N53" i="22"/>
  <c r="M53" i="22"/>
  <c r="R53" i="22" s="1"/>
  <c r="U52" i="22"/>
  <c r="T52" i="22"/>
  <c r="S52" i="22"/>
  <c r="R52" i="22"/>
  <c r="Q52" i="22"/>
  <c r="N52" i="22"/>
  <c r="M52" i="22"/>
  <c r="U51" i="22"/>
  <c r="T51" i="22"/>
  <c r="S51" i="22"/>
  <c r="R51" i="22"/>
  <c r="Q51" i="22"/>
  <c r="N51" i="22"/>
  <c r="M51" i="22"/>
  <c r="P51" i="22" s="1"/>
  <c r="U50" i="22"/>
  <c r="T50" i="22"/>
  <c r="S50" i="22"/>
  <c r="Q50" i="22"/>
  <c r="P50" i="22"/>
  <c r="O50" i="22"/>
  <c r="N50" i="22"/>
  <c r="M50" i="22"/>
  <c r="R50" i="22" s="1"/>
  <c r="U49" i="22"/>
  <c r="T49" i="22"/>
  <c r="S49" i="22"/>
  <c r="Q49" i="22"/>
  <c r="P49" i="22"/>
  <c r="N49" i="22"/>
  <c r="M49" i="22"/>
  <c r="V48" i="22"/>
  <c r="U48" i="22"/>
  <c r="T48" i="22"/>
  <c r="S48" i="22"/>
  <c r="R48" i="22"/>
  <c r="Q48" i="22"/>
  <c r="P48" i="22"/>
  <c r="O48" i="22"/>
  <c r="N48" i="22"/>
  <c r="M48" i="22"/>
  <c r="U47" i="22"/>
  <c r="T47" i="22"/>
  <c r="S47" i="22"/>
  <c r="Q47" i="22"/>
  <c r="P47" i="22"/>
  <c r="N47" i="22"/>
  <c r="M47" i="22"/>
  <c r="U46" i="22"/>
  <c r="T46" i="22"/>
  <c r="S46" i="22"/>
  <c r="Q46" i="22"/>
  <c r="N46" i="22"/>
  <c r="M46" i="22"/>
  <c r="P46" i="22" s="1"/>
  <c r="V45" i="22"/>
  <c r="U45" i="22"/>
  <c r="T45" i="22"/>
  <c r="S45" i="22"/>
  <c r="Q45" i="22"/>
  <c r="O45" i="22"/>
  <c r="N45" i="22"/>
  <c r="M45" i="22"/>
  <c r="P45" i="22" s="1"/>
  <c r="V44" i="22"/>
  <c r="U44" i="22"/>
  <c r="T44" i="22"/>
  <c r="S44" i="22"/>
  <c r="Q44" i="22"/>
  <c r="P44" i="22"/>
  <c r="N44" i="22"/>
  <c r="M44" i="22"/>
  <c r="O44" i="22" s="1"/>
  <c r="U43" i="22"/>
  <c r="T43" i="22"/>
  <c r="S43" i="22"/>
  <c r="R43" i="22"/>
  <c r="Q43" i="22"/>
  <c r="P43" i="22"/>
  <c r="N43" i="22"/>
  <c r="M43" i="22"/>
  <c r="V43" i="22" s="1"/>
  <c r="U42" i="22"/>
  <c r="T42" i="22"/>
  <c r="S42" i="22"/>
  <c r="Q42" i="22"/>
  <c r="N42" i="22"/>
  <c r="M42" i="22"/>
  <c r="V42" i="22" s="1"/>
  <c r="V41" i="22"/>
  <c r="U41" i="22"/>
  <c r="T41" i="22"/>
  <c r="S41" i="22"/>
  <c r="Q41" i="22"/>
  <c r="P41" i="22"/>
  <c r="O41" i="22"/>
  <c r="N41" i="22"/>
  <c r="M41" i="22"/>
  <c r="R41" i="22" s="1"/>
  <c r="V40" i="22"/>
  <c r="U40" i="22"/>
  <c r="T40" i="22"/>
  <c r="S40" i="22"/>
  <c r="R40" i="22"/>
  <c r="Q40" i="22"/>
  <c r="N40" i="22"/>
  <c r="M40" i="22"/>
  <c r="V39" i="22"/>
  <c r="U39" i="22"/>
  <c r="T39" i="22"/>
  <c r="S39" i="22"/>
  <c r="R39" i="22"/>
  <c r="Q39" i="22"/>
  <c r="P39" i="22"/>
  <c r="O39" i="22"/>
  <c r="N39" i="22"/>
  <c r="M39" i="22"/>
  <c r="V38" i="22"/>
  <c r="U38" i="22"/>
  <c r="T38" i="22"/>
  <c r="S38" i="22"/>
  <c r="R38" i="22"/>
  <c r="Q38" i="22"/>
  <c r="P38" i="22"/>
  <c r="O38" i="22"/>
  <c r="N38" i="22"/>
  <c r="M38" i="22"/>
  <c r="U37" i="22"/>
  <c r="T37" i="22"/>
  <c r="S37" i="22"/>
  <c r="Q37" i="22"/>
  <c r="N37" i="22"/>
  <c r="M37" i="22"/>
  <c r="V37" i="22" s="1"/>
  <c r="V36" i="22"/>
  <c r="U36" i="22"/>
  <c r="T36" i="22"/>
  <c r="S36" i="22"/>
  <c r="Q36" i="22"/>
  <c r="P36" i="22"/>
  <c r="N36" i="22"/>
  <c r="M36" i="22"/>
  <c r="R36" i="22" s="1"/>
  <c r="V35" i="22"/>
  <c r="U35" i="22"/>
  <c r="T35" i="22"/>
  <c r="S35" i="22"/>
  <c r="Q35" i="22"/>
  <c r="N35" i="22"/>
  <c r="M35" i="22"/>
  <c r="V34" i="22"/>
  <c r="U34" i="22"/>
  <c r="T34" i="22"/>
  <c r="S34" i="22"/>
  <c r="R34" i="22"/>
  <c r="Q34" i="22"/>
  <c r="O34" i="22"/>
  <c r="N34" i="22"/>
  <c r="M34" i="22"/>
  <c r="P34" i="22" s="1"/>
  <c r="U33" i="22"/>
  <c r="T33" i="22"/>
  <c r="S33" i="22"/>
  <c r="Q33" i="22"/>
  <c r="N33" i="22"/>
  <c r="M33" i="22"/>
  <c r="V33" i="22" s="1"/>
  <c r="U32" i="22"/>
  <c r="T32" i="22"/>
  <c r="S32" i="22"/>
  <c r="R32" i="22"/>
  <c r="Q32" i="22"/>
  <c r="P32" i="22"/>
  <c r="O32" i="22"/>
  <c r="N32" i="22"/>
  <c r="M32" i="22"/>
  <c r="V32" i="22" s="1"/>
  <c r="U31" i="22"/>
  <c r="T31" i="22"/>
  <c r="S31" i="22"/>
  <c r="Q31" i="22"/>
  <c r="P31" i="22"/>
  <c r="O31" i="22"/>
  <c r="N31" i="22"/>
  <c r="M31" i="22"/>
  <c r="U30" i="22"/>
  <c r="T30" i="22"/>
  <c r="S30" i="22"/>
  <c r="Q30" i="22"/>
  <c r="N30" i="22"/>
  <c r="M30" i="22"/>
  <c r="R30" i="22" s="1"/>
  <c r="V29" i="22"/>
  <c r="U29" i="22"/>
  <c r="T29" i="22"/>
  <c r="S29" i="22"/>
  <c r="Q29" i="22"/>
  <c r="P29" i="22"/>
  <c r="O29" i="22"/>
  <c r="N29" i="22"/>
  <c r="M29" i="22"/>
  <c r="R29" i="22" s="1"/>
  <c r="U28" i="22"/>
  <c r="T28" i="22"/>
  <c r="S28" i="22"/>
  <c r="R28" i="22"/>
  <c r="Q28" i="22"/>
  <c r="N28" i="22"/>
  <c r="M28" i="22"/>
  <c r="V27" i="22"/>
  <c r="U27" i="22"/>
  <c r="T27" i="22"/>
  <c r="S27" i="22"/>
  <c r="R27" i="22"/>
  <c r="Q27" i="22"/>
  <c r="P27" i="22"/>
  <c r="O27" i="22"/>
  <c r="N27" i="22"/>
  <c r="M27" i="22"/>
  <c r="U26" i="22"/>
  <c r="T26" i="22"/>
  <c r="S26" i="22"/>
  <c r="Q26" i="22"/>
  <c r="N26" i="22"/>
  <c r="M26" i="22"/>
  <c r="R26" i="22" s="1"/>
  <c r="U25" i="22"/>
  <c r="T25" i="22"/>
  <c r="S25" i="22"/>
  <c r="R25" i="22"/>
  <c r="Q25" i="22"/>
  <c r="P25" i="22"/>
  <c r="N25" i="22"/>
  <c r="M25" i="22"/>
  <c r="V24" i="22"/>
  <c r="U24" i="22"/>
  <c r="T24" i="22"/>
  <c r="S24" i="22"/>
  <c r="R24" i="22"/>
  <c r="Q24" i="22"/>
  <c r="P24" i="22"/>
  <c r="O24" i="22"/>
  <c r="N24" i="22"/>
  <c r="M24" i="22"/>
  <c r="U23" i="22"/>
  <c r="T23" i="22"/>
  <c r="S23" i="22"/>
  <c r="Q23" i="22"/>
  <c r="N23" i="22"/>
  <c r="M23" i="22"/>
  <c r="O23" i="22" s="1"/>
  <c r="V22" i="22"/>
  <c r="U22" i="22"/>
  <c r="T22" i="22"/>
  <c r="S22" i="22"/>
  <c r="Q22" i="22"/>
  <c r="O22" i="22"/>
  <c r="N22" i="22"/>
  <c r="M22" i="22"/>
  <c r="P22" i="22" s="1"/>
  <c r="V21" i="22"/>
  <c r="U21" i="22"/>
  <c r="T21" i="22"/>
  <c r="S21" i="22"/>
  <c r="R21" i="22"/>
  <c r="Q21" i="22"/>
  <c r="O21" i="22"/>
  <c r="N21" i="22"/>
  <c r="M21" i="22"/>
  <c r="P21" i="22" s="1"/>
  <c r="U20" i="22"/>
  <c r="T20" i="22"/>
  <c r="S20" i="22"/>
  <c r="R20" i="22"/>
  <c r="Q20" i="22"/>
  <c r="N20" i="22"/>
  <c r="M20" i="22"/>
  <c r="O20" i="22" s="1"/>
  <c r="U19" i="22"/>
  <c r="T19" i="22"/>
  <c r="S19" i="22"/>
  <c r="Q19" i="22"/>
  <c r="N19" i="22"/>
  <c r="M19" i="22"/>
  <c r="V19" i="22" s="1"/>
  <c r="U18" i="22"/>
  <c r="T18" i="22"/>
  <c r="S18" i="22"/>
  <c r="R18" i="22"/>
  <c r="Q18" i="22"/>
  <c r="P18" i="22"/>
  <c r="O18" i="22"/>
  <c r="N18" i="22"/>
  <c r="M18" i="22"/>
  <c r="V18" i="22" s="1"/>
  <c r="V17" i="22"/>
  <c r="U17" i="22"/>
  <c r="T17" i="22"/>
  <c r="S17" i="22"/>
  <c r="Q17" i="22"/>
  <c r="P17" i="22"/>
  <c r="O17" i="22"/>
  <c r="N17" i="22"/>
  <c r="M17" i="22"/>
  <c r="R17" i="22" s="1"/>
  <c r="V16" i="22"/>
  <c r="U16" i="22"/>
  <c r="T16" i="22"/>
  <c r="S16" i="22"/>
  <c r="R16" i="22"/>
  <c r="Q16" i="22"/>
  <c r="N16" i="22"/>
  <c r="M16" i="22"/>
  <c r="V15" i="22"/>
  <c r="U15" i="22"/>
  <c r="T15" i="22"/>
  <c r="S15" i="22"/>
  <c r="R15" i="22"/>
  <c r="Q15" i="22"/>
  <c r="P15" i="22"/>
  <c r="O15" i="22"/>
  <c r="N15" i="22"/>
  <c r="M15" i="22"/>
  <c r="U14" i="22"/>
  <c r="T14" i="22"/>
  <c r="S14" i="22"/>
  <c r="Q14" i="22"/>
  <c r="N14" i="22"/>
  <c r="M14" i="22"/>
  <c r="V14" i="22" s="1"/>
  <c r="U13" i="22"/>
  <c r="T13" i="22"/>
  <c r="S13" i="22"/>
  <c r="Q13" i="22"/>
  <c r="P13" i="22"/>
  <c r="N13" i="22"/>
  <c r="M13" i="22"/>
  <c r="V13" i="22" s="1"/>
  <c r="U12" i="22"/>
  <c r="T12" i="22"/>
  <c r="S12" i="22"/>
  <c r="Q12" i="22"/>
  <c r="N12" i="22"/>
  <c r="M12" i="22"/>
  <c r="R12" i="22" s="1"/>
  <c r="U11" i="22"/>
  <c r="T11" i="22"/>
  <c r="S11" i="22"/>
  <c r="Q11" i="22"/>
  <c r="N11" i="22"/>
  <c r="M11" i="22"/>
  <c r="V10" i="22"/>
  <c r="U10" i="22"/>
  <c r="T10" i="22"/>
  <c r="S10" i="22"/>
  <c r="R10" i="22"/>
  <c r="Q10" i="22"/>
  <c r="O10" i="22"/>
  <c r="N10" i="22"/>
  <c r="M10" i="22"/>
  <c r="P10" i="22" s="1"/>
  <c r="T9" i="50"/>
  <c r="T10" i="50"/>
  <c r="U10" i="50" s="1"/>
  <c r="S10" i="50"/>
  <c r="Q10" i="50"/>
  <c r="N10" i="50"/>
  <c r="M10" i="50"/>
  <c r="V10" i="50" s="1"/>
  <c r="U9" i="50"/>
  <c r="S9" i="50"/>
  <c r="Q9" i="50"/>
  <c r="N9" i="50"/>
  <c r="M9" i="50"/>
  <c r="P9" i="50" s="1"/>
  <c r="L8" i="50"/>
  <c r="K8" i="50"/>
  <c r="J8" i="50"/>
  <c r="I8" i="50"/>
  <c r="H8" i="50"/>
  <c r="F8" i="50"/>
  <c r="E8" i="50"/>
  <c r="D8" i="50"/>
  <c r="C8" i="50"/>
  <c r="B8" i="50"/>
  <c r="A8" i="50"/>
  <c r="T10" i="49"/>
  <c r="U10" i="49" s="1"/>
  <c r="S10" i="49"/>
  <c r="Q10" i="49"/>
  <c r="P10" i="49"/>
  <c r="N10" i="49"/>
  <c r="M10" i="49"/>
  <c r="V10" i="49" s="1"/>
  <c r="U9" i="49"/>
  <c r="T9" i="49"/>
  <c r="S9" i="49"/>
  <c r="R9" i="49"/>
  <c r="Q9" i="49"/>
  <c r="N9" i="49"/>
  <c r="M9" i="49"/>
  <c r="P9" i="49" s="1"/>
  <c r="L8" i="49"/>
  <c r="K8" i="49"/>
  <c r="J8" i="49"/>
  <c r="I8" i="49"/>
  <c r="H8" i="49"/>
  <c r="F8" i="49"/>
  <c r="E8" i="49"/>
  <c r="D8" i="49"/>
  <c r="C8" i="49"/>
  <c r="B8" i="49"/>
  <c r="A8" i="49"/>
  <c r="T10" i="48"/>
  <c r="U10" i="48" s="1"/>
  <c r="S10" i="48"/>
  <c r="Q10" i="48"/>
  <c r="P10" i="48"/>
  <c r="O10" i="48"/>
  <c r="N10" i="48"/>
  <c r="M10" i="48"/>
  <c r="V10" i="48" s="1"/>
  <c r="U9" i="48"/>
  <c r="T9" i="48"/>
  <c r="S9" i="48"/>
  <c r="R9" i="48"/>
  <c r="Q9" i="48"/>
  <c r="N9" i="48"/>
  <c r="M9" i="48"/>
  <c r="P9" i="48" s="1"/>
  <c r="L8" i="48"/>
  <c r="K8" i="48"/>
  <c r="J8" i="48"/>
  <c r="I8" i="48"/>
  <c r="H8" i="48"/>
  <c r="F8" i="48"/>
  <c r="E8" i="48"/>
  <c r="D8" i="48"/>
  <c r="C8" i="48"/>
  <c r="B8" i="48"/>
  <c r="A8" i="48"/>
  <c r="T10" i="47"/>
  <c r="U10" i="47" s="1"/>
  <c r="S10" i="47"/>
  <c r="Q10" i="47"/>
  <c r="P10" i="47"/>
  <c r="O10" i="47"/>
  <c r="N10" i="47"/>
  <c r="M10" i="47"/>
  <c r="V10" i="47" s="1"/>
  <c r="U9" i="47"/>
  <c r="T9" i="47"/>
  <c r="S9" i="47"/>
  <c r="Q9" i="47"/>
  <c r="N9" i="47"/>
  <c r="M9" i="47"/>
  <c r="P9" i="47" s="1"/>
  <c r="L8" i="47"/>
  <c r="K8" i="47"/>
  <c r="J8" i="47"/>
  <c r="I8" i="47"/>
  <c r="H8" i="47"/>
  <c r="F8" i="47"/>
  <c r="E8" i="47"/>
  <c r="D8" i="47"/>
  <c r="C8" i="47"/>
  <c r="B8" i="47"/>
  <c r="A8" i="47"/>
  <c r="M9" i="22"/>
  <c r="O9" i="22" s="1"/>
  <c r="S9" i="22"/>
  <c r="N9" i="22"/>
  <c r="F2" i="50"/>
  <c r="F2" i="49"/>
  <c r="F2" i="48"/>
  <c r="F2" i="47"/>
  <c r="B5" i="50"/>
  <c r="A5" i="50"/>
  <c r="B4" i="50"/>
  <c r="A4" i="50"/>
  <c r="B3" i="50"/>
  <c r="A3" i="50"/>
  <c r="B2" i="50"/>
  <c r="A2" i="50"/>
  <c r="B1" i="50"/>
  <c r="A1" i="50"/>
  <c r="B5" i="49"/>
  <c r="A5" i="49"/>
  <c r="B4" i="49"/>
  <c r="A4" i="49"/>
  <c r="B3" i="49"/>
  <c r="A3" i="49"/>
  <c r="B2" i="49"/>
  <c r="A2" i="49"/>
  <c r="B1" i="49"/>
  <c r="A1" i="49"/>
  <c r="B5" i="48"/>
  <c r="A5" i="48"/>
  <c r="B4" i="48"/>
  <c r="A4" i="48"/>
  <c r="B3" i="48"/>
  <c r="A3" i="48"/>
  <c r="B2" i="48"/>
  <c r="A2" i="48"/>
  <c r="B1" i="48"/>
  <c r="A1" i="48"/>
  <c r="B5" i="47"/>
  <c r="A5" i="47"/>
  <c r="B4" i="47"/>
  <c r="A4" i="47"/>
  <c r="B3" i="47"/>
  <c r="A3" i="47"/>
  <c r="B2" i="47"/>
  <c r="A2" i="47"/>
  <c r="B1" i="47"/>
  <c r="A1" i="47"/>
  <c r="B4" i="22"/>
  <c r="R9" i="22" l="1"/>
  <c r="R11" i="22"/>
  <c r="P11" i="22"/>
  <c r="O11" i="22"/>
  <c r="V227" i="22"/>
  <c r="P227" i="22"/>
  <c r="O227" i="22"/>
  <c r="O236" i="22"/>
  <c r="V236" i="22"/>
  <c r="P236" i="22"/>
  <c r="R247" i="22"/>
  <c r="P247" i="22"/>
  <c r="O247" i="22"/>
  <c r="R256" i="22"/>
  <c r="O256" i="22"/>
  <c r="P256" i="22"/>
  <c r="P291" i="22"/>
  <c r="V291" i="22"/>
  <c r="R291" i="22"/>
  <c r="O291" i="22"/>
  <c r="R310" i="22"/>
  <c r="V310" i="22"/>
  <c r="P310" i="22"/>
  <c r="O310" i="22"/>
  <c r="V330" i="22"/>
  <c r="P330" i="22"/>
  <c r="R330" i="22"/>
  <c r="O330" i="22"/>
  <c r="R338" i="22"/>
  <c r="O338" i="22"/>
  <c r="V338" i="22"/>
  <c r="P338" i="22"/>
  <c r="R471" i="22"/>
  <c r="P471" i="22"/>
  <c r="V471" i="22"/>
  <c r="O471" i="22"/>
  <c r="P490" i="22"/>
  <c r="V490" i="22"/>
  <c r="O490" i="22"/>
  <c r="R490" i="22"/>
  <c r="P391" i="22"/>
  <c r="O391" i="22"/>
  <c r="V391" i="22"/>
  <c r="R391" i="22"/>
  <c r="O173" i="22"/>
  <c r="V277" i="22"/>
  <c r="P277" i="22"/>
  <c r="O277" i="22"/>
  <c r="R304" i="22"/>
  <c r="V304" i="22"/>
  <c r="P304" i="22"/>
  <c r="O304" i="22"/>
  <c r="V362" i="22"/>
  <c r="R362" i="22"/>
  <c r="P362" i="22"/>
  <c r="O362" i="22"/>
  <c r="P381" i="22"/>
  <c r="V381" i="22"/>
  <c r="O381" i="22"/>
  <c r="P19" i="22"/>
  <c r="P23" i="22"/>
  <c r="P42" i="22"/>
  <c r="V49" i="22"/>
  <c r="O49" i="22"/>
  <c r="V66" i="22"/>
  <c r="O66" i="22"/>
  <c r="R70" i="22"/>
  <c r="P76" i="22"/>
  <c r="V76" i="22"/>
  <c r="O76" i="22"/>
  <c r="V79" i="22"/>
  <c r="R79" i="22"/>
  <c r="O109" i="22"/>
  <c r="P113" i="22"/>
  <c r="O132" i="22"/>
  <c r="P136" i="22"/>
  <c r="R136" i="22"/>
  <c r="O136" i="22"/>
  <c r="V136" i="22"/>
  <c r="R166" i="22"/>
  <c r="V166" i="22"/>
  <c r="O166" i="22"/>
  <c r="P173" i="22"/>
  <c r="R218" i="22"/>
  <c r="V218" i="22"/>
  <c r="O218" i="22"/>
  <c r="R232" i="22"/>
  <c r="V232" i="22"/>
  <c r="P232" i="22"/>
  <c r="V90" i="22"/>
  <c r="O90" i="22"/>
  <c r="P100" i="22"/>
  <c r="V100" i="22"/>
  <c r="O100" i="22"/>
  <c r="V103" i="22"/>
  <c r="R103" i="22"/>
  <c r="R170" i="22"/>
  <c r="V170" i="22"/>
  <c r="R199" i="22"/>
  <c r="P199" i="22"/>
  <c r="V205" i="22"/>
  <c r="O205" i="22"/>
  <c r="P116" i="22"/>
  <c r="O116" i="22"/>
  <c r="R119" i="22"/>
  <c r="V119" i="22"/>
  <c r="O119" i="22"/>
  <c r="V129" i="22"/>
  <c r="P129" i="22"/>
  <c r="R59" i="22"/>
  <c r="P59" i="22"/>
  <c r="O59" i="22"/>
  <c r="V59" i="22"/>
  <c r="R69" i="22"/>
  <c r="P69" i="22"/>
  <c r="V69" i="22"/>
  <c r="P119" i="22"/>
  <c r="O122" i="22"/>
  <c r="O129" i="22"/>
  <c r="P132" i="22"/>
  <c r="R155" i="22"/>
  <c r="P155" i="22"/>
  <c r="O155" i="22"/>
  <c r="V155" i="22"/>
  <c r="V179" i="22"/>
  <c r="O179" i="22"/>
  <c r="V186" i="22"/>
  <c r="P186" i="22"/>
  <c r="O186" i="22"/>
  <c r="P195" i="22"/>
  <c r="R195" i="22"/>
  <c r="P14" i="22"/>
  <c r="R19" i="22"/>
  <c r="V20" i="22"/>
  <c r="P26" i="22"/>
  <c r="P37" i="22"/>
  <c r="P92" i="22"/>
  <c r="O92" i="22"/>
  <c r="R95" i="22"/>
  <c r="V95" i="22"/>
  <c r="O95" i="22"/>
  <c r="V105" i="22"/>
  <c r="P105" i="22"/>
  <c r="R116" i="22"/>
  <c r="P122" i="22"/>
  <c r="V137" i="22"/>
  <c r="P152" i="22"/>
  <c r="V162" i="22"/>
  <c r="O162" i="22"/>
  <c r="P169" i="22"/>
  <c r="R169" i="22"/>
  <c r="R172" i="22"/>
  <c r="P172" i="22"/>
  <c r="O172" i="22"/>
  <c r="R205" i="22"/>
  <c r="P243" i="22"/>
  <c r="R243" i="22"/>
  <c r="O243" i="22"/>
  <c r="V272" i="22"/>
  <c r="R272" i="22"/>
  <c r="P272" i="22"/>
  <c r="O272" i="22"/>
  <c r="V532" i="22"/>
  <c r="P532" i="22"/>
  <c r="R532" i="22"/>
  <c r="O532" i="22"/>
  <c r="V538" i="22"/>
  <c r="O538" i="22"/>
  <c r="R538" i="22"/>
  <c r="P538" i="22"/>
  <c r="R546" i="22"/>
  <c r="V546" i="22"/>
  <c r="P546" i="22"/>
  <c r="O546" i="22"/>
  <c r="R664" i="22"/>
  <c r="P664" i="22"/>
  <c r="O664" i="22"/>
  <c r="V664" i="22"/>
  <c r="P666" i="22"/>
  <c r="V666" i="22"/>
  <c r="R666" i="22"/>
  <c r="O666" i="22"/>
  <c r="V782" i="22"/>
  <c r="P782" i="22"/>
  <c r="R782" i="22"/>
  <c r="O782" i="22"/>
  <c r="V812" i="22"/>
  <c r="R812" i="22"/>
  <c r="P812" i="22"/>
  <c r="O812" i="22"/>
  <c r="R817" i="22"/>
  <c r="P817" i="22"/>
  <c r="V817" i="22"/>
  <c r="O817" i="22"/>
  <c r="R196" i="22"/>
  <c r="V196" i="22"/>
  <c r="O196" i="22"/>
  <c r="R221" i="22"/>
  <c r="P221" i="22"/>
  <c r="O221" i="22"/>
  <c r="R230" i="22"/>
  <c r="P230" i="22"/>
  <c r="O230" i="22"/>
  <c r="R83" i="22"/>
  <c r="P83" i="22"/>
  <c r="O83" i="22"/>
  <c r="V83" i="22"/>
  <c r="R93" i="22"/>
  <c r="P93" i="22"/>
  <c r="V93" i="22"/>
  <c r="P177" i="22"/>
  <c r="R177" i="22"/>
  <c r="O177" i="22"/>
  <c r="V177" i="22"/>
  <c r="O103" i="22"/>
  <c r="P170" i="22"/>
  <c r="R208" i="22"/>
  <c r="O208" i="22"/>
  <c r="P208" i="22"/>
  <c r="R227" i="22"/>
  <c r="R236" i="22"/>
  <c r="O384" i="22"/>
  <c r="V384" i="22"/>
  <c r="P384" i="22"/>
  <c r="R384" i="22"/>
  <c r="P387" i="22"/>
  <c r="O387" i="22"/>
  <c r="R387" i="22"/>
  <c r="P410" i="22"/>
  <c r="R410" i="22"/>
  <c r="V410" i="22"/>
  <c r="O410" i="22"/>
  <c r="P773" i="22"/>
  <c r="V773" i="22"/>
  <c r="R773" i="22"/>
  <c r="O773" i="22"/>
  <c r="P179" i="22"/>
  <c r="O182" i="22"/>
  <c r="P64" i="22"/>
  <c r="R64" i="22"/>
  <c r="O64" i="22"/>
  <c r="V64" i="22"/>
  <c r="R244" i="22"/>
  <c r="V244" i="22"/>
  <c r="O244" i="22"/>
  <c r="V253" i="22"/>
  <c r="R253" i="22"/>
  <c r="O253" i="22"/>
  <c r="R262" i="22"/>
  <c r="V262" i="22"/>
  <c r="P262" i="22"/>
  <c r="R268" i="22"/>
  <c r="P268" i="22"/>
  <c r="O268" i="22"/>
  <c r="R346" i="22"/>
  <c r="P346" i="22"/>
  <c r="O346" i="22"/>
  <c r="V346" i="22"/>
  <c r="P414" i="22"/>
  <c r="V414" i="22"/>
  <c r="R414" i="22"/>
  <c r="O414" i="22"/>
  <c r="V73" i="22"/>
  <c r="P73" i="22"/>
  <c r="O73" i="22"/>
  <c r="P126" i="22"/>
  <c r="O126" i="22"/>
  <c r="R190" i="22"/>
  <c r="P190" i="22"/>
  <c r="O190" i="22"/>
  <c r="V190" i="22"/>
  <c r="P30" i="22"/>
  <c r="O30" i="22"/>
  <c r="O42" i="22"/>
  <c r="O46" i="22"/>
  <c r="V12" i="22"/>
  <c r="O14" i="22"/>
  <c r="O26" i="22"/>
  <c r="O37" i="22"/>
  <c r="R46" i="22"/>
  <c r="O56" i="22"/>
  <c r="R90" i="22"/>
  <c r="P102" i="22"/>
  <c r="O102" i="22"/>
  <c r="P109" i="22"/>
  <c r="O142" i="22"/>
  <c r="V145" i="22"/>
  <c r="P145" i="22"/>
  <c r="O145" i="22"/>
  <c r="O152" i="22"/>
  <c r="P815" i="22"/>
  <c r="V815" i="22"/>
  <c r="O815" i="22"/>
  <c r="R815" i="22"/>
  <c r="R822" i="22"/>
  <c r="P822" i="22"/>
  <c r="V822" i="22"/>
  <c r="O822" i="22"/>
  <c r="R42" i="22"/>
  <c r="V51" i="22"/>
  <c r="P56" i="22"/>
  <c r="V25" i="22"/>
  <c r="O25" i="22"/>
  <c r="O33" i="22"/>
  <c r="P52" i="22"/>
  <c r="V52" i="22"/>
  <c r="O52" i="22"/>
  <c r="V55" i="22"/>
  <c r="R55" i="22"/>
  <c r="O69" i="22"/>
  <c r="O85" i="22"/>
  <c r="O108" i="22"/>
  <c r="R109" i="22"/>
  <c r="P112" i="22"/>
  <c r="R112" i="22"/>
  <c r="O112" i="22"/>
  <c r="V112" i="22"/>
  <c r="R129" i="22"/>
  <c r="V138" i="22"/>
  <c r="O138" i="22"/>
  <c r="R142" i="22"/>
  <c r="P148" i="22"/>
  <c r="V148" i="22"/>
  <c r="O148" i="22"/>
  <c r="V151" i="22"/>
  <c r="R151" i="22"/>
  <c r="O195" i="22"/>
  <c r="V204" i="22"/>
  <c r="R204" i="22"/>
  <c r="P204" i="22"/>
  <c r="R214" i="22"/>
  <c r="V214" i="22"/>
  <c r="P214" i="22"/>
  <c r="O214" i="22"/>
  <c r="V221" i="22"/>
  <c r="V230" i="22"/>
  <c r="P249" i="22"/>
  <c r="V249" i="22"/>
  <c r="O249" i="22"/>
  <c r="V252" i="22"/>
  <c r="R252" i="22"/>
  <c r="P252" i="22"/>
  <c r="O252" i="22"/>
  <c r="V258" i="22"/>
  <c r="P258" i="22"/>
  <c r="O258" i="22"/>
  <c r="V268" i="22"/>
  <c r="R287" i="22"/>
  <c r="P287" i="22"/>
  <c r="O287" i="22"/>
  <c r="V287" i="22"/>
  <c r="V300" i="22"/>
  <c r="P300" i="22"/>
  <c r="O300" i="22"/>
  <c r="V320" i="22"/>
  <c r="R320" i="22"/>
  <c r="O320" i="22"/>
  <c r="P320" i="22"/>
  <c r="V11" i="22"/>
  <c r="O13" i="22"/>
  <c r="R14" i="22"/>
  <c r="R22" i="22"/>
  <c r="P33" i="22"/>
  <c r="O36" i="22"/>
  <c r="R37" i="22"/>
  <c r="P40" i="22"/>
  <c r="O40" i="22"/>
  <c r="R45" i="22"/>
  <c r="R49" i="22"/>
  <c r="V50" i="22"/>
  <c r="R56" i="22"/>
  <c r="R66" i="22"/>
  <c r="V70" i="22"/>
  <c r="P78" i="22"/>
  <c r="O78" i="22"/>
  <c r="P85" i="22"/>
  <c r="P95" i="22"/>
  <c r="O98" i="22"/>
  <c r="R102" i="22"/>
  <c r="O105" i="22"/>
  <c r="P108" i="22"/>
  <c r="O118" i="22"/>
  <c r="V121" i="22"/>
  <c r="P121" i="22"/>
  <c r="O121" i="22"/>
  <c r="O128" i="22"/>
  <c r="R131" i="22"/>
  <c r="P131" i="22"/>
  <c r="O131" i="22"/>
  <c r="V131" i="22"/>
  <c r="R141" i="22"/>
  <c r="P141" i="22"/>
  <c r="V141" i="22"/>
  <c r="R145" i="22"/>
  <c r="V146" i="22"/>
  <c r="R152" i="22"/>
  <c r="P162" i="22"/>
  <c r="P165" i="22"/>
  <c r="R165" i="22"/>
  <c r="O169" i="22"/>
  <c r="P182" i="22"/>
  <c r="R186" i="22"/>
  <c r="P201" i="22"/>
  <c r="V201" i="22"/>
  <c r="O201" i="22"/>
  <c r="P217" i="22"/>
  <c r="R217" i="22"/>
  <c r="V247" i="22"/>
  <c r="V256" i="22"/>
  <c r="O269" i="22"/>
  <c r="V269" i="22"/>
  <c r="P269" i="22"/>
  <c r="O378" i="22"/>
  <c r="V378" i="22"/>
  <c r="P378" i="22"/>
  <c r="R378" i="22"/>
  <c r="O65" i="22"/>
  <c r="P68" i="22"/>
  <c r="O68" i="22"/>
  <c r="R71" i="22"/>
  <c r="V71" i="22"/>
  <c r="O71" i="22"/>
  <c r="V81" i="22"/>
  <c r="P81" i="22"/>
  <c r="R92" i="22"/>
  <c r="P98" i="22"/>
  <c r="V113" i="22"/>
  <c r="V126" i="22"/>
  <c r="P128" i="22"/>
  <c r="P138" i="22"/>
  <c r="O151" i="22"/>
  <c r="V173" i="22"/>
  <c r="R179" i="22"/>
  <c r="V199" i="22"/>
  <c r="O204" i="22"/>
  <c r="V281" i="22"/>
  <c r="P281" i="22"/>
  <c r="O281" i="22"/>
  <c r="P303" i="22"/>
  <c r="O303" i="22"/>
  <c r="V303" i="22"/>
  <c r="R303" i="22"/>
  <c r="V46" i="22"/>
  <c r="P88" i="22"/>
  <c r="R88" i="22"/>
  <c r="O88" i="22"/>
  <c r="V88" i="22"/>
  <c r="R249" i="22"/>
  <c r="R258" i="22"/>
  <c r="R266" i="22"/>
  <c r="V266" i="22"/>
  <c r="P266" i="22"/>
  <c r="R300" i="22"/>
  <c r="P28" i="22"/>
  <c r="V28" i="22"/>
  <c r="R47" i="22"/>
  <c r="V47" i="22"/>
  <c r="P124" i="22"/>
  <c r="V124" i="22"/>
  <c r="O124" i="22"/>
  <c r="V181" i="22"/>
  <c r="P181" i="22"/>
  <c r="O181" i="22"/>
  <c r="O188" i="22"/>
  <c r="V188" i="22"/>
  <c r="V210" i="22"/>
  <c r="P210" i="22"/>
  <c r="O210" i="22"/>
  <c r="O12" i="22"/>
  <c r="R13" i="22"/>
  <c r="P16" i="22"/>
  <c r="O16" i="22"/>
  <c r="V26" i="22"/>
  <c r="V31" i="22"/>
  <c r="R31" i="22"/>
  <c r="R35" i="22"/>
  <c r="P35" i="22"/>
  <c r="O35" i="22"/>
  <c r="R44" i="22"/>
  <c r="O51" i="22"/>
  <c r="P54" i="22"/>
  <c r="O54" i="22"/>
  <c r="O94" i="22"/>
  <c r="V97" i="22"/>
  <c r="P97" i="22"/>
  <c r="O97" i="22"/>
  <c r="R107" i="22"/>
  <c r="P107" i="22"/>
  <c r="O107" i="22"/>
  <c r="V107" i="22"/>
  <c r="R117" i="22"/>
  <c r="P117" i="22"/>
  <c r="V117" i="22"/>
  <c r="V122" i="22"/>
  <c r="R128" i="22"/>
  <c r="R138" i="22"/>
  <c r="V142" i="22"/>
  <c r="P150" i="22"/>
  <c r="O150" i="22"/>
  <c r="R184" i="22"/>
  <c r="P184" i="22"/>
  <c r="V208" i="22"/>
  <c r="P213" i="22"/>
  <c r="R213" i="22"/>
  <c r="P284" i="22"/>
  <c r="O284" i="22"/>
  <c r="R284" i="22"/>
  <c r="V349" i="22"/>
  <c r="P349" i="22"/>
  <c r="R349" i="22"/>
  <c r="O349" i="22"/>
  <c r="V387" i="22"/>
  <c r="R397" i="22"/>
  <c r="O397" i="22"/>
  <c r="P397" i="22"/>
  <c r="R23" i="22"/>
  <c r="V23" i="22"/>
  <c r="O19" i="22"/>
  <c r="P90" i="22"/>
  <c r="O113" i="22"/>
  <c r="P196" i="22"/>
  <c r="V30" i="22"/>
  <c r="R33" i="22"/>
  <c r="V114" i="22"/>
  <c r="O114" i="22"/>
  <c r="V116" i="22"/>
  <c r="V127" i="22"/>
  <c r="R127" i="22"/>
  <c r="V132" i="22"/>
  <c r="P12" i="22"/>
  <c r="P20" i="22"/>
  <c r="O28" i="22"/>
  <c r="O43" i="22"/>
  <c r="O47" i="22"/>
  <c r="V57" i="22"/>
  <c r="P57" i="22"/>
  <c r="V102" i="22"/>
  <c r="P114" i="22"/>
  <c r="O127" i="22"/>
  <c r="O137" i="22"/>
  <c r="P140" i="22"/>
  <c r="O140" i="22"/>
  <c r="R143" i="22"/>
  <c r="V143" i="22"/>
  <c r="O143" i="22"/>
  <c r="V153" i="22"/>
  <c r="P153" i="22"/>
  <c r="R160" i="22"/>
  <c r="P160" i="22"/>
  <c r="O164" i="22"/>
  <c r="P164" i="22"/>
  <c r="V172" i="22"/>
  <c r="P188" i="22"/>
  <c r="V195" i="22"/>
  <c r="P203" i="22"/>
  <c r="O203" i="22"/>
  <c r="V203" i="22"/>
  <c r="V243" i="22"/>
  <c r="O266" i="22"/>
  <c r="P273" i="22"/>
  <c r="V273" i="22"/>
  <c r="O273" i="22"/>
  <c r="R281" i="22"/>
  <c r="P341" i="22"/>
  <c r="O341" i="22"/>
  <c r="V341" i="22"/>
  <c r="R341" i="22"/>
  <c r="R394" i="22"/>
  <c r="V394" i="22"/>
  <c r="O394" i="22"/>
  <c r="P394" i="22"/>
  <c r="R463" i="22"/>
  <c r="O463" i="22"/>
  <c r="R499" i="22"/>
  <c r="O499" i="22"/>
  <c r="P285" i="22"/>
  <c r="R285" i="22"/>
  <c r="P308" i="22"/>
  <c r="O308" i="22"/>
  <c r="V344" i="22"/>
  <c r="R344" i="22"/>
  <c r="O344" i="22"/>
  <c r="P357" i="22"/>
  <c r="O357" i="22"/>
  <c r="V367" i="22"/>
  <c r="P367" i="22"/>
  <c r="R417" i="22"/>
  <c r="P417" i="22"/>
  <c r="R423" i="22"/>
  <c r="P423" i="22"/>
  <c r="V448" i="22"/>
  <c r="R448" i="22"/>
  <c r="O448" i="22"/>
  <c r="R469" i="22"/>
  <c r="P469" i="22"/>
  <c r="O469" i="22"/>
  <c r="V469" i="22"/>
  <c r="P541" i="22"/>
  <c r="R541" i="22"/>
  <c r="O541" i="22"/>
  <c r="V541" i="22"/>
  <c r="O603" i="22"/>
  <c r="V603" i="22"/>
  <c r="P603" i="22"/>
  <c r="R171" i="22"/>
  <c r="V174" i="22"/>
  <c r="P174" i="22"/>
  <c r="R193" i="22"/>
  <c r="R219" i="22"/>
  <c r="V222" i="22"/>
  <c r="P222" i="22"/>
  <c r="V225" i="22"/>
  <c r="V238" i="22"/>
  <c r="R241" i="22"/>
  <c r="V275" i="22"/>
  <c r="R293" i="22"/>
  <c r="R297" i="22"/>
  <c r="P328" i="22"/>
  <c r="R332" i="22"/>
  <c r="P347" i="22"/>
  <c r="R351" i="22"/>
  <c r="O354" i="22"/>
  <c r="V354" i="22"/>
  <c r="O360" i="22"/>
  <c r="V360" i="22"/>
  <c r="P360" i="22"/>
  <c r="R375" i="22"/>
  <c r="R399" i="22"/>
  <c r="O402" i="22"/>
  <c r="V402" i="22"/>
  <c r="P402" i="22"/>
  <c r="R405" i="22"/>
  <c r="P405" i="22"/>
  <c r="O405" i="22"/>
  <c r="V405" i="22"/>
  <c r="R420" i="22"/>
  <c r="P463" i="22"/>
  <c r="P499" i="22"/>
  <c r="P552" i="22"/>
  <c r="R552" i="22"/>
  <c r="O552" i="22"/>
  <c r="P583" i="22"/>
  <c r="R583" i="22"/>
  <c r="O583" i="22"/>
  <c r="V220" i="22"/>
  <c r="V242" i="22"/>
  <c r="P261" i="22"/>
  <c r="R261" i="22"/>
  <c r="O285" i="22"/>
  <c r="R289" i="22"/>
  <c r="O292" i="22"/>
  <c r="O296" i="22"/>
  <c r="R314" i="22"/>
  <c r="O314" i="22"/>
  <c r="P317" i="22"/>
  <c r="O317" i="22"/>
  <c r="P327" i="22"/>
  <c r="O327" i="22"/>
  <c r="R334" i="22"/>
  <c r="V334" i="22"/>
  <c r="P344" i="22"/>
  <c r="V352" i="22"/>
  <c r="O367" i="22"/>
  <c r="O388" i="22"/>
  <c r="O398" i="22"/>
  <c r="O417" i="22"/>
  <c r="V421" i="22"/>
  <c r="O423" i="22"/>
  <c r="V445" i="22"/>
  <c r="R445" i="22"/>
  <c r="O445" i="22"/>
  <c r="P448" i="22"/>
  <c r="R453" i="22"/>
  <c r="V453" i="22"/>
  <c r="O453" i="22"/>
  <c r="R477" i="22"/>
  <c r="P477" i="22"/>
  <c r="R493" i="22"/>
  <c r="V493" i="22"/>
  <c r="O493" i="22"/>
  <c r="O505" i="22"/>
  <c r="V505" i="22"/>
  <c r="P505" i="22"/>
  <c r="P226" i="22"/>
  <c r="P239" i="22"/>
  <c r="P276" i="22"/>
  <c r="P280" i="22"/>
  <c r="P295" i="22"/>
  <c r="R296" i="22"/>
  <c r="P299" i="22"/>
  <c r="R317" i="22"/>
  <c r="P323" i="22"/>
  <c r="R327" i="22"/>
  <c r="P334" i="22"/>
  <c r="O366" i="22"/>
  <c r="V366" i="22"/>
  <c r="P366" i="22"/>
  <c r="P370" i="22"/>
  <c r="P373" i="22"/>
  <c r="O373" i="22"/>
  <c r="P380" i="22"/>
  <c r="R398" i="22"/>
  <c r="V407" i="22"/>
  <c r="O407" i="22"/>
  <c r="R407" i="22"/>
  <c r="R511" i="22"/>
  <c r="O511" i="22"/>
  <c r="R517" i="22"/>
  <c r="P517" i="22"/>
  <c r="O517" i="22"/>
  <c r="V517" i="22"/>
  <c r="R298" i="22"/>
  <c r="O298" i="22"/>
  <c r="P369" i="22"/>
  <c r="O369" i="22"/>
  <c r="R376" i="22"/>
  <c r="V376" i="22"/>
  <c r="O376" i="22"/>
  <c r="R379" i="22"/>
  <c r="O379" i="22"/>
  <c r="R495" i="22"/>
  <c r="P495" i="22"/>
  <c r="O495" i="22"/>
  <c r="V495" i="22"/>
  <c r="V499" i="22"/>
  <c r="V198" i="22"/>
  <c r="P198" i="22"/>
  <c r="O225" i="22"/>
  <c r="O234" i="22"/>
  <c r="O238" i="22"/>
  <c r="V246" i="22"/>
  <c r="P246" i="22"/>
  <c r="O251" i="22"/>
  <c r="P267" i="22"/>
  <c r="V267" i="22"/>
  <c r="O271" i="22"/>
  <c r="O275" i="22"/>
  <c r="R276" i="22"/>
  <c r="V285" i="22"/>
  <c r="O306" i="22"/>
  <c r="V308" i="22"/>
  <c r="R322" i="22"/>
  <c r="P322" i="22"/>
  <c r="O322" i="22"/>
  <c r="P339" i="22"/>
  <c r="V339" i="22"/>
  <c r="R339" i="22"/>
  <c r="V357" i="22"/>
  <c r="R380" i="22"/>
  <c r="O390" i="22"/>
  <c r="V390" i="22"/>
  <c r="P407" i="22"/>
  <c r="V417" i="22"/>
  <c r="V423" i="22"/>
  <c r="R438" i="22"/>
  <c r="P438" i="22"/>
  <c r="V438" i="22"/>
  <c r="O438" i="22"/>
  <c r="V449" i="22"/>
  <c r="R449" i="22"/>
  <c r="O449" i="22"/>
  <c r="P452" i="22"/>
  <c r="R452" i="22"/>
  <c r="O452" i="22"/>
  <c r="P492" i="22"/>
  <c r="R492" i="22"/>
  <c r="P511" i="22"/>
  <c r="O551" i="22"/>
  <c r="R551" i="22"/>
  <c r="P551" i="22"/>
  <c r="V551" i="22"/>
  <c r="V583" i="22"/>
  <c r="V592" i="22"/>
  <c r="R592" i="22"/>
  <c r="O592" i="22"/>
  <c r="P592" i="22"/>
  <c r="O599" i="22"/>
  <c r="P599" i="22"/>
  <c r="V599" i="22"/>
  <c r="R599" i="22"/>
  <c r="P260" i="22"/>
  <c r="O260" i="22"/>
  <c r="P279" i="22"/>
  <c r="O279" i="22"/>
  <c r="V289" i="22"/>
  <c r="V294" i="22"/>
  <c r="P294" i="22"/>
  <c r="V328" i="22"/>
  <c r="P333" i="22"/>
  <c r="R333" i="22"/>
  <c r="V347" i="22"/>
  <c r="V463" i="22"/>
  <c r="P528" i="22"/>
  <c r="R528" i="22"/>
  <c r="P636" i="22"/>
  <c r="V636" i="22"/>
  <c r="R636" i="22"/>
  <c r="O636" i="22"/>
  <c r="V711" i="22"/>
  <c r="R711" i="22"/>
  <c r="P711" i="22"/>
  <c r="O711" i="22"/>
  <c r="O194" i="22"/>
  <c r="P212" i="22"/>
  <c r="O220" i="22"/>
  <c r="O229" i="22"/>
  <c r="P234" i="22"/>
  <c r="P238" i="22"/>
  <c r="O242" i="22"/>
  <c r="O263" i="22"/>
  <c r="P275" i="22"/>
  <c r="R286" i="22"/>
  <c r="V286" i="22"/>
  <c r="V292" i="22"/>
  <c r="O294" i="22"/>
  <c r="P298" i="22"/>
  <c r="P306" i="22"/>
  <c r="P309" i="22"/>
  <c r="R309" i="22"/>
  <c r="V325" i="22"/>
  <c r="P325" i="22"/>
  <c r="O333" i="22"/>
  <c r="O352" i="22"/>
  <c r="R358" i="22"/>
  <c r="V358" i="22"/>
  <c r="O358" i="22"/>
  <c r="R361" i="22"/>
  <c r="O361" i="22"/>
  <c r="R366" i="22"/>
  <c r="R373" i="22"/>
  <c r="P376" i="22"/>
  <c r="P379" i="22"/>
  <c r="V388" i="22"/>
  <c r="P393" i="22"/>
  <c r="O393" i="22"/>
  <c r="V403" i="22"/>
  <c r="P403" i="22"/>
  <c r="V418" i="22"/>
  <c r="R418" i="22"/>
  <c r="O418" i="22"/>
  <c r="O421" i="22"/>
  <c r="V479" i="22"/>
  <c r="O479" i="22"/>
  <c r="P479" i="22"/>
  <c r="R519" i="22"/>
  <c r="P519" i="22"/>
  <c r="V519" i="22"/>
  <c r="O519" i="22"/>
  <c r="P525" i="22"/>
  <c r="R525" i="22"/>
  <c r="V525" i="22"/>
  <c r="O525" i="22"/>
  <c r="O528" i="22"/>
  <c r="R545" i="22"/>
  <c r="V545" i="22"/>
  <c r="O545" i="22"/>
  <c r="R569" i="22"/>
  <c r="V569" i="22"/>
  <c r="O569" i="22"/>
  <c r="P569" i="22"/>
  <c r="P189" i="22"/>
  <c r="R189" i="22"/>
  <c r="P194" i="22"/>
  <c r="P220" i="22"/>
  <c r="R225" i="22"/>
  <c r="P229" i="22"/>
  <c r="V231" i="22"/>
  <c r="P237" i="22"/>
  <c r="R237" i="22"/>
  <c r="P242" i="22"/>
  <c r="R260" i="22"/>
  <c r="V261" i="22"/>
  <c r="V270" i="22"/>
  <c r="P270" i="22"/>
  <c r="R274" i="22"/>
  <c r="O274" i="22"/>
  <c r="R279" i="22"/>
  <c r="V314" i="22"/>
  <c r="V317" i="22"/>
  <c r="V327" i="22"/>
  <c r="P352" i="22"/>
  <c r="P355" i="22"/>
  <c r="O355" i="22"/>
  <c r="R369" i="22"/>
  <c r="O372" i="22"/>
  <c r="V372" i="22"/>
  <c r="O396" i="22"/>
  <c r="V396" i="22"/>
  <c r="P396" i="22"/>
  <c r="O409" i="22"/>
  <c r="R409" i="22"/>
  <c r="P409" i="22"/>
  <c r="V409" i="22"/>
  <c r="P421" i="22"/>
  <c r="P449" i="22"/>
  <c r="V477" i="22"/>
  <c r="O492" i="22"/>
  <c r="V497" i="22"/>
  <c r="P497" i="22"/>
  <c r="O497" i="22"/>
  <c r="O533" i="22"/>
  <c r="R533" i="22"/>
  <c r="P533" i="22"/>
  <c r="P315" i="22"/>
  <c r="V315" i="22"/>
  <c r="R315" i="22"/>
  <c r="P332" i="22"/>
  <c r="O332" i="22"/>
  <c r="P351" i="22"/>
  <c r="O351" i="22"/>
  <c r="V370" i="22"/>
  <c r="P375" i="22"/>
  <c r="O375" i="22"/>
  <c r="V385" i="22"/>
  <c r="P385" i="22"/>
  <c r="P420" i="22"/>
  <c r="O420" i="22"/>
  <c r="V431" i="22"/>
  <c r="O431" i="22"/>
  <c r="P431" i="22"/>
  <c r="R578" i="22"/>
  <c r="P578" i="22"/>
  <c r="O578" i="22"/>
  <c r="V578" i="22"/>
  <c r="P607" i="22"/>
  <c r="O607" i="22"/>
  <c r="V607" i="22"/>
  <c r="R736" i="22"/>
  <c r="P736" i="22"/>
  <c r="O736" i="22"/>
  <c r="V736" i="22"/>
  <c r="P833" i="22"/>
  <c r="V833" i="22"/>
  <c r="R833" i="22"/>
  <c r="O833" i="22"/>
  <c r="R840" i="22"/>
  <c r="P840" i="22"/>
  <c r="V840" i="22"/>
  <c r="O840" i="22"/>
  <c r="O474" i="22"/>
  <c r="V474" i="22"/>
  <c r="V556" i="22"/>
  <c r="P556" i="22"/>
  <c r="V573" i="22"/>
  <c r="P573" i="22"/>
  <c r="R573" i="22"/>
  <c r="R729" i="22"/>
  <c r="V729" i="22"/>
  <c r="P729" i="22"/>
  <c r="O729" i="22"/>
  <c r="V733" i="22"/>
  <c r="R733" i="22"/>
  <c r="O733" i="22"/>
  <c r="P733" i="22"/>
  <c r="V830" i="22"/>
  <c r="R830" i="22"/>
  <c r="P830" i="22"/>
  <c r="O830" i="22"/>
  <c r="V873" i="22"/>
  <c r="R873" i="22"/>
  <c r="O873" i="22"/>
  <c r="V313" i="22"/>
  <c r="V337" i="22"/>
  <c r="R345" i="22"/>
  <c r="V356" i="22"/>
  <c r="O426" i="22"/>
  <c r="V426" i="22"/>
  <c r="P434" i="22"/>
  <c r="R434" i="22"/>
  <c r="R442" i="22"/>
  <c r="P482" i="22"/>
  <c r="R482" i="22"/>
  <c r="P549" i="22"/>
  <c r="R549" i="22"/>
  <c r="R457" i="22"/>
  <c r="V473" i="22"/>
  <c r="P473" i="22"/>
  <c r="R474" i="22"/>
  <c r="R500" i="22"/>
  <c r="V503" i="22"/>
  <c r="O503" i="22"/>
  <c r="V521" i="22"/>
  <c r="P521" i="22"/>
  <c r="R556" i="22"/>
  <c r="V562" i="22"/>
  <c r="O562" i="22"/>
  <c r="P565" i="22"/>
  <c r="R565" i="22"/>
  <c r="R602" i="22"/>
  <c r="V602" i="22"/>
  <c r="P602" i="22"/>
  <c r="O602" i="22"/>
  <c r="R706" i="22"/>
  <c r="P706" i="22"/>
  <c r="O706" i="22"/>
  <c r="V706" i="22"/>
  <c r="R726" i="22"/>
  <c r="O726" i="22"/>
  <c r="V726" i="22"/>
  <c r="P726" i="22"/>
  <c r="V443" i="22"/>
  <c r="R443" i="22"/>
  <c r="P443" i="22"/>
  <c r="R447" i="22"/>
  <c r="P447" i="22"/>
  <c r="V455" i="22"/>
  <c r="O455" i="22"/>
  <c r="O498" i="22"/>
  <c r="V498" i="22"/>
  <c r="V657" i="22"/>
  <c r="R657" i="22"/>
  <c r="P657" i="22"/>
  <c r="O657" i="22"/>
  <c r="P313" i="22"/>
  <c r="P318" i="22"/>
  <c r="P337" i="22"/>
  <c r="P342" i="22"/>
  <c r="P356" i="22"/>
  <c r="P425" i="22"/>
  <c r="P429" i="22"/>
  <c r="P506" i="22"/>
  <c r="R506" i="22"/>
  <c r="V574" i="22"/>
  <c r="R574" i="22"/>
  <c r="P625" i="22"/>
  <c r="O625" i="22"/>
  <c r="V625" i="22"/>
  <c r="R625" i="22"/>
  <c r="V632" i="22"/>
  <c r="R632" i="22"/>
  <c r="P632" i="22"/>
  <c r="R433" i="22"/>
  <c r="V434" i="22"/>
  <c r="O443" i="22"/>
  <c r="O447" i="22"/>
  <c r="O450" i="22"/>
  <c r="V450" i="22"/>
  <c r="P455" i="22"/>
  <c r="V457" i="22"/>
  <c r="R466" i="22"/>
  <c r="R473" i="22"/>
  <c r="O476" i="22"/>
  <c r="R481" i="22"/>
  <c r="V482" i="22"/>
  <c r="P498" i="22"/>
  <c r="V500" i="22"/>
  <c r="R503" i="22"/>
  <c r="R514" i="22"/>
  <c r="R521" i="22"/>
  <c r="P527" i="22"/>
  <c r="R554" i="22"/>
  <c r="P554" i="22"/>
  <c r="O557" i="22"/>
  <c r="R557" i="22"/>
  <c r="R562" i="22"/>
  <c r="R564" i="22"/>
  <c r="O564" i="22"/>
  <c r="P677" i="22"/>
  <c r="V677" i="22"/>
  <c r="R677" i="22"/>
  <c r="O677" i="22"/>
  <c r="R697" i="22"/>
  <c r="P697" i="22"/>
  <c r="O697" i="22"/>
  <c r="V697" i="22"/>
  <c r="R318" i="22"/>
  <c r="R342" i="22"/>
  <c r="V419" i="22"/>
  <c r="P419" i="22"/>
  <c r="P458" i="22"/>
  <c r="R458" i="22"/>
  <c r="R487" i="22"/>
  <c r="O487" i="22"/>
  <c r="V516" i="22"/>
  <c r="P516" i="22"/>
  <c r="R530" i="22"/>
  <c r="P530" i="22"/>
  <c r="R540" i="22"/>
  <c r="O540" i="22"/>
  <c r="R620" i="22"/>
  <c r="V620" i="22"/>
  <c r="O620" i="22"/>
  <c r="V580" i="22"/>
  <c r="O580" i="22"/>
  <c r="R587" i="22"/>
  <c r="O587" i="22"/>
  <c r="R646" i="22"/>
  <c r="P646" i="22"/>
  <c r="O646" i="22"/>
  <c r="V669" i="22"/>
  <c r="R669" i="22"/>
  <c r="P669" i="22"/>
  <c r="O669" i="22"/>
  <c r="P674" i="22"/>
  <c r="O674" i="22"/>
  <c r="V674" i="22"/>
  <c r="R703" i="22"/>
  <c r="V703" i="22"/>
  <c r="R715" i="22"/>
  <c r="V715" i="22"/>
  <c r="P715" i="22"/>
  <c r="O715" i="22"/>
  <c r="P462" i="22"/>
  <c r="P467" i="22"/>
  <c r="P491" i="22"/>
  <c r="P515" i="22"/>
  <c r="V522" i="22"/>
  <c r="V544" i="22"/>
  <c r="R544" i="22"/>
  <c r="O544" i="22"/>
  <c r="V568" i="22"/>
  <c r="R568" i="22"/>
  <c r="O568" i="22"/>
  <c r="P576" i="22"/>
  <c r="P619" i="22"/>
  <c r="O619" i="22"/>
  <c r="V619" i="22"/>
  <c r="V651" i="22"/>
  <c r="R651" i="22"/>
  <c r="R674" i="22"/>
  <c r="V676" i="22"/>
  <c r="P676" i="22"/>
  <c r="O676" i="22"/>
  <c r="P703" i="22"/>
  <c r="O730" i="22"/>
  <c r="V730" i="22"/>
  <c r="R730" i="22"/>
  <c r="P730" i="22"/>
  <c r="R467" i="22"/>
  <c r="R539" i="22"/>
  <c r="O539" i="22"/>
  <c r="R563" i="22"/>
  <c r="O563" i="22"/>
  <c r="V586" i="22"/>
  <c r="R586" i="22"/>
  <c r="O586" i="22"/>
  <c r="R640" i="22"/>
  <c r="P640" i="22"/>
  <c r="O640" i="22"/>
  <c r="O651" i="22"/>
  <c r="P660" i="22"/>
  <c r="V660" i="22"/>
  <c r="R660" i="22"/>
  <c r="O660" i="22"/>
  <c r="P690" i="22"/>
  <c r="O690" i="22"/>
  <c r="V690" i="22"/>
  <c r="V764" i="22"/>
  <c r="P764" i="22"/>
  <c r="R764" i="22"/>
  <c r="O764" i="22"/>
  <c r="P601" i="22"/>
  <c r="O601" i="22"/>
  <c r="V601" i="22"/>
  <c r="V645" i="22"/>
  <c r="R645" i="22"/>
  <c r="P645" i="22"/>
  <c r="O645" i="22"/>
  <c r="V646" i="22"/>
  <c r="V656" i="22"/>
  <c r="R656" i="22"/>
  <c r="R670" i="22"/>
  <c r="P670" i="22"/>
  <c r="O670" i="22"/>
  <c r="P702" i="22"/>
  <c r="O702" i="22"/>
  <c r="V702" i="22"/>
  <c r="R702" i="22"/>
  <c r="R710" i="22"/>
  <c r="P710" i="22"/>
  <c r="O710" i="22"/>
  <c r="V716" i="22"/>
  <c r="P716" i="22"/>
  <c r="R716" i="22"/>
  <c r="O716" i="22"/>
  <c r="P642" i="22"/>
  <c r="V642" i="22"/>
  <c r="P684" i="22"/>
  <c r="V684" i="22"/>
  <c r="R684" i="22"/>
  <c r="O684" i="22"/>
  <c r="R774" i="22"/>
  <c r="P774" i="22"/>
  <c r="O774" i="22"/>
  <c r="V774" i="22"/>
  <c r="R413" i="22"/>
  <c r="R437" i="22"/>
  <c r="P441" i="22"/>
  <c r="P465" i="22"/>
  <c r="P489" i="22"/>
  <c r="P513" i="22"/>
  <c r="V526" i="22"/>
  <c r="R526" i="22"/>
  <c r="O535" i="22"/>
  <c r="V550" i="22"/>
  <c r="R550" i="22"/>
  <c r="P555" i="22"/>
  <c r="O559" i="22"/>
  <c r="R581" i="22"/>
  <c r="O581" i="22"/>
  <c r="P593" i="22"/>
  <c r="O633" i="22"/>
  <c r="P650" i="22"/>
  <c r="O650" i="22"/>
  <c r="V650" i="22"/>
  <c r="O656" i="22"/>
  <c r="V665" i="22"/>
  <c r="R665" i="22"/>
  <c r="P665" i="22"/>
  <c r="O665" i="22"/>
  <c r="V680" i="22"/>
  <c r="R680" i="22"/>
  <c r="O680" i="22"/>
  <c r="R690" i="22"/>
  <c r="R698" i="22"/>
  <c r="P698" i="22"/>
  <c r="O698" i="22"/>
  <c r="R747" i="22"/>
  <c r="V747" i="22"/>
  <c r="O747" i="22"/>
  <c r="R750" i="22"/>
  <c r="O750" i="22"/>
  <c r="V750" i="22"/>
  <c r="P750" i="22"/>
  <c r="P761" i="22"/>
  <c r="V761" i="22"/>
  <c r="R761" i="22"/>
  <c r="O761" i="22"/>
  <c r="V641" i="22"/>
  <c r="R641" i="22"/>
  <c r="P641" i="22"/>
  <c r="P653" i="22"/>
  <c r="V653" i="22"/>
  <c r="V685" i="22"/>
  <c r="V693" i="22"/>
  <c r="R693" i="22"/>
  <c r="P693" i="22"/>
  <c r="O693" i="22"/>
  <c r="R741" i="22"/>
  <c r="V741" i="22"/>
  <c r="P779" i="22"/>
  <c r="V779" i="22"/>
  <c r="R779" i="22"/>
  <c r="O779" i="22"/>
  <c r="R786" i="22"/>
  <c r="P786" i="22"/>
  <c r="V786" i="22"/>
  <c r="R799" i="22"/>
  <c r="P799" i="22"/>
  <c r="V799" i="22"/>
  <c r="R804" i="22"/>
  <c r="P804" i="22"/>
  <c r="V804" i="22"/>
  <c r="V801" i="22"/>
  <c r="R801" i="22"/>
  <c r="P801" i="22"/>
  <c r="P851" i="22"/>
  <c r="V851" i="22"/>
  <c r="R851" i="22"/>
  <c r="O851" i="22"/>
  <c r="R858" i="22"/>
  <c r="P858" i="22"/>
  <c r="V858" i="22"/>
  <c r="R870" i="22"/>
  <c r="P870" i="22"/>
  <c r="V870" i="22"/>
  <c r="O870" i="22"/>
  <c r="P809" i="22"/>
  <c r="V809" i="22"/>
  <c r="O809" i="22"/>
  <c r="R809" i="22"/>
  <c r="P595" i="22"/>
  <c r="O595" i="22"/>
  <c r="P613" i="22"/>
  <c r="O613" i="22"/>
  <c r="R631" i="22"/>
  <c r="V631" i="22"/>
  <c r="P631" i="22"/>
  <c r="O631" i="22"/>
  <c r="P719" i="22"/>
  <c r="V719" i="22"/>
  <c r="R719" i="22"/>
  <c r="P743" i="22"/>
  <c r="V743" i="22"/>
  <c r="R743" i="22"/>
  <c r="O743" i="22"/>
  <c r="V776" i="22"/>
  <c r="P776" i="22"/>
  <c r="R776" i="22"/>
  <c r="O776" i="22"/>
  <c r="P791" i="22"/>
  <c r="V791" i="22"/>
  <c r="O791" i="22"/>
  <c r="O801" i="22"/>
  <c r="V843" i="22"/>
  <c r="R843" i="22"/>
  <c r="O843" i="22"/>
  <c r="O858" i="22"/>
  <c r="R679" i="22"/>
  <c r="V679" i="22"/>
  <c r="P679" i="22"/>
  <c r="O679" i="22"/>
  <c r="R732" i="22"/>
  <c r="V732" i="22"/>
  <c r="P732" i="22"/>
  <c r="O732" i="22"/>
  <c r="V757" i="22"/>
  <c r="R757" i="22"/>
  <c r="P757" i="22"/>
  <c r="V771" i="22"/>
  <c r="R771" i="22"/>
  <c r="P771" i="22"/>
  <c r="V788" i="22"/>
  <c r="P788" i="22"/>
  <c r="R788" i="22"/>
  <c r="O788" i="22"/>
  <c r="V848" i="22"/>
  <c r="R848" i="22"/>
  <c r="P848" i="22"/>
  <c r="O848" i="22"/>
  <c r="V855" i="22"/>
  <c r="R855" i="22"/>
  <c r="O855" i="22"/>
  <c r="P855" i="22"/>
  <c r="R655" i="22"/>
  <c r="V655" i="22"/>
  <c r="P655" i="22"/>
  <c r="O655" i="22"/>
  <c r="V740" i="22"/>
  <c r="P740" i="22"/>
  <c r="R740" i="22"/>
  <c r="R751" i="22"/>
  <c r="V751" i="22"/>
  <c r="O754" i="22"/>
  <c r="R754" i="22"/>
  <c r="R793" i="22"/>
  <c r="P793" i="22"/>
  <c r="V793" i="22"/>
  <c r="O793" i="22"/>
  <c r="R828" i="22"/>
  <c r="P828" i="22"/>
  <c r="V828" i="22"/>
  <c r="P637" i="22"/>
  <c r="P652" i="22"/>
  <c r="V675" i="22"/>
  <c r="R675" i="22"/>
  <c r="O685" i="22"/>
  <c r="R688" i="22"/>
  <c r="P688" i="22"/>
  <c r="O688" i="22"/>
  <c r="V694" i="22"/>
  <c r="R694" i="22"/>
  <c r="R727" i="22"/>
  <c r="V727" i="22"/>
  <c r="P737" i="22"/>
  <c r="V737" i="22"/>
  <c r="R737" i="22"/>
  <c r="O757" i="22"/>
  <c r="O771" i="22"/>
  <c r="P785" i="22"/>
  <c r="V785" i="22"/>
  <c r="R785" i="22"/>
  <c r="O785" i="22"/>
  <c r="R791" i="22"/>
  <c r="V825" i="22"/>
  <c r="R825" i="22"/>
  <c r="V643" i="22"/>
  <c r="V648" i="22"/>
  <c r="V667" i="22"/>
  <c r="V672" i="22"/>
  <c r="V700" i="22"/>
  <c r="V724" i="22"/>
  <c r="P767" i="22"/>
  <c r="V767" i="22"/>
  <c r="R767" i="22"/>
  <c r="O767" i="22"/>
  <c r="V795" i="22"/>
  <c r="R795" i="22"/>
  <c r="R798" i="22"/>
  <c r="P798" i="22"/>
  <c r="V798" i="22"/>
  <c r="V806" i="22"/>
  <c r="R806" i="22"/>
  <c r="P806" i="22"/>
  <c r="O806" i="22"/>
  <c r="V819" i="22"/>
  <c r="R819" i="22"/>
  <c r="V837" i="22"/>
  <c r="R837" i="22"/>
  <c r="P845" i="22"/>
  <c r="V845" i="22"/>
  <c r="R845" i="22"/>
  <c r="O845" i="22"/>
  <c r="V867" i="22"/>
  <c r="R867" i="22"/>
  <c r="O867" i="22"/>
  <c r="P725" i="22"/>
  <c r="V725" i="22"/>
  <c r="R756" i="22"/>
  <c r="V756" i="22"/>
  <c r="R811" i="22"/>
  <c r="P811" i="22"/>
  <c r="P827" i="22"/>
  <c r="V827" i="22"/>
  <c r="R827" i="22"/>
  <c r="O827" i="22"/>
  <c r="R852" i="22"/>
  <c r="P852" i="22"/>
  <c r="V852" i="22"/>
  <c r="V879" i="22"/>
  <c r="R879" i="22"/>
  <c r="O879" i="22"/>
  <c r="V884" i="22"/>
  <c r="R884" i="22"/>
  <c r="P884" i="22"/>
  <c r="O884" i="22"/>
  <c r="P714" i="22"/>
  <c r="O714" i="22"/>
  <c r="V728" i="22"/>
  <c r="P728" i="22"/>
  <c r="R763" i="22"/>
  <c r="P763" i="22"/>
  <c r="P784" i="22"/>
  <c r="O784" i="22"/>
  <c r="P803" i="22"/>
  <c r="V803" i="22"/>
  <c r="O803" i="22"/>
  <c r="V824" i="22"/>
  <c r="R824" i="22"/>
  <c r="P824" i="22"/>
  <c r="O824" i="22"/>
  <c r="O837" i="22"/>
  <c r="V842" i="22"/>
  <c r="R842" i="22"/>
  <c r="P842" i="22"/>
  <c r="O842" i="22"/>
  <c r="P867" i="22"/>
  <c r="P696" i="22"/>
  <c r="O696" i="22"/>
  <c r="O725" i="22"/>
  <c r="P749" i="22"/>
  <c r="V749" i="22"/>
  <c r="R781" i="22"/>
  <c r="P781" i="22"/>
  <c r="O781" i="22"/>
  <c r="V789" i="22"/>
  <c r="R789" i="22"/>
  <c r="R792" i="22"/>
  <c r="P792" i="22"/>
  <c r="V792" i="22"/>
  <c r="V800" i="22"/>
  <c r="R800" i="22"/>
  <c r="P800" i="22"/>
  <c r="O800" i="22"/>
  <c r="O811" i="22"/>
  <c r="V813" i="22"/>
  <c r="R813" i="22"/>
  <c r="R816" i="22"/>
  <c r="P816" i="22"/>
  <c r="V816" i="22"/>
  <c r="R834" i="22"/>
  <c r="P834" i="22"/>
  <c r="V834" i="22"/>
  <c r="V849" i="22"/>
  <c r="R849" i="22"/>
  <c r="O849" i="22"/>
  <c r="R864" i="22"/>
  <c r="P864" i="22"/>
  <c r="V864" i="22"/>
  <c r="P879" i="22"/>
  <c r="O639" i="22"/>
  <c r="P644" i="22"/>
  <c r="P649" i="22"/>
  <c r="O663" i="22"/>
  <c r="P668" i="22"/>
  <c r="P673" i="22"/>
  <c r="O687" i="22"/>
  <c r="O705" i="22"/>
  <c r="O709" i="22"/>
  <c r="R720" i="22"/>
  <c r="V720" i="22"/>
  <c r="O728" i="22"/>
  <c r="P731" i="22"/>
  <c r="V731" i="22"/>
  <c r="R731" i="22"/>
  <c r="R738" i="22"/>
  <c r="O738" i="22"/>
  <c r="P742" i="22"/>
  <c r="V752" i="22"/>
  <c r="P752" i="22"/>
  <c r="O763" i="22"/>
  <c r="O769" i="22"/>
  <c r="O772" i="22"/>
  <c r="O775" i="22"/>
  <c r="O778" i="22"/>
  <c r="R805" i="22"/>
  <c r="P805" i="22"/>
  <c r="V831" i="22"/>
  <c r="R831" i="22"/>
  <c r="R876" i="22"/>
  <c r="P876" i="22"/>
  <c r="V876" i="22"/>
  <c r="P797" i="22"/>
  <c r="V797" i="22"/>
  <c r="O797" i="22"/>
  <c r="P821" i="22"/>
  <c r="V821" i="22"/>
  <c r="R821" i="22"/>
  <c r="O821" i="22"/>
  <c r="O834" i="22"/>
  <c r="P839" i="22"/>
  <c r="V839" i="22"/>
  <c r="R839" i="22"/>
  <c r="O839" i="22"/>
  <c r="P849" i="22"/>
  <c r="V861" i="22"/>
  <c r="R861" i="22"/>
  <c r="O861" i="22"/>
  <c r="O864" i="22"/>
  <c r="O643" i="22"/>
  <c r="O648" i="22"/>
  <c r="O667" i="22"/>
  <c r="O672" i="22"/>
  <c r="P691" i="22"/>
  <c r="R696" i="22"/>
  <c r="P708" i="22"/>
  <c r="O708" i="22"/>
  <c r="P717" i="22"/>
  <c r="O720" i="22"/>
  <c r="R728" i="22"/>
  <c r="O731" i="22"/>
  <c r="P738" i="22"/>
  <c r="R742" i="22"/>
  <c r="R744" i="22"/>
  <c r="V744" i="22"/>
  <c r="O752" i="22"/>
  <c r="P755" i="22"/>
  <c r="V755" i="22"/>
  <c r="R755" i="22"/>
  <c r="P759" i="22"/>
  <c r="R768" i="22"/>
  <c r="V768" i="22"/>
  <c r="V783" i="22"/>
  <c r="R783" i="22"/>
  <c r="V794" i="22"/>
  <c r="R794" i="22"/>
  <c r="P794" i="22"/>
  <c r="O794" i="22"/>
  <c r="V807" i="22"/>
  <c r="R807" i="22"/>
  <c r="R810" i="22"/>
  <c r="P810" i="22"/>
  <c r="V810" i="22"/>
  <c r="V818" i="22"/>
  <c r="R818" i="22"/>
  <c r="P818" i="22"/>
  <c r="O818" i="22"/>
  <c r="V836" i="22"/>
  <c r="R836" i="22"/>
  <c r="P836" i="22"/>
  <c r="O836" i="22"/>
  <c r="R846" i="22"/>
  <c r="P846" i="22"/>
  <c r="V846" i="22"/>
  <c r="O876" i="22"/>
  <c r="V854" i="22"/>
  <c r="R854" i="22"/>
  <c r="P854" i="22"/>
  <c r="P857" i="22"/>
  <c r="V857" i="22"/>
  <c r="V860" i="22"/>
  <c r="R860" i="22"/>
  <c r="P860" i="22"/>
  <c r="P863" i="22"/>
  <c r="V863" i="22"/>
  <c r="V866" i="22"/>
  <c r="R866" i="22"/>
  <c r="P866" i="22"/>
  <c r="P869" i="22"/>
  <c r="V869" i="22"/>
  <c r="V872" i="22"/>
  <c r="R872" i="22"/>
  <c r="P872" i="22"/>
  <c r="P875" i="22"/>
  <c r="V875" i="22"/>
  <c r="V878" i="22"/>
  <c r="R878" i="22"/>
  <c r="P878" i="22"/>
  <c r="P881" i="22"/>
  <c r="V881" i="22"/>
  <c r="V777" i="22"/>
  <c r="R777" i="22"/>
  <c r="V722" i="22"/>
  <c r="P722" i="22"/>
  <c r="V734" i="22"/>
  <c r="P734" i="22"/>
  <c r="V746" i="22"/>
  <c r="P746" i="22"/>
  <c r="V758" i="22"/>
  <c r="P758" i="22"/>
  <c r="V770" i="22"/>
  <c r="P770" i="22"/>
  <c r="O854" i="22"/>
  <c r="O857" i="22"/>
  <c r="O860" i="22"/>
  <c r="O863" i="22"/>
  <c r="O866" i="22"/>
  <c r="O869" i="22"/>
  <c r="O872" i="22"/>
  <c r="O875" i="22"/>
  <c r="O878" i="22"/>
  <c r="O881" i="22"/>
  <c r="O762" i="22"/>
  <c r="O777" i="22"/>
  <c r="R780" i="22"/>
  <c r="P780" i="22"/>
  <c r="R823" i="22"/>
  <c r="P823" i="22"/>
  <c r="R829" i="22"/>
  <c r="P829" i="22"/>
  <c r="R835" i="22"/>
  <c r="P835" i="22"/>
  <c r="R841" i="22"/>
  <c r="P841" i="22"/>
  <c r="R847" i="22"/>
  <c r="P847" i="22"/>
  <c r="R853" i="22"/>
  <c r="P853" i="22"/>
  <c r="R857" i="22"/>
  <c r="R859" i="22"/>
  <c r="P859" i="22"/>
  <c r="R863" i="22"/>
  <c r="R865" i="22"/>
  <c r="P865" i="22"/>
  <c r="R869" i="22"/>
  <c r="R871" i="22"/>
  <c r="P871" i="22"/>
  <c r="R875" i="22"/>
  <c r="R877" i="22"/>
  <c r="P877" i="22"/>
  <c r="R881" i="22"/>
  <c r="R883" i="22"/>
  <c r="P883" i="22"/>
  <c r="O883" i="22"/>
  <c r="O874" i="22"/>
  <c r="O880" i="22"/>
  <c r="P882" i="22"/>
  <c r="O10" i="50"/>
  <c r="R9" i="50"/>
  <c r="P10" i="50"/>
  <c r="R10" i="50"/>
  <c r="V9" i="50"/>
  <c r="O9" i="50"/>
  <c r="O10" i="49"/>
  <c r="R10" i="49"/>
  <c r="O9" i="49"/>
  <c r="V9" i="49"/>
  <c r="R10" i="48"/>
  <c r="V9" i="48"/>
  <c r="O9" i="48"/>
  <c r="R10" i="47"/>
  <c r="R9" i="47"/>
  <c r="V9" i="47"/>
  <c r="O9" i="47"/>
  <c r="T9" i="22" l="1"/>
  <c r="T6" i="22" s="1"/>
  <c r="B5" i="22"/>
  <c r="E6" i="50"/>
  <c r="E6" i="49"/>
  <c r="E6" i="48"/>
  <c r="E6" i="47"/>
  <c r="H2" i="50" l="1"/>
  <c r="H2" i="49"/>
  <c r="H2" i="48"/>
  <c r="H2" i="47"/>
  <c r="H2" i="22"/>
  <c r="F2" i="22"/>
  <c r="V9" i="22"/>
  <c r="U6" i="50" l="1"/>
  <c r="T6" i="50"/>
  <c r="U6" i="49"/>
  <c r="T6" i="49"/>
  <c r="U6" i="48"/>
  <c r="T6" i="48"/>
  <c r="U6" i="47"/>
  <c r="T6" i="47"/>
  <c r="F4" i="50" l="1"/>
  <c r="E4" i="50"/>
  <c r="F4" i="49"/>
  <c r="E4" i="49"/>
  <c r="F4" i="48"/>
  <c r="E4" i="48"/>
  <c r="F4" i="47"/>
  <c r="E4" i="47"/>
  <c r="B2" i="51"/>
  <c r="B6" i="51" s="1"/>
  <c r="B37" i="51" l="1"/>
  <c r="B21" i="51"/>
  <c r="B35" i="51"/>
  <c r="B34" i="51"/>
  <c r="B18" i="51"/>
  <c r="B17" i="51"/>
  <c r="B32" i="51"/>
  <c r="B31" i="51"/>
  <c r="B30" i="51"/>
  <c r="B29" i="51"/>
  <c r="B28" i="51"/>
  <c r="B27" i="51"/>
  <c r="B26" i="51"/>
  <c r="B25" i="51"/>
  <c r="B24" i="51"/>
  <c r="B7" i="51"/>
  <c r="A1" i="8" s="1"/>
  <c r="B3" i="8"/>
  <c r="B36" i="51"/>
  <c r="B20" i="51"/>
  <c r="B19" i="51"/>
  <c r="B33" i="51"/>
  <c r="B16" i="51"/>
  <c r="B15" i="51"/>
  <c r="B14" i="51"/>
  <c r="B13" i="51"/>
  <c r="B12" i="51"/>
  <c r="B11" i="51"/>
  <c r="B4" i="8" s="1"/>
  <c r="B10" i="51"/>
  <c r="A4" i="8" s="1"/>
  <c r="B9" i="51"/>
  <c r="A3" i="8" s="1"/>
  <c r="B8" i="51"/>
  <c r="A2" i="8" s="1"/>
  <c r="B23" i="51"/>
  <c r="B22" i="51"/>
  <c r="A8" i="22" l="1"/>
  <c r="E8" i="22"/>
  <c r="D8" i="22"/>
  <c r="C8" i="22"/>
  <c r="B8" i="22"/>
  <c r="L8" i="22"/>
  <c r="K8" i="22"/>
  <c r="F8" i="22"/>
  <c r="J8" i="22"/>
  <c r="I8" i="22"/>
  <c r="H8" i="22"/>
  <c r="A1" i="22"/>
  <c r="A1" i="6"/>
  <c r="A3" i="6"/>
  <c r="A3" i="22"/>
  <c r="A2" i="22"/>
  <c r="A2" i="6"/>
  <c r="A4" i="22"/>
  <c r="A4" i="6"/>
  <c r="A6" i="8"/>
  <c r="A5" i="8"/>
  <c r="A5" i="22" l="1"/>
  <c r="B3" i="22" l="1"/>
  <c r="B2" i="22"/>
  <c r="B1" i="22"/>
  <c r="B4" i="5"/>
  <c r="B3" i="5"/>
  <c r="B2" i="5"/>
  <c r="B3" i="6" l="1"/>
  <c r="B2" i="6"/>
  <c r="B1" i="6"/>
  <c r="U9" i="22" l="1"/>
  <c r="Q9" i="22"/>
  <c r="U6" i="22" l="1"/>
  <c r="E4" i="22" s="1"/>
  <c r="P9" i="22"/>
  <c r="F4" i="22" l="1"/>
  <c r="A2" i="5"/>
</calcChain>
</file>

<file path=xl/sharedStrings.xml><?xml version="1.0" encoding="utf-8"?>
<sst xmlns="http://schemas.openxmlformats.org/spreadsheetml/2006/main" count="2626" uniqueCount="1800">
  <si>
    <t>Soll / Muss</t>
  </si>
  <si>
    <t>Fehler:
bei Soll dann Punkte</t>
  </si>
  <si>
    <t>Fehler:
bei Muss keine ID</t>
  </si>
  <si>
    <t>Fehler:
bei Muss keine Punkte</t>
  </si>
  <si>
    <t>Anf-Nr.</t>
  </si>
  <si>
    <t>Option /
Alternative</t>
  </si>
  <si>
    <t>Anforderung</t>
  </si>
  <si>
    <t>Muss</t>
  </si>
  <si>
    <t>Gewichtung</t>
  </si>
  <si>
    <t>interne ID</t>
  </si>
  <si>
    <t>A</t>
  </si>
  <si>
    <t>B</t>
  </si>
  <si>
    <t>C</t>
  </si>
  <si>
    <t>D</t>
  </si>
  <si>
    <t>MUSS
verletzt</t>
  </si>
  <si>
    <t>Vorhaben:</t>
  </si>
  <si>
    <t>Dokument:</t>
  </si>
  <si>
    <t>Teil:</t>
  </si>
  <si>
    <t>Deckblatt</t>
  </si>
  <si>
    <t>Eingabe Grunddaten und Anzeige-Steuerung</t>
  </si>
  <si>
    <t>Erfüllung einer Anforderung gemäß Lastenheft</t>
  </si>
  <si>
    <t>Punkte
Vergabestelle</t>
  </si>
  <si>
    <t xml:space="preserve">Erklärung des Bieters </t>
  </si>
  <si>
    <t>Fehler:
bei Punkte dann Soll</t>
  </si>
  <si>
    <t>Konzept</t>
  </si>
  <si>
    <t>Prüfen:
MUSS-&gt; keine Angabe Bieter</t>
  </si>
  <si>
    <t>Punkte
Selbst-einschätzung</t>
  </si>
  <si>
    <t>Aus LH übertragen</t>
  </si>
  <si>
    <t>Angabe Bieter</t>
  </si>
  <si>
    <t>Automatische Prüfungs- Hilfe</t>
  </si>
  <si>
    <t>Kennzeichnung 
Erfüllungsgrad mit 
"A"bis "D"</t>
  </si>
  <si>
    <t>Anleitung</t>
  </si>
  <si>
    <t>NUR INTERN</t>
  </si>
  <si>
    <t>BLIC</t>
  </si>
  <si>
    <t xml:space="preserve">  &lt;-- LH unterhalb dieser Zeile einfügen und diese Zeile nicht löschen (wird ausgeblendet) --&gt;</t>
  </si>
  <si>
    <t>Fehler BLIC</t>
  </si>
  <si>
    <t>Fehler Bieter</t>
  </si>
  <si>
    <t>Hilfs-Spalte</t>
  </si>
  <si>
    <t>1.</t>
  </si>
  <si>
    <t>2.</t>
  </si>
  <si>
    <t>3.</t>
  </si>
  <si>
    <t>4.</t>
  </si>
  <si>
    <t>5.</t>
  </si>
  <si>
    <t>6.</t>
  </si>
  <si>
    <t>7.</t>
  </si>
  <si>
    <t>8.</t>
  </si>
  <si>
    <t>9.</t>
  </si>
  <si>
    <t>10.</t>
  </si>
  <si>
    <t>LH wird erstellt aus der bestehenden LH-Vorlage. D.h. mit den folgenden Spalten:</t>
  </si>
  <si>
    <t>Daraus wird über das bekannte Word-Makro in der BLIC-Menüleiste (die html- Methode) aus der Word-Tabelle eine Excel Tabelle erstellt. 
Diese enthält aber viele verbundene Zellen.</t>
  </si>
  <si>
    <t>Diese Tabelle OHNE DEN TABELLENKOPF markieren und ab Zeile 10 in die KL-Vorlage einfügen
Die Zeile 9 nicht editieren oder löschen; diese Zeile enthält Formeln und bedingte Formatierungen, die noch benötigt werden</t>
  </si>
  <si>
    <t>Zu allererst wendet man das Makro „LH-Tabelle korrigieren“ unter dem Ribbon-Reiter „KL-Tools“  -&gt; „LH zu KL“ an</t>
  </si>
  <si>
    <t>Alle verbundenen Zellen, welche über mehrere Zeilen gehen, werden korrigiert und in jeweils einer Zeile zusammengefasst</t>
  </si>
  <si>
    <t>Man wendet das Makro „Tabelle Vervollständigen“ an. Dadurch werden u.a. die Spalten rechts von den „LH-Spalten“ bis zur letzten Zeile der KL kopiert/ ergänzt</t>
  </si>
  <si>
    <t>Über Makro reduziert man die KL auf die Spalten, in die der Bieter einzutragen hat</t>
  </si>
  <si>
    <t>Bieter schickt ausgefüllte KL zurück</t>
  </si>
  <si>
    <t>Man blendet die Hilfs- und Anmerkungsspalten über Makro ein</t>
  </si>
  <si>
    <t xml:space="preserve">Man prüft, nicht zuletzt mithilfe der automatischen Prüfungs-Hilfespalten (M bis V), ob alles aufgeht und trägt evtl. abweichende Wertungen, etc. zu Kriterien ein. </t>
  </si>
  <si>
    <t>BLIC-Kriterienliste-2020</t>
  </si>
  <si>
    <t>Kriterien-Blatt</t>
  </si>
  <si>
    <t>Übersetzung Aktiv</t>
  </si>
  <si>
    <t>Deutsch</t>
  </si>
  <si>
    <t>Englisch</t>
  </si>
  <si>
    <t>Französisch</t>
  </si>
  <si>
    <t>Italienisch</t>
  </si>
  <si>
    <t>Polnisch</t>
  </si>
  <si>
    <t>Frei</t>
  </si>
  <si>
    <t>Auswahl</t>
  </si>
  <si>
    <t>X</t>
  </si>
  <si>
    <t>Kunde</t>
  </si>
  <si>
    <t>Customer</t>
  </si>
  <si>
    <t>Vorhaben</t>
  </si>
  <si>
    <t>Project</t>
  </si>
  <si>
    <t>Dokument</t>
  </si>
  <si>
    <t>Document</t>
  </si>
  <si>
    <t>Teil</t>
  </si>
  <si>
    <t>Part</t>
  </si>
  <si>
    <t>Front Page</t>
  </si>
  <si>
    <t>Name</t>
  </si>
  <si>
    <t>Bieter</t>
  </si>
  <si>
    <t>Bidder</t>
  </si>
  <si>
    <t>Firma</t>
  </si>
  <si>
    <t>Company</t>
  </si>
  <si>
    <t>Adresse</t>
  </si>
  <si>
    <t>Address</t>
  </si>
  <si>
    <t>Auftraggeber</t>
  </si>
  <si>
    <t>Contracting Authority</t>
  </si>
  <si>
    <t>Option</t>
  </si>
  <si>
    <t>Optional Item</t>
  </si>
  <si>
    <t>Optionen</t>
  </si>
  <si>
    <t>Optional Items</t>
  </si>
  <si>
    <t>Lastenheft</t>
  </si>
  <si>
    <t>Specification sheet</t>
  </si>
  <si>
    <t>Kapitel</t>
  </si>
  <si>
    <t>Chapter/ Section</t>
  </si>
  <si>
    <t>Kriterium</t>
  </si>
  <si>
    <t>Criteria</t>
  </si>
  <si>
    <t>Vergabestelle</t>
  </si>
  <si>
    <t>Awarding Office</t>
  </si>
  <si>
    <t>Remarks</t>
  </si>
  <si>
    <t>Kriterienliste</t>
  </si>
  <si>
    <t>List of Criteria</t>
  </si>
  <si>
    <t>Kriterien</t>
  </si>
  <si>
    <t>Alternative</t>
  </si>
  <si>
    <t>Nummer</t>
  </si>
  <si>
    <t>Wort</t>
  </si>
  <si>
    <t>Anforderungsnummer (Kürzel)</t>
  </si>
  <si>
    <t>Muss (Muss-Kriterium)</t>
  </si>
  <si>
    <t>Selbsteinschätzung</t>
  </si>
  <si>
    <t>Erklärung</t>
  </si>
  <si>
    <t>Erläuterung</t>
  </si>
  <si>
    <t>von</t>
  </si>
  <si>
    <t>Abweichungen</t>
  </si>
  <si>
    <t>Abweichung</t>
  </si>
  <si>
    <t>Wertung</t>
  </si>
  <si>
    <t>Anmerkungen</t>
  </si>
  <si>
    <t>Anf. - Nr.</t>
  </si>
  <si>
    <t>Muss (X)</t>
  </si>
  <si>
    <t>Requirement</t>
  </si>
  <si>
    <t>Number</t>
  </si>
  <si>
    <t>Req. - No.</t>
  </si>
  <si>
    <t>Mandatory (X)</t>
  </si>
  <si>
    <t>Weighting Factor</t>
  </si>
  <si>
    <t>Explanation</t>
  </si>
  <si>
    <t>Self-Assessment</t>
  </si>
  <si>
    <t>Clarification</t>
  </si>
  <si>
    <t>from</t>
  </si>
  <si>
    <t>Deviation</t>
  </si>
  <si>
    <t>Deviations</t>
  </si>
  <si>
    <t>Assessment</t>
  </si>
  <si>
    <t>Selbst-einschätzung</t>
  </si>
  <si>
    <t>BLIC-KL-Vorlage</t>
  </si>
  <si>
    <t>Liste de critères</t>
  </si>
  <si>
    <t>Client</t>
  </si>
  <si>
    <t>Projet</t>
  </si>
  <si>
    <t>Partie</t>
  </si>
  <si>
    <t>Page de garde</t>
  </si>
  <si>
    <t>Nom</t>
  </si>
  <si>
    <t>Soumissionnaire</t>
  </si>
  <si>
    <t>Entreprise</t>
  </si>
  <si>
    <t>Commanditaire</t>
  </si>
  <si>
    <t>Options</t>
  </si>
  <si>
    <t>Cahier des charges</t>
  </si>
  <si>
    <t>Section</t>
  </si>
  <si>
    <t>Critères</t>
  </si>
  <si>
    <t>Besoin</t>
  </si>
  <si>
    <t>Numéro</t>
  </si>
  <si>
    <t>Bes. - No.</t>
  </si>
  <si>
    <t>Obligatoire (X)</t>
  </si>
  <si>
    <t>Pondération</t>
  </si>
  <si>
    <t>Explication</t>
  </si>
  <si>
    <t>Clarification / Explication</t>
  </si>
  <si>
    <t>de</t>
  </si>
  <si>
    <t>Ecart</t>
  </si>
  <si>
    <t>Notation</t>
  </si>
  <si>
    <t>Pouvoir adjucateur</t>
  </si>
  <si>
    <t>Remarques</t>
  </si>
  <si>
    <t>Auto-évaluation</t>
  </si>
  <si>
    <t>Lista Kryteriów</t>
  </si>
  <si>
    <t>Klient</t>
  </si>
  <si>
    <t>Projekt</t>
  </si>
  <si>
    <t>Część</t>
  </si>
  <si>
    <t>Okładka</t>
  </si>
  <si>
    <t>Nazwisko</t>
  </si>
  <si>
    <t>Oferent</t>
  </si>
  <si>
    <t>Adres</t>
  </si>
  <si>
    <t>Zleceniodawca</t>
  </si>
  <si>
    <t>Opcja</t>
  </si>
  <si>
    <t>Opcje</t>
  </si>
  <si>
    <t>Specyfikacja</t>
  </si>
  <si>
    <t>Rozdział</t>
  </si>
  <si>
    <t>Kryterium</t>
  </si>
  <si>
    <t>Kryteria</t>
  </si>
  <si>
    <t>Wymaganie</t>
  </si>
  <si>
    <t>Numer</t>
  </si>
  <si>
    <t>Nr Wymagania</t>
  </si>
  <si>
    <t>Alternatywa</t>
  </si>
  <si>
    <t>Waga</t>
  </si>
  <si>
    <t>Objaśnienie</t>
  </si>
  <si>
    <t>Samoocena</t>
  </si>
  <si>
    <t>Wyjaśnienie</t>
  </si>
  <si>
    <t>Od</t>
  </si>
  <si>
    <t>Odchylenie</t>
  </si>
  <si>
    <t>Odchylenia</t>
  </si>
  <si>
    <t>Szacunek</t>
  </si>
  <si>
    <t>Organ Przyznający</t>
  </si>
  <si>
    <t xml:space="preserve">Adnotacja </t>
  </si>
  <si>
    <t>Wymagane (X)</t>
  </si>
  <si>
    <t>FREI_FEHLT_1</t>
  </si>
  <si>
    <t>FREI_FEHLT_2</t>
  </si>
  <si>
    <t>FREI_FEHLT_3</t>
  </si>
  <si>
    <t>FREI_FEHLT_4</t>
  </si>
  <si>
    <t>FREI_FEHLT_5</t>
  </si>
  <si>
    <t>FREI_FEHLT_6</t>
  </si>
  <si>
    <t>FREI_FEHLT_7</t>
  </si>
  <si>
    <t>FREI_FEHLT_8</t>
  </si>
  <si>
    <t>FREI_FEHLT_9</t>
  </si>
  <si>
    <t>FREI_FEHLT_10</t>
  </si>
  <si>
    <t>FREI_FEHLT_11</t>
  </si>
  <si>
    <t>FREI_FEHLT_12</t>
  </si>
  <si>
    <t>FREI_FEHLT_13</t>
  </si>
  <si>
    <t>FREI_FEHLT_14</t>
  </si>
  <si>
    <t>FREI_FEHLT_15</t>
  </si>
  <si>
    <t>FREI_FEHLT_16</t>
  </si>
  <si>
    <t>FREI_FEHLT_17</t>
  </si>
  <si>
    <t>FREI_FEHLT_18</t>
  </si>
  <si>
    <t>FREI_FEHLT_19</t>
  </si>
  <si>
    <t>FREI_FEHLT_20</t>
  </si>
  <si>
    <t>FREI_FEHLT_21</t>
  </si>
  <si>
    <t>FREI_FEHLT_22</t>
  </si>
  <si>
    <t>FREI_FEHLT_23</t>
  </si>
  <si>
    <t>FREI_FEHLT_24</t>
  </si>
  <si>
    <t>FREI_FEHLT_25</t>
  </si>
  <si>
    <t>FREI_FEHLT_26</t>
  </si>
  <si>
    <t>FREI_FEHLT_27</t>
  </si>
  <si>
    <t>FREI_FEHLT_28</t>
  </si>
  <si>
    <t>FREI_FEHLT_29</t>
  </si>
  <si>
    <t>FREI_FEHLT_30</t>
  </si>
  <si>
    <t>FREI_FEHLT_31</t>
  </si>
  <si>
    <t>FREI_FEHLT_32</t>
  </si>
  <si>
    <t>Elenco di conformità</t>
  </si>
  <si>
    <t>cliente</t>
  </si>
  <si>
    <t>Progetto</t>
  </si>
  <si>
    <t>Documento</t>
  </si>
  <si>
    <t>Parte</t>
  </si>
  <si>
    <t>Copertina</t>
  </si>
  <si>
    <t>Nome</t>
  </si>
  <si>
    <t>Offerente</t>
  </si>
  <si>
    <t>Azienda</t>
  </si>
  <si>
    <t>Indirizzo</t>
  </si>
  <si>
    <t>Cliente</t>
  </si>
  <si>
    <t>Opzione</t>
  </si>
  <si>
    <t>Opzioni</t>
  </si>
  <si>
    <t>Specifiche tecniche</t>
  </si>
  <si>
    <t>Capitolo</t>
  </si>
  <si>
    <t>Criterio</t>
  </si>
  <si>
    <t>Criteri</t>
  </si>
  <si>
    <t>Requisito</t>
  </si>
  <si>
    <t>Numero</t>
  </si>
  <si>
    <t>Req.-Nro.</t>
  </si>
  <si>
    <t>Alternativa</t>
  </si>
  <si>
    <t>Obligatorio(X)</t>
  </si>
  <si>
    <t>Ponderazione</t>
  </si>
  <si>
    <t>Spiegazione</t>
  </si>
  <si>
    <t>Autodichiarazione</t>
  </si>
  <si>
    <t>da</t>
  </si>
  <si>
    <t>Differenza</t>
  </si>
  <si>
    <t>Differenze</t>
  </si>
  <si>
    <t>Grado di conformità</t>
  </si>
  <si>
    <t>Stazione Appaltante</t>
  </si>
  <si>
    <t>Nota</t>
  </si>
  <si>
    <t>Hinweis: Die Tabelle ist korrekt ausgefüllt, wenn keine roten Zellen mehr vorhanden sind.
Hinweis: Wenn der Platz in dieser Tabelle nicht ausreicht, kann der Bieter die Angaben aus den Spalten "Abweichung" und "Erklärungen des Bieters" auch in ein separates Dokument eintragen und referenzieren.</t>
  </si>
  <si>
    <t>Prozent</t>
  </si>
  <si>
    <t>Diese Dokumentenvorlage ist urheberrechtlich geschützt.
Das Urheberrecht liegt, soweit nicht ausdrücklich anders gekennzeichnet, bei der BLIC GmbH. Die Weitergabe der Vorlage und/ oder des Makro-Programmcodes an Unbefugte/ Dritte wird hiermit ausdrücklich untersagt.
Wer gegen das Urheberrecht verstößt (z.B. Bilder, Texte, Code unerlaubt kopiert), macht sich gem. §§ 106 ff UrhG strafbar, wird zudem kostenpflichtig abgemahnt und muss Schadensersatz leisten (§ 97 UrhG).</t>
  </si>
  <si>
    <t>This document is copyright protected.
The copyright belongs to the BLIC GmbH unless specifially stated otherwise. Unauthorized distribution to third parties is hereby explicity denied.  
Infringement of this copyright (e.g. copying and/or distribution of pictures, media, text or code), is punishable under german copyright law (§§ 106 ff UrhG). 
Offenders will be prosecuted, fined and reprimanded  and forced to compensate damages (§ 97 UrhG).</t>
  </si>
  <si>
    <t>Punkte</t>
  </si>
  <si>
    <t>Mindest-Erfüllungsgrad:</t>
  </si>
  <si>
    <t>Erreichter
Erfüllungsgrad:</t>
  </si>
  <si>
    <t>Anzahl Blätter</t>
  </si>
  <si>
    <t>Ein</t>
  </si>
  <si>
    <t>von maximal</t>
  </si>
  <si>
    <t>1</t>
  </si>
  <si>
    <r>
      <rPr>
        <sz val="12"/>
        <rFont val="Calibri"/>
        <family val="2"/>
      </rPr>
      <t>©</t>
    </r>
    <r>
      <rPr>
        <sz val="12"/>
        <rFont val="Arial"/>
        <family val="2"/>
      </rPr>
      <t xml:space="preserve"> Copyright 2024 BLIC GmbH</t>
    </r>
  </si>
  <si>
    <t>Der Beschaffungsgegenstand im Rahmen von Los 2 umfasst ein vollständiges ITCS, einschließlich eines Bordrechners mit Ticketing-Funktionalität. Hierfür wurden zwei Lastenhefte erstellt, die sich auf folgende Funktionen und Anforderungen beziehen:
·      4030.2_SR-ITCS_Kundenlastenheft_ITCS
Funktionen für ein ITCS Hintergrundsystem
·      4030.2_SR-ITCS_Kundenlastenheft_EFM
Funktionen für Bordrechner mit Ticketing und zugehörigem Hintergrundsystem</t>
  </si>
  <si>
    <t>Info</t>
  </si>
  <si>
    <t>Im Kontext des übergeordneten Projektes der Erneuerung und Modernisierung der IT-Systemlandschaft der SR spezifiziert das vorliegende Lastenheft die Anforderungen an ein neu zu beschaffendes Elektronisches Fahrgeld-Managementsystem (EFM) inklusive Bordrechner für ITCS und Ticketing.
Vor allem wird der Bordrechner die Funktion zur Prüfung von Barcodes und Chipkarten (auch für zukünftige Entwicklungen, wie z.B, Motics) übernehmen.</t>
  </si>
  <si>
    <t>Grunderneuerung Ticketing
·      Funktionshub auf ein Ticketingsystem der neuesten Generation
·      sofortige Umsetzung von Cashless Payment
·      Schnittstelle zum zentralen Vertriebssystem UFHO von der Fa. Amcon
·       Umsetzung der Kontrolle von ID-based Tickets (open loop)
·      Perspektivischer Ausbau zu einem ID-based Ticketingsystem (open-loop)</t>
  </si>
  <si>
    <t>Grunderneuerung Bordrechner
·      Funktionshub auf einen Bordrechner der neuesten Generation
·      Prüfung von Barcodes und Chipkarten Modernisierung der ITCS-Funktionalität im Rahmen der zu beschaffenen Bordrechner</t>
  </si>
  <si>
    <t>Ausstattung der aktuellen Busflotte von 89 Fahrzeugen und der neuen E-Busse, welche wie in Kapitel 3.3. des Lastenhefts ITCS beschrieben beschafft werden. </t>
  </si>
  <si>
    <t>In Ergänzung zu den einleitend aufgeführten betrieblichen Parametern der Stadtwerke Remscheid in Kapitel 3 sollen nachfolgend weitere, für das EFM relevante Informationen zum heutigen Betrieb gegeben werden.</t>
  </si>
  <si>
    <t>Bei den SR existiert derzeit ein ITCS des Herstellers Atron mit dem Produkt Atron ATCS. Dieses soll als Ergebnis dieses Projektes ersetzt werden.</t>
  </si>
  <si>
    <t>Bei der SR werden aktuell Bordrechner mit der Modellbezeichnung AFR4 der Fa. Atron eingesetzt. Diese sollen als Ergebnis dieses Projektes ersetzt werden.</t>
  </si>
  <si>
    <t>Vom Hersteller ISIDATA ist derzeit ein Fahr- und Dienstplanungssystem Epon im Einsatz. Dieses wird parallel zu diesem Projekt erneuert.</t>
  </si>
  <si>
    <t>Bei den SR existiert derzeit ein Personaldispositionssystem des Herstellers INIT mit dem Produktnamen Perdis, welches auch weiterhin genutzt werden soll.</t>
  </si>
  <si>
    <t>Derzeit ist noch kein BMS im Einsatz, wird aber parallel zu diesem Projekt beschafft.</t>
  </si>
  <si>
    <t>Die Betriebsmeldeerfassung erfolgt mit Nettro BME des Herstellers nettropolis. Dieses System wird erhalten bleiben.</t>
  </si>
  <si>
    <t>Atron Atries ist aktuell als übergeordnetes Vertriebshintergrundsystem im Einsatz und hat keine Relevanz für diese Beschaffung und das Zielbild. Dieses System soll im Jahr 2024 durch UFHO der Fa. Amcon ersetzt werden.</t>
  </si>
  <si>
    <t>Für die Umsetzung des zu beschaffenen Systems wird die Anbindung an das übergeordnete Vertriebshintergrundsystem UFHO der Fa. Amcon angeboten.</t>
  </si>
  <si>
    <t>Wegen der fehlenden Möglichkeit, dispositive Maßnahmen durchzuführen, können diese in der Folge auf den aktuell eingesetzten Bordrechner dem Fahrer nicht dargestellt werden. Dies betrifft sowohl die Anzeige von Umleitungshinweisen oder die Navigation auf Basis der geänderten Wegführung.</t>
  </si>
  <si>
    <t>Die Sprachkommunikation zwischen der Leitstelle und dem Fahrpersonal ist über einen offenen Analogfunk umgesetzt. Aufgrund der Restriktionen der eingesetzten Funktechnologie sind keine spezifischen Kommunikationswege, wie Gruppen- oder Einzelrufe, möglich. Alternativ wird das Fahrpersonal auf privaten Handys angerufen, um betriebliche Anweisungen zu übermitteln.</t>
  </si>
  <si>
    <t>Ziel des Projektes ist es, einen Bordrechner und Ticketing bei den SR im Laufe des Jahres 2026 einzuführen.
Für die maßgebenden Termine im Projekt ist Kapitel 9.2 im Lastenheft ITCS zu beachten.</t>
  </si>
  <si>
    <t>Die Fahrzeuge des AG sowie der am Projekt beteiligten Unternehmer werden bauseits bereits mit Antennen (Mobilfunk, GPS) ausgestattet, die durch den Bordrechner verwendet werden.</t>
  </si>
  <si>
    <t>Der Bordrechner wird als zukunftsfestes System ausgelegt, so dass auch zukünftig sich verändernde periphere Komponenten integriert werden können. Der Bordrechner wird daher als modulares, offenes und erweiterbares System implementiert.</t>
  </si>
  <si>
    <t>Es sind aktuell 89 Fahrzeuge im Einsatz. Durch kurzfristige Fahrzeugneubeschaffungen werden zur Projektlaufzeit weitere Fahrzeuge hinzukommen.
Daher wird von 120 Fahrzeuge ausgegangen, die mit Bordrechnern inkl. Zubehör ausgerüstet werden.</t>
  </si>
  <si>
    <t>Die SR planen, zukünftig ein Subunternehmen zu beauftragen, Fahrten der SR mit gestelltem Personal und gestellten Fahrzeugen durchführen zu lassen.
Um dies umzusetzen, wird eine Lösung gefordert, die ein Tablet als Bordrechner beinhaltet und nicht an die Fahrzeugperipherie angeschlossen ist.
Die Anzahl dieser Fahrzeuge beträgt voraussichtlich zehn.</t>
  </si>
  <si>
    <t>Der AN liefert zu den Bordrechnern ein dazugehöriges Hintergrundsystem, welches für vertriebliche sowie technische Funktionalitäten ausgelegt ist und sich auf die folgenden zwei Systembereiche verteilt:
Ein vertriebliches Hintergrundsystem (vHGS) im Rahmen eines Ticketings ist ein zentrales IT-System, das die Abwicklung und Verwaltung des gesamten Ticketingprozesses unterstützt.
Ein technisches Hintergrundsystem (tHGS) im Rahmen eines Ticketingsystems hat eine andere, aber ebenso wichtige Rolle wie das vertriebliche Hintergrundsystem. Das technische Hintergrundsystem fokussiert sich auf die technische Abwicklung und das Management der Hardware- und Software-Infrastruktur, die zur Unterstützung des gesamten Ticketingprozesses benötigt wird. Es stellt sicher, dass die technische Plattform stabil, sicher und effizient arbeitet und dass alle technischen Komponenten korrekt funktionieren.</t>
  </si>
  <si>
    <t>In den folgenden Kapiteln werden die Anforderungen an die Fahrzeugausrüstung beschrieben.</t>
  </si>
  <si>
    <t>Der Bordrechner ist ein integriertes Kompaktgerät für ITCS-Funktionen, Fahrausweisverkauf und -kontrolle (integrierter Fahrscheindrucker). Er ist für alle Fahrzeuge hardwaretechnisch identisch und damit zwischen den Fahrzeugen auswechselbar.</t>
  </si>
  <si>
    <t>Der Bordrechner ist fahrzeugtauglich und für die erhöhten Anforderungen an die mechanische Stabilität bei dauerhaftem Einsatz in Bussen ausgelegt. Alle internen und externen Steckverbindungen sind zusätzlich durch mechanische Verschlüsse gesichert.</t>
  </si>
  <si>
    <t>Das Gehäuse (soweit metallisch) und alle anderen metallischen Teile sind mit einer korrosionsverhindernden Oberflächenvergütung versehen.
Durch herkömmliche Reinigungsmittel wird kein Material des Bordrechners aufgelöst, beschädigt bzw. zerstört.</t>
  </si>
  <si>
    <t>Das Gehäuse weist keine Fugen auf die größer als 1 mm sind.</t>
  </si>
  <si>
    <t>Der Bordrechner ist gegenüber unbefugtem Zugriff und Manipulation gesichert.</t>
  </si>
  <si>
    <t>Gemäß VDV 410 „Nachrichtentechnische Verkabelung in Linienbussen des ÖPNV“ beeinträchtigen folgende Werte der Versorgungsspannung die Funktionsfähigkeit nicht:</t>
  </si>
  <si>
    <t>Gegen sämtliche Über- oder Unterspannungen außerhalb der genannten Toleranzen sowie gegen Verpolung ist der Bordrechner wirksam geschützt.</t>
  </si>
  <si>
    <t>Ein Stromausfall führt in keinem Fall zu einem Datenverlust.</t>
  </si>
  <si>
    <t>Nach einem Stromausfall wird bei Wiederkehr der Spannung der Bordrechner automatisch wieder gestartet und die Anmeldebereitschaft wieder hergestellt.</t>
  </si>
  <si>
    <t>Der Bordrechner entspricht DIN 40050 über Berührungs- und Fremdkörperschutz sowie über den Schutz der Betriebsmittel gegen das Eindringen von Wasser der Schutzart IP 53.</t>
  </si>
  <si>
    <t>Der Bordrechner ist für Umgebungstemperaturen zwischen ‑25°C und 70°C ausgelegt. Sämtliche Komponenten sind für die besonderen klimatischen Bedingungen in ÖPNV-Fahrzeugen im Bedienungsgebiet des AG ausgelegt, so dass hierdurch keine Funktionseinschränkungen oder Schäden entstehen können. Insbesondere wird hierbei auch die direkte Sonneneinstrahlung berücksichtigt.</t>
  </si>
  <si>
    <t>Alle im Lieferumfang enthaltenen Komponenten verfügen über gültiges CE-Kennzeichen.</t>
  </si>
  <si>
    <t xml:space="preserve">Alle im Lieferumfang enthaltenen in Fahrzeugen genehmigungspflichtigen Komponenten verfügen über gültiges ECE-Prüfzeichen.
</t>
  </si>
  <si>
    <t>Darüber hinaus werden folgende normative Vorgaben jeweils in der zum Zeitpunkt der Submission gültigen Fassung eingehalten:</t>
  </si>
  <si>
    <t>Der AN übernimmt die Montage mit Verkabelung der Bordrechner für die Fahrzeuge des AG.</t>
  </si>
  <si>
    <t>Durch den eingebauten Bordrechner wird der Einstieg der Fahrgäste in keiner Weise behindert.</t>
  </si>
  <si>
    <t>Der Bordrechner wird im Fahrzeug separat elektrisch abgesichert. Der Minuspol liegt an Masse.</t>
  </si>
  <si>
    <t>Der Einbauplatz für die Montageplatte wird vom AG bestimmt. Der AN wird an den vorgegebenen Ort die Montageplatte fest installieren.</t>
  </si>
  <si>
    <t>Die Montageplatte ist fest mit dem Fahrzeug oder einem Geräteträger (z.B. Montagedorn) verbunden. Alle externen Schnittstellen werden hier terminiert, so dass ein schneller Austausch des Bordrechners ohne Lösen von Kabelverbindungen möglich ist.</t>
  </si>
  <si>
    <t>Um einen einfachen Austausch innerhalb der gesamten Flotte zu gewährleisten ist in den Montageplatten ein Fahrzeugkonfigurationsspeicher für fahrzeugspezifische Daten vorgesehen.
Es werden mindestens folgende Daten im Fahrzeugkonfigurationsspeicher hinterlegt:</t>
  </si>
  <si>
    <t>Das Konfigurieren der Fahrzeugparameter erfolgt über den Bordrechner und ist außerdem über eine Online-Netzwerkanbindung aus dem tHGS möglich.</t>
  </si>
  <si>
    <t>Der Bordrechner wird beim Aufschieben auf die Montageplatte mit einem einheitlichen Sicherheitsschloss verriegelt. Nach Entriegeln des Sicherheitsschlosses kann der Rechner leicht und ohne Einsatz von Werkzeugen von der Montageplatte entnommen werden.</t>
  </si>
  <si>
    <t>Der Systemstecker wird nach Vorgabe des AN bauseits beigestellt.</t>
  </si>
  <si>
    <t>Der AN stellt die notwendigen Beschreibungen und Pläne für die Verkabelung des Bordrechners zur Verfügung.</t>
  </si>
  <si>
    <t>Der Bordrechner verfügt über folgende Hardware-Schnittstellen:</t>
  </si>
  <si>
    <t>·      Audioschnittstellen:
-     Innenlautsprecher,
-      Außenlautsprecher,
-     Fahrerlautsprecher,
-     Mikrophon</t>
  </si>
  <si>
    <t>Zur Ermöglichung der Kommunikation der Fahrzeuge mit der Zentrale über das öffentliche Mobilfunknetz wird im Bordrechner eine Mobilfunk-Komponente eingesetzt.</t>
  </si>
  <si>
    <t>Die Mobilfunk-Komponente verfügt über mindestens einen SIM-Steckplatz, welcher nur für autorisiertes Personal zugänglich ist.</t>
  </si>
  <si>
    <t>Das Modul ermöglicht Senden und Empfang mit den Standards GSM, LTE, 5G.</t>
  </si>
  <si>
    <t>Es wird automatisch und dynamisch die jeweils beste Datenübertragungsleistung gewählt.</t>
  </si>
  <si>
    <t>Es wird geeignet auf unbeabsichtigte Verbindungsabbrüche reagiert. Darüber hinaus wird sichergestellt, dass bei vorhandenem Netz schnellstmöglich wieder eine Verbindung aufgebaut wird.</t>
  </si>
  <si>
    <t>Die Fahrzeuge der Bestandsflotte (Dieselbusse) nutzen die integrierte Mobilfunkkomponente zum Aufbau der Mobilfunkkommunikation.</t>
  </si>
  <si>
    <t>In den Dieselbussen sind Router für Kunden-WLAN verbaut, welche nicht zum Aufbau der Mobilfunkkommunikation des Bordrechners genutzt werden kann.</t>
  </si>
  <si>
    <t>Die Neufahrzeuge (E-Busse) nutzen den bauseits gestellten Fahrzeugrouter zum Aufbau der Mobilfunkkommunikation.</t>
  </si>
  <si>
    <t>Der Fahrzeugrouter in den E-Bussen besitzt folgende Kenndaten:
·      MediaVehicle LTE Router Werks-LU
·      Fabrikat: netModule
·      Typ: NB2800-2L2Wac-G</t>
  </si>
  <si>
    <t>Der Bordrechner erkennt anhand der in der Halteplatte hinterlegten Fahrzeugnummer, welcher Fahrzeugtyp zugehörig ist und welche Konfiguration zum Aufbau der Mobilfunkkommunikation benötigt wird.</t>
  </si>
  <si>
    <t>Der Bordrechner verfügt über einen aktuellen, dem Stand der Technik entsprechenden GNSS-Empfänger für dem Empfang mehrerer globaler Navigationssatellitensysteme (GPS, GLONASS, Galileo). Der GNSS-Empfänger dient der Bestimmung des Standortes und des Richtungsvektors. Koppelnavigation (z. B. UDR) zur Präzisierung der Positionierung wird unterstützt.</t>
  </si>
  <si>
    <t>Der Bordrechner ermöglicht das Einlesen von Standortinformationen aus dem Fahrzeugrouter (mit GNSS-Funktionalität) der E-Busse.</t>
  </si>
  <si>
    <t>Der Bordrechner verfügt über ein Fahrerdisplay mit folgenden Eigenschaften:</t>
  </si>
  <si>
    <t>E</t>
  </si>
  <si>
    <t>Der Bordrechner verfügt über ein Kundendisplay in Form eines grafischen Bediendisplays mit Touchfunktion:</t>
  </si>
  <si>
    <t>Die Displaygröße betragt mindesten 4 Zoll.</t>
  </si>
  <si>
    <t>Dargestellt wird unter anderem:</t>
  </si>
  <si>
    <t>Der Fahrgast muss in der Lage sein über das Kundendisplay bei Bedarf einfache Bedienungsschritte selbstauszuführen.</t>
  </si>
  <si>
    <t>Der Bordrechner verfügt über ein integriertes Druck-/Schneidewerk mit folgenden Eigenschaften:</t>
  </si>
  <si>
    <t>Eine Entriegelung des Papierbehälters kann nur von autorisiertem Personal (Fahrer und Servicepersonal) vorgenommen werden. Das Öffnen des Papierdeckels wird protokolliert und mit Verkäuferidentifikation (Verkäufernummer) bzw. Servicepersonalidentifikation im Datensatz gespeichert und an das Hintergrundsystem übertragen.</t>
  </si>
  <si>
    <t>Die Ausgabe mehrerer Tickets in einem Verkaufsvorgang ist möglich (Warenkorbfunktion). Dabei werden die Tickets am Bordrechner gesammelt und gemeinsam an den Kunden übergeben bzw. dem Kunden präsentiert. Ein Herunterfallen der Tickets wird durch eine entsprechende Auffangvorrichtung und/oder Partialschnitt verhindert. Der Bieter beschreibt sein Konzept mit mindestens folgendem Inhalt:</t>
  </si>
  <si>
    <t>Teil des Bordrechners ist ein integriertes Zahlungsverkehrsterminal mir einer Chipkarten Schreib- Leseeinheit zur bargeldlosen Zahlung.</t>
  </si>
  <si>
    <t>Die Chipkarten Schreib- Leseeinheit wird als NFC-Leser ausgeführt.</t>
  </si>
  <si>
    <t>Ein Systemlösung, bei der die Chipkarten Schreib- Leseeinheit sowohl für die bargeldlosen Zahlung als auch für die Prüfung von Chipkarten genutzt werden kann, wird priorisiert.</t>
  </si>
  <si>
    <t>Die Chipkarten Schreib-/Leseeinheit ist gut zugänglich und intuitiv erkennbar für den Fahrgast in den Bordrechner integriert und bietet eine Ablagemöglichkeit für die Chipkarte.</t>
  </si>
  <si>
    <t>Die Einheit ermöglicht die kontaktlose Zahlung nach aktuellen PCI-Standards. Sie verfügt über einen PCI- und EMV-zertifizierten Chipkartenleser für das Bezahlen mit mindestens folgenden Zahlungsmitteln:
·      Kredit-Karten
·      Debit-Karten
·      Giro-Karten
·      Google-Pay
·      Apple-Pay.</t>
  </si>
  <si>
    <t>Die Einheit ist mindestens nach den folgenden Standards zertifiziert
·      PCI PTS 6.x,
·      EMV-Level 1 und 2 sowie
·      Deutsche Kreditwirtschaft
Der AN stellt zum Zeitpunkt der Abnahme sicher, dass er alle zu dem Zeitpunkt gültigen Anforderungen mit seinem Terminal erfüllt.</t>
  </si>
  <si>
    <t>Das eingesetzte ZVT unterstützt den folgenden Standard:
·      cEMV UPOS Terminal</t>
  </si>
  <si>
    <t>Das eingesetzte ZVT ist bei den Netzbetreibern TeleCash und LogPay zugelassen.
Die Kommunikation zwischen dem ZVT und dem Netzbetreiber erfolgt verschlüsselt über die Kommunikationswege, die das Terminal zur Verfügung stellt.
Die Festlegung auf einen Netzbetreiber erfolgt in der Pflichtenheftphase.</t>
  </si>
  <si>
    <t>Mit dem Angebot liefert der Auftragnehmer:
·      Die Benennung der eingesetzten Komponenten
·      Dazugehörige Datenblätter</t>
  </si>
  <si>
    <t>Ein PIN-Pad wird nicht benötigt. Der AN gibt in einem Konzept an, welche Maßnahmen im Rahmen des Verkaufs benötigt werden, wenn kein PIN-Pad zur Verfügung steht.</t>
  </si>
  <si>
    <t>Teil des Bordrechners ist eine Chipkarten Schreib- Leseeinheit zur Prüfung von Chipkarten bzw. E-Tickets auf Chipkarten.</t>
  </si>
  <si>
    <t>Eine Systemlösung, bei der die Chipkarten Schreib- Leseeinheit sowohl für die bargeldlosen Zahlung als auch für die Prüfung von Chipkarten genutzt werden kann, wird priorisiert (siehe Kapitel 8.2.11).</t>
  </si>
  <si>
    <t>Die kontaktlose Schreib-/ Leseeinheit liest elektronische, kontaktlose Nutzermedien (z. B. Chipkarten oder andere Formfaktoren) nach ISO/IEC 14443 Typ A und B mit Antikollisionserkennung sowie mobile Endgeräte mit NFC-Schnittstelle gemäß ISO/IEC 18092 bzw. ISO/IEC 21481 für kontaktlose EMV-Anwendungen.</t>
  </si>
  <si>
    <t>Die Schreib-/ Leseeinheit unterstützt die Standards VDV-KA und von Mifare®.</t>
  </si>
  <si>
    <t>Die kontaktlose Schreib-/ Leseeinheit liest Multiapplikationskarten korrekt, d.h. sie verarbeitet sowohl eine sich auf einer Multiapplikationskarte befindliche KA-Applikation als auch eine EMV-Applikation der deutschen Kreditwirtschaft als auch Medien, auf denen sich beide Applikationen befinden, korrekt.</t>
  </si>
  <si>
    <t>Die kontaktlose Schreib-/ Leseeinheit weist eine Betriebsfeldstärke auf, die es erlaubt, mit Nutzermedien mit kleinen Antennen (Klasse 1 bis 6) zuverlässig kommunizieren zu können. D.h. eine Mindestfeldstärke von &gt;= 4,5 A/m wird gefordert.</t>
  </si>
  <si>
    <t>Chipkarten nach ISO 14443, die nicht dem Standard der VDV-KA entsprechen, führen zu keiner Prüfstörung.</t>
  </si>
  <si>
    <t>Die Kommunikation mit einem Nutzermedium funktioniert unabhängig von der Richtung, mit der das NM in das Feld des Kartenlesers bewegt wird.</t>
  </si>
  <si>
    <t>Die Schreib-/Leseeinheit besitzt mindestens zwei SAM Steckplätze, welche nur für das Servicepersonal zugänglich sind.</t>
  </si>
  <si>
    <t>Die kontaktlose Schreib.-/Leseeinheit verfügt über eine Vorrichtung, die das Rutschen oder Fallen der Karte während der Transaktion aus dem Lesebereich verringert.</t>
  </si>
  <si>
    <t>Die Lesefläche des Lesers ist optisch hervorgehoben. Die Lesefläche ist für eine optimale Bedienung für den Fahrgast entsprechend platziert.</t>
  </si>
  <si>
    <t>Die Datenrate zwischen (((e-Ticket-Terminal und Nutzermedium beträgt mindestens 424 kBit/s.</t>
  </si>
  <si>
    <t>Der Bieter erläutert in einem Konzept inwieweit das angebotene System als ID-Ticketingsystem genutzt werden kann und welche Planungen in dieser Hinsicht existieren. Der Bieter geht hierbei auf den aktuellen Umsetzungsstand und die konkrete Entwicklungs-Roadmap ein.</t>
  </si>
  <si>
    <t>Mit dem Angebot liefert der Auftragnehmer:
·      Informationen über die möglichen Datenraten zwischen der eTicket-Schreib-/Leseeinheit des Bordrechner und des Nutzermediums.
·      eine Visualisierung der Hardwarelösung des angebotenen Gerätes (u.a. Lesefläche, Kundendisplay, ZVT)
·      eine Zertifizierung der Hardware nach VDV-KA mindestens in der Version 1.10 zum Zeitpunkt der Abnahme</t>
  </si>
  <si>
    <t>Teil des Bordrechners ist ein 2D-Barcode-Scanner zur Kontrolle von eTickets als Papier- oder Handyticket.</t>
  </si>
  <si>
    <t>Der 2D-Barcode-Scanner ist gut zugänglich und intuitiv nutzbar für den Fahrgast in den Bordrechner integriert und ermöglicht das Lesen von Papierbarcodes auch bei geringer Umgebungshelligkeit.</t>
  </si>
  <si>
    <t>Der Scanner ist nach unten ausgerichtet um Blendungen von Fahrgästen (auch Kindern) zu verhindern.</t>
  </si>
  <si>
    <t>Der Scanner ist entsprechend positioniert, so dass Lichtreflexionen oder Spiegelungen den Scanner nicht aktivieren.</t>
  </si>
  <si>
    <t>Der Scanner ist so zu realisieren, dass eine Gefährdung von Personen ausgeschlossen ist.</t>
  </si>
  <si>
    <t>Barcodes können von Papier und von Handy- Displays erfasst werden.</t>
  </si>
  <si>
    <t xml:space="preserve">Es werden die gängigen Barcode-Formate unterstützt:
·      QR-Code, Aztec, Data Matrix
</t>
  </si>
  <si>
    <t>Barcodes mit einer Modulgröße von 0,30 mm oder größer werden beim ersten Lesen sicher erkannt.</t>
  </si>
  <si>
    <t>2D-Barcodes mit einem Außenmaß zwischen 25 und 60 mm und einer Modulzahl von 15 x 15 bis 87 x 87 werden erkannt.</t>
  </si>
  <si>
    <t>Die Fahrzeuge werden mit allen erforderlichen Antennensystemen bauseits gestellt. Entsprechend der Voraussetzungen des Fahrzeuges ist die Verwendung vorhandener Antennen vorzusehen.</t>
  </si>
  <si>
    <t>Die Bedienung aller Funktionalitäten des Bordrechners erfolgt über das Fahrer-Touch-Display, über welches die erforderlichen Bedienfunktionen ausgelöst werden. Die Bedienelemente werden in der Bedienoberfläche funktionell strukturiert abgebildet.</t>
  </si>
  <si>
    <t>Die Bedienoberfläche des Bordrechnerdisplays wird dabei nach ergonomischen Gesichtspunkten gestaltet und so realisiert, dass der Fahrer jederzeit alle Elemente auf dem Display gut erkennen kann und alle erforderlichen Bedienungen möglichst effizient durchführen kann.</t>
  </si>
  <si>
    <t>Für den Bediener ist zu jedem Zeitpunkt zweifelsfrei erkennbar, welche Bedienhandlungen von ihm erwartet werden. Das Betätigen von Schaltflächen wird dem Bediener durch eine optische Rückmeldung signalisiert.</t>
  </si>
  <si>
    <t>Die Abstände zwischen einzelnen Menüpunkten bzw. Tasten sind so gewählt, dass eine Fehlbedienung im Tages- und Nachtbetrieb unwahrscheinlich ist. Dazu tragen auch selbsterklärende, einfache Oberflächen, möglichst große Bedienflächen sowie ergonomisch günstige Farbgebung bei.</t>
  </si>
  <si>
    <t>Bei Fehlbedienung wird eine aussagekräftige Fehlermeldung angezeigt, die eine selbständige Korrektur ermöglicht.</t>
  </si>
  <si>
    <t>Die vorhandene Bildschirmfläche wird effektiv genutzt. Bildliche Darstellung (z.B. Symbol, Icon) werden dabei einem Text vorgezogen.</t>
  </si>
  <si>
    <t>Die Bedienfolgen können entsprechend des vorgegebenen Bedienablaufs ohne störende Wartezeiten korrigiert bzw. vollständig abgebrochen werden.</t>
  </si>
  <si>
    <t>Dem Fahrer werden in geeigneter Weise Statusinformation bzw. Fehlermeldungen des Bordrechners und dessen Peripheriegeräte in verständlicher Form angezeigt.</t>
  </si>
  <si>
    <t>Alle Fehler und Statusmeldungen werden im Bordrechnersystem gespeichert und erst gelöscht, wenn diese in geeigneter Weise an die Hintergrundsysteme übertragen wurden und von diesen die Bearbeitung bestätigt ist.</t>
  </si>
  <si>
    <t>Die Standortverfolgung erfolgt fahrzeugautonom. Das Ortungsverfahren ermöglicht dabei eine georeferenzierte Ortung auch außerhalb der regulären Linienwege.
Der Bordrechner erkennt dabei insbesondere jederzeit folgende Situationen und stellt geeignet dar:
·      Befindet sich das Fahrzeug auf der geplanten (vorausgewählten) Route?
·      Befindet sich das Fahrzeug an einer Haltestelle der geplanten Route – und falls ja an welcher? oder
·      Befindet sich das Fahrzeug zwischen zwei Haltestellen auf einer geplanten Route, und falls ja: welche Haltestellen sind dies und wie große sind die Entfernungen (gefahrene resp. zu fahrende Meter)?
·      Was sind die geographischen Koordinaten des Fahrzeugs?
Die Informationen werden bei einem fahrenden Fahrzeug mindestens einmal pro Sekunde aktualisiert.</t>
  </si>
  <si>
    <t>Die GPS-Ortung wird durch eine logische Ortung über Haltestelle und gefahrene Strecke unterstützt.</t>
  </si>
  <si>
    <t>Fällt eine Ortung mittels GPS aus, wird eine logische Ortung über Haltestelle und gefahrene Strecke genutzt.</t>
  </si>
  <si>
    <t>Ausgehend von einer annähernden Normalverteilung erreicht die Standorterfassung auf datenversorgten Linienwegen zu 97% eine Genauigkeit von  14 Metern.
(betrifft Abstand zur letzten resp. zur nächsten Haltestelle bei Fahrzeug, dass sich auf einer geplanten Route zwischen zwei Haltestellen befindet).</t>
  </si>
  <si>
    <t>Dieser Anforderung wird auch erfüllt, auch wenn
·      GPS-Information z.B. aufgrund enger Bebauung nur eingeschränkt zur Verfügung stehen.
·      Einem Halt zwischen zwei Haltestellen
·      Durchfahren von bis zu fünf hintereinander liegenden Haltestellen
·      Ungenauer Halt an den Haltepunkten
·      Vorziehen an einem Haltepunkt mit mehrfacher Türöffnung</t>
  </si>
  <si>
    <t>Damit ungenauer Halt an Haltepunkten und Durchfahrten von Haltestellen keine negativen Auswirkungen haben, werden Maßnahmen wie z.B. das Definieren eines Haltepunktbereichs je Haltepunkt ergriffen. Dabei wird jeder Halt im Haltepunktbereich dem Haltepunkt zugeordnet und jedes Verlassen des Haltepunktbereichs als Abfahrt oder (wenn keine Türöffnung erfolgt ist) als Durchfahrt interpretiert. Dabei besteht die Möglichkeit die Größe des Haltepunktbereichs je Haltepunkt individuell zu definieren.</t>
  </si>
  <si>
    <t>Eine Türöffnung bestätigt den Halt an einer Haltestelle („Tür-Kriterium“). Diese Information wird unmittelbar an das ITCS übermittelt.</t>
  </si>
  <si>
    <t>Fehlortungen und damit verbundenen fehlerhaften Darstellungen an Endhaltestellen wird entgegengewirkt. Da insbesondere an Endhaltestellen die Ortung und die Möglichkeiten einer korrekten Datenversorgung kritisch anzusehen sind, werden Mechanismen vorgesehen, die den potenziellen Fehlerquellen entgegenwirken:
·      Datenversorgung ungenau, z.B. auf Grund undefinierbarer/ variabler Streckenverläufe für Wendefahrten
·      Undefinierbare Türöffnungen im Umfeld der Endhaltestellen
·      Fahren mit offenen Türen im Umfeld der Endhaltestellen
·      Nicht vorgesehene Leerfahrten z.B. zu Toiletten</t>
  </si>
  <si>
    <t>Besonderheiten an Endstellen
·      Der Ausstiegspunkt der letzten Haltestelle eine Fahrt kann gleich dem Einstiegspunkt der ersten Haltestelle der Folgefahrt sein.
·      an den Endhaltestellen können Fahrzeuge die Wendeschleifen mehrmals befahren, um andere Linienfahrzeuge überholen zu lassen. Trotz der zusätzlichen Wegstrecke bleibt das Fahrzeug der Endhaltestelle zugeordnet.</t>
  </si>
  <si>
    <t xml:space="preserve">Besonderheiten beim Umlaufbeginn und Linienwechsel:
Einzelne Fahrten (insbesondere aber nicht ausschließlich Einsetz- und Umsetzfahrten) können ohne oder mit falschen Weglängen versorgt sein. Dennoch wird die Starthaltestelle der jeweils nächsten Fahrt sicher erkannt. Insbesondere wird die Zielbeschilderung bei Leerfahrten entsprechend der Datenversorgung dargestellt. Ist kein Ziel zu einer Fahrhinterlegt wird ein zuvor definierter Zieltext als Rückfallebene angezeigt.
</t>
  </si>
  <si>
    <t>Besonderheiten beim Verlassen des Linienweges:
Durch das eingesetzte Ortungs-System wird das Verlassen des datenversorgten Linienweges nach maximal 50 Metern erkannt. Wenn das Verlassen des aktuellen Linienweges registriert wird, wird unmittelbar eine Meldung an die Leitzentrale, zwecks Umleitungserkennung, gesendet.
Wird wieder auf den korrekten Linienweg eingebogen, wird dies spätestens bei Einfahrt auf die nächste Haltestelle automatisch erkannt und der Standort korrigiert. Der Leitzentrale wird das Wiedereinsetzen auf dem Linienweg unmittelbar gemeldet.</t>
  </si>
  <si>
    <t>Für Kalibrierfahrten werden verschiedene Kalibrierstrecken mit Start- und Endpunkt z.B. auf den Betriebshöfen festgelegt. In der Datenversorgung können die genauen Meterangaben dieser Kalibrierstrecken eingepflegt werden. Durch eine einfache Bedienhandlung am Bordrechner kann die entsprechende Kalibrierstrecke ausgewählt werden und der Start und das Ende der Kalibrierfahrt aktiviert werden. Der ermittelte Korrekturwert (Wegzählerkalibrierung) wird auf den Bordrechner angezeigt und nach Bestätigung durch den Benutzer bei der Ortung verwendet.</t>
  </si>
  <si>
    <t>Eine manuelle Eingabe des Korrekturwertes (Wegzählerkalibrierung) am Bordrechner ist möglich. Dieses ist z.B. bei Erstbestückung erforderlich oder wenn die Baugruppe mit dem gespeicherten Wert getauscht werden muss.</t>
  </si>
  <si>
    <t>Die Kalibrierung und die Eingabe des Korrekturwertes dürfen nur durch autorisiertes Personal erfolgen.</t>
  </si>
  <si>
    <t>Der Bordrechner ist mit einer Funktion zur automatischen Netzvermessung ausgestattet. Die Netzvermessung erfolgt automatisch während des Linienbetriebes. Es sind hierbei keine zusätzlichen Bedienhandlungen des Fahrers oder des Leitstellenpersonals erforderlich.
Erfasst werden sowohl Entfernungen (zwischen erkannten Haltestellen/Haltemasten) wie auch GPS-Koordinaten (der erkannten Haltestellen/Haltemaste).
Die Daten werden automatisch in das Datenmanagementsystem übertragen. Dort werden die Einzelmessungen mittels statistischer Methoden automatisiert zusammengefasst, den im Datenmanagementsystem hinterlegten Werten gegenübergestellt und das Ergebnis in geeigneter Form ausgegeben, so dass bei Bedarf eine Korrektur der Werte im Fahr- und Dienstplansystem möglich ist.</t>
  </si>
  <si>
    <t>Der automatische Fahrplan-Soll-/Ist-Vergleich erfolgt kontinuierlich auf Basis der Standortverfolgung. Durch Vergleich mit dem im Bordrechner abgelegten Soll-Fahrplan ermittelt der Bordrechner die jeweils aktuelle Fahrplanabweichung. Die Fahrplanabweichung wird mindestens einmal pro Sekunde aktualisiert.
Wenn sich die aktuelle Fahrplanabweichung ändert, so wird diese Änderung der Leitstelle unmittelbar übermittelt.</t>
  </si>
  <si>
    <t>Im Bordrechner werden sämtliche Plandaten (u.a. Fahrplandaten, Tarifdaten, Berechtigungsdaten) vorgehalten, die dieser für die Ausübung seiner Funktionen benötigt. Weiterhin werden alle aufgezeichneten Daten vorgehalten, bis diese an das Hintergrundsystem übertragen werden können.</t>
  </si>
  <si>
    <t>Die Speicherkapazität für die Plandaten ist dabei so ausgelegt, dass bei Speicherung von drei vollständigen Fahrplanversionen (inkl. zugehöriger Tarifdaten) noch eine freie Speicherplatzreserve von mindestens 50 % zur Verfügung steht.</t>
  </si>
  <si>
    <t>Weiterhin werden im Bordrechner alle aufgezeichneten Daten aus dem Fahrtverlauf sowie aus dem Ticketverkauf vorgehalten, bis diese an das Hintergrundsystem übertragen werden können. Bezüglich der Speicherkapazität für diese Betriebsdaten/Statistikdaten gilt:
·      Der Speicher ist als Ringspeicher ausgelegt, um ein „Überlaufen“ des Speichers zu vermeiden. Dabei werden älteste Daten sukzessive überschrieben.
·      Die Speicherkapazität des Ringspeichers wird auf 14 Tage ausgelegt.
Eine Erschöpfung der Speicherkapazität des Bordrechners (bevor ältere Daten im Ringspeicher überschrieben werden) wird frühzeitig im zentralen Fehlermanagement erfasst.</t>
  </si>
  <si>
    <t>Der Bordrechner dient auch als Datenserver für Drittsysteme wie z. B. die Fahrgastzähleinrichtung.</t>
  </si>
  <si>
    <t xml:space="preserve">Der Bordrechner ist in der Lage im Echtbetrieb eine Verbindung zu einem externen ID-Ticketingsystem aufzubauen. Bei einem Verbindungsverlust sind ggf. ausgeführte Transaktionen zwischenzuspeichern. </t>
  </si>
  <si>
    <t>Die LSA-Beeinflussung stellt eine Steuerungsgröße zur Reisezeitverkürzung dar, um Verspätungen, Unregelmäßigkeiten und Abweichungen vom Soll-Zustand entgegenwirken zu können.
Die Stadt Remscheid verfügt über eine LSA-Ansteuerung, welche mittels LSA-Datentelegrammen nach dem VDV-Standard R09.xx über analogen Betriebsfunk im 2m-Band beeinflusst werden.
Die LSA-Anforderung (Aussenden der Datenfunktelegramme mittels Analogfunkgeräten) folgt standardmäßig einem in der Regel 3-stufigen Ablaufschema entsprechend aus Voranmeldung, Hauptanmeldung und Abmeldung. Zusätzliche Meldepunkte sind vor, zwischen und nach den Standardmeldepunkten möglich.</t>
  </si>
  <si>
    <t>Das Auslösen der LSA-Telegramme erfolgt im Regelfall weggesteuert. Weiterhin ist ein Auslösen von LSA-Telegrammen auch bei Abfahrbereitschaft (Rücknahme der Türfreigabe) oder manuell über Pfeiltasten am Bordrechner möglich.
Die notwendigen Daten sind in der Datenversorgung hinterlegt.</t>
  </si>
  <si>
    <t>Um die Übertragungssicherheit auf Streckenabschnitten mit schlechten Funkverhältnissen zu erhöhen, ist das mehrmalige Aussenden der Datenfunktelegramme erforderlich. Als Default werden die LSA-Telegramme einmal wiederholt. Die Wiederholung erfolgt innerhalb von 0,5 s zu einem zufälligen Zeitpunkt.</t>
  </si>
  <si>
    <t>Es ist sichergestellt, dass keine LSA–Anforderungen ausgesendet werden, wenn aufgrund der Ortung festgestellt wird, dass das Fahrzeug den vorgesehenen Fahrweg verlassen hat.</t>
  </si>
  <si>
    <t>Es ist sichergestellt, dass auch bei manueller Haltestellenvor- und -rückschaltung die LSA-Anforderung störungsfrei funktioniert.</t>
  </si>
  <si>
    <t>In den Fahrzeugen des AG sind bauseits Funkgeräte vorhanden. Die aktuellen ITCS-Bordrechner setzen im Zusammenspiel mit den Funkgeräten bereits die LSA-Beeinflussung um.</t>
  </si>
  <si>
    <t>Das ITCS inklusive der Bordrechner bietet den gleichen Funktionsumfang, im Rahmen der LSA-Beeinflussung, wie die bisherige Lösung.</t>
  </si>
  <si>
    <t>Die Absendung von LSA-Telegrammen wird durch den Bordrechner getriggert.</t>
  </si>
  <si>
    <t>Zusätzlich zur bestehenden Kommunikation über Datenfunktelegramme wird eine weitere Schnittstelle vorgesehen, um die Kommunikation zur LSA-Beeinflussung zukünftig erweitern zu können. Siehe Lastenheft ITCS Kapitel 8.13.8.</t>
  </si>
  <si>
    <t>Weitere Details werden im Pflichtenheft abgestimmt.</t>
  </si>
  <si>
    <t>Wenn ein Fahrzeug abgestellt wird, so wird die Zündung abgestellt. Dies hat folgende Auswirkung:
·          Bordrechner geht nach einer vom AG parametrierbaren Selbsthaltezeit in den Standby
·          Fahrerdisplay wird abgeschaltet (sofort/nach Selbsthaltezeit) 
·          Peripheriegeräte werden sofort oder nach einer Selbsthaltezeit abgeschaltet</t>
  </si>
  <si>
    <t>Nach Einschalten der Zündung / Bordspannung fährt der Bordrechner aus dem Standby hoch und es erfolgt ein automatischer Systemcheck, um den Status der einzelnen Peripheriekomponenten zu ermitteln, beziehungsweise diese zu initialisieren.
Bei Vorgängen, die längere Zeit brauchen, wird dem Fahrer ein optisches Feedback gegeben, dass der Bordrechner noch arbeitet (z.B. Fortschrittsbalken, animierte Sanduhr o.ä.)</t>
  </si>
  <si>
    <t>Beim Aufrüsten werden viele Subsysteme mit aktiviert. Hierbei bedarf es eines abgestimmten Timings für beginnende Fehler- und Statusabfragen, damit keine falschen Fehlermeldungen durch den Bordrechner ermittelt werden. Das zeitliche Verhalten während der Aufrüstprozedur wird im Pflichtenheft festgelegt.</t>
  </si>
  <si>
    <t>Die Aufrüstzeit des Bordrechners (Zeitpunkt vom Starten der Zündung bis der Fahrer seine erste Eingabe vornehmen kann) überschreitet 90 Sekunden nicht. Die Aufrüstzeit wird vom Bieter angegeben, wesentliche Verzögerungsfaktoren werden vom Bieter benannt.</t>
  </si>
  <si>
    <t>Voraussetzung für den ITCS-Betrieb ist zunächst die Anmeldung auf einem Umlauf bzw. auf einer Fahrt (siehe Kapitel 8.6.2) und anschließend die erfolgreiche Authentifizierung des Fahr- bzw. Servicepersonals am Bordrechner.</t>
  </si>
  <si>
    <t>Der Bordrechner unterstützt die Eingabe von 6-stelligen Umlaufnummern, welche in den Solldaten hinterlegt sind.</t>
  </si>
  <si>
    <t>Hierbei meldet der Fahrer sein Fahrzeug durch Eingabe der Umlaufnummer auf einen hinterlegten Fahrplan (Umlauf) an.
Durch diese Eingabe sind Start, Ziel, Haltestellenfolge der aktuellen Fahrt (=erste Fahrt des Umlaufs) und die Folgefahrten festgelegt.</t>
  </si>
  <si>
    <t>Versucht sich ein Fahrer auf einen Umlauf anzumelden, auf welchen sich bereits ein anderer Fahrer angemeldet hat, so wird der Anmeldeversuch abgebrochen. Der Fahrer erhält auf dem Bordrechner eine Meldung. Zudem wird der Disponent am ITCS darüber informiert.</t>
  </si>
  <si>
    <t>Der Fahrer kann aber auch in einer Liste der Fahrten des gewählten Umlaufs blättern, um eine andere als die erste Fahrt auszuwählen. In der Liste ist die Fahrt, die am besten zur aktuellen Uhrzeit passt, vorausgewählt.</t>
  </si>
  <si>
    <t>Bei ungeplanten Verstärkerfahrten meldet sich der Fahrer mit einer eindeutigen Umlaufnummer an. Der Fahrer kann wie bei der Umlaufanmeldung eine Fahrt aussuchen.
Als Abfahrtszeit wird aber die Abfahrtszeit der ersten Haltestelle verwendet.
Geeignete Mechanismen verhindern eine Kollision von doppelten Umlaufnummern.</t>
  </si>
  <si>
    <t>Der weitere Ablauf ist dann wie bei der Umlaufanmeldung.</t>
  </si>
  <si>
    <t>Ergänzend zur Fahrgastzähleinrichtung kann der Besetztgrad eines Fahrzeuges durch den Fahrer über codierte Meldung (vgl. Kapitel 4.8.4) in vier Stufen (z.B. Fahrzeug ist leer, halbvoll, voll, überfüllt) der Betriebsleitstelle übermittelt werden.</t>
  </si>
  <si>
    <t>Auf dem Fahrerdisplay werden dem Fahrer bei Umlauf -Anmeldung unter anderem die Umlauf-Nummer, der Name der nächsten Haltestelle, der Zieltext, Datum/Uhrzeit (sekundengenau) und die Fahrplanabweichung angezeigt.</t>
  </si>
  <si>
    <t>Über Menüs kann der Fahrer in weitere Bildschirme für weitere Funktionen gelangen.</t>
  </si>
  <si>
    <t>Die Fahrplanlage wird dem Fahrer in Halb-Minuten-Schritten angezeigt. Dabei sind die Vorzeichen „+“ für Verspätung und „–“ für Verfrühung. Vom ITCS-Administrator kann eine Schwelle (z.B. 1 Min.) getrennt für Verspätung und Verfrühung eingestellt werden, ab der die Abweichung überhaupt angezeigt wird.
Ab zehn Minuten erfolgt die Anzeige in Minuten-Schritten.</t>
  </si>
  <si>
    <t>Dem Fahrer wird die Wendezeit oder die Standzeit an den entsprechenden Haltestellen als Countdown angezeigt.</t>
  </si>
  <si>
    <t>Eingehende Weisungen der Betriebsleitstelle werden dem Fahrer angezeigt</t>
  </si>
  <si>
    <t>Es ist parametrierbar, ob mit welchem akustischen Signal Weisungen auch akustisch signalisiert werden.</t>
  </si>
  <si>
    <t>Dem Fahrer wird die erste Weisung so lange angezeigt, bis er diese quittiert bzw. gelöscht hat. Dann erst wird die nächste Weisung angezeigt (falls bereits vorhanden).</t>
  </si>
  <si>
    <t>Im Bordrechner kann der Fahrer den Linienverlauf aufrufen. In der Übersicht werden die nächsten mind. vier Haltestellen + Einstieg dargestellt. Der weitere Linienverlauf kann durch Scrollen angeschaut werden.</t>
  </si>
  <si>
    <t>Der Bordrechner kann für einige Meldungen und Betriebszustände Einzeltöne und Tonfolgen wiedergeben. Der AG kann parametrieren, welches Ereignis (wie nach Ablauf der Wendezeit, zum Abfahrtzeitpunkt an der Starthaltestelle, …) mit einem akustischen Signal verknüpft wird.</t>
  </si>
  <si>
    <t>Fährt ein Fahrzeug zu früh an einer Haltestelle ab, so erhält der Fahrer einen Hinweis. Der Hinweis wird akustisch begleitet.</t>
  </si>
  <si>
    <t>Der Auftraggeber kann für den optischen und akustischen Hinweis getrennt parametrieren, ob dieser nur an den Starthaltestellen einer Fahrt oder an allen Haltestellen gegeben wird.</t>
  </si>
  <si>
    <t>Im Falle einer Anschlusssicherung erfolgt eine Visualisierung und akustische Signalisierung für den Fahrer des abbringenden Fahrzeuges.
Die Signalisierung erfolgt zwischen der letzten Haltestelle vor der Anschlusshaltestelle und der Anschlusshaltestelle oder alternativ -falls sich das Fahrzeug bereits an der Anschlusshaltestelle befindet oder falls die Anschlusshaltestelle die erste Haltestelle der Fahrt ist – an der Haltestelle selbst. Sie beinhaltet mind. folgende Informationen:
·      Name der Anschlusshaltestelle
·      Liniennummer des Zubringers
·      Ziel des Zubringers
·      neue prognostizierte Abfahrtszeit
·      Abfahrtsanweisung nach tatsächlicher Ankunft des Zubringers
Für den Fall, dass bei Blockanschlüssen mehrere Linien als Zubringer vorhanden sind, wird entweder jeweils nur der Zubringer, der die längste Wartezeit verursacht aufgeführt oder es können alle Zubringer dargestellt werden.</t>
  </si>
  <si>
    <t>Der Fahrer des Zubringers erhält zwischen der letzten Haltestelle vor der Anschlusshaltestelle und der Anschlusshaltestelle einen Hinweis inkl. Linie, Ziel und Ankunftsprognose, welche Anschlüsse gehalten werden.</t>
  </si>
  <si>
    <t>Der Fahrer des Zubringers kann zusätzlich eine Darstellung aufrufen, welche die gleichen Informationen enthält, wie sie die Fahrgäste auf den TFT-Monitoren (Anschlussmonitor) dargestellt bekommen.</t>
  </si>
  <si>
    <t>Wenn der Anschluss im Zulauf auf die Anschlusshaltestelle verworfen wird, so erhält der Fahrer des Abbringers eine Meldung, dass dieser Anschluss nicht gehalten wird.</t>
  </si>
  <si>
    <t>Die Meldungen zur Anschlusssicherung werden automatisch ohne Eingriff des Fahrers gelöscht (z.B. jeweils nach Zustandekommen des Anschlusses).</t>
  </si>
  <si>
    <t>Es ist eine GIS-Karte inkl. Navigationsfunktion auf dem Bordrechner vorhanden. Dieses deckt mindestens das Betriebsgebiet vollständig ab.</t>
  </si>
  <si>
    <t>Dem Fahrer werden auf der GIS-Karte sein aktueller Standort und die Fahrtroute der aktuellen Fahrt angezeigt. Die Darstellung erscheint nur nach Anwahl durch den Fahrer.</t>
  </si>
  <si>
    <t>Anhand von Wegweisungssymbolen (z.B. Richtungspfeilen, Symbol für Kreisverkehr) und Meterangaben wird dem Fahrer sein weiterer Fahrweg (aktuelle Fahrt) angezeigt.</t>
  </si>
  <si>
    <t>Bei Verlassen des geplanten Fahrweges und einer Bedienhandlung des Fahrers wird dem Fahrer der kürzeste Weg zurück auf den Fahrweg angezeigt, ohne einen Haltepunkt auszulassen.</t>
  </si>
  <si>
    <t>Bei datenversorgten dispositiven Maßnahmen wie Kurzwenden, Langwenden, Umleitung und Linienteilung wird dem Fahrer automatisch der neue Fahrweg in der GIS-Karte angezeigt.</t>
  </si>
  <si>
    <t>Für in den Betriebshof einfahrende und auf einer Aussetzfahrt befindliche Fahrzeuge wird der Abstellplatz auf dem Bordrechnerdisplay kurz vor Ankunft am Betriebshof angezeigt.</t>
  </si>
  <si>
    <t>Die Information, an welchen Stellplatz das Fahrzeug geführt werden soll, wird aus dem BMS via VDV461 CM an das ITCS und von dort an den Bordrechner übermittelt.</t>
  </si>
  <si>
    <t>Die Information wird auch dann vom Bordrechner empfangen und dargestellt, wenn der Fahrer sich bereits vom Umlauf abgemeldet hat.</t>
  </si>
  <si>
    <t>Sofern im Folgenden nicht anders beschrieben, werden die Subsysteme im Fahrzeug über den IBIS-Wagenbus (VDV300) angesteuert. Dies betrifft vor allem die aktuell eingesetzten Dieselfahrzeuge des AG. Die Subsysteme der zukünftig eingesetzten Elektrobusse werden über VDV301 angesteuert (Ausnahme: Entwerter).</t>
  </si>
  <si>
    <t>Ein Parallelbetrieb, der die Ansteuerung der Subsysteme über VDV300 und VDV301 erlaubt, wird ermöglicht.</t>
  </si>
  <si>
    <t>Das System stellt sicher, dass mindestens zwei Grundkonfigurationen zur Ansteuerung der Subsysteme in den Dieselbussen sowie in den Elektrobussen unterstützt werden.</t>
  </si>
  <si>
    <t>Jedes Subsystemkann Status- resp. Fehlermeldungen ausgeben. Fehlermeldungen werden dem Fahrer angezeigt und protokolliert.</t>
  </si>
  <si>
    <t>Beim Hochfahren des Bordrechners nach Einschalten der Zündung ist zu beachten, dass einige Subsysteme etwas mehr Zeit zum Hochfahren benötigen als der Bordrechner. Das Ausbleiben von Statusmeldungen darf dann nicht zu Fehlermeldungen führen. Hierzu kann je Subsystem eine Abfragezeitverzögerung parametriert werden.</t>
  </si>
  <si>
    <t>Zukünftig werden für die Elektrobusse die Zieltexte direkt vom Bordrechner an die Anzeiger übermittelt. Dabei wird die bisherige Ansteuerung über codierte Nummern durch eine direkte Übertragung der Zieltexte ersetzt. Die Übertragung der Zieltexte über codierte Nummern bei den Dieselbussen bleibt bestehen.
Ein Parallelbetrieb, der sowohl die Ansteuerung über codierte Nummern als auch die direkte Übertragung der Zieltexte erlaubt, wird ermöglicht.</t>
  </si>
  <si>
    <t>Die elektroakustische Anlage (ELA) ermöglicht die Steuerung und Überwachung der angeschlossenen Mikrofon-, Taster- und Lautsprecherkanäle. Die ELA ist bauseits vorhanden.</t>
  </si>
  <si>
    <t>Die Ansteuerung der ELA ermöglicht folgende Funktionen:
·      Durchsagen des Fahrers an die Fahrgäste im Fahrzeug
·      definierte Ansagentexte per Knopf
·      Durchsagen des Fahrers über Außenlautsprecher
·      automatische Außenansage: Über Tastendruck ist eine automatische Außenansage der aktuellen Linie und des aktuellen Fahrziels möglich
·      automatische Haltestellenansage (Innenraum)
·      Gespräche zwischen Betriebsleitstelle und Fahrer über Sprechfunk
·      Durchsagen der Betriebsleitstelle über Sprechfunk an den Fahrer
·      Durchsagen der Betriebsleitstelle über Sprechfunk an die Fahrgäste</t>
  </si>
  <si>
    <t>Die Übertragungswege (Fahrer-Durchsage, Reiseleiter-Mikro-Durchsage, Haltestellenansage, Durchsage der Betriebsleitstelle, etc.) sind frei priorisierbar.</t>
  </si>
  <si>
    <t>Die Grundlautstärke der Lautsprecher ist zentral parametrierbar. Wahlweise kann die Lautstärke auch fix eingestellt werden.</t>
  </si>
  <si>
    <t>Für automatische Ansagen (Haltestellenansagen) im Fahrzeug erfolgt die Wiedergabe durch eine TTS (Text-to-Speech. Die Durchsage erfolgt automatisch abhängig von der Fahrzeugposition und den eingestellten Parametern der Datenversorgung (DV). Eine manuelle Auslösung durch den Fahrer ist ebenfalls möglich.</t>
  </si>
  <si>
    <t>Es wird sichergestellt, dass bei manueller Fort- und Zurückschaltung der Haltestellen die jeweils ausgewählte Haltestelle (nicht die Zwischenhaltestellen) angesagt wird.</t>
  </si>
  <si>
    <t>Der Fahrer hat die Möglichkeit eine Haltestellenansage zu wiederholen.</t>
  </si>
  <si>
    <t>Bei durch die Leitstelle aktivierten dispositiven Maßnahmen (z.B. bei Umleitungen) sowie bei Verlassen des Linienweges wird die automatische Haltestellenansage abgeschaltet. Die Stummschaltung kann jederzeit wieder manuell aufgehoben werden. Am Ende der Route erfolgt eine automatische Aufhebung der Stummschaltung.</t>
  </si>
  <si>
    <t>Die Datenversorgung der TTS-Parameter bzw. der Haltestellenansagen-Audio-Dateien erfolgt mittels der Datenversorgung des Bordrechners.</t>
  </si>
  <si>
    <t>Es wird jeder Audiodatei eine eindeutige Zuordnungsnummer zugewiesen. Jede Audiodatei kann dabei einem Haltestellennamen oder einem Zusatztext entsprechen wie z.B. „… Umsteigebeziehung nach …“.
Eine Haltestellenansage kann demnach aus einer Abfolge von mehreren Zuordnungsnummern bestehen.</t>
  </si>
  <si>
    <t>Auf den Multifunktionsanzeigern wird eine Miniperlschnur mit den nächsten 4 Haltestellen, das STOPP-Symbol für „Wagen hält“ sowie die Uhrzeit dargestellt.
Die Informationen erhält der Multifunktionsanzeiger über VDV300/301.
Die Multifunktionsanzeiger werden bauseits beigestellt.</t>
  </si>
  <si>
    <t>Vor Ankunft an eine Haltestelle werden zusätzlich Umsteigehinweise zu anderen Linienfahrten angezeigt.</t>
  </si>
  <si>
    <t>Die Außenanzeiger der Dieselbusse werden über VDV300 angesteuert, die der Elektrobusse werden über VDV301 angesteuert.</t>
  </si>
  <si>
    <t>Die Übertragung der Zieltexte auf den Außenanzeiger werden nicht auf Basis eines Zielnummerncodes, sondern direkt als Zieltext an den Anzeiger übertragen, um eine Datenpflege seitens des Anzeigers zu vermeiden.</t>
  </si>
  <si>
    <t>Die Außenanzeiger werden bauseits gestellt.</t>
  </si>
  <si>
    <t>Die vorhandenen Geräte zur Videoaufzeichnung in den Fahrzeugen werden über VDV300 (bei den Dieselbussen) / 301 (bei den Elektrobussen) mitangesteuert.</t>
  </si>
  <si>
    <t>Die Entwerter werden über den VDV300 angesteuert.</t>
  </si>
  <si>
    <t>Die Entwerter können über eine Razzia-Funktion gesperrt werden.</t>
  </si>
  <si>
    <t>Die Entwerter werden bauseits gestellt.</t>
  </si>
  <si>
    <t>Einige Fahrzeuge sind mit einem Fahrgastzählsystem der Firma Derovis ausgerüstet. Hierbei werden die Fahrgäste mittels aktiver Türsensoren im Türbereich gezählt.</t>
  </si>
  <si>
    <t>Die Fahrgastzählsysteme in den Fahrzeugen werden über VDV301 an den Bordrechner angeschlossen.</t>
  </si>
  <si>
    <t>Über den Bordrechner erfolgt die Datenversorgung der Fahrgastzählsysteme.</t>
  </si>
  <si>
    <t>Die Zähldatenereignisse werden in einem Derovis-spezifischen Protokoll (FTP/SCP/SFTP) / VDV301 an den Bordrechner übertragen und bei Schichtende an das Hintergrundsystem übermittelt.</t>
  </si>
  <si>
    <t>Die Zähldatenereignisse werden in einem Derovis-spezifischen Protokoll (FTP/SCP/SFTP) / VDV301 an den Bordrechner übertragen und unmittelbar an das ITCS übermittelt (siehe ITCS-LH Kapitel 8.6.10 Besetztgradanzeige ).</t>
  </si>
  <si>
    <t>Um den Datenverkehr nach dem Abrüsten des Fahrzeuges zu gewährleisten, bleibt die Datenkommunikation zwischen Fahrzeug und Zentrale für eine frei parametrierbare Zeit (Nachlaufzeit) möglich. (Datenübertragung vgl. Kapitel 3.9)
Nach Ablauf der Selbsthaltezeit schalten sich der Bordrechner ab.</t>
  </si>
  <si>
    <t>Bei der Selbsthaltung wird berücksichtigt, dass Subkomponenten (z.B. Multifunktionsanzeiger, … die das Funk-LAN zur transparenten Datenübertragung nutzen ebenfalls eine Nachlaufzeit benötigen).
Die Subkomponenten benachrichtigen den Bordrechner, wenn die Datenübertragung abgeschlossen ist.</t>
  </si>
  <si>
    <t>Der Nachlaufbetrieb wird vom AN möglichst energieeffizient ausgeführt, d.h. es bleiben nur die Module aktiv, die zur Kommunikation benötigt werden.</t>
  </si>
  <si>
    <t xml:space="preserve">Der Bieter gibt an, wie hoch die Leistungsaufnahme in der Selbsthaltung ist. </t>
  </si>
  <si>
    <t>Das Fahrerdisplay wechselt automatisch bei einer Türöffnung im Haltestellenbereich in die Verkaufssicht. Ein manueller Wechsel zur Fahrtensicht und zurück ist möglich.</t>
  </si>
  <si>
    <t>Wenn der Bordrechner im ITCS-Betrieb angemeldet ist (siehe Kapitel 3.6.6.2), wechselt das Fahrerdisplay automatisch beim Verlassen des Haltestellenbereichs in die Fahrtensicht.</t>
  </si>
  <si>
    <t>Ein Verkauf während der Fahrt ist nicht möglich.</t>
  </si>
  <si>
    <t>Die Anmeldung des Fahrpersonals erfolgt mittels einer Eingabe der Verkäufernummer und einer persönlichen PIN.</t>
  </si>
  <si>
    <t>Im Rahmen Anmeldung wird jeder Fahrer als Verkäufer betrachtet.</t>
  </si>
  <si>
    <t>Beendet der Fahrer seine Verkaufsschicht wird automatisch ein Schichtbeleg vom Fahrscheindrucker ausgegeben. Zur Beendigung der Schicht ist die erneute Eingabe der PIN erforderlich.
Dieser Beleg enthält mindestens folgende Informationen:</t>
  </si>
  <si>
    <t>·      Gesamtumsatz
·      VK-Schichtnummer</t>
  </si>
  <si>
    <t>Der Fahrer hat jederzeit während einer laufenden Verkaufsschicht die Möglichkeit eine Zwischenabrechnung auszudrucken.
Diese enthält die gleichen Informationen wie die Endabrechnung.</t>
  </si>
  <si>
    <t>Die Abmeldung vom Bordrechner erfolgt im Regelfall auf dem Betriebshof und wird über eine Dienstende-Taste am Bordrechner vollzogen.</t>
  </si>
  <si>
    <t>Erfolgt eine Abmeldung vom Bordrechner außerhalb des Betriebshofs (z.B. bei Ablösungen), so hat der Fahrer folgende Bedienwahl:
·      mit Verkäufernummer abmelden und einer verbleibenden Anmeldung auf dem Umlauf (Ablösung)
·      mit Verkäufernummer abmelden und einer gleichzeitigen Abmeldung vom Umlauf (Ablösung)</t>
  </si>
  <si>
    <t>Eine vorzeitige manuelle Abmeldung am Bordrechner ist möglich (z.B. durch Abmeldung am Umlauf).
Das vorzeitige Abmelden wird an das ITCS gemeldet.</t>
  </si>
  <si>
    <t>Mit Beendigung der Verkaufsschicht werden die Schichtdaten vom Bordrechner an das vHGS übertragen.</t>
  </si>
  <si>
    <t>Die genaue Ausgestaltung des Prozesses erfolgt in der Pflichtenheftphase.</t>
  </si>
  <si>
    <t>Due gelieferte Hardware entspricht den Anforderungen der VDV-KA und ermöglicht ein sicheres und vollständiges Lesen von im Umlauf befindlichen E-Tickets</t>
  </si>
  <si>
    <t>Eine Zertifizierung der Hardware nach VDV-KA liegt mindestens in der Version 1.10 zum Zeitpunkt der Abnahme vor.</t>
  </si>
  <si>
    <t>Mit den Geräten können alle im Umlauf befindlichen digitale Fahrscheine wie 2D-Barcodes, Chipkarten nach VDV-KA-Standard und UIC-Barcodes erfassen und kontrolliert werden.</t>
  </si>
  <si>
    <t xml:space="preserve">Der Bordrechner hat folgende Grundfunktionen:
·      Erkennen, lesen und anzeigen von elektronischen Fahrscheinen jeglicher Form, z.B.
-     Auf einem Nutzermedium nach VDV KA aufgebrachte Berechtigungen, EFS AFB ….
-     auf Papier aufgedruckte statische Berechtigung (STB) nach VDV-KA
-     auf einem Handy angezeigte STB nach VDV-KA
-     auf einem Handy befindliche Berechtigungen nach MOTICS (ehemalig: Mobile plus, neu: motics genannt) (Stufe 0 und allen höheren Ausbaustufen)
-     auf Papier aufgedrucktes eTicket nach UIC 918.3, UIC 918.3*, UIC 918.9 und UIC 918.9*
-     auf einem Handy angezeigtes eTicket nach UIC 918.3, UIC 918.3*, UIC 918.9 und UIC 918.9*
-     auf einem Handy angezeigtes Deutschlandticket nach UIC aller Produktverantwortlichen
·      Abgleich mit den KA-Sperrlisten, entsprechende Sperren auf dem Nutzermedium durchführen.
·      Kontrolle der Berechtigungen, mithilfe des auf der VDV-KA basierenden Kontrollmoduls
·      Anzeige des Ergebnisses der Prüfung entsprechend der im Kontrollmodul festgelegten Kontrollstrategie
·      Anzeige der Daten aus den 2D-Barcodes nach UIC 918.3 auf dem Display ohne Nutzung des Kontrollmoduls
</t>
  </si>
  <si>
    <t>Obwohl die Dokumente der VDV-KA von hoher Qualität sind, kann nicht ausgeschlossen werden, dass an einer Stelle noch Fehler oder Spezifikationslücken vorhanden sind. Aus diesem Grunde sind die Spezifikationen, Systemlastenhefte und Verfahrensanweisungen etc. vom beauftragten Auftragnehmer mit großer Aufmerksamkeit zu analysieren.</t>
  </si>
  <si>
    <t>Falls Unklarheiten in den Dokumenten der VDV-KA bestehen, sind diese Unklarheiten umgehend vom Auftragnehmer dem Auftraggeber zu melden.
Die maßgebliche Interpretation wird vom Auftraggeber, bei Bedarf nach Abstimmung mit der VDV eTicket Service GmbH &amp; Co. KG bzw. weiteren Partnern, festgelegt.</t>
  </si>
  <si>
    <t>Das gelieferte System erfüllt alle Voraussetzung zur Umsetzung der neuen VDV KA Version 3.x/ etiCore. Der Einführung des neuen VDV-KA Standards muss mit dem gelieferten System möglich sein. </t>
  </si>
  <si>
    <t>Der Einbau der KA-SAM in die Bordrechner für den Produktivbetrieb erfolgt durch den Auftraggeber.</t>
  </si>
  <si>
    <t>Folgende Anforderungen werden an den Bordrechner an das Lesen von eTickets gestellt:</t>
  </si>
  <si>
    <t>Nach jedem Lesevorgang wird eine Kontrolle des eTickets vorgenommen.</t>
  </si>
  <si>
    <t>Der Bordrechner ermöglicht die Kontrolle von eTickets im Rahmen der folgenden Anforderungen:</t>
  </si>
  <si>
    <t>·      Ist der Zugriff des Geräts auf das SAM nicht gegeben, und es können dadurch keine Sperren und Aktionen ausgeführt werden, wird das Kotrollergebnis so angezeigt, als wären die Sperren und Aktionen ausgeführt worden.
·      (Durch den Störungsmonitor erfährt das Backoffice von dem SAM-Problem und wird dann entsprechende Maßnahmen ergreifen.)</t>
  </si>
  <si>
    <t>Nach jedem Kontrollvorgang wird das Prüfergebnis angezeigt.</t>
  </si>
  <si>
    <t>Der Bordrechner ermöglicht die Darstellung des Prüfergebnisses von eTickets im Rahmen der folgenden Anforderungen:</t>
  </si>
  <si>
    <t>·      Zustände oder Gültigkeiten, die im Nutzermedium nicht festgestellt werden können, werden in gesonderter Form angezeigt. Dies sind z.B.:
-     Barcode ist nicht echt (authentisch)
-     Medium ist keine VDV-KA-Chipkarte (Beim Kontrollprozess dürfen andere Medien nicht erkannt werden - Ausnahme beim ggf. zu einem späteren Zeitpunkt zu realisierenden ID/Account Based Ticketing)
-     Aktion konnte nicht ausgeführt werden
-     Sperre konnte nicht ausgeführt werden
-     Nutzermedium ist gesperrt
-     Nutzermedium ist nicht authentisch
-     Nutzermedium enthält keine (gültigen) Berechtigungen
-     statische Berechtigung ist nicht authentisch</t>
  </si>
  <si>
    <t>Ab Ende 2026 wird es im Bediengebiet der Stadtwerke Remscheid zum Einsatz eines ID-Ticketingsystems (von einem fremden Verkehrsunternehmen) kommen. Das gelieferte System muss in der Lage sein die genutzten Nutzermedien (voraussichtlich alle gängigen Bezahlmedien) auf eine vorhandene Fahrtberechtigung zu überprüfen.</t>
  </si>
  <si>
    <t>Der AG stellt dem AN ein SDK zum Auslesen, der Kontrolle der Nutzermedien und zur Kommunikation mit dem ID-Ticketingsystem zur Verfügung. Dieses ist in die Software des gelieferten Ticketsystems zu integrieren.</t>
  </si>
  <si>
    <t>Der Bieter benennt in einem Konzept seine Anforderungen an ein SDK und die Voraussetzung, die ein bereitzustellendes SDK erfüllen sollte. Der Bieter trifft zudem eine Aussage über die Umsetzbarkeit einer Einbindung des SDK und dem später ggf. notwendigen Updateszenario.</t>
  </si>
  <si>
    <t>Das Verkaufssystem ist als modulares und zukunftsfähiges System zu gestalten. Es muss grundsätzlich möglich sein das System zu einem eigenständigen ID-Ticketsystem auszubauen.</t>
  </si>
  <si>
    <t>Die für das Prüfen von 2D-Barcodes nach UIC und VDV-KA erforderlichen Zertifikate können aus dem Hintergrundsystem auf die Bordrechner gespeichert werden, sobald neue Zertifikate vorliegen.</t>
  </si>
  <si>
    <t>Wird in Zukunft für die Ausgabe von UIC-Tickets eine zentrale Sperr- und Aktionsliste implementiert, sind die Geräte auf die neuen Anforderungen erweiterbar</t>
  </si>
  <si>
    <t>Der Betreiberaktivierungsschlüssel wird an geeigneter Stelle gespeichert und nach heutigem Stand der Technik gesichert sein.</t>
  </si>
  <si>
    <t>Das Löschen und Laden von VDV-KA-Schlüsseln im SAM über das Hintergrundsystem wird unterstützt.</t>
  </si>
  <si>
    <t>Multiberechtigungsschlüssel sind im Zusammenhang mit dem Aktionsmanagement erforderlich.</t>
  </si>
  <si>
    <t>Elektronisch geprüfte Tickets werden automatisch gezählt, beginnend beim Dienstbeginn bis jeweils zum Dienstende. Die Anzahl wird im Dienstabschluss gespeichert. In der Schicht ist dies getrennt nach Kontrolle Nutzermedium und Barcode aufzulisten.</t>
  </si>
  <si>
    <t>Die im Bordrechner verbauten SAMs inkl. Status, Schlüssel-Referenzen und Zertifikate können im Bordrechner und im vHGS angezeigt werden.</t>
  </si>
  <si>
    <t>Der Bordrechner ist in der Lage, alle eingebauten VDV-KA-SAMs zu erkennen, zu aktivieren und automatisch einem Funktionstest zu unterziehen.</t>
  </si>
  <si>
    <t>Die Bordrechner ermitteln nach jedem Start die SAM- Daten. Ist dies nicht möglich, wird eine Störungsmeldung am Bordrechner und im vHGS angezeigt.</t>
  </si>
  <si>
    <t>Beim Wechsel oder Neueinsetzten eines VDV-KA-SAMs erkennt der Bordrechner dies automatisch, aktiviert diesen und unterzieht den eingesetzten VDV-KA-SAM einen Selbsttest.</t>
  </si>
  <si>
    <t>Das Ergebnis des VDV-KA-SAM-Funktionstests ist am Bordrechner zu protokollieren und an das vHGS zu übertragen.</t>
  </si>
  <si>
    <t>Der Bordrechner ist in der Lage, mit mehreren eingebauten VDV-KA-SAMs unterschiedlicher VDV-KA-SAM-Versionen umzugehen.</t>
  </si>
  <si>
    <t>Bei fehlender Online-Verbindung ist es möglich, die im Bordrechner eingebauten VDV-KA-SAMs mit einem entsprechenden Aktivierungsmedium zu aktivieren.</t>
  </si>
  <si>
    <t>Der grundsätzliche Verkaufsprozess wird wie folgt abgebildet:
·   Warenkorb erstellen
·   Verkauf abschließen
·   Bezahlung durchführen
·   Ticket wird automatisch gedruckt</t>
  </si>
  <si>
    <t>Ab dem 01.01.2027 werden beim AG ausschließlich bargeldlose Verkäufe getätigt.</t>
  </si>
  <si>
    <t>Die Informationen zur aktuellen Fahrt (z. B. Haltestelleninformation, Folgehaltestellen, aktuelle und folgende Tarifzonen, Kurzstreckenzähler) werden mit Unterstützung der ITCS-Funktionalitäten ermittelt und vom Bordrechner für die Verkaufsfunktion verarbeitet und interpretiert.</t>
  </si>
  <si>
    <t>Der Fahrscheindrucker verfügt über eine Zielwahlfunktion.
Die Zielwahl verfügt über folgende Eigenschaften:</t>
  </si>
  <si>
    <t>Als Start wird die aktuelle Haltestelle voreingestellt.</t>
  </si>
  <si>
    <t>Als Ziel wird die letzte Haltestelle der aktuellen Fahrt voreingestellt.</t>
  </si>
  <si>
    <t>Start und Ziel können vom Bediener verändert werden. Dabei steht dem Bediener sowohl die Perlschnurdarstellung als auch eine alphanumerische Suchfunktion zur Verfügung.</t>
  </si>
  <si>
    <t>Die Suche wird durch eine Vorschlagsliste nach Eingabe des dritten Buchstabens unterstützt.</t>
  </si>
  <si>
    <t>Bei der alphanummerischen Suche werden Tasten (Buchstaben) ausgeblendet die zu einer ungültigen Eingabe führen können.</t>
  </si>
  <si>
    <t>Bei der Zielsuche kann nach Tarifzonen, Wabennummer, Haltestellen oder Gemeinden/Ortschaften gesucht werden.</t>
  </si>
  <si>
    <t>Bei Streckenalternativen werden automatisch die verfügbaren „via“ Relationen angezeigt.</t>
  </si>
  <si>
    <t>Es erfolgt der Verkauf von Papiertickets entsprechend dem aktuellen Sortiment.</t>
  </si>
  <si>
    <t>Auf der Startseite des Bedienmenüs wird eine Auswahl der meistverkauften Tickets dem Fahrer angezeigt. Dies kann als Liste erfolgen, wobei „populäre“ Fahrscheine zuerst aufgelistet sind.</t>
  </si>
  <si>
    <t>Der Fahrscheindrucker verfügt über eine Warenkorb-Funktion</t>
  </si>
  <si>
    <t>Der Fahrscheindrucker erlaubt auf einfache Art und Weise Fahrscheine dem Warenkorb hinzuzufügen oder zu löschen. Zum Beispiel durch „Plus“ und „Minus“ Tasten.</t>
  </si>
  <si>
    <t>Die Bedienoberfläche verfügt über eine Wechselgeldfunktion. Im Fahrerdisplay und im Kundendisplay wird die jeweilige Gesamtsumme des Fahrkartenverkaufs angezeigt. Der Fahrer gibt den vom Fahrgast gezahlten Betrag ein und betätigt die Ausgabetaste. Daraufhin wird dem Fahrer und dem Kunden das Wechselgeld angezeigt.</t>
  </si>
  <si>
    <t>Die Verkaufsfunktion ermöglicht die Ausgabe mehrerer gleichartiger Fahrkarten hintereinander. Dazu betätigt der Fahrer eine Multiplikationsfunktion (max. 25 Tickets). Der Fahrer gibt die Anzahl der auszugebenden Fahrkarten ein. Der Gesamtfahrpreis wird sowohl im Fahrerdisplay als auch im Kundendisplay angezeigt.</t>
  </si>
  <si>
    <t>Die maximale Anzahl ausdruckbarer Fahrkarten im Bezug auf die Multiplikationsfunktion kann vom AG angepasst werden.</t>
  </si>
  <si>
    <t>Der Druck aller Fahrkarten erfolgt erst nach Aufruf der Ausgabefunktion.</t>
  </si>
  <si>
    <t>Eine Wiederholungsfunktion ermöglicht den nochmaligen Verkauf der letzten verkauften Fahrkarte.</t>
  </si>
  <si>
    <t>Der Fahrscheindrucker erlaubt die Stornierung von in bar verkauften Fahrscheinen während eines parametrierbaren Zeitraumes.</t>
  </si>
  <si>
    <t>Der Fahrscheindrucker erlaubt die Stornierung von unbar verkauften Fahrscheinen innerhalb der dazugehörigen Verkaufsschicht.</t>
  </si>
  <si>
    <t>Für stornierte Fahrausweise wird ein Stornobeleg erstellt.</t>
  </si>
  <si>
    <t>Der Fahrer hat die Möglichkeit im Falle von Rückgeldmangel eine Gutschrift zu erstellen.</t>
  </si>
  <si>
    <t>Die unbare Bezahlung wird bei den Bezahlungen bevorzugt (siehe Kapitel 8.2.11). Ab dem 01.01.2027 sind keine Barzahlungen auf dem Fahrzeug mehr möglich. Der AN verfügt über die Möglichkeit, die zur Verfügung stehenden Bezahlarten eingeständig ein- und abzuschalten.“</t>
  </si>
  <si>
    <t>Der Status des unbaren Zahlvorganges wird dem Fahrer im Fahrerdisplay sowie dem Kunden im Kundendisplay angezeigt.</t>
  </si>
  <si>
    <t>Nach der Verkaufsbestätigung erfolgt die Ausgabe des Tickets („Normalmaß“, z.B. Einzelfahrschein) in weniger als einer Sekunde.</t>
  </si>
  <si>
    <t>Als Verkaufsschicht wird eine zeitlich in sich abgegrenzte Anzahl von Verkaufsdaten und Ereignissen verstanden, die an einem Bordrechner entstanden sind. Sie zeichnet sich durch einen Schichtanfang und ein Schichtende aus. Dies bedeutet, dass alle Daten innerhalb einer Verkaufsschicht eineindeutig dieser zuordenbar, nachvollziehbar und manipulationssicher abgespeichert sind.</t>
  </si>
  <si>
    <t>Verkaufsdaten und Ereignisdaten sind als Verkaufsschichten zusammengefasst und werden als solche weiterverarbeitet.</t>
  </si>
  <si>
    <t>Mit jedem Schichtabschluss wird ein Kassenschnitt am ZVT durchgeführt.</t>
  </si>
  <si>
    <t>Eine Verkaufsschicht entspricht den Prinzipien der Datensicherheit und Eineindeutigkeit.</t>
  </si>
  <si>
    <t>Im Verkaufsdatensatz werden mindestens folgende Parameter erfasst:
·      Verkauftes Produkt
·      Tarifversion des verkauften Produktes
·      Preis des verkauften Produktes
·      Verkaufsort (Haltestelle an der das Ticket verkauft wurde)
·      Startzone
·      Verkaufszeitpunkt
·      Zahlart
·      Kundennummer sofern verfügbar
·      Gültigkeitsbeginn des Tickets
·      Gültigkeitsende des Tickets
·      Vorgangskennzeichen (Verkauf, Autostorno etc.)
·      Ticketnummer des Bordrechners, an dem das Ticket gekauft wurde.
·      Barcodenummer, der auf der Rückseite der Ticketrolle abgedruckt ist
·      VDV-KA-Berechtigungsnummer, falls ein E-Ticket ausgegeben wurde
·      Zielzone
·      ÜberID (VIA)</t>
  </si>
  <si>
    <t>Die aufgeführten Attribute des Verkaufsdatensatzes sind nicht abschließend vollständig. Weitere Attribute werden in der Pflichtenheftphase zwischen AG und AN abgestimmt.</t>
  </si>
  <si>
    <t>Eine Verkaufsschicht wird nur eröffnet, wenn ein Verkäufer sich anmeldet. Die An- und Abmeldung ist maßgebend für den Schichtstart und das Schichtende.</t>
  </si>
  <si>
    <t xml:space="preserve">Die VDV-KA-Transaktionsdaten nach VDV-KA-Standard werden parallel zu den Verkaufsschichten erzeugt und abgegrenzt, damit eine eindeutige Zuordnung der VDV-KA-Transaktionsdaten zur Verkaufsschicht möglich ist. </t>
  </si>
  <si>
    <t>Wird eine neue Papierrolle eingelegt, so führt das Gerät eine automatische Justierung des Papiers aus. Vorgezogenes Paper wird entwertet.
Der Vorgang wird protokolliert.</t>
  </si>
  <si>
    <t>Geht während des Fahrscheindrucks der Papiervorrat vollständig zu Neige, wird der partial gedruckte Fahrschein entwertet, storniert und ausgegeben. Der (Auto-)Storno wird in der Verkaufsschicht als Storno verbucht.</t>
  </si>
  <si>
    <t>Bei einem erkannten Papierstau wird der Druck sofort abgebrochen. Vollständig gedruckte Fahrscheine werden der Verkaufsschicht hinzugefügt. Teilweise gedruckte Fahrscheine werden automatisch storniert.
Der Fahrer wird über entsprechende Meldungen informiert.
Der Vorgang wird protokoliert.</t>
  </si>
  <si>
    <t>An Haltestellen mit längerer Wendezeit kann der Fahrer eine Pausenfunktion anwählen. Das Fahrzeug bleibt dann im ITCS angemeldet, jedoch ändert sich die Zielbeschilderung auf „Pause“.</t>
  </si>
  <si>
    <t>Die Verkaufsfunktion wird gesperrt, so dass keinerlei Verkauf mehr möglich ist. Eine Abmeldung des Fahrers wird jedoch nicht durchgeführt.</t>
  </si>
  <si>
    <t>Ein Fahrzeugruf der Leitstelle ist auch bei eingeschalteter Pausenfunktion weiterhin möglich. Statuszeile, Meldungen und Weisungen werden ebenfalls angezeigt.</t>
  </si>
  <si>
    <t>Eine Beendigung der Pause und eine Wiederherstellung der Verkaufsbereitschaft ist nur durch Eingabe der PIN möglich.</t>
  </si>
  <si>
    <t>Im Ausnahmefall kann eine Zwangsabmeldung durch eine andere Person vorgenommen werden. Die Zwangsabmeldung erfolgt mit Ausdruck des Schichtendbeleges in zweifacher Ausfertigung.</t>
  </si>
  <si>
    <t>Im Ausnahmefall kann eine Zwangsabmeldung durch eine andere Person über das vHGS vorgenommen werden. Die Zwangsabmeldung wird im vHGS protokolliert.</t>
  </si>
  <si>
    <t>Der Fahrer kann über die Druckfunktion weitere, über den Layout-Editor (Kapitel 5.1.2) frei definierbare Belege ausdrucken. Standardmäßig sind hierzu bereits hinterlegt:
·      Visitenkarte des Verkehrsunternehmens
·      Beleg für Prüfpersonal
·      Erfassungsbeleg für Fundsachen</t>
  </si>
  <si>
    <t>Bei einer Spannungsunterbrechung oder einer sonstigen Störung werden laufende Vorgänge z.B. (Verkaufsvorgang) definiert abgebrochen bzw. unterbrochen. Insbesondere wird sichergestellt, dass eine Prüfung der Daten (z.B. Verkaufsdaten) auf Gültigkeit erfolgt und Datenverlust oder -verfälschung ausgeschlossen sind und ein geordnetes Herunterfahren des Geräts gewährleistet wird</t>
  </si>
  <si>
    <t>Es werden geeignete Vorkehrungen getroffen, die sicherstellen, dass sämtliche Daten und Geräteeinstellungen auch bei Störungen, wie z.B. Unterbrechung der Spannungsversorgung, erhalten bleiben.</t>
  </si>
  <si>
    <t>Nach Beseitigung einer Störung wird bei Wiederkehr der Spannung der Bordrechner automatisch initialisiert und die Anmeldebereitschaft hergestellt.</t>
  </si>
  <si>
    <t>Bei länger andauerndem Ausbleiben der Versorgungsspannung, z.B. bei Lagerung, ist die Datenhaltung mindestens des Betriebssystems sowie der Anwendungen über einen Zeitraum von mindestens einem halben Jahr sichergestellt.</t>
  </si>
  <si>
    <t>Die Sprachkommunikation erfolgt über VoIP. Die Rückfallebene für die Sprachkommunikation erfolgt über GSM.</t>
  </si>
  <si>
    <t>Der Bieter weist die alle anfallenden Kosten aus, die bei der Realisierung einer VoIP-Lösung entstehen.</t>
  </si>
  <si>
    <t>Das Bediendisplay enthält eine eindeutig beschriftete Taste zum Anfordern der Sprechberechtigung. Diese „Sendetaste“ wird über Touchbedienung und einen im Fahrzeug bereits vorhandenen externen Taster oder Fußtaster betätigt.</t>
  </si>
  <si>
    <t>Eingehende Rufe werden dem Fahrer auf dem Bediendisplay angezeigt.</t>
  </si>
  <si>
    <t>Der Typ des eingehenden Rufes ist ebenfalls Bestandteil der Meldung auf dem Bediendisplay, z.B. „Eingehender Linienruf“.</t>
  </si>
  <si>
    <t>Durch die Leitstelle können die folgenden Ruftypen ausgelöst werden. Der Bordrechner verarbeitet diese und stellt diese auf dem Display dar.
·      Rufe zu einem Fahrzeug
·      Rufe zu allen Fahrzeugen einer Linie (Linienruf)
·      Rufe zu allen Fahrzeugen mehrerer Linien
·      Rufe zu allen Fahrzeugen der SR
·      Rufe zu einer beliebigen Kombination von Fahrzeugen
·      Fahrgastdurchsagen (in unterschiedlichen Zielkombinationen)</t>
  </si>
  <si>
    <t>Eine Rufannahme durch den Fahrer ist nicht notwendig.</t>
  </si>
  <si>
    <t>Während eines Ansagerufes ist keine Anforderung der Sprechberechtigung möglich.</t>
  </si>
  <si>
    <t>Ein direkter Rufaufbau zum Disponenten ist nicht möglich. Die Realisierung von Rufen zum Disponenten erfolgt über Sprechwünsche. Der Fahrer besitzt hierzu auf seinem Bediendisplay eine eindeutig beschriftete Taste, welche einen solchen Sprechwunsch an den Disponenten übermittelt.</t>
  </si>
  <si>
    <t>Die weitere Rufabwicklung entspricht der von eingehenden Einzelrufen.</t>
  </si>
  <si>
    <t>Ein direkter Rufaufbau zum Disponenten ist nicht möglich. Die Realisierung von Unfallrufen zum Disponenten erfolgt über priorisierte Sprechwünsche. Der Fahrer besitzt hierzu auf seinem Bediendisplay eine eindeutig beschriftete Taste, welche einen solchen priorisierten Sprechwunsch an den Disponenten übermittelt. Diese Taste hebt sich auch farblich vom normalen Sprechwunsch ab.</t>
  </si>
  <si>
    <t>Die weitere Rufabwicklung entspricht der von eingehenden Einzelrufen mit dem Unterschied, dass die Darstellung auf dem Display den stattfindenden Unfallruf deutlich von einem normalen Ruf absetzt.</t>
  </si>
  <si>
    <t>Ein Überfallruf wird durch den Fahrer durch Drücken einer im Fahrzeug bereits vorhandenen verdeckten Taste ausgelöst.</t>
  </si>
  <si>
    <t>Der aufgebaute Überfallruf wird am Bordrechner lediglich durch ein verstecktes Zeichen angezeigt.</t>
  </si>
  <si>
    <t>Der Überfallruf ermöglicht der Leitstelle das Mithören des Geschehens im Fahrzeug, ein Hineinsprechen ist möglich. Das Auslösen ist nur durch den Fahrer, nicht durch die Leitstelle möglich.</t>
  </si>
  <si>
    <t>Das Beenden des Überfallrufes ist nicht durch den Fahrer, sondern nur durch die Leitstelle möglich.</t>
  </si>
  <si>
    <t>Der Aufbau des Überfallrufs darf im Gegensatz zu allen anderen Rufen im Fahrzeug nicht akustisch signalisiert werden. Es ist lediglich ein unauffälliges Zeichen auf dem Bordrechner-Display darzustellen.</t>
  </si>
  <si>
    <t>Geräusche des Rufaufbaues und von der rufannehmenden Stelle dürfen im Fahrzeug nicht gehört werden. Der Lautsprecher im Fahrzeug wird automatisch auf stumm geschaltet. Geräusche aus dem Fahrzeug dagegen werden über das Fahrermikrofon automatisch an den abgesetzten Arbeitsplatz des ITCS gesendet.</t>
  </si>
  <si>
    <t>Sofern der zuständige Arbeitsplatz nicht besetzt ist oder der Ruf nicht in einer parametrierbaren Zeit beantwortet wird, wählt der Bordrechner unter Berücksichtigung der vorgenannten Kriterien automatisch eine bestimmte im Telefonbuch des Bordrechners vorhandene Rufnummer an.</t>
  </si>
  <si>
    <t>O</t>
  </si>
  <si>
    <t>Durch Drücken einer eindeutig beschrifteten Taste auf dem Bediendisplay wird ein Nahbereichsruf aufgebaut.</t>
  </si>
  <si>
    <t>Ein Nahbereichsruf entspricht einem Gruppenruf an eine Ad Hoc Gruppe, welche alle Fahrzeuge in einem Umkreis von 2 km um den momentanen Standort des den Ruf aufbauenden Fahrzeuges umfasst.</t>
  </si>
  <si>
    <t>Der Umkreis des Nahbereichsruf kann konfiguriert werden und wird in der Pflichtenheftphase abgestimmt.</t>
  </si>
  <si>
    <t>Die Priorität eines Gruppenrufes ist niedriger als jeder durch die Leitstelle initiierte Ruf. Bei einem eingehenden Ruf durch die Leitstelle wird das gerufene Fahrzeug unverzüglich aus dem Nahbereichsruf entfernt und der eingehende Ruf wird aufgeschaltet.</t>
  </si>
  <si>
    <t>Der Abbau des Nahbereichsrufes geschieht nach Druck auf eine definierte Taste des Bediendisplays durch den Initiator oder nach einem Systemweit einstellbaren Timeout.</t>
  </si>
  <si>
    <t>Der Fahrer kann codierte Meldungen aus einer Liste auswählen und an die Leitstelle senden.</t>
  </si>
  <si>
    <t>Der Bordrechner empfängt Textweisungen, die von der Leitstelle an versendet wurden, und stellt diese dem Fahrer dar.
Wird von der Leitstelle eine technische Quittierung angefordert, so quittiert der Bordrechner den Erhalt der Weisung unmittelbar nach dem Empfang der Weisung. – unabhängig, ob die Weisung dem Fahrer bereits angezeigt wird oder nicht.</t>
  </si>
  <si>
    <t>Eine Weisung, die in der Leitstelle versendet wurde, kann jedenfalls immer auch vollständig auf dem Bordrechner dargestellt werden.</t>
  </si>
  <si>
    <t>Weisungen können mit und ohne Quittierungspflicht durch den Fahrer versandt werden. Auf quittierungspflichtige Weisungen wird der Fahrer aufmerksam gemacht.</t>
  </si>
  <si>
    <t>Der zur Anzeige von Textweisungen genutzte Platz darf 50% der Bildschirmgröße nicht unterschreiten.</t>
  </si>
  <si>
    <t>Auf quittierungspflichtige Weisungen wird der Fahrer visuell und akustisch aufmerksam gemacht bzw. erinnert.</t>
  </si>
  <si>
    <t>Weisungen werden, auch nachdem sich der Fahrer vom Umlauf abgemeldet hat, vom Bordrechner empfangen und dargestellt.</t>
  </si>
  <si>
    <t>Der Fahrer kann in einer Übersicht sich die gesendeten Meldungen und empfangenen Weisungen anzeigen lassen. Zusätzlich wird eine Rufliste der getätigten bzw. erhaltenen Rufe dargestellt.
Die Übersicht wird mit Schichtende bzw. Abmelden des Fahrers gelöscht.</t>
  </si>
  <si>
    <t>Verkaufsdaten, Logfiles, Konfigurationsdateien, Softwareaktualisierungen, Infrastrukturdaten, Planungsdaten und ähnliches werden bei jedem Auf- oder Abrüsten des Fahrzeuges mit dem Vertriebshintergrundsystem abgeglichen.</t>
  </si>
  <si>
    <t>Die Gültigkeit einer Datenversion wird in geeigneter Art und Weise hinterlegt und stets bei Start des Bordrechners geprüft. Es ist möglich, neben der gültigen Datenversion mindestens noch eine weitere Version auf den Geräten abzulegen und zu festgelegten Zeitpunkten zu aktivieren.</t>
  </si>
  <si>
    <t>Verkaufs- und Schichtdaten werden zusätzlich in einem nicht flüchtigen lokalem vom Arbeitsspeicher unabhängigen Speichermedium gesichert.</t>
  </si>
  <si>
    <t>Verkaufs- und Schichtdaten werden mit jeder Beendigung einer Schicht an das Vertriebshintergrundsystem übertragen.</t>
  </si>
  <si>
    <t>Die weitere Datenentsorgung des ITCS umfasst:</t>
  </si>
  <si>
    <t>Für die Übertragung dieser Daten ist keine Echtzeit-Übertragung erforderlich. Es wird jedoch sichergestellt, dass der Datenaustausch mindestens einmal täglich erfolgt. Die Datenübertragung erfolgt automatisiert per mobilem Datenfunk. Der Bordrechner baut dabei nach Abrüsten des Fahrzeuges eine Verbindung zum Hintergrundsystem auf. Dort wird das Erfordernis zum Datenaustausch geprüft und ggf. durchgeführt. Eine dafür erforderliche Nachlaufzeit (Selbsthaltung) wird durch den Bordrechner gewährleistet.</t>
  </si>
  <si>
    <t>Dabei wird gewährleistet, dass der Datenaustausch vollständig erfolgt. Bei unvollständiger Datenübertragung wiederholt das System selbständig die Übertragung. Ein Verbindungsabbruch führt nicht zu einer Datenveränderung bzw. einem Datenverlust, bereits übertragene Daten gehen nicht verloren.</t>
  </si>
  <si>
    <t>Die übertragenen Daten werden im Bordrechner und im Hintergrundsystem auf Vollständigkeit und Konsistenz geprüft.</t>
  </si>
  <si>
    <t>Der Abschluss einer erfolgreichen Datenübermittlung wird im Hintergrundsystem quittiert.</t>
  </si>
  <si>
    <t>Für die Rückfallebene ist eine manuelle Datenver- und -entsorgung über Datenträger (USB-Stick) möglich.</t>
  </si>
  <si>
    <t>Eine weitere Möglichkeit ist die Datenver- und -entsorgung am Testplatz direkt über Netzwerk.</t>
  </si>
  <si>
    <t>Wurde eine neue Software geladen, wird diese beim Hochfahren des Gerätes entsprechend ihren Gültigkeitsmerkmalen (Datum, Uhrzeit, Versionsnummer) aktiviert. Die Aktivierung erfolgt nur, wenn die Prüfung der Software erfolgreich war. Anderenfalls wird der Bediener auf die fehlerhafte Software hingewiesen und die zuletzt gültige Software bleibt weiterhin gültig.</t>
  </si>
  <si>
    <t>Im Bedarfsfall ist ein manuelles Zurückschalten auf die zuletzt gültige Version einer (zum Betrieb des Gerätes wichtigen) Software möglich, sofern diese noch nicht durch eine noch neuere Version der betreffenden Software ersetzt wurde.</t>
  </si>
  <si>
    <t>Mit dem Angebot liefert der Auftragnehmer:
Beschreibung der Vorgänge der Softwareaktualisierung auf dem Bordrechner und des Ablaufs der Softwareaktualisierung auf dem Bordrechner.</t>
  </si>
  <si>
    <t>Wurde eine neue Datenversorgung – die gegebenenfalls auch gerätespezifische Einstellungen betreffen kann – geladen, wird diese beim Hochlaufen des Gerätes entsprechend ihren Gültigkeitsmerkmalen (Datum, Uhrzeit, Versionsnummer) aktiviert. Die Aktivierung erfolgt nur, wenn die Prüfung der Daten erfolgreich war. Anderenfalls wird der Bediener auf die fehlerhaften Daten hingewiesen und die zuletzt gültigen Daten bleiben weiterhin gültig.</t>
  </si>
  <si>
    <t>Die Aktivierung der Datenversorgung erfolgt – mit Ausnahme des Zugriffes auf Daten, die gerade aktiviert werden ‑ ohne sichtbare Auswirkungen auf die Bedienbarkeit des Gerätes.</t>
  </si>
  <si>
    <t>Im Bedarfsfall ist ein manuelles Zurückschalten auf die zuletzt gültige Datenversorgung möglich, sofern diese noch nicht durch eine noch neuere Version der betreffenden Datenversorgung ersetzt wurde.</t>
  </si>
  <si>
    <t>Mit dem Angebot liefert der Auftragnehmer:
Beschreibung der Vorgänge der Datenaktualisierung auf dem Bordrechner und des Ablaufs der Datenaktualisierung auf dem Bordrechner.</t>
  </si>
  <si>
    <t>Daten und (zum Betrieb des Gerätes wichtige) Software werden immer in mindestens zwei Versionen gehalten.</t>
  </si>
  <si>
    <t>Daten oder Software, deren Gültigkeitsdatum abgelaufen ist, werden vom System selbständig gelöscht, sofern mindestens zwei andere (jüngere) Daten- resp. Softwareversionen vorliegen, von denen eine bereits erfolgreich aktiviert wurde.</t>
  </si>
  <si>
    <t>Daten oder Software, für die mindestens zwei weitere Daten- resp. Softwareversionen mit gleichem Gültigkeitsdatum aber höherer (neuerer) Versionsnummer vorliegen, werden vom System selbständig gelöscht, sofern mindestens zwei andere Daten- resp. Softwareversionen vorliegen, von denen eine bereits erfolgreich aktiviert wurde.</t>
  </si>
  <si>
    <t>Um dem Werkstattpersonal eine komfortable Möglichkeit der Fehlersuche bzw. Wartung des Bordrechners und der Fahrzeugkomponenten zu geben, wird eine Test- und Diagnosefunktion direkt über das Bedienteil des Bordrechners und über einen Standard-Laptop ermöglicht.
Die Testfunktionen können im stehenden und im fahrenden (im ITCS angemeldeten) Fahrzeug aufgerufen und angewendet werden.</t>
  </si>
  <si>
    <t>Folgende Testfunktionen können sowohl über das Bedienteil des Bordrechners als auch über ein Laptop ausgeführt werden:
·      Es können bestimmte Funktionen (z.B. ITCS-Telegramme, sämtliche Wagenbustelegramme, Setzen und Abfragen sämtlicher Steuereingänge des Bordrechners) manuell ausgelöst werden.
·      Im Testmodus werden zusätzliche Informationen angezeigt, wie z.B. Ortungsinformationen/GPS-Koordinaten, Haltestelleninformationen, etc.
·      In der Testfunktion Parameterfeld können fahrzeugweise die IBIS-Parameter angezeigt und durch den AG unterschiedlich eingestellt werden. Änderungen im Bordrechner werden bei der nächsten Datenver-/-entsorgung wieder in die zentrale Datenversorgung zurückgespielt.
·      Kontrollmöglichkeit der Steuerein- und -ausgänge zum/vom Bordrechner (z.B. Wegimpuls, Türkriterium, etc.)
·      Kontrolle, ob Geräte am IBIS-Wagenbus nach einem Fehlerzustand wieder funktionieren
·      Fahrzeugadresse anzeigen
·      Wegimpulse online anzeigen
·      Wegimpuls-Korrekturfaktor anzeigen
·      Inhalt der ein- und ausgehenden Funktelegramme zwischen ITCS-Server und Bordrechner
·      Anzeige der Softwareversionen inkl. Peripheriegeräte, sofern diese die Funktion unterstützen
·      Systemtest (Kommunikationstest mit automatischer Abfrage aller Kommunikationswege)
·      Testausdruck Fahrscheindrucker</t>
  </si>
  <si>
    <t>Folgende Testfunktionen können über ein Laptop ausgeführt werden:
·      Der Bordrechner kann in einen Testmodus versetzt werden, bei dem der aktuelle IBIS-Telegramm-Verkehr zu den IBIS-Peripheriegeräten im Klartext angezeigt wird. Über Filter können bestimmte IBIS-Adressen oder Telegramme separiert werden. Testtelegramme können manuell aufgerufen werden.
·      Möglichkeit die o.g. Testfunktionen auf dem IBIS-Wagenbus ausführen zu können, jedoch mit komfortablerer Bedienoberfläche und Analyse- sowie Aufzeichnungsmöglichkeit (z.B. Servicelaptop mit Software und den erforderlichen Kabelsätzen).
Über den Laptop ist eine Aufzeichnung aller Daten möglich, um eine spätere Analyse zu ermöglichen.</t>
  </si>
  <si>
    <t>Über eine Diagnosefunktion können mindestens folgende Zustände abgefragt werden:</t>
  </si>
  <si>
    <t>Unabhängig davon führt der Bordrechner nach dem Einschalten einen Selbsttest und stellt das Ergebnis auf der Bedienoberfläche in geeigneter Weise dar. Dies beinhaltet auch die Anzeige der Status der angeschlossenen peripheren Komponenten.</t>
  </si>
  <si>
    <t>Die Wartung und Pflege erfolgt auf Grundlage der den Ausschreibungsunterlagen beigefügten SLA.</t>
  </si>
  <si>
    <t>Die Wartung des Bordrechners kann durch eine Person durchgeführt werden. Der Bordrechner kann einfach von der Montageplatte abmontiert werden. Der Zugriff zum Geräteinnern ist für geschultes Personal problemlos und ohne Einsatz von Spezialwerkzeugen möglich. Damit können sich einzelne Baugruppen im Falle eines Defektes leicht und problemlos austauschen lassen.</t>
  </si>
  <si>
    <t>Der Fahrer hat keinen Zugang zu Geräteinneren (mit Ausnahme des Rollenfachs).</t>
  </si>
  <si>
    <t>Der AN stellt dem AG ein Konsignationslager zur Verfügung. Das Konsignationslager beinhaltet mindestens 5% der im Lieferumfang enthaltenen Geräte, jedoch jeweils mindestens ein Stück.
Für die Bordrechner werden 10 der im Lieferumfang enthaltenen Geräte für das Konsignationslager vorgesehen.
Das Konsignationslager bleibt während der 2-jährigen Verjährungsfrist für Mängelansprüche im Eigentum des Auftragnehmers. Der AG übernimmt das Konsignationslager nach Ablauf der 2-jährigen Verjährungsfrist für Mängelansprüche zum Zeitwert der enthaltenen Komponenten. Der Zeitwert wird an dieser Stelle auf 60% des Neuwertes festgelegt.
Der Bieter legt dem Angebot eine Auflistung des Inhalts des Konsignationslagers bei.</t>
  </si>
  <si>
    <t>Der Bieter gibt die Rücklaufzeit für vom AG zur Reparatur eingesendeter Komponenten im Angebot an. Falls aufgrund hoher Ausfallraten oder langer Reparaturzeiten das Konsignationslager leerläuft, erhöht der AN die Menge der Geräte im Konsignationslager.</t>
  </si>
  <si>
    <t>Im Rahmen des Angebotes erstellt der AN eine Liste mit allen Ersatzteilen, die Bestandteil des Konsignationslagers sind. Die Liste enthält Mengen und Einzelpreise.</t>
  </si>
  <si>
    <t>Der Auftraggeber nimmt den Austausch defekter Geräte vor Ort selbst vor. Die erforderlichen Ersatzgeräte/Ersatzteile entnimmt der Auftraggeber dem Konsignationslager. Defekte Ersatzgeräte/Ersatzteile sendet der Auftraggeber an den Auftragnehmer zur Reparatur. Die Transportkosten trägt der Auftragnehmer.
Bei Serienfehlern erfolgt die Instandhaltung der Geräte durch den Auftragnehmer als Vor-Ort-Service.</t>
  </si>
  <si>
    <t>Voraussetzung für den Austausch defekter Komponenten vor Ort durch den Auftraggeber ist, dass der Auftraggeber notwendiges Spezialwerkzeug, Hebegeräte, Messgeräte und Analysetools in ausreichender Anzahl zur Verfügung gestellt bekommt.</t>
  </si>
  <si>
    <t>Die SR planen, zukünftig ein Subunternehmen zu beauftragen, Fahrten der SR mit gestelltem Personal und gestellten Fahrzeugen durchführen zu lassen.
Um dies umzusetzen, wird eine Lösung gefordert, die ein Tablet als Bordrechner beinhaltet und nicht an die Fahrzeugperipherie angeschlossen ist.
Durch diesen Ansatz wird das Tablet zu einer flexiblen, modernen und unabhängigen Lösung, die für den Betrieb in verschiedensten Fahrzeugen eingesetzt werden kann, ohne die bestehende Infrastruktur verändern zu müssen.</t>
  </si>
  <si>
    <t>Die mobile Bordrechner-Lösung ist modular aufgebaut. Funktionalitäten, die nicht durch das Tablet realisiert werden können, werden durch zusätzliche Geräte umgesetzt.</t>
  </si>
  <si>
    <t>Diese Geräte kommunizieren entweder drahtlos miteinander oder über eine Kabelverbindung, die innerhalb eines geschützten Gehäuses verläuft.
Der Bieter erläutert seinen Lösungsansatz.</t>
  </si>
  <si>
    <t>Das Tablet agiert als eigenständige Einheit und funktioniert unabhängig von der Fahrzeugperipherie.</t>
  </si>
  <si>
    <t>Es wird in einem robusten, industrietauglichen Gehäuse verwendet, um Stößen, Vibrationen und extremen Temperaturen standzuhalten.</t>
  </si>
  <si>
    <t>Schutz vor Wasser und Staub (mindestens IP65) sowie stoßfestes Display (z.B. Gorilla Glass).</t>
  </si>
  <si>
    <t>Die Mobilfunkanbindung erfolgt über ein integriertes Modul (mindestens 4G, optional 5G).</t>
  </si>
  <si>
    <t>Ein präzises GPS-Modul gewährleistet die Echtzeit-Standortübermittlung.</t>
  </si>
  <si>
    <t>Eine Akkulaufzeit von mindestens 10 Stunden wird gewährleistet. Bei einer optionalen Docking-Station erfolgt eine kontinuierliche Stromversorgung im Fahrzeug.</t>
  </si>
  <si>
    <t>Das Display ist benutzerfreundlich, mit mindestens 8 Zoll Bildschirmdiagonale, hoher Helligkeit und Entspiegelung für alle Lichtverhältnisse.</t>
  </si>
  <si>
    <t>WLAN und Bluetooth werden zur Datenübertragung genutzt, mindestens eine USB-C Schnittstelle für externe Verbindungen.</t>
  </si>
  <si>
    <t>Das Tablet hat einen NFC-Leser und erfüllt die Anforderungen gemäß Kapitel 8.2.11 und 8.2.12.</t>
  </si>
  <si>
    <t>Tablets sind mit einer Docking-Station für Aufladung und Stabilität im Fahrzeug ausgestattet.</t>
  </si>
  <si>
    <t>Flexible Lösungen für Stromversorgung und Halterung erleichtern den Einsatz in verschiedenen Fahrzeugtypen.</t>
  </si>
  <si>
    <t>Der Funktionsumfang ist identisch zur Druckfunktionalität gemäß Kapitel 8.2.10.</t>
  </si>
  <si>
    <t>Grundsätzlich wird auf den Tablets die gleiche Software verwendet wie auf den anzubietenden Kombigeräten, welche fest in den Fahrzeugen verbaut wird.</t>
  </si>
  <si>
    <t>Die Software gewährleistet sämtliche Funktionen für das ITCS sowie das Ticketing, welche in den Kapiteln 8.4 bis 8.14 als Anforderungen formuliert sind.
Ausnahmen bilden Anforderungen, welche ohne die vorgesehene Anbindung der Tablets an die Fahrzeugperipherie voraussetzen.</t>
  </si>
  <si>
    <t>Der Bieter gibt an, welche betrieblichen Einschränkungen im Zusammenhang mit dem Einsatz mobiler Bordrechner bestehen.</t>
  </si>
  <si>
    <t>Der Bieter beschreibt in einem Konzept den Aufbau der Hardware im Fahrzeug.</t>
  </si>
  <si>
    <t>Das tHGS stellt mindestens folgende Funktionen zur Verfügung:</t>
  </si>
  <si>
    <t>Die einzelnen Module werden in den folgenden Kapiteln im Detail beschrieben.</t>
  </si>
  <si>
    <t>Neue Geräte werden durch einen Systemadministrator im System angelegt.</t>
  </si>
  <si>
    <t>Das tHGS ist in der Lage, verschiedene Generationen oder Ausstattungsvarianten von Geräten zu erkennen, zu unterscheiden und darzustellen.</t>
  </si>
  <si>
    <t>Es existiert eine Geräteübersicht, in der alle Geräte mit ihrem jeweiligen Status angezeigt werden.
Die Geräte können folgende Status haben:
·      Betriebsbereit
·      vermindert betriebsbereit
·      Außer Betrieb
·      Inaktiv
·      Datenübertragung läuft</t>
  </si>
  <si>
    <t>Die Geräteübersicht umfasst dabei zusätzlich zu den Bordrechnern/Fahrscheindruckern mind. folgende Geräte:
·      SW-Version (Soll und Ist)
·      Halteplatten (Status und Standort)
·      Funkgeräte (Status, Standort, SW-Version)
·      Außenanzeiger (Status)
·      Innenanzeiger (Status, Standort, SW-Version)
·      SIM-Karten  (SIM-Kartennummer und Rufnummer)
·      SAM-Karten (SAM-Nummer, Erfassung des Status, z. B. Gültigkeit)</t>
  </si>
  <si>
    <t>Der Gerätestatus wird einfach und sofort erkennbar z.B. durch verschiedene Farben dargestellt.</t>
  </si>
  <si>
    <t>Die Übersichtsanzeige lässt Sortierungen wie z.B. nach Fahrzeugnummer, Gerätenummer oder Status zu.</t>
  </si>
  <si>
    <t>In der Übersichtsanzeige können Filter wie z.B. Fahrzeugnummernbereich, aktive oder inaktive Geräte gesetzt und vordefiniert werden.</t>
  </si>
  <si>
    <t>Aktive Geräte, welche sich innerhalb eines definierten Zeitraumes nicht am tHGS angemeldet haben, werden gesondert dargestellt.</t>
  </si>
  <si>
    <t>Der Zeitraum, wann sich Geräte am tHGS anmelden müssen, kann vom Systemadministrator eingestellt werden.</t>
  </si>
  <si>
    <t>Ein Gerät, welches sich in der Werkstatt oder im Lager befindet, kann durch einen autorisierten Nutzer manuell „inaktiv“ gesetzt werden. </t>
  </si>
  <si>
    <t>Melden sich inaktive Geräte am tHGS an, so werden sie automatisch wieder auf aktiv gesetzt.</t>
  </si>
  <si>
    <t>Die Geräteverwaltung verfügt über ein Ereignisfenster welches online Systemereignisse anzeigt.</t>
  </si>
  <si>
    <t>Systemereignisse lassen sich als Alarme definieren.</t>
  </si>
  <si>
    <t>In der Geräteverwaltung lässt sich zu jedem Gerät eine Detailansicht öffnen.
Hier lassen sich der zuletzt gemeldete Zustand sowie der aktuelle Datenstand einsehen.</t>
  </si>
  <si>
    <t>In der Detailansicht lassen sich weitere Befehle wie z.B. Geräteneustart, Statusupdate oder ähnliches ausführen.</t>
  </si>
  <si>
    <t>Die Geräteverwaltung erlaubt es, einzelne Geräte in Gruppen zusammenzufassen.</t>
  </si>
  <si>
    <t>Gerätekonfigurationen, Tarife, Layout-Dateien usw. können für einzelne Geräte oder Gerätegruppen bereitgestellt werden.</t>
  </si>
  <si>
    <t>Geräte, die innerhalb eines parametrierbaren Zeitraums zur Verfügung gestellte Daten nicht abholen, erzeugen eine Fehlermeldung.</t>
  </si>
  <si>
    <t>Die Geräteverwaltung ermöglicht es einen USB-Stick mit Update Dateien zu erzeugen.</t>
  </si>
  <si>
    <t>Zusätzlich können Betriebs- und Verkaufsdaten über externe Speichermedien eingelesen werden.</t>
  </si>
  <si>
    <t>Die Übertragung von auf dem tHGS bereitgestellten Daten auf die Endgeräte erfolgt:</t>
  </si>
  <si>
    <t>Alle zur Verfügung stehenden Daten können einzelnen Geräten oder Gerätegruppen zugewiesen werden.</t>
  </si>
  <si>
    <t>Eine alternative Versorgung bzw. Entsorgung über einen Datenträger (USB-Stick) ist möglich. Die Daten werden hierbei verschlüsselt abgelegt.</t>
  </si>
  <si>
    <t>Unvollständige, korrupte oder fehlende Daten werden selbständig vom System erkannt und gemeldet.</t>
  </si>
  <si>
    <t>Im Ticketlayout Editor besteht die Möglichkeit für den AG, die Layouts aller erforderlichen Tickets und Belege in einer WYSIWYG Applikation zu erstellen.</t>
  </si>
  <si>
    <t>Bereits vorinstallierte Belege können an die Bedürfnisse des AG angepasst werden.</t>
  </si>
  <si>
    <t>Ticketlayouts können kopiert werden und dienen so als Grundlage für andere Tickets.</t>
  </si>
  <si>
    <t>Der Editor bietet mindestens folgende Möglichkeiten zur Einbindung:</t>
  </si>
  <si>
    <t>Über exakt einstellbare Leisten, Raster, Ankerpunkte, Lineale (mit mm / cm –Skalierung) oder vergleichbare Hilfsmittel ist eine exakte Positionierung aller Objekte auf dem Layout möglich. Das System unterstützt alle erforderlichen Schriften und -größen. Text kann links-/rechtsbündig und zentriert ausgegeben werden.</t>
  </si>
  <si>
    <t>Jeder Fahrausweisart kann ein eigenes Layout zugeordnet werden.</t>
  </si>
  <si>
    <t>Der Bieter beschreibt ein Konzept mit mindestens folgendem Inhalt:</t>
  </si>
  <si>
    <t>Die Erstkonfiguration der Ticketlayouts gemäß den Wünschen des AG wird vom AN durchgeführt und ist Bestandteil des Leistungsumfangs.</t>
  </si>
  <si>
    <t>Es besteht die Möglichkeit für den AG die Verkaufsoberfläche über einen Editor den eigenen Bedürfnissen gemäß anzupassen.</t>
  </si>
  <si>
    <t>Die Änderungsmöglichkeiten umfassen mindestens:</t>
  </si>
  <si>
    <t>Der Layout-Editor verfügt über eine Versionspflege und die Verwaltung zeitlicher Gültigkeitsbereiche.</t>
  </si>
  <si>
    <t>Der Bieter legt mindestens zwei Entwürfe für das Layout der Verkaufsoberfläche im Rahmen der Angebotslegung bei.</t>
  </si>
  <si>
    <t>Die Erstkonfiguration der Verkaufsoberfläche gemäß den Wünschen des AG wird von AN durchgeführt und ist Bestandteil der Leistung.</t>
  </si>
  <si>
    <t>Für die Ausgabe von Texten über TTS steht ein umfangreicher Editor zur Verfügung, über den die Vokalisierung angepasst werden kann. Hierzu können verschiedene Parameter angepasst werden:
·      Phonetik
·      Geschwindigkeit
·      Pausen
·      Lautstärke</t>
  </si>
  <si>
    <t>Es steht eine Ersetzungsfunktion zur Verfügung, über die bspw. textlich erscheinende Abkürzungen beim Vorlesen nicht abgekürzt ausgesprochen werden. (Str. -&gt; Straße)</t>
  </si>
  <si>
    <t>Das tHGS verfügt über ein integriertes Modul, in dem Systemereignisse erfasst werden.</t>
  </si>
  <si>
    <t>Alle Berichte und Statistiken lassen sich exportieren. Dabei werden mindestens die Formate .xml, .pdf, .csv und .xlsx unterstützt.</t>
  </si>
  <si>
    <t>Alle Systemereignisse werden im System zentral protokolliert.</t>
  </si>
  <si>
    <t>Systemereignisse umfassen alle Vorkommnisse, die während des laufenden Betriebes durch die angeschlossenen Endgeräte verursacht werden.
Sie umfassen unter anderem:</t>
  </si>
  <si>
    <t>Der Bieter fügt dem Angebot eine Liste aller Systemereignisse bei.</t>
  </si>
  <si>
    <t>Das tHGS verfügt über ein Alarmmodul, welches den Auftraggeber umgehend informiert, wenn als Alarme definierte Systemereignisse auftreten.</t>
  </si>
  <si>
    <t>Ebenso führt das Ausbleiben erwarteter definierter Systemereignisse (z.B. erwartete Dienstanmeldung) zu Alarmmeldungen.</t>
  </si>
  <si>
    <t>Alle Systemereignisse können vom Betreiber als Alarme definiert werden.</t>
  </si>
  <si>
    <t>Es können Alarme als Alarmgruppen definiert werden, welche nur bestimmten Benutzern angezeigt werden.</t>
  </si>
  <si>
    <t>Die Information der Bediener kann auf folgende Weise erfolgen:</t>
  </si>
  <si>
    <t>Das Vertriebshintergrundsystem (vHGS) des ITCS/EFM-Systems dient im Rahmen der Steuerung der Verkaufsprozesse u.a. zur Bereitstellung sämtlicher für die Fahrscheinkontrolle und den Fahrscheinverkauf erforderlichen Solldaten sowie für die Erfassung und Weitergabe der Verkaufsdaten. Es umfasst folgende Aufgaben:
·      Verkaufsdatensätze zur Nebenbuchhaltung (UFHO der Fa. Amcon)
·      Übernahme Tarifdaten aus UFHO
·      Verkäuferkontenverwaltung
·      Auswertungen
·      Abrechungsperioden
·      Verwaltung des E-Ticketings</t>
  </si>
  <si>
    <t>Entsprechend notwendige Schnittstellen und Datenmodellanpassungen liegen in der Verantwortung des Auftragnehmers. Systemprozesse werden soweit möglich zwischen den vHGS und den angebundenen Systemen automatisiert.</t>
  </si>
  <si>
    <t>Im vHGS ist keine eigene zentrale Zahlungsverwaltung vorgesehen. Die zentrale Zahlungsverwaltung erfolgt in dem nachgeschalteten System UFHO.
Im vHGS wird eine Transaktionsübersicht bereitgestellt uns Transaktionen darin verwaltet. Sämtliche Transaktionen werden an das System UFHO gespiegelt.</t>
  </si>
  <si>
    <t>Das vHGS erfüllt und befolgt die Standards der Grundsätze der ordnungsgemäßen Buchführung (GoB/GoBD).</t>
  </si>
  <si>
    <t>Das System ist auf spätere Einbindung weiterer Vertriebskanäle wie Vorverkauf, Abo vorbereitet.</t>
  </si>
  <si>
    <t>Das System kann in Zukunft zu einem ID-Ticketsystem ausgebaut werden</t>
  </si>
  <si>
    <t>Im Schichtmodul werden alle importierten Verkaufsschichten der Bordrechner verwaltet.</t>
  </si>
  <si>
    <t>Die Pflege und Verarbeitung von Schichten erfolgt grundsätzlich im System UFHO der Fa. Amcon, um doppelte Datenpflege in diesem Modul zu vermeiden. Der Benutzer hat dennoch die Möglichkeit, Verkaufsschichten einzusehen und in Bedarfsfällen diese zu ändern.</t>
  </si>
  <si>
    <t>Verkaufsschichten werden im Bordrechner gemäß Kapitel 8.6.5 erfasst und an das vHGS übermittelt.</t>
  </si>
  <si>
    <t>Die Daten werden für die Weiterverarbeitung für das System UFHO gemäß Kapitel 10.5 vorbereitet.</t>
  </si>
  <si>
    <t>Das vHGS übermittelt mehrmals täglich die Verkaufsschichten über eine automatisierte Schnittstelle an das System UFHO.</t>
  </si>
  <si>
    <t>Alle vom vHGS empfangenen Daten sind dort persistent zu speichern.</t>
  </si>
  <si>
    <t>Im Tarifpflegemodul werden alle importierten sowie manuell eingepflegten Tarife verwaltet.</t>
  </si>
  <si>
    <t>Die Tarifdatenpflege erfolgt grundsätzlich im System UFHO der Fa. Amcon, um doppelte Tarifdatenpflege in diesem Modul zu vermeiden. Ein berechtigter Benutzer hat dennoch die Möglichkeit, Tarifdaten einzusehen und in Bedarfsfällen diese zu ändern.</t>
  </si>
  <si>
    <t>Das vHGS verfügt über ein vollständiges Tarifmodul. Die Tarifdaten der SR werden aus dem UFHO-System übernommen und in das vHGS eingespielt. Nach der Übernahme sind die Tarifdaten im vHGS versioniert, einsehbar und bearbeitbar.</t>
  </si>
  <si>
    <t>Es besteht die Möglichkeit, einem Tarif eine zeitliche (Start- und Enddatum) und eine räumliche Gültigkeit zuzuweisen</t>
  </si>
  <si>
    <t>Die Tarifverwaltung erfolgt archivabhängig. Dies bedeutet, dass alle Tarifdaten zu einer logischen Struktur zusammengefasst werden, dem so genannten Tarifarchiv. Ein Tarifarchiv wird eindeutig identifiziert durch den Gültigkeitsbeginn (Datum und Version).</t>
  </si>
  <si>
    <t>Der Benutzer hat die Möglichkeit mehrere verschiedene Tarife gleichzeitig zu pflegen und freizugeben.</t>
  </si>
  <si>
    <t>Der Gültigkeitsbeginn und die Version entscheiden, welches der freigegebenen Archive (mindestens drei Archive können in den Verkaufsgeräten abgelegt werden) auf die Verkaufsgeräte übertragen und aktiv geschaltet wird.</t>
  </si>
  <si>
    <t>Die Tarifdaten werden im HUSST-Format bereitgestellt und an das vHGS übergeben. Das vHGS unterstützt mindestens die HUSST Version 2.46 und ist in der Lage die bereitgestellten Tarifdaten zu importieren.
Die genaue Schnittstellenversion wird im Rahmen der Pflichtenheftphase festgelegt.
Die Detailabstimmung erfolgt in der Pflichtenheftphase.</t>
  </si>
  <si>
    <t>Folgende Tarife werden durch das Gesamtsystem abgebildet:
·      VRR
·      VRS</t>
  </si>
  <si>
    <t>Die Tarifdaten der SR werden zukünftig im System UFHO der Fa. Amcon zur Verfügung stehen. Eine technische Schnittstelle ist vorhanden, so dass eine manuelle Erstversorgung durch den AN vorgenommen wird.</t>
  </si>
  <si>
    <t>Im Tarifeditor können importierte Tarife editiert sowie weitere Tarife angelegt und gepflegt werden.</t>
  </si>
  <si>
    <t>Folgende Parameter können mindestens gepflegt werden:</t>
  </si>
  <si>
    <t>Der Bieter beschreibt sein Konzept mit mindestens folgendem Inhalt:</t>
  </si>
  <si>
    <t>Das führende System für die Verkäuferdaten ist UFHO der Fa. Amcon. Die Übermittlung der Verkäuferdaten aus UFHO zum vHGS wird über eine Schnittstelle im HUSST-Format (siehe Kapitel 10.4) realisiert.</t>
  </si>
  <si>
    <t>Die Pflege der Verkäuferdaten erfolgt grundsätzlich im System UFHO der Fa. Amcon, um doppelte Datenpflege in diesem Modul zu vermeiden. Ein berechtigter Benutzer hat dennoch die Möglichkeit, Verkäuferdaten einzusehen und zu editieren.</t>
  </si>
  <si>
    <t>Die Verkäuferkontoverwaltung dient der Ansicht der Verkäuferstammdaten sowie der jeweiligen Verkäuferkonten. Die Pflege der Stammdaten beinhaltet mindestens folgende Angaben:</t>
  </si>
  <si>
    <t>·      Name;
·      Vorname;
·      Anrede (Geschlecht);
·      Vertriebsstelle, Standort;
·      Personalnummer;
·      Konto Limits (Zeitpunkt der letzten Einzahlung und/oder ausstehender Betrag)
·      Debitorennummer;
·      Kreditorennummer;
·      Bemerkung / Notizen.</t>
  </si>
  <si>
    <t>Eine Detailabstimmung über die Attribute erfolgt in der Pflichtenheftphase.</t>
  </si>
  <si>
    <t>In der Verkäuferkontoverwaltung sind alle Verkäufer sichtbar, die über eine Anmeldeberechtigung an Endgeräten verfügen.</t>
  </si>
  <si>
    <t>Im Verkäuferkonto werden automatisch alle umsatzrelevanten Vorgänge gespeichert, wie z.B.
·      Schichtinformationen
·      Barverkäufe (ab 01.01.2027 nicht mehr möglich)
·      Bargeldlose Verkäufe
·      Stornos</t>
  </si>
  <si>
    <t>In der Verkäuferkontoverwaltung werden alle Nutzer gepflegt, die über eine Anmeldeberechtigung an Endgeräten verfügen.</t>
  </si>
  <si>
    <t>Das System unterscheidet zwischen einem Fahrer und Service-Personal:
Das Service-Personal hat Zugang zur Verkaufsoberfläche des Fahrscheindruckers, ist aber nicht in der Lage gültige Fahrscheine zu erstellen. Es werden grundsätzlich ungültige Muster gedruckt.</t>
  </si>
  <si>
    <t>Fahrerkonten können jederzeit durch einen autorisierten Benutzer gesperrt oder entsperrt werden.
Der Vorgang wird im System protokolliert.</t>
  </si>
  <si>
    <t>Es liegt im Ermessen des AG, ob Fahrer automatisch gesperrt werden, sobald eines der eingestellten Limits erreicht wird. Diese Nutzereinstellung wird über das tHGS ermöglicht.</t>
  </si>
  <si>
    <t>Alle relevanten Kontodaten werden automatisch unmittelbar über eine bidirektionale Schnittstelle zwischen Kontoverwaltung und Endgeräten wie Bordrechner/Fahrscheindrucker ausgetauscht und aktualisiert.</t>
  </si>
  <si>
    <t>Für die Verkäufer werden bei Bedarf Kontoauszüge mit entsprechenden Umsatz- und Einzahlungsdaten, ggf. angelegten Zusatztexten sowie Start- und Abschlusssalden im vHGS erzeugt. Filterkriterien sind frei wählbar (siehe Kapitel 5.2.10).</t>
  </si>
  <si>
    <t>In der Verkäuferkontoverwaltung werden die von den Verkäufern eingereichten Stornos und Gutschriften geprüft und verbucht.</t>
  </si>
  <si>
    <t>Es besteht im vHGS die Möglichkeit, eine Saldenliste nach Verkäufer zu führen.</t>
  </si>
  <si>
    <t>Eine frei wählbare Filterfunktion, z.B. nach Saldenhöhe, Verkäufer, Einzahlungsdatum, etc. steht zur Verfügung.</t>
  </si>
  <si>
    <t>Die Einzahlung der Verkaufserlöse werden im System UFHOüberwacht.</t>
  </si>
  <si>
    <t>Der Bieter erläutert die Verkäuferkontoverwaltung und den Austausch der Daten mit dem führenden Vertriebssystem im Angebot.</t>
  </si>
  <si>
    <t>Das vHGS erfüllt alle Voraussetzungen, um die E-Ticketkontrolle auf den Fahrzeugen reibungslos zu gewährleisten. Es werden alle für die Kontrolle und Ausgabe notwendigen Stammdaten, Bewegungsdaten und Zertifikate, die für die Nutzung der E-Ticketstandards VDV-KA und UIC notwendig sind, verwaltet.</t>
  </si>
  <si>
    <t>Im vHGS sind alle erforderlichen Funktionen und Bedienoberflächen im vHGS umzusetzen, die zum Import, der Verwaltung und der Verteilung von Kryptogrammen des VDV-KA-Sicherheitsmanagements auf die VDV-KA-SAMs der Bordrechner notwendig sind.</t>
  </si>
  <si>
    <t>Dabei werden folgende Prozesse umgesetzt:
·      Verwaltungsprozesse für die Geräteinfrastruktur der Bordrechner, der zugehörigen Stammdaten sowie der in den Bordrechnern bzw., im vHGS enthaltenen Sicherheitsmodule und KA-SAM, und der darauf befindlichen Schlüssel einschließlich der automatischen Ermittlung der Konfiguration des Bordrechners
·      Black- und Whitelist für SAM-Module inkl. Import der entsprechenden SAM-Produktionsliste der VDV-ETS
·      Parametrisierung und Konfiguration der Bordrechner und seiner Komponenten
·      Prozesse zur Aktivierung bzw. Freischaltung von KA-SAM (unter Verwendung von KA-Aktivierungsmedien) und von Sicherheitsmodulen der Kreditwirtschaft
·      Überwachungsprozesse im Bordrechner und im vHGS einschließlich der zugehörigen Prozesse zur Meldung von Störungen bzw. zur Behebung von Störungen
·      Diagnoseprozesse für den Bordrechners und das vHGS
·      Protokollierung von Prozessen im Bordrechner
·      Protokollierung von Prozessen im vHGS
·      Prozesse zur Steuerung und Überwachung des Datenaustauschs zwischen Bordrechner und vHGS
·      Prozesse zur Steuerung und Überwachung des Datenaustauschs zwischen vHGS und Schnittstelle</t>
  </si>
  <si>
    <t>Das gelieferte System ist vorbereitet auf die Umsetzung der neuen VDV-KA Version 3.x (etiCore).</t>
  </si>
  <si>
    <t>Der Bieter integriert bzw. stellt das System um auf etiCore/ VDV KA 3.0.</t>
  </si>
  <si>
    <t>Der Bieter erläutert in einem Konzept den aktuellen Umsetzungsstand und die Entwicklungsplanungen zur Umsetzung der neuen VDV-KA Version</t>
  </si>
  <si>
    <t>Die öffentlichen Zertifikate zur Kontrolle von im UIC-Standard ausgegebenen Tickets (inkl. Deutschlandticket) können eingelesen und verteilt werden. Es sind sämtliche über das Zertifikatsmanagement der DTVG bereitgestellten Zertifikate einzulesen. Zu jedem Zertifikat ist die zeitliche Gültigkeit im vHGS anzuzeigen. Sowohl das Updaten als auch das Einlesen neuer Zertifikate ist durch den Anwender möglich.</t>
  </si>
  <si>
    <t>Die Zertifikate zum Deutschlandticket können eingelesen und an die Geräte verteilt werden.</t>
  </si>
  <si>
    <t>Die Zertifikate der PKI der VDV-KA können eingelesen und an die Geräte verteilt werden.</t>
  </si>
  <si>
    <t>Das Issuer-Zertifikat für das Mobile Secure Ticket kann eingelesen und an die Geräte verteilt werden.</t>
  </si>
  <si>
    <t>Die Kryptogramme für die symmetrischen Schlüssel der KA können eingelesen und an die Geräte mit den zum Kryptogramm passenden SAMs verteilt werden.</t>
  </si>
  <si>
    <t>Die Nummern der SAMs werden dem Gerät zugeordnet. Es ist jederzeit abrufbar, wo sich welches SAM befindet, auch bei den SAMs die aktuell nicht im Einsatz sind.</t>
  </si>
  <si>
    <t>Für die SAMs werden mindestens verwaltet:
·      SAM-Nummer
·      Gültigkeitsbeginn und -ende
·      Org_ID
·      Transaktionszählerstand
·      Load-Key-Zähler
·      symmetrische Schlüssel
-     &gt; Schlüsselnummer
-     &gt; Org_ID
-     &gt; Version
-     &gt; Nutzungslimit und Zählerstand
·      asymmetrische Schlüssel
·      zu ladende Schlüssel (Kryptogramme)
·      zu löschende Schlüssel</t>
  </si>
  <si>
    <t>Weichen die von einem Bordrechner gesendeten Daten des SAM von denen im vHGS gespeicherten ab, wird dies gemeldet und entsprechend protokolliert. Sofern das SAM auf der Whitelist steht können die SAM-Daten automatisch übernommen werden.</t>
  </si>
  <si>
    <t>Kryptogramme mit nachzuladenden Schlüsseln werden passend zum dort installierten SAM an den jeweils richtigen Bordrechner gesendet. Die Rückmeldung des SAMs wird empfangen und verwaltet. Es gibt eine Übersicht aller Kryptogramme inkl. Warnfunktion, wenn diese ablaufen.</t>
  </si>
  <si>
    <t>DL-Kontrollmodule nach KA können über eine Schnittstelle eingelesen werden und sowohl im Test- als auch im Produktivsystem eingesetzt werden (Level-2 als auch Level-3-System).</t>
  </si>
  <si>
    <t>DL-Kontrollmodule werden immer für Security-Level-3 geliefert. Für den Einsatz in der Testumgebung wird das DL-Kontrollmodul durch das System, alternativ auch über ein externes Tool, auf Level-2 umgewandelt.</t>
  </si>
  <si>
    <t xml:space="preserve"> Über das zentrale Vertriebssystem UFHO der Fa. Amcon wird das vHGS an die ION-Kommunikation angebunden. Das System UFHO fungiert als zentrale Vermittlungsstelle für den Auftraggeber. Das zuliefernde System verfügt über eine Schnittstelle zur Übertragung der VDV-KA Bewegungsdaten zum UFHO. Als Schnittstelle kommt die Amcon Standard-Schnittstelle (SST) zum Einsatz. Die Schnittstellendokumente sind als Anlage 5 beigefügt. </t>
  </si>
  <si>
    <t>Die aktuellen Sperrlisten werden mindestens einmal täglich vor Dienstbeginn auf die Geräte verteilt. Der Zeitpunkt der Aktualisierung ist konfigurierbar über das vHGS</t>
  </si>
  <si>
    <t xml:space="preserve">Sperrnachweise der Bordrechner werden im vHGS gesammelt. Diese werden dann parametrisierbar vom vHGS an die SST oder an das ION übertragen </t>
  </si>
  <si>
    <t>Mit TXB bestätigte Transaktionen bleiben für eine parametrisierbare Zahl von Tagen in vHGS zwischengespeichert. Mit TXA abgelehnte Transaktionen müssen bearbeitet und erneut versendet werden können. Fehlende Bestätigungen werden im vHGS angezeigt.</t>
  </si>
  <si>
    <t xml:space="preserve">Von der ZVM müssen mindestens einmal täglich Aktionslisten importiert werden. Als Schnittstelle wird die SST von der Fa. Amcon genutzt. </t>
  </si>
  <si>
    <t>Die Aktionslisten werden mindestens einmal täglich auf die Bordrechner verteilt.</t>
  </si>
  <si>
    <t xml:space="preserve">Aktionsnachweise werden mindestens einmal täglich über die SST an die ZVM weitergeleitet. Es gelten hierbei die auch die Vorgaben der ION-Spezifikation </t>
  </si>
  <si>
    <t>Aktionsnachweise bleiben für eine parametrisierbare Zahl von Tagen nach der Übertragung an den VRR zwischengespeichert.</t>
  </si>
  <si>
    <t xml:space="preserve">Erfassungs- und Kontrollnachweise werden mindestens einmal täglich vom Bordrechner an das vHGS verteilt. </t>
  </si>
  <si>
    <t>Erfassungs- und Kontrollnachweise werden mindestens einmal täglich über die Schnittstelle an die ZVM weitergeleitet. Es gelten hierbei auch die Vorgaben der ION-Spezifikation</t>
  </si>
  <si>
    <t>Die verschiedenen Zertifikate können verwaltet werden. Vor Ablauf der Zertifikate wird eine Meldung in Klartext ausgegeben, die darauf hinweist.</t>
  </si>
  <si>
    <t xml:space="preserve">Das Issuer-Zertifikat für das Mobile Secure Ticket kann aus dem vHGS heraus gesperrt werden. </t>
  </si>
  <si>
    <t>Die Umsetzung der Speicherung des Betreiberaktivierungsschlüssels, der VDV-KA-Zertifikate und VDV-KA-Kryptogramme im vHGS verhindern insbesondere ein Ausspähen, ein missbräuchliches Auslesen und ein missbräuchliches Verwenden dieser Elemente.</t>
  </si>
  <si>
    <t>Das vHGS kann mit mehreren VDV-KA - Org-IDs umgehen.</t>
  </si>
  <si>
    <t>Das vHGS stellt sicher, dass die Sperr- und Aktionslisten zyklisch von der ZVM geladen und verteilt werden. Der Zyklus des Datenaustauschs ist im vHGS konfigurierbar. Der Datenaustausch wird protokolliert. Detailabstimmungen dazu erfolgen in der Pflichtenheftphase.</t>
  </si>
  <si>
    <t>Dieses Modul des vHGS arbeitet im Sicherheitslevel 2 oder 3 der VDV-KA.</t>
  </si>
  <si>
    <t>Dieses Modul verfügt über eine Funktion zur Einstellung des Sicherheitslevels der VDV-KA (Level 2 oder 3).</t>
  </si>
  <si>
    <t>Das vHGS generiert automatisch vor Ablauf von einem oder mehreren VDV-KA-SAMs eine Warnung. Die Frist der Warnmeldung ist konfigurierbar.</t>
  </si>
  <si>
    <t>Die Daten zu allen VDV-KA-SAMs werden in geeigneter Weise im vHGS historisiert abgelegt. Alle VDV-KA-SAM bleiben unabhängig von ihrem Status als Objekte im vHGS erhalten, um Transaktionen und Sachverhalte rückwirkend nachvollziehen zu können. Ein erneuter Import von VDV-KA-SAM-Daten löscht vorhandene VDV-KA-SAM-Daten im vHGS, die im Import nicht mehr enthalten ist, nicht.</t>
  </si>
  <si>
    <t>Detailabstimmungen zur Ausgestaltung der VDV-KA-Funktionen und der Übertragung an die ZVM (Amcon) im vHGS erfolgen in der Pflichtenheftphase.</t>
  </si>
  <si>
    <t>Mit dem Angebot liefert der Auftragnehmer:
·      Eine detaillierte Beschreibung zum vHGS-Import des Betreiberaktivierungsschlüssels, VDV-KA-Zertifikate und der VDV-KA-Kryptogramme, zur sicheren Speicherung der Elemente im vHGS, zur Verteilung an die Bordrechner und der darin enthaltenen VDV-KA-SAMs.
·      Eine Zertifizierung des vHGS nach VDV-KA mindestens in der Version 1.10 zum Zeitpunkt der Abnahme</t>
  </si>
  <si>
    <t>Das System arbeitet VDV-KA-konform, um die Interoperabilität zwischen verschiedenen E-Ticketing-Systemen und Verkehrsunternehmen sicherzustellen.</t>
  </si>
  <si>
    <t>Das führende Vertriebshintergrundsystem UFHO (Fa. Amcon) übernimmt für die Stadtwerke Remscheid die Funktion einer zentralen Vermitllungsstelle (ZVM). Eine detailierte Schnittstellenbeschreibung der Amcon Standard-Schnittstelle ist als Anlage 5 den Vergabeunterlagen beigefügt.</t>
  </si>
  <si>
    <t>Das System bindet sich über die Schnittstelle an die ZVM an, um den Datenaustausch zwischen verschiedenen Verkehrsunternehmen und ihren Vertriebshintergrundsystemen zu ermöglichen.
Hierzu zählen insbesondere:
·      Umsetzung von Kontrollfunktionen im Sinne eines DLS,
·      Umsetzung von Ausgabefunktionen im Sinne eines KVPS,
·      Nutzung des Produkt- und Kontrollmoduls (PKM) für Verkauf und Kontrolle von E-Tickets,
·      Austausch von Sperr- und Aktionslisten (KOSE, ALISE)
·      Erzeugung und Versand von VDV-KA konformen Transaktionen (z.B. Kontrollnachweise, Ausgabenachweise etc.)
·      Anbindung an eine regionale Servicestelle bzw. an die zentrale Vermittlungsstelle (ZVM).
Eine Detailabstimmung zur Schnittstelle und über die auszuführenden VDV-KA Funktionalitäten erfolgt in der Pflichtenheftphase</t>
  </si>
  <si>
    <t>Im Bedarfsall verfügt das System über alle technischen Voraussetzungen eine direkte ION-Kommunikation durchzuführen.</t>
  </si>
  <si>
    <t>Definierte Zeiträume der Abrechnungsperioden sind:</t>
  </si>
  <si>
    <t>Für jeden dieser definierten Zeiträume sind mindestens folgende Abrechnungsarten möglich:
·      Zwischenabrechnung;
·      Endabrechnung</t>
  </si>
  <si>
    <t>Für jede dieser Abrechnungsarten ist stets eindeutig, ob es sich um
·      eine echte Abrechnung von Verkäufen (mit und ohne Verkaufsdaten),
·      eine Abrechnung von Testverkäufen (mit und ohne Verkaufsdaten)
handelt.</t>
  </si>
  <si>
    <t>In der jeweiligen Zwischenabrechnung werden alle Abrechnungen auf Basis der aus den Fahrscheindruckern übermittelten Verkaufsdaten, die noch nicht in die Endabrechnung übernommen worden sind, zusammengefasst.</t>
  </si>
  <si>
    <t>In der jeweiligen Endabrechnung werden alle Abrechnungen des jeweiligen definierten Zeitraumes zusammengefasst.</t>
  </si>
  <si>
    <t>In der jeweiligen Endabrechnungs-Verwaltung werden alle Endabrechnungen der jeweiligen definierten Zeiträume zusammengefasst.</t>
  </si>
  <si>
    <t>Für jede Abrechnungsart werden relevante Zwischensummen und Endsummen ausgewiesen.</t>
  </si>
  <si>
    <t>„Verspätete“ Verkaufsmeldungen (z.B. verspätete Datenübertragung eines Fahrzeugs aufgrund eines Defekts) können abgeschlossenen Abrechnungsperioden zugeordnet werden und werden im Export an das Finanzbuchhaltungssystem (siehe Kapitel 5.2.1) berücksichtigt.
Der Bieter erläutert sein Konzept.</t>
  </si>
  <si>
    <t>Das vHGS unterstützt die Bediener bei der Abstimmung der Konten zwischen dem vHGS und der Nebenbuchhaltung UFHO hinsichtlich der Funktionalitäten im Rahmen der Schnittstelle aus Kapitel 10.4.
Der Bieter erläutert sein Konzept zur Kontenabstimmung.</t>
  </si>
  <si>
    <t>In der Nutzerverwaltung werden alle Benutzer des HGS angelegt und verwaltet.</t>
  </si>
  <si>
    <t>Die Rechteverwaltung im HGS erfolgt durch ein Rollenmodell. Der Bieter erläutert sein Konzept.</t>
  </si>
  <si>
    <t>Der AG hat die Möglichkeit seinen Anforderungen entsprechend verschiedene Rollen (z.B. Systemadministrator, Abteilungsleiter, Fahrer, Werkstatt usw.) selbstständig anzulegen und entsprechende Rechte den Rollen zuzuweisen.</t>
  </si>
  <si>
    <t>Rechte für Funktionen zur Datenpflege beinhalten mehrere Berechtigungsstufen, mindestens: „Lesen“, „Ändern“, „Anlegen“ und „Löschen“</t>
  </si>
  <si>
    <t>Wird ein neuer Benutzer angelegt, so wird ihm durch das HGS automatisch ein initiales Passwort zugewiesen, welches nach erstmaliger Anmeldung geändert wird.</t>
  </si>
  <si>
    <t>Jeder Benutzer kann sein Passwort selbständig jederzeit ändern.</t>
  </si>
  <si>
    <t>Ein Systemadministrator kann Benutzer-Passwörter zurücksetzen aber nicht einsehen.</t>
  </si>
  <si>
    <t>Das System unterstützt die Erstellung von Passwortregeln. Vom Benutzer geänderte Passwörter werden vom System zurückgewiesen, wenn sie nicht den aktuellen Passwortregeln entsprechen.</t>
  </si>
  <si>
    <t>Bediener können vom Systemadministrator manuell gesperrt werden.</t>
  </si>
  <si>
    <t>Nach mehrmaliger falscher Anmeldung (Anzahl durch AG einstellbar) wird der Nutzer vom System automatisch gesperrt.</t>
  </si>
  <si>
    <t>Die automatische Sperrung wird vom Systemadministrator manuell aufgehoben.</t>
  </si>
  <si>
    <t>Der Zugriff auf die Funktionen des HGS ist nur für angemeldete Benutzer möglich.</t>
  </si>
  <si>
    <t>Die Anmeldung am System erfolgt über Benutzername und Passwort.</t>
  </si>
  <si>
    <t>An- und Abmeldungen eines jeden Nutzers werden im System protokolliert. Auch nicht erfolgreiche Anmeldungen werden protokolliert.</t>
  </si>
  <si>
    <t>Tätigkeiten der einzelnen Nutzer werden in der Datenbank des HGS gespeichert. Hierbei werden die gesetzlichen Vorgaben (u.a. DSGVO) beachtet.</t>
  </si>
  <si>
    <t>Das HGS verfügt über eine integrierte Online-Hilfe. Die online Hilfe steht in der gewählten Sprache zur Verfügung.</t>
  </si>
  <si>
    <t>Zusätzlich besitzt die Applikation eine Tooltip-Hilfe in der gewählten Sprache.</t>
  </si>
  <si>
    <t>Die Datenversorgung aus einem Planungssystem erfolgt über eine VDV452-Schnittstelle. Dabei wird der Standardliniennetz/Fahrplan einschließlich der Erweiterung Anschlussdefinitionen und deren Gültigkeit unterstützt.</t>
  </si>
  <si>
    <t>Tarifzonen werden gemäß VDV452 Schnittstelle aus dem Planungssystem an das ITCS übertragen.</t>
  </si>
  <si>
    <t>Der AN schafft die marküblichen technischen Voraussetzungen, die es Zahlungsdienstleistern ermöglicht, EC- und Kreditkartenzahlungen sowie Google- und Apple-Pay abzuwickeln.
Es ist eine Payment Schnittstelle durch den AN zum vom Kunden beigestellten Zahlungsdienstleister aufzubauen.   </t>
  </si>
  <si>
    <t>Die baren Einnahmen des Fahrers werden im System UFHO der Fa. Amcon abgewickelt.
Die Übertragung der Salden an das System UFHO erfolgt in jedem Fall.</t>
  </si>
  <si>
    <t>Der Datenaustausch mit dem System UFHO erfolgt nach dem offenen Schnittstellenformat HUSST.
HUSST-Version Verkaufsdaten: 2.22
HUSST-Version Tarifdaten: 2.46</t>
  </si>
  <si>
    <t>Der Datenaustausch erfolgt mehrmals täglich.</t>
  </si>
  <si>
    <t>Der Datenaustausch umfasst folgende Datensätze:</t>
  </si>
  <si>
    <t>Eine Detailabstimmung zur Schnittstelle zu der Nebenbuchhaltung UFHO erfolgt in der Pflichtenheftphase.</t>
  </si>
  <si>
    <r>
      <t>1</t>
    </r>
    <r>
      <rPr>
        <b/>
        <sz val="7"/>
        <color theme="1"/>
        <rFont val="Arial"/>
        <family val="2"/>
      </rPr>
      <t xml:space="preserve">             </t>
    </r>
    <r>
      <rPr>
        <b/>
        <sz val="14"/>
        <color theme="1"/>
        <rFont val="Arial"/>
        <family val="2"/>
      </rPr>
      <t>Vorbemerkungen</t>
    </r>
  </si>
  <si>
    <r>
      <t xml:space="preserve">Sämtliche Informationen im Rahmen der Systemeinführung zu diesem Kapitel sind im </t>
    </r>
    <r>
      <rPr>
        <u/>
        <sz val="11"/>
        <color theme="1"/>
        <rFont val="Arial"/>
        <family val="2"/>
      </rPr>
      <t>Dokument „4030.2_SR-ITCS_Kundenlastenheft_ITCS“ Kapitel 1</t>
    </r>
    <r>
      <rPr>
        <sz val="11"/>
        <color theme="1"/>
        <rFont val="Arial"/>
        <family val="2"/>
      </rPr>
      <t xml:space="preserve"> näher beschrieben.</t>
    </r>
  </si>
  <si>
    <r>
      <t>2</t>
    </r>
    <r>
      <rPr>
        <b/>
        <sz val="7"/>
        <color theme="1"/>
        <rFont val="Arial"/>
        <family val="2"/>
      </rPr>
      <t xml:space="preserve">             </t>
    </r>
    <r>
      <rPr>
        <b/>
        <sz val="14"/>
        <color theme="1"/>
        <rFont val="Arial"/>
        <family val="2"/>
      </rPr>
      <t>Projektkontext</t>
    </r>
  </si>
  <si>
    <r>
      <t xml:space="preserve">Sämtliche Informationen im Rahmen der Systemeinführung zu diesem Kapitel sind im </t>
    </r>
    <r>
      <rPr>
        <u/>
        <sz val="11"/>
        <color theme="1"/>
        <rFont val="Arial"/>
        <family val="2"/>
      </rPr>
      <t>Dokument „4030.2_SR-ITCS_Kundenlastenheft_ITCS“ Kapitel 2</t>
    </r>
    <r>
      <rPr>
        <sz val="11"/>
        <color theme="1"/>
        <rFont val="Arial"/>
        <family val="2"/>
      </rPr>
      <t xml:space="preserve"> näher beschrieben.</t>
    </r>
  </si>
  <si>
    <r>
      <t>3</t>
    </r>
    <r>
      <rPr>
        <b/>
        <sz val="7"/>
        <color theme="1"/>
        <rFont val="Arial"/>
        <family val="2"/>
      </rPr>
      <t xml:space="preserve">             </t>
    </r>
    <r>
      <rPr>
        <b/>
        <sz val="14"/>
        <color theme="1"/>
        <rFont val="Arial"/>
        <family val="2"/>
      </rPr>
      <t>Betriebliche Parameter</t>
    </r>
  </si>
  <si>
    <r>
      <t xml:space="preserve">Sämtliche Informationen im Rahmen der Systemeinführung zu diesem Kapitel sind im </t>
    </r>
    <r>
      <rPr>
        <u/>
        <sz val="11"/>
        <color theme="1"/>
        <rFont val="Arial"/>
        <family val="2"/>
      </rPr>
      <t>Dokument „4030.2_SR-ITCS_Kundenlastenheft_ITCS“ Kapitel 3</t>
    </r>
    <r>
      <rPr>
        <sz val="11"/>
        <color theme="1"/>
        <rFont val="Arial"/>
        <family val="2"/>
      </rPr>
      <t xml:space="preserve"> näher beschrieben.</t>
    </r>
  </si>
  <si>
    <r>
      <t>4</t>
    </r>
    <r>
      <rPr>
        <b/>
        <sz val="7"/>
        <color theme="1"/>
        <rFont val="Arial"/>
        <family val="2"/>
      </rPr>
      <t xml:space="preserve">             </t>
    </r>
    <r>
      <rPr>
        <b/>
        <sz val="14"/>
        <color theme="1"/>
        <rFont val="Arial"/>
        <family val="2"/>
      </rPr>
      <t>Projekt Ticketing</t>
    </r>
  </si>
  <si>
    <r>
      <t>4.1</t>
    </r>
    <r>
      <rPr>
        <b/>
        <sz val="7"/>
        <color theme="1"/>
        <rFont val="Arial"/>
        <family val="2"/>
      </rPr>
      <t xml:space="preserve">           </t>
    </r>
    <r>
      <rPr>
        <b/>
        <sz val="13"/>
        <color theme="1"/>
        <rFont val="Arial"/>
        <family val="2"/>
      </rPr>
      <t>Projektziele</t>
    </r>
  </si>
  <si>
    <r>
      <t>4.2</t>
    </r>
    <r>
      <rPr>
        <b/>
        <sz val="7"/>
        <color theme="1"/>
        <rFont val="Arial"/>
        <family val="2"/>
      </rPr>
      <t xml:space="preserve">           </t>
    </r>
    <r>
      <rPr>
        <b/>
        <sz val="13"/>
        <color theme="1"/>
        <rFont val="Arial"/>
        <family val="2"/>
      </rPr>
      <t>Ausgangssituation</t>
    </r>
  </si>
  <si>
    <r>
      <t>4.2.1</t>
    </r>
    <r>
      <rPr>
        <b/>
        <sz val="7"/>
        <color theme="1"/>
        <rFont val="Arial"/>
        <family val="2"/>
      </rPr>
      <t xml:space="preserve">           </t>
    </r>
    <r>
      <rPr>
        <b/>
        <sz val="12"/>
        <color theme="1"/>
        <rFont val="Arial"/>
        <family val="2"/>
      </rPr>
      <t>IT-Systemlandschaft</t>
    </r>
  </si>
  <si>
    <r>
      <t>4.2.2</t>
    </r>
    <r>
      <rPr>
        <b/>
        <sz val="7"/>
        <color theme="1"/>
        <rFont val="Arial"/>
        <family val="2"/>
      </rPr>
      <t xml:space="preserve">           </t>
    </r>
    <r>
      <rPr>
        <b/>
        <sz val="12"/>
        <color theme="1"/>
        <rFont val="Arial"/>
        <family val="2"/>
      </rPr>
      <t>Derzeitige betriebliche Prozesse (Auszug)</t>
    </r>
  </si>
  <si>
    <r>
      <t>4.3</t>
    </r>
    <r>
      <rPr>
        <b/>
        <sz val="7"/>
        <color theme="1"/>
        <rFont val="Arial"/>
        <family val="2"/>
      </rPr>
      <t xml:space="preserve">           </t>
    </r>
    <r>
      <rPr>
        <b/>
        <sz val="13"/>
        <color theme="1"/>
        <rFont val="Arial"/>
        <family val="2"/>
      </rPr>
      <t>Zeitplan</t>
    </r>
  </si>
  <si>
    <r>
      <t>5</t>
    </r>
    <r>
      <rPr>
        <b/>
        <sz val="7"/>
        <color theme="1"/>
        <rFont val="Arial"/>
        <family val="2"/>
      </rPr>
      <t xml:space="preserve">             </t>
    </r>
    <r>
      <rPr>
        <b/>
        <sz val="14"/>
        <color theme="1"/>
        <rFont val="Arial"/>
        <family val="2"/>
      </rPr>
      <t>Leistungsumfang</t>
    </r>
  </si>
  <si>
    <r>
      <t xml:space="preserve">Sämtliche Anforderungen im Rahmen der Systemeinführung zu diesem Kapitel sind im </t>
    </r>
    <r>
      <rPr>
        <u/>
        <sz val="11"/>
        <color theme="1"/>
        <rFont val="Arial"/>
        <family val="2"/>
      </rPr>
      <t>Dokument „4030.2_SR-ITCS_Kundenlastenheft_ITCS“ Kapitel 5</t>
    </r>
    <r>
      <rPr>
        <sz val="11"/>
        <color theme="1"/>
        <rFont val="Arial"/>
        <family val="2"/>
      </rPr>
      <t xml:space="preserve"> näher beschrieben.</t>
    </r>
  </si>
  <si>
    <r>
      <t>6</t>
    </r>
    <r>
      <rPr>
        <b/>
        <sz val="7"/>
        <color theme="1"/>
        <rFont val="Arial"/>
        <family val="2"/>
      </rPr>
      <t xml:space="preserve">             </t>
    </r>
    <r>
      <rPr>
        <b/>
        <sz val="14"/>
        <color theme="1"/>
        <rFont val="Arial"/>
        <family val="2"/>
      </rPr>
      <t>Normative Anforderungen</t>
    </r>
  </si>
  <si>
    <r>
      <t xml:space="preserve">Sämtliche Anforderungen im Rahmen der Systemeinführung zu diesem Kapitel sind im </t>
    </r>
    <r>
      <rPr>
        <u/>
        <sz val="11"/>
        <color theme="1"/>
        <rFont val="Arial"/>
        <family val="2"/>
      </rPr>
      <t>Dokument „4030.2_SR-ITCS_Kundenlastenheft_ITCS“ Kapitel 6</t>
    </r>
    <r>
      <rPr>
        <sz val="11"/>
        <color theme="1"/>
        <rFont val="Arial"/>
        <family val="2"/>
      </rPr>
      <t xml:space="preserve"> näher beschrieben.</t>
    </r>
  </si>
  <si>
    <r>
      <t>7</t>
    </r>
    <r>
      <rPr>
        <b/>
        <sz val="7"/>
        <color theme="1"/>
        <rFont val="Arial"/>
        <family val="2"/>
      </rPr>
      <t xml:space="preserve">             </t>
    </r>
    <r>
      <rPr>
        <b/>
        <sz val="14"/>
        <color theme="1"/>
        <rFont val="Arial"/>
        <family val="2"/>
      </rPr>
      <t>Nicht funktionale Anforderungen</t>
    </r>
  </si>
  <si>
    <r>
      <t xml:space="preserve">Sämtliche Anforderungen im Rahmen der Systemeinführung zu diesem Kapitel sind im </t>
    </r>
    <r>
      <rPr>
        <u/>
        <sz val="11"/>
        <color theme="1"/>
        <rFont val="Arial"/>
        <family val="2"/>
      </rPr>
      <t>Dokument „4030.2_SR-ITCS_Kundenlastenheft_ITCS“ Kapitel 7</t>
    </r>
    <r>
      <rPr>
        <sz val="11"/>
        <color theme="1"/>
        <rFont val="Arial"/>
        <family val="2"/>
      </rPr>
      <t xml:space="preserve"> näher beschrieben.</t>
    </r>
  </si>
  <si>
    <r>
      <t>8</t>
    </r>
    <r>
      <rPr>
        <b/>
        <sz val="7"/>
        <color theme="1"/>
        <rFont val="Arial"/>
        <family val="2"/>
      </rPr>
      <t xml:space="preserve">             </t>
    </r>
    <r>
      <rPr>
        <b/>
        <sz val="14"/>
        <color theme="1"/>
        <rFont val="Arial"/>
        <family val="2"/>
      </rPr>
      <t>Fahrzeugausrüstung ITCS und Ticketing</t>
    </r>
  </si>
  <si>
    <r>
      <t>8.1</t>
    </r>
    <r>
      <rPr>
        <b/>
        <sz val="7"/>
        <color theme="1"/>
        <rFont val="Arial"/>
        <family val="2"/>
      </rPr>
      <t xml:space="preserve">           </t>
    </r>
    <r>
      <rPr>
        <b/>
        <sz val="13"/>
        <color theme="1"/>
        <rFont val="Arial"/>
        <family val="2"/>
      </rPr>
      <t>Allgemeines</t>
    </r>
  </si>
  <si>
    <r>
      <t>Anlage 4 „Systemschaubild Vertriebssystem</t>
    </r>
    <r>
      <rPr>
        <b/>
        <sz val="11"/>
        <color theme="1"/>
        <rFont val="Arial"/>
        <family val="2"/>
      </rPr>
      <t>“</t>
    </r>
    <r>
      <rPr>
        <sz val="11"/>
        <color theme="1"/>
        <rFont val="Arial"/>
        <family val="2"/>
      </rPr>
      <t xml:space="preserve"> gibt ohne Anspruch auf abschließende Vollständigkeit eine Übersicht über die </t>
    </r>
    <r>
      <rPr>
        <u/>
        <sz val="11"/>
        <color theme="1"/>
        <rFont val="Arial"/>
        <family val="2"/>
      </rPr>
      <t>künftig geplante</t>
    </r>
    <r>
      <rPr>
        <sz val="11"/>
        <color theme="1"/>
        <rFont val="Arial"/>
        <family val="2"/>
      </rPr>
      <t xml:space="preserve"> Systemlandschaft der SR (Zielbild 2025+) im Kontext des Vertriebssystems mit relevanten Umsystemen, Schnittstellen und Datenübertragungswegen (Export/Import).</t>
    </r>
  </si>
  <si>
    <r>
      <t>8.2</t>
    </r>
    <r>
      <rPr>
        <b/>
        <sz val="7"/>
        <color theme="1"/>
        <rFont val="Arial"/>
        <family val="2"/>
      </rPr>
      <t xml:space="preserve">           </t>
    </r>
    <r>
      <rPr>
        <b/>
        <sz val="13"/>
        <color theme="1"/>
        <rFont val="Arial"/>
        <family val="2"/>
      </rPr>
      <t>Hardware Bordrechner</t>
    </r>
  </si>
  <si>
    <r>
      <t>8.2.1</t>
    </r>
    <r>
      <rPr>
        <b/>
        <sz val="7"/>
        <color theme="1"/>
        <rFont val="Arial"/>
        <family val="2"/>
      </rPr>
      <t xml:space="preserve">           </t>
    </r>
    <r>
      <rPr>
        <b/>
        <sz val="12"/>
        <color theme="1"/>
        <rFont val="Arial"/>
        <family val="2"/>
      </rPr>
      <t>Normative Anforderungen</t>
    </r>
  </si>
  <si>
    <r>
      <t>·</t>
    </r>
    <r>
      <rPr>
        <sz val="7"/>
        <color theme="1"/>
        <rFont val="Arial"/>
        <family val="2"/>
      </rPr>
      <t xml:space="preserve">      </t>
    </r>
    <r>
      <rPr>
        <sz val="11"/>
        <color theme="1"/>
        <rFont val="Arial"/>
        <family val="2"/>
      </rPr>
      <t>≤ 1ms bis 100V</t>
    </r>
  </si>
  <si>
    <r>
      <t>·</t>
    </r>
    <r>
      <rPr>
        <sz val="7"/>
        <color theme="1"/>
        <rFont val="Arial"/>
        <family val="2"/>
      </rPr>
      <t xml:space="preserve">      </t>
    </r>
    <r>
      <rPr>
        <sz val="11"/>
        <color theme="1"/>
        <rFont val="Arial"/>
        <family val="2"/>
      </rPr>
      <t>≤ 1s bis 36V</t>
    </r>
  </si>
  <si>
    <r>
      <t>·</t>
    </r>
    <r>
      <rPr>
        <sz val="7"/>
        <color theme="1"/>
        <rFont val="Arial"/>
        <family val="2"/>
      </rPr>
      <t xml:space="preserve">      </t>
    </r>
    <r>
      <rPr>
        <sz val="11"/>
        <color theme="1"/>
        <rFont val="Arial"/>
        <family val="2"/>
      </rPr>
      <t>dauerhaft zwischen 17 und 32V</t>
    </r>
  </si>
  <si>
    <r>
      <t>·</t>
    </r>
    <r>
      <rPr>
        <sz val="7"/>
        <color theme="1"/>
        <rFont val="Arial"/>
        <family val="2"/>
      </rPr>
      <t xml:space="preserve">      </t>
    </r>
    <r>
      <rPr>
        <sz val="11"/>
        <color theme="1"/>
        <rFont val="Arial"/>
        <family val="2"/>
      </rPr>
      <t>E1- Zertifizierung (insbesondere UN ECE R10 und UN ECE R118)</t>
    </r>
  </si>
  <si>
    <r>
      <t>·</t>
    </r>
    <r>
      <rPr>
        <sz val="7"/>
        <color theme="1"/>
        <rFont val="Arial"/>
        <family val="2"/>
      </rPr>
      <t xml:space="preserve">      </t>
    </r>
    <r>
      <rPr>
        <sz val="11"/>
        <color theme="1"/>
        <rFont val="Arial"/>
        <family val="2"/>
      </rPr>
      <t>Schock- und Schwingungsbeanspruchung gemäß DIN EN 60068-2</t>
    </r>
  </si>
  <si>
    <r>
      <t>·</t>
    </r>
    <r>
      <rPr>
        <sz val="7"/>
        <color theme="1"/>
        <rFont val="Arial"/>
        <family val="2"/>
      </rPr>
      <t xml:space="preserve">      </t>
    </r>
    <r>
      <rPr>
        <sz val="11"/>
        <color theme="1"/>
        <rFont val="Arial"/>
        <family val="2"/>
      </rPr>
      <t>EMV gemäß DIN EN 61000-6-2 und 6-3</t>
    </r>
  </si>
  <si>
    <r>
      <t>8.2.2</t>
    </r>
    <r>
      <rPr>
        <b/>
        <sz val="7"/>
        <color theme="1"/>
        <rFont val="Arial"/>
        <family val="2"/>
      </rPr>
      <t xml:space="preserve">           </t>
    </r>
    <r>
      <rPr>
        <b/>
        <sz val="12"/>
        <color theme="1"/>
        <rFont val="Arial"/>
        <family val="2"/>
      </rPr>
      <t>Montage</t>
    </r>
  </si>
  <si>
    <r>
      <t>8.2.3</t>
    </r>
    <r>
      <rPr>
        <b/>
        <sz val="7"/>
        <color theme="1"/>
        <rFont val="Arial"/>
        <family val="2"/>
      </rPr>
      <t xml:space="preserve">           </t>
    </r>
    <r>
      <rPr>
        <b/>
        <sz val="12"/>
        <color theme="1"/>
        <rFont val="Arial"/>
        <family val="2"/>
      </rPr>
      <t>Montageplatte</t>
    </r>
  </si>
  <si>
    <r>
      <t>·</t>
    </r>
    <r>
      <rPr>
        <sz val="7"/>
        <color theme="1"/>
        <rFont val="Arial"/>
        <family val="2"/>
      </rPr>
      <t xml:space="preserve">      </t>
    </r>
    <r>
      <rPr>
        <sz val="11"/>
        <color theme="1"/>
        <rFont val="Arial"/>
        <family val="2"/>
      </rPr>
      <t>Fahrzeugnummer</t>
    </r>
  </si>
  <si>
    <r>
      <t>·</t>
    </r>
    <r>
      <rPr>
        <sz val="7"/>
        <color theme="1"/>
        <rFont val="Arial"/>
        <family val="2"/>
      </rPr>
      <t xml:space="preserve">      </t>
    </r>
    <r>
      <rPr>
        <sz val="11"/>
        <color theme="1"/>
        <rFont val="Arial"/>
        <family val="2"/>
      </rPr>
      <t>Peripheriegeräte</t>
    </r>
  </si>
  <si>
    <r>
      <t>·</t>
    </r>
    <r>
      <rPr>
        <sz val="7"/>
        <color theme="1"/>
        <rFont val="Arial"/>
        <family val="2"/>
      </rPr>
      <t xml:space="preserve">      </t>
    </r>
    <r>
      <rPr>
        <sz val="11"/>
        <color theme="1"/>
        <rFont val="Arial"/>
        <family val="2"/>
      </rPr>
      <t>Korrekturfaktor Wegimpulse</t>
    </r>
  </si>
  <si>
    <r>
      <t>·</t>
    </r>
    <r>
      <rPr>
        <sz val="7"/>
        <color theme="1"/>
        <rFont val="Arial"/>
        <family val="2"/>
      </rPr>
      <t xml:space="preserve">      </t>
    </r>
    <r>
      <rPr>
        <sz val="11"/>
        <color theme="1"/>
        <rFont val="Arial"/>
        <family val="2"/>
      </rPr>
      <t>Akustikparameter</t>
    </r>
  </si>
  <si>
    <r>
      <t>·</t>
    </r>
    <r>
      <rPr>
        <sz val="7"/>
        <color theme="1"/>
        <rFont val="Arial"/>
        <family val="2"/>
      </rPr>
      <t xml:space="preserve">      </t>
    </r>
    <r>
      <rPr>
        <sz val="11"/>
        <color theme="1"/>
        <rFont val="Arial"/>
        <family val="2"/>
      </rPr>
      <t>Fahrzeugkilometerstand</t>
    </r>
  </si>
  <si>
    <r>
      <t>8.2.4</t>
    </r>
    <r>
      <rPr>
        <b/>
        <sz val="7"/>
        <color theme="1"/>
        <rFont val="Arial"/>
        <family val="2"/>
      </rPr>
      <t xml:space="preserve">           </t>
    </r>
    <r>
      <rPr>
        <b/>
        <sz val="12"/>
        <color theme="1"/>
        <rFont val="Arial"/>
        <family val="2"/>
      </rPr>
      <t>Verkabelung</t>
    </r>
  </si>
  <si>
    <r>
      <t>8.2.5</t>
    </r>
    <r>
      <rPr>
        <b/>
        <sz val="7"/>
        <color theme="1"/>
        <rFont val="Arial"/>
        <family val="2"/>
      </rPr>
      <t xml:space="preserve">           </t>
    </r>
    <r>
      <rPr>
        <b/>
        <sz val="12"/>
        <color theme="1"/>
        <rFont val="Arial"/>
        <family val="2"/>
      </rPr>
      <t>Schnittstellen</t>
    </r>
  </si>
  <si>
    <r>
      <t>·</t>
    </r>
    <r>
      <rPr>
        <sz val="7"/>
        <color theme="1"/>
        <rFont val="Arial"/>
        <family val="2"/>
      </rPr>
      <t xml:space="preserve">      </t>
    </r>
    <r>
      <rPr>
        <sz val="11"/>
        <color theme="1"/>
        <rFont val="Arial"/>
        <family val="2"/>
      </rPr>
      <t>IBIS gemäß VDV 300</t>
    </r>
  </si>
  <si>
    <r>
      <t>·</t>
    </r>
    <r>
      <rPr>
        <sz val="7"/>
        <color theme="1"/>
        <rFont val="Arial"/>
        <family val="2"/>
      </rPr>
      <t xml:space="preserve">      </t>
    </r>
    <r>
      <rPr>
        <sz val="11"/>
        <color theme="1"/>
        <rFont val="Arial"/>
        <family val="2"/>
      </rPr>
      <t>IBIS gemäß VDV 301</t>
    </r>
  </si>
  <si>
    <r>
      <t>·</t>
    </r>
    <r>
      <rPr>
        <sz val="7"/>
        <color theme="1"/>
        <rFont val="Arial"/>
        <family val="2"/>
      </rPr>
      <t xml:space="preserve">      </t>
    </r>
    <r>
      <rPr>
        <sz val="11"/>
        <color theme="1"/>
        <rFont val="Arial"/>
        <family val="2"/>
      </rPr>
      <t>Türkontakt (diskretes Einzelsignal)</t>
    </r>
  </si>
  <si>
    <r>
      <t>·</t>
    </r>
    <r>
      <rPr>
        <sz val="7"/>
        <color theme="1"/>
        <rFont val="Arial"/>
        <family val="2"/>
      </rPr>
      <t xml:space="preserve">      </t>
    </r>
    <r>
      <rPr>
        <sz val="11"/>
        <color theme="1"/>
        <rFont val="Arial"/>
        <family val="2"/>
      </rPr>
      <t>Wegimpuls</t>
    </r>
  </si>
  <si>
    <r>
      <t>·</t>
    </r>
    <r>
      <rPr>
        <sz val="7"/>
        <color theme="1"/>
        <rFont val="Arial"/>
        <family val="2"/>
      </rPr>
      <t xml:space="preserve">      </t>
    </r>
    <r>
      <rPr>
        <sz val="11"/>
        <color theme="1"/>
        <rFont val="Arial"/>
        <family val="2"/>
      </rPr>
      <t>Zündungseingang</t>
    </r>
  </si>
  <si>
    <r>
      <t>·</t>
    </r>
    <r>
      <rPr>
        <sz val="7"/>
        <color theme="1"/>
        <rFont val="Arial"/>
        <family val="2"/>
      </rPr>
      <t xml:space="preserve">      </t>
    </r>
    <r>
      <rPr>
        <sz val="11"/>
        <color theme="1"/>
        <rFont val="Arial"/>
        <family val="2"/>
      </rPr>
      <t>Überfallruftaste</t>
    </r>
  </si>
  <si>
    <r>
      <t>·</t>
    </r>
    <r>
      <rPr>
        <sz val="7"/>
        <color theme="1"/>
        <rFont val="Arial"/>
        <family val="2"/>
      </rPr>
      <t xml:space="preserve">      </t>
    </r>
    <r>
      <rPr>
        <sz val="11"/>
        <color theme="1"/>
        <rFont val="Arial"/>
        <family val="2"/>
      </rPr>
      <t>Mobilfunkantenne, GPS-Antenne</t>
    </r>
  </si>
  <si>
    <r>
      <t>·</t>
    </r>
    <r>
      <rPr>
        <sz val="7"/>
        <color theme="1"/>
        <rFont val="Arial"/>
        <family val="2"/>
      </rPr>
      <t xml:space="preserve">      </t>
    </r>
    <r>
      <rPr>
        <sz val="11"/>
        <color theme="1"/>
        <rFont val="Arial"/>
        <family val="2"/>
      </rPr>
      <t>mind. 1 x USB 2.0 oder 3.0 nur für Servicepersonal zugänglich</t>
    </r>
  </si>
  <si>
    <r>
      <t>·</t>
    </r>
    <r>
      <rPr>
        <sz val="7"/>
        <color theme="1"/>
        <rFont val="Arial"/>
        <family val="2"/>
      </rPr>
      <t xml:space="preserve">      </t>
    </r>
    <r>
      <rPr>
        <sz val="11"/>
        <color theme="1"/>
        <rFont val="Arial"/>
        <family val="2"/>
      </rPr>
      <t>FMS 4 oder neuer</t>
    </r>
  </si>
  <si>
    <r>
      <t>8.2.6</t>
    </r>
    <r>
      <rPr>
        <b/>
        <sz val="7"/>
        <color theme="1"/>
        <rFont val="Arial"/>
        <family val="2"/>
      </rPr>
      <t xml:space="preserve">           </t>
    </r>
    <r>
      <rPr>
        <b/>
        <sz val="12"/>
        <color theme="1"/>
        <rFont val="Arial"/>
        <family val="2"/>
      </rPr>
      <t>Mobilfunk</t>
    </r>
  </si>
  <si>
    <r>
      <t>8.2.7</t>
    </r>
    <r>
      <rPr>
        <b/>
        <sz val="7"/>
        <color theme="1"/>
        <rFont val="Arial"/>
        <family val="2"/>
      </rPr>
      <t xml:space="preserve">           </t>
    </r>
    <r>
      <rPr>
        <b/>
        <sz val="12"/>
        <color theme="1"/>
        <rFont val="Arial"/>
        <family val="2"/>
      </rPr>
      <t>GPS-Empfänger</t>
    </r>
  </si>
  <si>
    <r>
      <t>8.2.8</t>
    </r>
    <r>
      <rPr>
        <b/>
        <sz val="7"/>
        <color theme="1"/>
        <rFont val="Arial"/>
        <family val="2"/>
      </rPr>
      <t xml:space="preserve">           </t>
    </r>
    <r>
      <rPr>
        <b/>
        <sz val="12"/>
        <color theme="1"/>
        <rFont val="Arial"/>
        <family val="2"/>
      </rPr>
      <t>Fahrerdisplay</t>
    </r>
  </si>
  <si>
    <r>
      <t>·</t>
    </r>
    <r>
      <rPr>
        <sz val="7"/>
        <color theme="1"/>
        <rFont val="Arial"/>
        <family val="2"/>
      </rPr>
      <t xml:space="preserve">      </t>
    </r>
    <r>
      <rPr>
        <sz val="11"/>
        <color theme="1"/>
        <rFont val="Arial"/>
        <family val="2"/>
      </rPr>
      <t>einer Bildschirm Diagonale von mindestens 10“</t>
    </r>
  </si>
  <si>
    <r>
      <t>·</t>
    </r>
    <r>
      <rPr>
        <sz val="7"/>
        <color theme="1"/>
        <rFont val="Arial"/>
        <family val="2"/>
      </rPr>
      <t xml:space="preserve">      </t>
    </r>
    <r>
      <rPr>
        <sz val="11"/>
        <color theme="1"/>
        <rFont val="Arial"/>
        <family val="2"/>
      </rPr>
      <t>TFT-Farb-Touchscreen</t>
    </r>
  </si>
  <si>
    <r>
      <t>·</t>
    </r>
    <r>
      <rPr>
        <sz val="7"/>
        <color theme="1"/>
        <rFont val="Arial"/>
        <family val="2"/>
      </rPr>
      <t xml:space="preserve">      </t>
    </r>
    <r>
      <rPr>
        <sz val="11"/>
        <color theme="1"/>
        <rFont val="Arial"/>
        <family val="2"/>
      </rPr>
      <t>Automatische Helligkeitsanpassung</t>
    </r>
  </si>
  <si>
    <r>
      <t>·</t>
    </r>
    <r>
      <rPr>
        <sz val="7"/>
        <color theme="1"/>
        <rFont val="Arial"/>
        <family val="2"/>
      </rPr>
      <t xml:space="preserve">      </t>
    </r>
    <r>
      <rPr>
        <sz val="11"/>
        <color theme="1"/>
        <rFont val="Arial"/>
        <family val="2"/>
      </rPr>
      <t>Umschaltbare Tag/Nachtdarstellung</t>
    </r>
  </si>
  <si>
    <r>
      <t>·</t>
    </r>
    <r>
      <rPr>
        <sz val="7"/>
        <color theme="1"/>
        <rFont val="Arial"/>
        <family val="2"/>
      </rPr>
      <t xml:space="preserve">      </t>
    </r>
    <r>
      <rPr>
        <sz val="11"/>
        <color theme="1"/>
        <rFont val="Arial"/>
        <family val="2"/>
      </rPr>
      <t>das Displayglas ist entspiegelt und gehärtet</t>
    </r>
  </si>
  <si>
    <r>
      <t>·</t>
    </r>
    <r>
      <rPr>
        <sz val="7"/>
        <color theme="1"/>
        <rFont val="Arial"/>
        <family val="2"/>
      </rPr>
      <t xml:space="preserve">      </t>
    </r>
    <r>
      <rPr>
        <sz val="11"/>
        <color theme="1"/>
        <rFont val="Arial"/>
        <family val="2"/>
      </rPr>
      <t>LED-Hintergrundbeleuchtung</t>
    </r>
  </si>
  <si>
    <r>
      <t>·</t>
    </r>
    <r>
      <rPr>
        <sz val="7"/>
        <color theme="1"/>
        <rFont val="Arial"/>
        <family val="2"/>
      </rPr>
      <t xml:space="preserve">      </t>
    </r>
    <r>
      <rPr>
        <sz val="11"/>
        <color theme="1"/>
        <rFont val="Arial"/>
        <family val="2"/>
      </rPr>
      <t>kratz- und stoßfest: Der AN beschreibt in einem Konzept mindestens folgende Inhalte:</t>
    </r>
  </si>
  <si>
    <r>
      <t>-</t>
    </r>
    <r>
      <rPr>
        <sz val="7"/>
        <color theme="1"/>
        <rFont val="Arial"/>
        <family val="2"/>
      </rPr>
      <t xml:space="preserve">     </t>
    </r>
    <r>
      <rPr>
        <sz val="11"/>
        <color theme="1"/>
        <rFont val="Arial"/>
        <family val="2"/>
      </rPr>
      <t>Maßnahmen zur Kratzfestigkeit</t>
    </r>
  </si>
  <si>
    <r>
      <t>-</t>
    </r>
    <r>
      <rPr>
        <sz val="7"/>
        <color theme="1"/>
        <rFont val="Arial"/>
        <family val="2"/>
      </rPr>
      <t xml:space="preserve">     </t>
    </r>
    <r>
      <rPr>
        <sz val="11"/>
        <color theme="1"/>
        <rFont val="Arial"/>
        <family val="2"/>
      </rPr>
      <t>Maßnahmen zur Stoßfestigkeit</t>
    </r>
  </si>
  <si>
    <r>
      <t>8.2.9</t>
    </r>
    <r>
      <rPr>
        <b/>
        <sz val="7"/>
        <color theme="1"/>
        <rFont val="Arial"/>
        <family val="2"/>
      </rPr>
      <t xml:space="preserve">           </t>
    </r>
    <r>
      <rPr>
        <b/>
        <sz val="12"/>
        <color theme="1"/>
        <rFont val="Arial"/>
        <family val="2"/>
      </rPr>
      <t>Kundendisplay</t>
    </r>
  </si>
  <si>
    <r>
      <t>·</t>
    </r>
    <r>
      <rPr>
        <sz val="7"/>
        <color theme="1"/>
        <rFont val="Arial"/>
        <family val="2"/>
      </rPr>
      <t xml:space="preserve">      </t>
    </r>
    <r>
      <rPr>
        <sz val="11"/>
        <color theme="1"/>
        <rFont val="Arial"/>
        <family val="2"/>
      </rPr>
      <t>Hintergrundbeleuchtung</t>
    </r>
  </si>
  <si>
    <r>
      <t>·</t>
    </r>
    <r>
      <rPr>
        <sz val="7"/>
        <color theme="1"/>
        <rFont val="Arial"/>
        <family val="2"/>
      </rPr>
      <t xml:space="preserve">      </t>
    </r>
    <r>
      <rPr>
        <sz val="11"/>
        <color theme="1"/>
        <rFont val="Arial"/>
        <family val="2"/>
      </rPr>
      <t>Auflösung mind. 120x60 Pixel</t>
    </r>
  </si>
  <si>
    <r>
      <t>·</t>
    </r>
    <r>
      <rPr>
        <sz val="7"/>
        <color theme="1"/>
        <rFont val="Arial"/>
        <family val="2"/>
      </rPr>
      <t xml:space="preserve">      </t>
    </r>
    <r>
      <rPr>
        <sz val="11"/>
        <color theme="1"/>
        <rFont val="Arial"/>
        <family val="2"/>
      </rPr>
      <t>Min. Zeichenhöhe &gt; 11mm</t>
    </r>
  </si>
  <si>
    <r>
      <t>·</t>
    </r>
    <r>
      <rPr>
        <sz val="7"/>
        <color theme="1"/>
        <rFont val="Arial"/>
        <family val="2"/>
      </rPr>
      <t xml:space="preserve">      </t>
    </r>
    <r>
      <rPr>
        <sz val="11"/>
        <color theme="1"/>
        <rFont val="Arial"/>
        <family val="2"/>
      </rPr>
      <t>Mind. zweizeilige Darstellung möglich</t>
    </r>
  </si>
  <si>
    <r>
      <t>·</t>
    </r>
    <r>
      <rPr>
        <sz val="7"/>
        <color theme="1"/>
        <rFont val="Arial"/>
        <family val="2"/>
      </rPr>
      <t xml:space="preserve">      </t>
    </r>
    <r>
      <rPr>
        <sz val="11"/>
        <color theme="1"/>
        <rFont val="Arial"/>
        <family val="2"/>
      </rPr>
      <t>Verkaufspreis</t>
    </r>
  </si>
  <si>
    <r>
      <t>·</t>
    </r>
    <r>
      <rPr>
        <sz val="7"/>
        <color theme="1"/>
        <rFont val="Arial"/>
        <family val="2"/>
      </rPr>
      <t xml:space="preserve">      </t>
    </r>
    <r>
      <rPr>
        <sz val="11"/>
        <color theme="1"/>
        <rFont val="Arial"/>
        <family val="2"/>
      </rPr>
      <t>Stornobetrag</t>
    </r>
  </si>
  <si>
    <r>
      <t>·</t>
    </r>
    <r>
      <rPr>
        <sz val="7"/>
        <color theme="1"/>
        <rFont val="Arial"/>
        <family val="2"/>
      </rPr>
      <t xml:space="preserve">      </t>
    </r>
    <r>
      <rPr>
        <sz val="11"/>
        <color theme="1"/>
        <rFont val="Arial"/>
        <family val="2"/>
      </rPr>
      <t>Resultate aus dem E-Ticketing-Kontrollprozess</t>
    </r>
  </si>
  <si>
    <r>
      <t>·</t>
    </r>
    <r>
      <rPr>
        <sz val="7"/>
        <color theme="1"/>
        <rFont val="Arial"/>
        <family val="2"/>
      </rPr>
      <t xml:space="preserve">      </t>
    </r>
    <r>
      <rPr>
        <sz val="11"/>
        <color theme="1"/>
        <rFont val="Arial"/>
        <family val="2"/>
      </rPr>
      <t>Resultate aus dem unbaren Verkaufsprozess</t>
    </r>
  </si>
  <si>
    <r>
      <t>·</t>
    </r>
    <r>
      <rPr>
        <sz val="7"/>
        <color theme="1"/>
        <rFont val="Arial"/>
        <family val="2"/>
      </rPr>
      <t xml:space="preserve">      </t>
    </r>
    <r>
      <rPr>
        <sz val="11"/>
        <color theme="1"/>
        <rFont val="Arial"/>
        <family val="2"/>
      </rPr>
      <t>Resultate aus dem ID-Ticketing-Kontrollprozess</t>
    </r>
  </si>
  <si>
    <r>
      <t>8.2.10</t>
    </r>
    <r>
      <rPr>
        <b/>
        <sz val="7"/>
        <color theme="1"/>
        <rFont val="Arial"/>
        <family val="2"/>
      </rPr>
      <t xml:space="preserve">       </t>
    </r>
    <r>
      <rPr>
        <b/>
        <sz val="12"/>
        <color theme="1"/>
        <rFont val="Arial"/>
        <family val="2"/>
      </rPr>
      <t>Druck-/Schneidewerk</t>
    </r>
  </si>
  <si>
    <r>
      <t>·</t>
    </r>
    <r>
      <rPr>
        <sz val="7"/>
        <color theme="1"/>
        <rFont val="Arial"/>
        <family val="2"/>
      </rPr>
      <t xml:space="preserve">      </t>
    </r>
    <r>
      <rPr>
        <sz val="11"/>
        <color theme="1"/>
        <rFont val="Arial"/>
        <family val="2"/>
      </rPr>
      <t>einer Auflösung von mind. 200dpi</t>
    </r>
  </si>
  <si>
    <r>
      <t>·</t>
    </r>
    <r>
      <rPr>
        <sz val="7"/>
        <color theme="1"/>
        <rFont val="Arial"/>
        <family val="2"/>
      </rPr>
      <t xml:space="preserve">      </t>
    </r>
    <r>
      <rPr>
        <sz val="11"/>
        <color theme="1"/>
        <rFont val="Arial"/>
        <family val="2"/>
      </rPr>
      <t>grafikfähiges Druckwerk</t>
    </r>
  </si>
  <si>
    <r>
      <t>·</t>
    </r>
    <r>
      <rPr>
        <sz val="7"/>
        <color theme="1"/>
        <rFont val="Arial"/>
        <family val="2"/>
      </rPr>
      <t xml:space="preserve">      </t>
    </r>
    <r>
      <rPr>
        <sz val="11"/>
        <color theme="1"/>
        <rFont val="Arial"/>
        <family val="2"/>
      </rPr>
      <t>Druckgeschwindigkeit mind. 120 mm/s</t>
    </r>
  </si>
  <si>
    <r>
      <t>·</t>
    </r>
    <r>
      <rPr>
        <sz val="7"/>
        <color theme="1"/>
        <rFont val="Arial"/>
        <family val="2"/>
      </rPr>
      <t xml:space="preserve">      </t>
    </r>
    <r>
      <rPr>
        <sz val="11"/>
        <color theme="1"/>
        <rFont val="Arial"/>
        <family val="2"/>
      </rPr>
      <t>Grammaturen von 80 – 120 g/m² können dauerhaft und problemlos verwendet werden.</t>
    </r>
  </si>
  <si>
    <r>
      <t>·</t>
    </r>
    <r>
      <rPr>
        <sz val="7"/>
        <color theme="1"/>
        <rFont val="Arial"/>
        <family val="2"/>
      </rPr>
      <t xml:space="preserve">      </t>
    </r>
    <r>
      <rPr>
        <sz val="11"/>
        <color theme="1"/>
        <rFont val="Arial"/>
        <family val="2"/>
      </rPr>
      <t>Papierstärke: 80 – 120 µm</t>
    </r>
  </si>
  <si>
    <r>
      <t>·</t>
    </r>
    <r>
      <rPr>
        <sz val="7"/>
        <color theme="1"/>
        <rFont val="Arial"/>
        <family val="2"/>
      </rPr>
      <t xml:space="preserve">      </t>
    </r>
    <r>
      <rPr>
        <sz val="11"/>
        <color theme="1"/>
        <rFont val="Arial"/>
        <family val="2"/>
      </rPr>
      <t>die Verwendung von Ticketpapier mit Hologramm Streifen ist problemlos möglich.</t>
    </r>
  </si>
  <si>
    <r>
      <t>·</t>
    </r>
    <r>
      <rPr>
        <sz val="7"/>
        <color theme="1"/>
        <rFont val="Arial"/>
        <family val="2"/>
      </rPr>
      <t xml:space="preserve">      </t>
    </r>
    <r>
      <rPr>
        <sz val="11"/>
        <color theme="1"/>
        <rFont val="Arial"/>
        <family val="2"/>
      </rPr>
      <t>das selbstschärfende Schneidwerk sowie das Druckwerk verfügen über eine Lebensdauer von mind. 1.000.000 Schneidevorgänge.</t>
    </r>
  </si>
  <si>
    <r>
      <t>·</t>
    </r>
    <r>
      <rPr>
        <sz val="7"/>
        <color theme="1"/>
        <rFont val="Arial"/>
        <family val="2"/>
      </rPr>
      <t xml:space="preserve">      </t>
    </r>
    <r>
      <rPr>
        <sz val="11"/>
        <color theme="1"/>
        <rFont val="Arial"/>
        <family val="2"/>
      </rPr>
      <t>die Fahrscheine werden von einer Papierrolle gedruckt. Die Papierbreite ist auf 75 mm voreingestellt.</t>
    </r>
  </si>
  <si>
    <r>
      <t>·</t>
    </r>
    <r>
      <rPr>
        <sz val="7"/>
        <color theme="1"/>
        <rFont val="Arial"/>
        <family val="2"/>
      </rPr>
      <t xml:space="preserve">      </t>
    </r>
    <r>
      <rPr>
        <sz val="11"/>
        <color theme="1"/>
        <rFont val="Arial"/>
        <family val="2"/>
      </rPr>
      <t>Die Aufnahme von Papierrollen mit einem Gesamtdurchmesser von 65 mm ist gewährleistet. Genaue Abmessungen sind im Anhang zu finden.</t>
    </r>
  </si>
  <si>
    <r>
      <t>·</t>
    </r>
    <r>
      <rPr>
        <sz val="7"/>
        <color theme="1"/>
        <rFont val="Arial"/>
        <family val="2"/>
      </rPr>
      <t xml:space="preserve">      </t>
    </r>
    <r>
      <rPr>
        <sz val="11"/>
        <color theme="1"/>
        <rFont val="Arial"/>
        <family val="2"/>
      </rPr>
      <t>das Druckwerk verfügt über Sensorik zur Papierende- und Papierstau-Erkennung.</t>
    </r>
  </si>
  <si>
    <r>
      <t>·</t>
    </r>
    <r>
      <rPr>
        <sz val="7"/>
        <color theme="1"/>
        <rFont val="Arial"/>
        <family val="2"/>
      </rPr>
      <t xml:space="preserve">      </t>
    </r>
    <r>
      <rPr>
        <sz val="11"/>
        <color theme="1"/>
        <rFont val="Arial"/>
        <family val="2"/>
      </rPr>
      <t>das Druckwerk verfügt über eine „Easy-Load“ Funktion (schnelles und einfaches Einlegen der Papierrolle ohne aufwendiges Einfädeln).</t>
    </r>
  </si>
  <si>
    <r>
      <t>·</t>
    </r>
    <r>
      <rPr>
        <sz val="7"/>
        <color theme="1"/>
        <rFont val="Arial"/>
        <family val="2"/>
      </rPr>
      <t xml:space="preserve">      </t>
    </r>
    <r>
      <rPr>
        <sz val="11"/>
        <color theme="1"/>
        <rFont val="Arial"/>
        <family val="2"/>
      </rPr>
      <t>das Papierfach des Druckwerks wird beim Schließen automatisch verriegelt.</t>
    </r>
  </si>
  <si>
    <r>
      <t>·</t>
    </r>
    <r>
      <rPr>
        <sz val="7"/>
        <color theme="1"/>
        <rFont val="Arial"/>
        <family val="2"/>
      </rPr>
      <t xml:space="preserve">      </t>
    </r>
    <r>
      <rPr>
        <sz val="11"/>
        <color theme="1"/>
        <rFont val="Arial"/>
        <family val="2"/>
      </rPr>
      <t>Ausgabe von mehreren Tickets in einem Verkaufsvorgang</t>
    </r>
  </si>
  <si>
    <r>
      <t>8.2.11</t>
    </r>
    <r>
      <rPr>
        <b/>
        <sz val="7"/>
        <color theme="1"/>
        <rFont val="Arial"/>
        <family val="2"/>
      </rPr>
      <t xml:space="preserve">       </t>
    </r>
    <r>
      <rPr>
        <b/>
        <sz val="12"/>
        <color theme="1"/>
        <rFont val="Arial"/>
        <family val="2"/>
      </rPr>
      <t>Zahlungsverkehrsterminal</t>
    </r>
  </si>
  <si>
    <r>
      <t>8.2.12</t>
    </r>
    <r>
      <rPr>
        <b/>
        <sz val="7"/>
        <color theme="1"/>
        <rFont val="Arial"/>
        <family val="2"/>
      </rPr>
      <t xml:space="preserve">       </t>
    </r>
    <r>
      <rPr>
        <b/>
        <sz val="12"/>
        <color theme="1"/>
        <rFont val="Arial"/>
        <family val="2"/>
      </rPr>
      <t>Chipkarten Schreib-/Leseeinheit</t>
    </r>
  </si>
  <si>
    <r>
      <t>Die kontaktlose Schreib.-/Leseeinheit ist</t>
    </r>
    <r>
      <rPr>
        <sz val="11"/>
        <color rgb="FF000000"/>
        <rFont val="Arial"/>
        <family val="2"/>
      </rPr>
      <t xml:space="preserve"> für einen späteren Ausbau des Systems mit CICO-Funktionalität und eines zukünftigen ABT-Systems/ ID-Ticketingsystems (z.B. zur Nutzung im Zahlungsverkehr) ohne Hardwaretausch geeignet. </t>
    </r>
  </si>
  <si>
    <r>
      <t>8.2.13</t>
    </r>
    <r>
      <rPr>
        <b/>
        <sz val="7"/>
        <color theme="1"/>
        <rFont val="Arial"/>
        <family val="2"/>
      </rPr>
      <t xml:space="preserve">       </t>
    </r>
    <r>
      <rPr>
        <b/>
        <sz val="12"/>
        <color theme="1"/>
        <rFont val="Arial"/>
        <family val="2"/>
      </rPr>
      <t>2D-Barcode-Scanner für eTickets</t>
    </r>
  </si>
  <si>
    <r>
      <t>8.3</t>
    </r>
    <r>
      <rPr>
        <b/>
        <sz val="7"/>
        <color theme="1"/>
        <rFont val="Arial"/>
        <family val="2"/>
      </rPr>
      <t xml:space="preserve">           </t>
    </r>
    <r>
      <rPr>
        <b/>
        <sz val="13"/>
        <color theme="1"/>
        <rFont val="Arial"/>
        <family val="2"/>
      </rPr>
      <t>Antennen</t>
    </r>
  </si>
  <si>
    <r>
      <t>8.4</t>
    </r>
    <r>
      <rPr>
        <b/>
        <sz val="7"/>
        <color theme="1"/>
        <rFont val="Arial"/>
        <family val="2"/>
      </rPr>
      <t xml:space="preserve">           </t>
    </r>
    <r>
      <rPr>
        <b/>
        <sz val="13"/>
        <color theme="1"/>
        <rFont val="Arial"/>
        <family val="2"/>
      </rPr>
      <t>Funktionen des Bordrechners (allgemein)</t>
    </r>
  </si>
  <si>
    <r>
      <t>8.5</t>
    </r>
    <r>
      <rPr>
        <b/>
        <sz val="7"/>
        <color theme="1"/>
        <rFont val="Arial"/>
        <family val="2"/>
      </rPr>
      <t xml:space="preserve">           </t>
    </r>
    <r>
      <rPr>
        <b/>
        <sz val="13"/>
        <color theme="1"/>
        <rFont val="Arial"/>
        <family val="2"/>
      </rPr>
      <t>Funktionen des Bordrechners (ITCS)</t>
    </r>
  </si>
  <si>
    <r>
      <t>8.5.1</t>
    </r>
    <r>
      <rPr>
        <b/>
        <sz val="7"/>
        <color theme="1"/>
        <rFont val="Arial"/>
        <family val="2"/>
      </rPr>
      <t xml:space="preserve">           </t>
    </r>
    <r>
      <rPr>
        <b/>
        <sz val="12"/>
        <color theme="1"/>
        <rFont val="Arial"/>
        <family val="2"/>
      </rPr>
      <t>Standortverfolgung</t>
    </r>
  </si>
  <si>
    <r>
      <t>8.5.1.1</t>
    </r>
    <r>
      <rPr>
        <b/>
        <sz val="7"/>
        <color theme="1"/>
        <rFont val="Arial"/>
        <family val="2"/>
      </rPr>
      <t xml:space="preserve">              </t>
    </r>
    <r>
      <rPr>
        <b/>
        <sz val="12"/>
        <color theme="1"/>
        <rFont val="Arial"/>
        <family val="2"/>
      </rPr>
      <t>Wegzählerkalibrierung</t>
    </r>
  </si>
  <si>
    <r>
      <t>8.5.2</t>
    </r>
    <r>
      <rPr>
        <b/>
        <sz val="7"/>
        <color theme="1"/>
        <rFont val="Arial"/>
        <family val="2"/>
      </rPr>
      <t xml:space="preserve">           </t>
    </r>
    <r>
      <rPr>
        <b/>
        <sz val="12"/>
        <color theme="1"/>
        <rFont val="Arial"/>
        <family val="2"/>
      </rPr>
      <t>Automatische Netzvermessung</t>
    </r>
  </si>
  <si>
    <r>
      <t>8.5.3</t>
    </r>
    <r>
      <rPr>
        <b/>
        <sz val="7"/>
        <color theme="1"/>
        <rFont val="Arial"/>
        <family val="2"/>
      </rPr>
      <t xml:space="preserve">           </t>
    </r>
    <r>
      <rPr>
        <b/>
        <sz val="12"/>
        <color theme="1"/>
        <rFont val="Arial"/>
        <family val="2"/>
      </rPr>
      <t>Automatischer Fahrplan-Soll-/Ist-Vergleich</t>
    </r>
  </si>
  <si>
    <r>
      <t>8.5.4</t>
    </r>
    <r>
      <rPr>
        <b/>
        <sz val="7"/>
        <color theme="1"/>
        <rFont val="Arial"/>
        <family val="2"/>
      </rPr>
      <t xml:space="preserve">           </t>
    </r>
    <r>
      <rPr>
        <b/>
        <sz val="12"/>
        <color theme="1"/>
        <rFont val="Arial"/>
        <family val="2"/>
      </rPr>
      <t>Datenhaltung im Bordrechner</t>
    </r>
  </si>
  <si>
    <r>
      <t>8.5.5</t>
    </r>
    <r>
      <rPr>
        <b/>
        <sz val="7"/>
        <color theme="1"/>
        <rFont val="Arial"/>
        <family val="2"/>
      </rPr>
      <t xml:space="preserve">           </t>
    </r>
    <r>
      <rPr>
        <b/>
        <sz val="12"/>
        <color theme="1"/>
        <rFont val="Arial"/>
        <family val="2"/>
      </rPr>
      <t>LSA-Anforderung</t>
    </r>
  </si>
  <si>
    <r>
      <t>8.5.6</t>
    </r>
    <r>
      <rPr>
        <b/>
        <sz val="7"/>
        <color theme="1"/>
        <rFont val="Arial"/>
        <family val="2"/>
      </rPr>
      <t xml:space="preserve">           </t>
    </r>
    <r>
      <rPr>
        <b/>
        <sz val="12"/>
        <color theme="1"/>
        <rFont val="Arial"/>
        <family val="2"/>
      </rPr>
      <t>Fahrerinformation und Bedienung</t>
    </r>
  </si>
  <si>
    <r>
      <t>8.5.6.1</t>
    </r>
    <r>
      <rPr>
        <b/>
        <sz val="7"/>
        <color theme="1"/>
        <rFont val="Arial"/>
        <family val="2"/>
      </rPr>
      <t xml:space="preserve">              </t>
    </r>
    <r>
      <rPr>
        <b/>
        <sz val="12"/>
        <color theme="1"/>
        <rFont val="Arial"/>
        <family val="2"/>
      </rPr>
      <t>Auf- und Abrüstung von Fahrzeugen</t>
    </r>
  </si>
  <si>
    <r>
      <t>8.5.6.2</t>
    </r>
    <r>
      <rPr>
        <b/>
        <sz val="7"/>
        <color theme="1"/>
        <rFont val="Arial"/>
        <family val="2"/>
      </rPr>
      <t xml:space="preserve">              </t>
    </r>
    <r>
      <rPr>
        <b/>
        <sz val="12"/>
        <color theme="1"/>
        <rFont val="Arial"/>
        <family val="2"/>
      </rPr>
      <t>Anmeldung ITCS-Betrieb</t>
    </r>
  </si>
  <si>
    <r>
      <t>8.5.6.2.1</t>
    </r>
    <r>
      <rPr>
        <b/>
        <sz val="7"/>
        <color theme="1"/>
        <rFont val="Arial"/>
        <family val="2"/>
      </rPr>
      <t xml:space="preserve">              </t>
    </r>
    <r>
      <rPr>
        <b/>
        <sz val="11"/>
        <color theme="1"/>
        <rFont val="Arial"/>
        <family val="2"/>
      </rPr>
      <t>Anmeldung auf einem Umlauf</t>
    </r>
  </si>
  <si>
    <r>
      <t>8.5.6.2.2</t>
    </r>
    <r>
      <rPr>
        <b/>
        <sz val="7"/>
        <color theme="1"/>
        <rFont val="Arial"/>
        <family val="2"/>
      </rPr>
      <t xml:space="preserve">              </t>
    </r>
    <r>
      <rPr>
        <b/>
        <sz val="11"/>
        <color theme="1"/>
        <rFont val="Arial"/>
        <family val="2"/>
      </rPr>
      <t>Anmeldung als Verstärkerfahrt</t>
    </r>
  </si>
  <si>
    <r>
      <t>8.5.6.3</t>
    </r>
    <r>
      <rPr>
        <b/>
        <sz val="7"/>
        <color theme="1"/>
        <rFont val="Arial"/>
        <family val="2"/>
      </rPr>
      <t xml:space="preserve">              </t>
    </r>
    <r>
      <rPr>
        <b/>
        <sz val="12"/>
        <color theme="1"/>
        <rFont val="Arial"/>
        <family val="2"/>
      </rPr>
      <t>Besetztgraderfassung</t>
    </r>
  </si>
  <si>
    <r>
      <t>8.5.6.4</t>
    </r>
    <r>
      <rPr>
        <b/>
        <sz val="7"/>
        <color theme="1"/>
        <rFont val="Arial"/>
        <family val="2"/>
      </rPr>
      <t xml:space="preserve">              </t>
    </r>
    <r>
      <rPr>
        <b/>
        <sz val="12"/>
        <color theme="1"/>
        <rFont val="Arial"/>
        <family val="2"/>
      </rPr>
      <t>Anzeigen während der Fahrt</t>
    </r>
  </si>
  <si>
    <r>
      <t>8.5.6.5</t>
    </r>
    <r>
      <rPr>
        <b/>
        <sz val="7"/>
        <color theme="1"/>
        <rFont val="Arial"/>
        <family val="2"/>
      </rPr>
      <t xml:space="preserve">              </t>
    </r>
    <r>
      <rPr>
        <b/>
        <sz val="12"/>
        <color theme="1"/>
        <rFont val="Arial"/>
        <family val="2"/>
      </rPr>
      <t>Akustische Signalisierungen aus dem Bordrechner</t>
    </r>
  </si>
  <si>
    <r>
      <t>8.5.6.6</t>
    </r>
    <r>
      <rPr>
        <b/>
        <sz val="7"/>
        <color theme="1"/>
        <rFont val="Arial"/>
        <family val="2"/>
      </rPr>
      <t xml:space="preserve">              </t>
    </r>
    <r>
      <rPr>
        <b/>
        <sz val="12"/>
        <color theme="1"/>
        <rFont val="Arial"/>
        <family val="2"/>
      </rPr>
      <t>Warnung bei Verfrühung</t>
    </r>
  </si>
  <si>
    <r>
      <t>8.5.6.7</t>
    </r>
    <r>
      <rPr>
        <b/>
        <sz val="7"/>
        <color theme="1"/>
        <rFont val="Arial"/>
        <family val="2"/>
      </rPr>
      <t xml:space="preserve">              </t>
    </r>
    <r>
      <rPr>
        <b/>
        <sz val="12"/>
        <color theme="1"/>
        <rFont val="Arial"/>
        <family val="2"/>
      </rPr>
      <t>Visualisierung und Bedienung der Anschlusssicherung für den Fahrer</t>
    </r>
  </si>
  <si>
    <r>
      <t>8.5.6.8</t>
    </r>
    <r>
      <rPr>
        <b/>
        <sz val="7"/>
        <color theme="1"/>
        <rFont val="Arial"/>
        <family val="2"/>
      </rPr>
      <t xml:space="preserve">              </t>
    </r>
    <r>
      <rPr>
        <b/>
        <sz val="12"/>
        <color theme="1"/>
        <rFont val="Arial"/>
        <family val="2"/>
      </rPr>
      <t>Darstellung GIS-Karte und Navigation</t>
    </r>
  </si>
  <si>
    <r>
      <t>8.5.6.9</t>
    </r>
    <r>
      <rPr>
        <b/>
        <sz val="7"/>
        <color theme="1"/>
        <rFont val="Arial"/>
        <family val="2"/>
      </rPr>
      <t xml:space="preserve">              </t>
    </r>
    <r>
      <rPr>
        <b/>
        <sz val="12"/>
        <color theme="1"/>
        <rFont val="Arial"/>
        <family val="2"/>
      </rPr>
      <t>Abstellplatzanzeige für den Fahrer</t>
    </r>
  </si>
  <si>
    <r>
      <t>8.5.7</t>
    </r>
    <r>
      <rPr>
        <b/>
        <sz val="7"/>
        <color theme="1"/>
        <rFont val="Arial"/>
        <family val="2"/>
      </rPr>
      <t xml:space="preserve">           </t>
    </r>
    <r>
      <rPr>
        <b/>
        <sz val="12"/>
        <color theme="1"/>
        <rFont val="Arial"/>
        <family val="2"/>
      </rPr>
      <t xml:space="preserve">Steuerung Subsysteme </t>
    </r>
  </si>
  <si>
    <r>
      <t>8.5.7.1</t>
    </r>
    <r>
      <rPr>
        <b/>
        <sz val="7"/>
        <color theme="1"/>
        <rFont val="Arial"/>
        <family val="2"/>
      </rPr>
      <t xml:space="preserve">              </t>
    </r>
    <r>
      <rPr>
        <b/>
        <sz val="12"/>
        <color theme="1"/>
        <rFont val="Arial"/>
        <family val="2"/>
      </rPr>
      <t>Steuerung Subsysteme über IBIS gemäß VDV 300/301</t>
    </r>
  </si>
  <si>
    <r>
      <t>8.5.7.2</t>
    </r>
    <r>
      <rPr>
        <b/>
        <sz val="7"/>
        <color theme="1"/>
        <rFont val="Arial"/>
        <family val="2"/>
      </rPr>
      <t xml:space="preserve">              </t>
    </r>
    <r>
      <rPr>
        <b/>
        <sz val="12"/>
        <color theme="1"/>
        <rFont val="Arial"/>
        <family val="2"/>
      </rPr>
      <t>Steuerung automatische Haltestellenansage</t>
    </r>
  </si>
  <si>
    <r>
      <t>8.5.7.3</t>
    </r>
    <r>
      <rPr>
        <b/>
        <sz val="7"/>
        <color theme="1"/>
        <rFont val="Arial"/>
        <family val="2"/>
      </rPr>
      <t xml:space="preserve">              </t>
    </r>
    <r>
      <rPr>
        <b/>
        <sz val="12"/>
        <color theme="1"/>
        <rFont val="Arial"/>
        <family val="2"/>
      </rPr>
      <t>Haltestellenansage</t>
    </r>
  </si>
  <si>
    <r>
      <t>8.5.7.4</t>
    </r>
    <r>
      <rPr>
        <b/>
        <sz val="7"/>
        <color theme="1"/>
        <rFont val="Arial"/>
        <family val="2"/>
      </rPr>
      <t xml:space="preserve">              </t>
    </r>
    <r>
      <rPr>
        <b/>
        <sz val="12"/>
        <color theme="1"/>
        <rFont val="Arial"/>
        <family val="2"/>
      </rPr>
      <t>Multifunktionsanzeiger</t>
    </r>
  </si>
  <si>
    <r>
      <t>8.5.7.5</t>
    </r>
    <r>
      <rPr>
        <b/>
        <sz val="7"/>
        <color theme="1"/>
        <rFont val="Arial"/>
        <family val="2"/>
      </rPr>
      <t xml:space="preserve">              </t>
    </r>
    <r>
      <rPr>
        <b/>
        <sz val="12"/>
        <color theme="1"/>
        <rFont val="Arial"/>
        <family val="2"/>
      </rPr>
      <t>Außenanzeiger</t>
    </r>
  </si>
  <si>
    <r>
      <t>8.5.7.6</t>
    </r>
    <r>
      <rPr>
        <b/>
        <sz val="7"/>
        <color theme="1"/>
        <rFont val="Arial"/>
        <family val="2"/>
      </rPr>
      <t xml:space="preserve">              </t>
    </r>
    <r>
      <rPr>
        <b/>
        <sz val="12"/>
        <color theme="1"/>
        <rFont val="Arial"/>
        <family val="2"/>
      </rPr>
      <t>Videoaufzeichnung</t>
    </r>
  </si>
  <si>
    <r>
      <t>8.5.7.7</t>
    </r>
    <r>
      <rPr>
        <b/>
        <sz val="7"/>
        <color theme="1"/>
        <rFont val="Arial"/>
        <family val="2"/>
      </rPr>
      <t xml:space="preserve">              </t>
    </r>
    <r>
      <rPr>
        <b/>
        <sz val="12"/>
        <color theme="1"/>
        <rFont val="Arial"/>
        <family val="2"/>
      </rPr>
      <t>Entwerter</t>
    </r>
  </si>
  <si>
    <r>
      <t>8.5.7.8</t>
    </r>
    <r>
      <rPr>
        <b/>
        <sz val="7"/>
        <color theme="1"/>
        <rFont val="Arial"/>
        <family val="2"/>
      </rPr>
      <t xml:space="preserve">              </t>
    </r>
    <r>
      <rPr>
        <b/>
        <sz val="12"/>
        <color theme="1"/>
        <rFont val="Arial"/>
        <family val="2"/>
      </rPr>
      <t>Fahrgastzähleinrichtung</t>
    </r>
  </si>
  <si>
    <r>
      <t>8.5.8</t>
    </r>
    <r>
      <rPr>
        <b/>
        <sz val="7"/>
        <color theme="1"/>
        <rFont val="Arial"/>
        <family val="2"/>
      </rPr>
      <t xml:space="preserve">           </t>
    </r>
    <r>
      <rPr>
        <b/>
        <sz val="12"/>
        <color theme="1"/>
        <rFont val="Arial"/>
        <family val="2"/>
      </rPr>
      <t>Selbsthaltung</t>
    </r>
  </si>
  <si>
    <r>
      <t>8.6</t>
    </r>
    <r>
      <rPr>
        <b/>
        <sz val="7"/>
        <color theme="1"/>
        <rFont val="Arial"/>
        <family val="2"/>
      </rPr>
      <t xml:space="preserve">           </t>
    </r>
    <r>
      <rPr>
        <b/>
        <sz val="13"/>
        <color theme="1"/>
        <rFont val="Arial"/>
        <family val="2"/>
      </rPr>
      <t>Funktionen des Bordrechners (EFM)</t>
    </r>
  </si>
  <si>
    <r>
      <t>8.6.1</t>
    </r>
    <r>
      <rPr>
        <b/>
        <sz val="7"/>
        <color theme="1"/>
        <rFont val="Arial"/>
        <family val="2"/>
      </rPr>
      <t xml:space="preserve">           </t>
    </r>
    <r>
      <rPr>
        <b/>
        <sz val="12"/>
        <color theme="1"/>
        <rFont val="Arial"/>
        <family val="2"/>
      </rPr>
      <t>Wechsel ITCS/EFM-Screen</t>
    </r>
  </si>
  <si>
    <r>
      <t>8.6.2</t>
    </r>
    <r>
      <rPr>
        <b/>
        <sz val="7"/>
        <color theme="1"/>
        <rFont val="Arial"/>
        <family val="2"/>
      </rPr>
      <t xml:space="preserve">           </t>
    </r>
    <r>
      <rPr>
        <b/>
        <sz val="12"/>
        <color theme="1"/>
        <rFont val="Arial"/>
        <family val="2"/>
      </rPr>
      <t>An- und Abmeldung (EFM-Betrieb)</t>
    </r>
  </si>
  <si>
    <r>
      <t>·</t>
    </r>
    <r>
      <rPr>
        <sz val="7"/>
        <color theme="1"/>
        <rFont val="Arial"/>
        <family val="2"/>
      </rPr>
      <t xml:space="preserve">      </t>
    </r>
    <r>
      <rPr>
        <sz val="11"/>
        <color theme="1"/>
        <rFont val="Arial"/>
        <family val="2"/>
      </rPr>
      <t>Beginn der Verkaufssicht</t>
    </r>
  </si>
  <si>
    <r>
      <t>·</t>
    </r>
    <r>
      <rPr>
        <sz val="7"/>
        <color theme="1"/>
        <rFont val="Arial"/>
        <family val="2"/>
      </rPr>
      <t xml:space="preserve">      </t>
    </r>
    <r>
      <rPr>
        <sz val="11"/>
        <color theme="1"/>
        <rFont val="Arial"/>
        <family val="2"/>
      </rPr>
      <t>Ende der Verkaufssicht</t>
    </r>
  </si>
  <si>
    <r>
      <t>·</t>
    </r>
    <r>
      <rPr>
        <sz val="7"/>
        <color theme="1"/>
        <rFont val="Arial"/>
        <family val="2"/>
      </rPr>
      <t xml:space="preserve">      </t>
    </r>
    <r>
      <rPr>
        <sz val="11"/>
        <color theme="1"/>
        <rFont val="Arial"/>
        <family val="2"/>
      </rPr>
      <t>Verkäufernummer und/oder Name</t>
    </r>
  </si>
  <si>
    <r>
      <t>·</t>
    </r>
    <r>
      <rPr>
        <sz val="7"/>
        <color theme="1"/>
        <rFont val="Arial"/>
        <family val="2"/>
      </rPr>
      <t xml:space="preserve">      </t>
    </r>
    <r>
      <rPr>
        <sz val="11"/>
        <color theme="1"/>
        <rFont val="Arial"/>
        <family val="2"/>
      </rPr>
      <t>Auflistung der verkauften Fahrscheine</t>
    </r>
  </si>
  <si>
    <r>
      <t>·</t>
    </r>
    <r>
      <rPr>
        <sz val="7"/>
        <color theme="1"/>
        <rFont val="Arial"/>
        <family val="2"/>
      </rPr>
      <t xml:space="preserve">      </t>
    </r>
    <r>
      <rPr>
        <sz val="11"/>
        <color theme="1"/>
        <rFont val="Arial"/>
        <family val="2"/>
      </rPr>
      <t>Anzahl der Storno</t>
    </r>
  </si>
  <si>
    <r>
      <t>·</t>
    </r>
    <r>
      <rPr>
        <sz val="7"/>
        <color theme="1"/>
        <rFont val="Arial"/>
        <family val="2"/>
      </rPr>
      <t xml:space="preserve">      </t>
    </r>
    <r>
      <rPr>
        <sz val="11"/>
        <color theme="1"/>
        <rFont val="Arial"/>
        <family val="2"/>
      </rPr>
      <t>Anzahl der ausgegebenen Gutschriften</t>
    </r>
  </si>
  <si>
    <r>
      <t>8.6.3</t>
    </r>
    <r>
      <rPr>
        <b/>
        <sz val="7"/>
        <color theme="1"/>
        <rFont val="Arial"/>
        <family val="2"/>
      </rPr>
      <t xml:space="preserve">           </t>
    </r>
    <r>
      <rPr>
        <b/>
        <sz val="12"/>
        <color theme="1"/>
        <rFont val="Arial"/>
        <family val="2"/>
      </rPr>
      <t>VDV-KA-Funktionen</t>
    </r>
  </si>
  <si>
    <r>
      <t>8.6.3.1</t>
    </r>
    <r>
      <rPr>
        <b/>
        <sz val="7"/>
        <color theme="1"/>
        <rFont val="Arial"/>
        <family val="2"/>
      </rPr>
      <t xml:space="preserve">              </t>
    </r>
    <r>
      <rPr>
        <b/>
        <sz val="12"/>
        <color theme="1"/>
        <rFont val="Arial"/>
        <family val="2"/>
      </rPr>
      <t>Generelle Anforderungen</t>
    </r>
  </si>
  <si>
    <r>
      <t>8.6.3.2</t>
    </r>
    <r>
      <rPr>
        <b/>
        <sz val="7"/>
        <color theme="1"/>
        <rFont val="Arial"/>
        <family val="2"/>
      </rPr>
      <t xml:space="preserve">              </t>
    </r>
    <r>
      <rPr>
        <b/>
        <sz val="12"/>
        <color theme="1"/>
        <rFont val="Arial"/>
        <family val="2"/>
      </rPr>
      <t>Lesen von eTickets</t>
    </r>
  </si>
  <si>
    <r>
      <t>·</t>
    </r>
    <r>
      <rPr>
        <sz val="7"/>
        <color theme="1"/>
        <rFont val="Arial"/>
        <family val="2"/>
      </rPr>
      <t xml:space="preserve">      </t>
    </r>
    <r>
      <rPr>
        <sz val="11"/>
        <color theme="1"/>
        <rFont val="Arial"/>
        <family val="2"/>
      </rPr>
      <t>Lesen des Applikationsverzeichnisses und Abgleich mit den KA-Sperrlisten (benötigte Sperren ausführen) Dann ermitteln welche gültigen Berechtigungen durch ein Kontrollmodul geprüft werden.</t>
    </r>
  </si>
  <si>
    <r>
      <t>·</t>
    </r>
    <r>
      <rPr>
        <sz val="7"/>
        <color theme="1"/>
        <rFont val="Arial"/>
        <family val="2"/>
      </rPr>
      <t xml:space="preserve">      </t>
    </r>
    <r>
      <rPr>
        <sz val="11"/>
        <color theme="1"/>
        <rFont val="Arial"/>
        <family val="2"/>
      </rPr>
      <t>Erfassen, Entschlüsseln und Anzeigen eines 2D- Barcodes nach UIC 918-3, der auf Papier gedruckt oder auf einem Handy-Bildschirm angezeigt wird.</t>
    </r>
  </si>
  <si>
    <r>
      <t>·</t>
    </r>
    <r>
      <rPr>
        <sz val="7"/>
        <color theme="1"/>
        <rFont val="Arial"/>
        <family val="2"/>
      </rPr>
      <t xml:space="preserve">      </t>
    </r>
    <r>
      <rPr>
        <sz val="11"/>
        <color theme="1"/>
        <rFont val="Arial"/>
        <family val="2"/>
      </rPr>
      <t>Erfassen, Entschlüsseln und Anzeigen eines 2D- Barcodes nach UIC 918-3*, der auf Papier gedruckt oder auf einem Handy-Bildschirm angezeigt wird.</t>
    </r>
  </si>
  <si>
    <r>
      <t>·</t>
    </r>
    <r>
      <rPr>
        <sz val="7"/>
        <color theme="1"/>
        <rFont val="Arial"/>
        <family val="2"/>
      </rPr>
      <t xml:space="preserve">      </t>
    </r>
    <r>
      <rPr>
        <sz val="11"/>
        <color theme="1"/>
        <rFont val="Arial"/>
        <family val="2"/>
      </rPr>
      <t>Erfassen, Entschlüsseln und Anzeigen eines 2D- Barcodes nach UIC 918-9, der auf Papier gedruckt oder auf einem Handy-Bildschirm angezeigt wird.</t>
    </r>
  </si>
  <si>
    <r>
      <t>·</t>
    </r>
    <r>
      <rPr>
        <sz val="7"/>
        <color theme="1"/>
        <rFont val="Arial"/>
        <family val="2"/>
      </rPr>
      <t xml:space="preserve">      </t>
    </r>
    <r>
      <rPr>
        <sz val="11"/>
        <color theme="1"/>
        <rFont val="Arial"/>
        <family val="2"/>
      </rPr>
      <t>Erfassen, Entschlüsseln und Anzeigen eines 2D- Barcodes nach UIC 918-9*, der auf Papier gedruckt oder auf einem Handy-Bildschirm angezeigt wird.</t>
    </r>
  </si>
  <si>
    <r>
      <t>·</t>
    </r>
    <r>
      <rPr>
        <sz val="7"/>
        <color theme="1"/>
        <rFont val="Arial"/>
        <family val="2"/>
      </rPr>
      <t xml:space="preserve">      </t>
    </r>
    <r>
      <rPr>
        <sz val="11"/>
        <color theme="1"/>
        <rFont val="Arial"/>
        <family val="2"/>
      </rPr>
      <t>Erfassen, Entschlüsseln und Anzeigen eines 2D- Barcodes nach den Vorgaben der VDV-KA (STB), der auf Papier gedruckt oder auf einem Handy- Bildschirm angezeigt wird.</t>
    </r>
  </si>
  <si>
    <r>
      <t>·</t>
    </r>
    <r>
      <rPr>
        <sz val="7"/>
        <color theme="1"/>
        <rFont val="Arial"/>
        <family val="2"/>
      </rPr>
      <t xml:space="preserve">      </t>
    </r>
    <r>
      <rPr>
        <sz val="11"/>
        <color theme="1"/>
        <rFont val="Arial"/>
        <family val="2"/>
      </rPr>
      <t>Erfassen, Entschlüsseln und Anzeigen eines 2D- Barcodes nach UIC des Deutschlandtickets aller Produktverantwortlichen, der auf Papier gedruckt oder auf einem Handy-Bildschirm angezeigt wird.</t>
    </r>
  </si>
  <si>
    <r>
      <t>·</t>
    </r>
    <r>
      <rPr>
        <sz val="7"/>
        <color theme="1"/>
        <rFont val="Arial"/>
        <family val="2"/>
      </rPr>
      <t xml:space="preserve">      </t>
    </r>
    <r>
      <rPr>
        <sz val="11"/>
        <color theme="1"/>
        <rFont val="Arial"/>
        <family val="2"/>
      </rPr>
      <t>Erfassen, Entschlüsseln und Anzeigen von auf einem Handy befindliche Berechtigungen nach motics (ehemalig Mobile plus)</t>
    </r>
  </si>
  <si>
    <r>
      <t>·</t>
    </r>
    <r>
      <rPr>
        <sz val="7"/>
        <color theme="1"/>
        <rFont val="Arial"/>
        <family val="2"/>
      </rPr>
      <t xml:space="preserve">      </t>
    </r>
    <r>
      <rPr>
        <sz val="11"/>
        <color theme="1"/>
        <rFont val="Arial"/>
        <family val="2"/>
      </rPr>
      <t>Die Authentizität der Barcodes wird nach den in der [STB Spec] definierten Vorgaben geprüft.</t>
    </r>
  </si>
  <si>
    <r>
      <t>·</t>
    </r>
    <r>
      <rPr>
        <sz val="7"/>
        <color theme="1"/>
        <rFont val="Arial"/>
        <family val="2"/>
      </rPr>
      <t xml:space="preserve">      </t>
    </r>
    <r>
      <rPr>
        <sz val="11"/>
        <color theme="1"/>
        <rFont val="Arial"/>
        <family val="2"/>
      </rPr>
      <t>Auslesen, Entschlüsseln und Anzeigen von Berechtigungen nach VDV-KA, die als Mobile plus zusätzlich gesichert sind.</t>
    </r>
  </si>
  <si>
    <r>
      <t>·</t>
    </r>
    <r>
      <rPr>
        <sz val="7"/>
        <color theme="1"/>
        <rFont val="Arial"/>
        <family val="2"/>
      </rPr>
      <t xml:space="preserve">      </t>
    </r>
    <r>
      <rPr>
        <sz val="11"/>
        <color theme="1"/>
        <rFont val="Arial"/>
        <family val="2"/>
      </rPr>
      <t>Die Initialisierung der Erfassungsmodi (Chipkarte oder Barcode) darf nicht länger als 1s dauern. Dies gilt für das VDV-KA-eTicket genauso wie für den 2D-Barcode.</t>
    </r>
  </si>
  <si>
    <r>
      <t>·</t>
    </r>
    <r>
      <rPr>
        <sz val="7"/>
        <color theme="1"/>
        <rFont val="Arial"/>
        <family val="2"/>
      </rPr>
      <t xml:space="preserve">      </t>
    </r>
    <r>
      <rPr>
        <sz val="11"/>
        <color theme="1"/>
        <rFont val="Arial"/>
        <family val="2"/>
      </rPr>
      <t>Die Zeit zwischen 2 Kontrollvorgängen darf nicht länger als 1s sein. Dies gilt für das VDV-KA- eTicket genauso wie für den 2D-Barcode.</t>
    </r>
  </si>
  <si>
    <r>
      <t>·</t>
    </r>
    <r>
      <rPr>
        <sz val="7"/>
        <color theme="1"/>
        <rFont val="Arial"/>
        <family val="2"/>
      </rPr>
      <t xml:space="preserve">      </t>
    </r>
    <r>
      <rPr>
        <sz val="11"/>
        <color theme="1"/>
        <rFont val="Arial"/>
        <family val="2"/>
      </rPr>
      <t>Die Echtheit, Vollständigkeit und Unverfälschtheit der erfassten Daten wird gewährleistet. Dies gilt für das VDV-KA-eTicket genauso wie für die Inhalte des 2D-Barcode.</t>
    </r>
  </si>
  <si>
    <r>
      <t>8.6.3.3</t>
    </r>
    <r>
      <rPr>
        <b/>
        <sz val="7"/>
        <color theme="1"/>
        <rFont val="Arial"/>
        <family val="2"/>
      </rPr>
      <t xml:space="preserve">              </t>
    </r>
    <r>
      <rPr>
        <b/>
        <sz val="12"/>
        <color rgb="FF000000"/>
        <rFont val="Arial"/>
        <family val="2"/>
      </rPr>
      <t>Kontrollvorgang</t>
    </r>
  </si>
  <si>
    <r>
      <t>·</t>
    </r>
    <r>
      <rPr>
        <sz val="7"/>
        <color theme="1"/>
        <rFont val="Arial"/>
        <family val="2"/>
      </rPr>
      <t xml:space="preserve">      </t>
    </r>
    <r>
      <rPr>
        <sz val="11"/>
        <color theme="1"/>
        <rFont val="Arial"/>
        <family val="2"/>
      </rPr>
      <t>Sperr- und Aktionslistenlisten nach VDV-KA werden mindestens täglich vom vHGS übernommen und im Gerät gespeichert.</t>
    </r>
  </si>
  <si>
    <r>
      <t>·</t>
    </r>
    <r>
      <rPr>
        <sz val="7"/>
        <color theme="1"/>
        <rFont val="Arial"/>
        <family val="2"/>
      </rPr>
      <t xml:space="preserve">      </t>
    </r>
    <r>
      <rPr>
        <sz val="11"/>
        <color theme="1"/>
        <rFont val="Arial"/>
        <family val="2"/>
      </rPr>
      <t>Die Version bzw. das Datum der aktuell gespeicherten Sperr- und Aktionslistenlisten kann abgefragt werden.</t>
    </r>
  </si>
  <si>
    <r>
      <t>·</t>
    </r>
    <r>
      <rPr>
        <sz val="7"/>
        <color theme="1"/>
        <rFont val="Arial"/>
        <family val="2"/>
      </rPr>
      <t xml:space="preserve">      </t>
    </r>
    <r>
      <rPr>
        <sz val="11"/>
        <color rgb="FF000000"/>
        <rFont val="Arial"/>
        <family val="2"/>
      </rPr>
      <t>Aktionen werden nach VDV-KA ausgeführt. Beim Schreiben einer Aktion wird ein Statusbalken/Sanduhr angezeigt. EFS aus Ausgabe-Aktionen werden als Multiberechtigungen gespeichert.</t>
    </r>
  </si>
  <si>
    <r>
      <t>·</t>
    </r>
    <r>
      <rPr>
        <sz val="7"/>
        <color theme="1"/>
        <rFont val="Arial"/>
        <family val="2"/>
      </rPr>
      <t xml:space="preserve">      </t>
    </r>
    <r>
      <rPr>
        <sz val="11"/>
        <color theme="1"/>
        <rFont val="Arial"/>
        <family val="2"/>
      </rPr>
      <t>Das System ist in der Lage, die deutschlandweit gültigen Aktionslisten einzulesen und vollständig zu verarbeiten</t>
    </r>
    <r>
      <rPr>
        <sz val="11"/>
        <color rgb="FF000000"/>
        <rFont val="Arial"/>
        <family val="2"/>
      </rPr>
      <t>.</t>
    </r>
  </si>
  <si>
    <r>
      <t>·</t>
    </r>
    <r>
      <rPr>
        <sz val="7"/>
        <color theme="1"/>
        <rFont val="Arial"/>
        <family val="2"/>
      </rPr>
      <t xml:space="preserve">      </t>
    </r>
    <r>
      <rPr>
        <sz val="11"/>
        <color theme="1"/>
        <rFont val="Arial"/>
        <family val="2"/>
      </rPr>
      <t>Die Aktionsnachweise werden erstellt, im Gerät gespeichert und online an das vHGS übertragen.</t>
    </r>
  </si>
  <si>
    <r>
      <t>·</t>
    </r>
    <r>
      <rPr>
        <sz val="7"/>
        <color theme="1"/>
        <rFont val="Arial"/>
        <family val="2"/>
      </rPr>
      <t xml:space="preserve">      </t>
    </r>
    <r>
      <rPr>
        <sz val="11"/>
        <color theme="1"/>
        <rFont val="Arial"/>
        <family val="2"/>
      </rPr>
      <t>Alle Typen von Sperren nach VDV-KA (Nutzermedium, SAM, Organisation, symmetrische und asymmetrische Schlüssel) können ausgeführt werden.</t>
    </r>
  </si>
  <si>
    <r>
      <t>·</t>
    </r>
    <r>
      <rPr>
        <sz val="7"/>
        <color theme="1"/>
        <rFont val="Arial"/>
        <family val="2"/>
      </rPr>
      <t xml:space="preserve">      </t>
    </r>
    <r>
      <rPr>
        <sz val="11"/>
        <color theme="1"/>
        <rFont val="Arial"/>
        <family val="2"/>
      </rPr>
      <t>Es können werden die deutschlandweit gültigen Sperrlisten eingelesen und vollständig verarbeitet.</t>
    </r>
  </si>
  <si>
    <r>
      <t>·</t>
    </r>
    <r>
      <rPr>
        <sz val="7"/>
        <color theme="1"/>
        <rFont val="Arial"/>
        <family val="2"/>
      </rPr>
      <t xml:space="preserve">      </t>
    </r>
    <r>
      <rPr>
        <sz val="11"/>
        <color theme="1"/>
        <rFont val="Arial"/>
        <family val="2"/>
      </rPr>
      <t>Die Sperrnachweise werden erstellt, im Gerät gespeichert und online an das vHGS übertragen.</t>
    </r>
  </si>
  <si>
    <r>
      <t>·</t>
    </r>
    <r>
      <rPr>
        <sz val="7"/>
        <color theme="1"/>
        <rFont val="Arial"/>
        <family val="2"/>
      </rPr>
      <t xml:space="preserve">      </t>
    </r>
    <r>
      <rPr>
        <sz val="11"/>
        <color theme="1"/>
        <rFont val="Arial"/>
        <family val="2"/>
      </rPr>
      <t>Erfassungs- und Kontrollnachweise nach VDV-KA (TXEBER, TXESTBER, TXKNAWB, TXEMBER, TXNAWDM, TXKNAWA) können erstellt und online an das vHGS übergeben werden.</t>
    </r>
  </si>
  <si>
    <r>
      <t>·</t>
    </r>
    <r>
      <rPr>
        <sz val="7"/>
        <color theme="1"/>
        <rFont val="Arial"/>
        <family val="2"/>
      </rPr>
      <t xml:space="preserve">      </t>
    </r>
    <r>
      <rPr>
        <sz val="11"/>
        <color theme="1"/>
        <rFont val="Arial"/>
        <family val="2"/>
      </rPr>
      <t>Das Erzeugen der Erfassungs- und Kontrollnachweise kann per vHGS-Parameter und unabhängig voneinander ein- und ausgeschaltet werden.</t>
    </r>
  </si>
  <si>
    <r>
      <t>·</t>
    </r>
    <r>
      <rPr>
        <sz val="7"/>
        <color theme="1"/>
        <rFont val="Arial"/>
        <family val="2"/>
      </rPr>
      <t xml:space="preserve">      </t>
    </r>
    <r>
      <rPr>
        <sz val="11"/>
        <color theme="1"/>
        <rFont val="Arial"/>
        <family val="2"/>
      </rPr>
      <t>Alle Nachweise bleiben mindestens bis zur Bestätigung der sicheren Übertragung an das vHGS in den Geräten gespeichert (entsprechende Speicherkapazitäten sind vorzusehen).</t>
    </r>
  </si>
  <si>
    <r>
      <t>·</t>
    </r>
    <r>
      <rPr>
        <sz val="7"/>
        <color theme="1"/>
        <rFont val="Arial"/>
        <family val="2"/>
      </rPr>
      <t xml:space="preserve">      </t>
    </r>
    <r>
      <rPr>
        <sz val="11"/>
        <color theme="1"/>
        <rFont val="Arial"/>
        <family val="2"/>
      </rPr>
      <t>Das DL-Kontrollmodul der SR nach VDV-KA- Standard kann aus dem vHGS übernommen und im Gerät gespeichert werden. Die aktuelle Version des DL-Kontrollmoduls und der darin eingebetteten PV-Kontrollmodule wird angezeigt.</t>
    </r>
  </si>
  <si>
    <r>
      <t>·</t>
    </r>
    <r>
      <rPr>
        <sz val="7"/>
        <color theme="1"/>
        <rFont val="Arial"/>
        <family val="2"/>
      </rPr>
      <t xml:space="preserve">      </t>
    </r>
    <r>
      <rPr>
        <sz val="11"/>
        <color theme="1"/>
        <rFont val="Arial"/>
        <family val="2"/>
      </rPr>
      <t>EFS, STB und motics nach VDV-KA werden mithilfe des VDV-KA-konformen Kontrollmoduls automatisch geprüft und das Ergebnis entsprechend den Vorgaben im Kontrollmodul angezeigt.</t>
    </r>
  </si>
  <si>
    <r>
      <t>·</t>
    </r>
    <r>
      <rPr>
        <sz val="7"/>
        <color theme="1"/>
        <rFont val="Arial"/>
        <family val="2"/>
      </rPr>
      <t xml:space="preserve">      </t>
    </r>
    <r>
      <rPr>
        <sz val="11"/>
        <color theme="1"/>
        <rFont val="Arial"/>
        <family val="2"/>
      </rPr>
      <t>Die Berechtigungs-IDs der letzten gelesenen eTickets (Barcode-Tickets, motics und EFS) werden mit dem aktuell gelesenen Ticket verglichen. Sollte eine Berechtigung-ID sich wiederholen, liegt eine Dublette vor und es wird eine Warnmeldung ausgegeben. Die Zahl der zum Vergleich herangezogenen Berechtigungen ist parametrierbar.</t>
    </r>
  </si>
  <si>
    <r>
      <t>·</t>
    </r>
    <r>
      <rPr>
        <sz val="7"/>
        <color theme="1"/>
        <rFont val="Arial"/>
        <family val="2"/>
      </rPr>
      <t xml:space="preserve">      </t>
    </r>
    <r>
      <rPr>
        <sz val="11"/>
        <color theme="1"/>
        <rFont val="Arial"/>
        <family val="2"/>
      </rPr>
      <t>Bei aktiviertem Kontrollmodul und wenn sich in der Sperrliste und in der Aktionsliste für das eTicket keine Einträge befinden, darf die Zeit zwischen dem Anlegen der Chipkarte und der Anzeige des Kontrollergebnisses im Display nicht länger als 1s sein.</t>
    </r>
  </si>
  <si>
    <r>
      <t>·</t>
    </r>
    <r>
      <rPr>
        <sz val="7"/>
        <color theme="1"/>
        <rFont val="Arial"/>
        <family val="2"/>
      </rPr>
      <t xml:space="preserve">      </t>
    </r>
    <r>
      <rPr>
        <sz val="11"/>
        <color theme="1"/>
        <rFont val="Arial"/>
        <family val="2"/>
      </rPr>
      <t>Bei aktiviertem Kontrollmodul und wenn sich in der Sperrliste für das eTicket ein Eintrag befindet, in Aktionsliste aber keine Einträge sind darf die Zeit zwischen dem Anlegen der Chipkarte und der Anzeige des Kontrollergebnisses im Display nicht länger als 1s sein.</t>
    </r>
  </si>
  <si>
    <r>
      <t>·</t>
    </r>
    <r>
      <rPr>
        <sz val="7"/>
        <color theme="1"/>
        <rFont val="Arial"/>
        <family val="2"/>
      </rPr>
      <t xml:space="preserve">      </t>
    </r>
    <r>
      <rPr>
        <sz val="11"/>
        <color theme="1"/>
        <rFont val="Arial"/>
        <family val="2"/>
      </rPr>
      <t>Bei aktiviertem Kontrollmodul und wenn sich in der Sperrliste für das eTicket ein Eintrag befindet und in Aktionsliste zwei Ausgabe-Aktionen und eine Rücknahme-Aktion sind, darf die Zeit zwischen dem Anlegen der Chipkarte und der Anzeige des Kontrollergebnisses im Display nicht länger als 2s sein.</t>
    </r>
  </si>
  <si>
    <r>
      <t>·</t>
    </r>
    <r>
      <rPr>
        <sz val="7"/>
        <color theme="1"/>
        <rFont val="Arial"/>
        <family val="2"/>
      </rPr>
      <t xml:space="preserve">      </t>
    </r>
    <r>
      <rPr>
        <sz val="11"/>
        <color theme="1"/>
        <rFont val="Arial"/>
        <family val="2"/>
      </rPr>
      <t>Bei aktiviertem Kontrollmodul und wenn sich in der Sperrliste und in Aktionsliste für das eTicket keine Einträge befinden, darf die Zeit zwischen dem Erfassen eines gesicherten Barcodes (MST) und der Anzeige des Kontrollergebnisses im Display nicht länger als 1s sein.</t>
    </r>
  </si>
  <si>
    <r>
      <t>8.6.3.4</t>
    </r>
    <r>
      <rPr>
        <b/>
        <sz val="7"/>
        <color theme="1"/>
        <rFont val="Arial"/>
        <family val="2"/>
      </rPr>
      <t xml:space="preserve">              </t>
    </r>
    <r>
      <rPr>
        <b/>
        <sz val="12"/>
        <color theme="1"/>
        <rFont val="Arial"/>
        <family val="2"/>
      </rPr>
      <t>Anzeigen von Prüfergebnissen</t>
    </r>
  </si>
  <si>
    <r>
      <t>·</t>
    </r>
    <r>
      <rPr>
        <sz val="7"/>
        <color theme="1"/>
        <rFont val="Arial"/>
        <family val="2"/>
      </rPr>
      <t xml:space="preserve">      </t>
    </r>
    <r>
      <rPr>
        <sz val="11"/>
        <color theme="1"/>
        <rFont val="Arial"/>
        <family val="2"/>
      </rPr>
      <t>Die Ergebnisse der Prüfungen mit dem DL-KM/Nutzermedium werden im Anzeigebildschirm angezeigt.</t>
    </r>
  </si>
  <si>
    <r>
      <t>·</t>
    </r>
    <r>
      <rPr>
        <sz val="7"/>
        <color theme="1"/>
        <rFont val="Arial"/>
        <family val="2"/>
      </rPr>
      <t xml:space="preserve">      </t>
    </r>
    <r>
      <rPr>
        <sz val="11"/>
        <color theme="1"/>
        <rFont val="Arial"/>
        <family val="2"/>
      </rPr>
      <t>Der Inhalt der 2D-Barcodes nach UIC 918.3 (ohne Stern) wird auf dem Display übersichtlich angezeigt. Der Anbieter macht in der Pflichtenheftphase einen Vorschlag für das Layout.</t>
    </r>
  </si>
  <si>
    <r>
      <t>·</t>
    </r>
    <r>
      <rPr>
        <sz val="7"/>
        <color theme="1"/>
        <rFont val="Arial"/>
        <family val="2"/>
      </rPr>
      <t xml:space="preserve">      </t>
    </r>
    <r>
      <rPr>
        <sz val="11"/>
        <color theme="1"/>
        <rFont val="Arial"/>
        <family val="2"/>
      </rPr>
      <t>Der Inhalt der 2D-Barcodes nach UIC 918.3* wird auf dem Display übersichtlich angezeigt. Der Anbieter macht in der Pflichtenheftphase einen Vorschlag für das Layout.</t>
    </r>
  </si>
  <si>
    <r>
      <t>·</t>
    </r>
    <r>
      <rPr>
        <sz val="7"/>
        <color theme="1"/>
        <rFont val="Arial"/>
        <family val="2"/>
      </rPr>
      <t xml:space="preserve">      </t>
    </r>
    <r>
      <rPr>
        <sz val="11"/>
        <color theme="1"/>
        <rFont val="Arial"/>
        <family val="2"/>
      </rPr>
      <t>Der Inhalt der 2D-Barcodes nach UIC 918.9 wird auf dem Display übersichtlich angezeigt. Der Anbieter macht in der Pflichtenheftphase einen Vorschlag für das Layout.</t>
    </r>
  </si>
  <si>
    <r>
      <t>·</t>
    </r>
    <r>
      <rPr>
        <sz val="7"/>
        <color theme="1"/>
        <rFont val="Arial"/>
        <family val="2"/>
      </rPr>
      <t xml:space="preserve">      </t>
    </r>
    <r>
      <rPr>
        <sz val="11"/>
        <color theme="1"/>
        <rFont val="Arial"/>
        <family val="2"/>
      </rPr>
      <t>Der Inhalt der 2D-Barcodes nach UIC eines Deutschlandtickets wird auf dem Display übersichtlich angezeigt. Der Anbieter macht in der Pflichtenheftphase einen Vorschlag für das Layout.</t>
    </r>
  </si>
  <si>
    <r>
      <t>·</t>
    </r>
    <r>
      <rPr>
        <sz val="7"/>
        <color theme="1"/>
        <rFont val="Arial"/>
        <family val="2"/>
      </rPr>
      <t xml:space="preserve">      </t>
    </r>
    <r>
      <rPr>
        <sz val="11"/>
        <color theme="1"/>
        <rFont val="Arial"/>
        <family val="2"/>
      </rPr>
      <t>Das Prüfergebnis (gültig/ungültig/bedingt gültig) wird auch akustisch signalisiert. Der AG kann dies im vHGS zentral einstellen und an die Bordrechner verteilen.</t>
    </r>
  </si>
  <si>
    <r>
      <t>8.6.3.5</t>
    </r>
    <r>
      <rPr>
        <b/>
        <sz val="7"/>
        <color theme="1"/>
        <rFont val="Arial"/>
        <family val="2"/>
      </rPr>
      <t xml:space="preserve">              </t>
    </r>
    <r>
      <rPr>
        <b/>
        <sz val="12"/>
        <color theme="1"/>
        <rFont val="Arial"/>
        <family val="2"/>
      </rPr>
      <t>ID-Ticketing</t>
    </r>
  </si>
  <si>
    <r>
      <t>8.6.3.6</t>
    </r>
    <r>
      <rPr>
        <b/>
        <sz val="7"/>
        <color theme="1"/>
        <rFont val="Arial"/>
        <family val="2"/>
      </rPr>
      <t xml:space="preserve">              </t>
    </r>
    <r>
      <rPr>
        <b/>
        <sz val="12"/>
        <color theme="1"/>
        <rFont val="Arial"/>
        <family val="2"/>
      </rPr>
      <t>Weitere Funktionen</t>
    </r>
  </si>
  <si>
    <r>
      <t>8.6.4</t>
    </r>
    <r>
      <rPr>
        <b/>
        <sz val="7"/>
        <color theme="1"/>
        <rFont val="Arial"/>
        <family val="2"/>
      </rPr>
      <t xml:space="preserve">           </t>
    </r>
    <r>
      <rPr>
        <b/>
        <sz val="12"/>
        <color theme="1"/>
        <rFont val="Arial"/>
        <family val="2"/>
      </rPr>
      <t>Verkauf</t>
    </r>
  </si>
  <si>
    <r>
      <t>·</t>
    </r>
    <r>
      <rPr>
        <sz val="7"/>
        <color theme="1"/>
        <rFont val="Arial"/>
        <family val="2"/>
      </rPr>
      <t xml:space="preserve">      </t>
    </r>
    <r>
      <rPr>
        <sz val="11"/>
        <color theme="1"/>
        <rFont val="Arial"/>
        <family val="2"/>
      </rPr>
      <t>Die Preisberechnung findet statt über den Algorithmus Produkt -&gt; Ziel -&gt; Preis</t>
    </r>
  </si>
  <si>
    <r>
      <t>·</t>
    </r>
    <r>
      <rPr>
        <sz val="7"/>
        <color theme="1"/>
        <rFont val="Arial"/>
        <family val="2"/>
      </rPr>
      <t xml:space="preserve">      </t>
    </r>
    <r>
      <rPr>
        <sz val="11"/>
        <color theme="1"/>
        <rFont val="Arial"/>
        <family val="2"/>
      </rPr>
      <t>Die Preisberechnung findet statt über den Algorithmus Ziel -&gt; Produkt -&gt; Preis</t>
    </r>
  </si>
  <si>
    <r>
      <t>8.6.5</t>
    </r>
    <r>
      <rPr>
        <b/>
        <sz val="7"/>
        <color theme="1"/>
        <rFont val="Arial"/>
        <family val="2"/>
      </rPr>
      <t xml:space="preserve">           </t>
    </r>
    <r>
      <rPr>
        <b/>
        <sz val="12"/>
        <color theme="1"/>
        <rFont val="Arial"/>
        <family val="2"/>
      </rPr>
      <t>Verkaufsschichten und Verkaufsdatensatz</t>
    </r>
  </si>
  <si>
    <r>
      <t xml:space="preserve">Jeder einzelne Verkauf wird in der Schichtdatei als Verkaufsdatensatz abgespeichert und </t>
    </r>
    <r>
      <rPr>
        <sz val="11"/>
        <color rgb="FF000000"/>
        <rFont val="Arial"/>
        <family val="2"/>
      </rPr>
      <t>jede Verkaufsschicht hat eine eineindeutige terminalbezogene fortlaufende Verkaufsschichtnummer.</t>
    </r>
  </si>
  <si>
    <r>
      <t>8.6.6</t>
    </r>
    <r>
      <rPr>
        <b/>
        <sz val="7"/>
        <color theme="1"/>
        <rFont val="Arial"/>
        <family val="2"/>
      </rPr>
      <t xml:space="preserve">           </t>
    </r>
    <r>
      <rPr>
        <b/>
        <sz val="12"/>
        <color theme="1"/>
        <rFont val="Arial"/>
        <family val="2"/>
      </rPr>
      <t>Papierhandhabung</t>
    </r>
  </si>
  <si>
    <r>
      <t>8.6.7</t>
    </r>
    <r>
      <rPr>
        <b/>
        <sz val="7"/>
        <color theme="1"/>
        <rFont val="Arial"/>
        <family val="2"/>
      </rPr>
      <t xml:space="preserve">           </t>
    </r>
    <r>
      <rPr>
        <b/>
        <sz val="12"/>
        <color theme="1"/>
        <rFont val="Arial"/>
        <family val="2"/>
      </rPr>
      <t>Pausenfunktion</t>
    </r>
  </si>
  <si>
    <r>
      <t>8.6.8</t>
    </r>
    <r>
      <rPr>
        <b/>
        <sz val="7"/>
        <color theme="1"/>
        <rFont val="Arial"/>
        <family val="2"/>
      </rPr>
      <t xml:space="preserve">           </t>
    </r>
    <r>
      <rPr>
        <b/>
        <sz val="12"/>
        <color theme="1"/>
        <rFont val="Arial"/>
        <family val="2"/>
      </rPr>
      <t>Belegdruck</t>
    </r>
  </si>
  <si>
    <r>
      <t>8.6.9</t>
    </r>
    <r>
      <rPr>
        <b/>
        <sz val="7"/>
        <color theme="1"/>
        <rFont val="Arial"/>
        <family val="2"/>
      </rPr>
      <t xml:space="preserve">           </t>
    </r>
    <r>
      <rPr>
        <b/>
        <sz val="12"/>
        <color theme="1"/>
        <rFont val="Arial"/>
        <family val="2"/>
      </rPr>
      <t>Verhalten bei Fehlfunktionen</t>
    </r>
  </si>
  <si>
    <r>
      <t>8.7</t>
    </r>
    <r>
      <rPr>
        <b/>
        <sz val="7"/>
        <color theme="1"/>
        <rFont val="Arial"/>
        <family val="2"/>
      </rPr>
      <t xml:space="preserve">           </t>
    </r>
    <r>
      <rPr>
        <b/>
        <sz val="13"/>
        <color theme="1"/>
        <rFont val="Arial"/>
        <family val="2"/>
      </rPr>
      <t>Kommunikation</t>
    </r>
  </si>
  <si>
    <r>
      <t>8.7.1</t>
    </r>
    <r>
      <rPr>
        <b/>
        <sz val="7"/>
        <color theme="1"/>
        <rFont val="Arial"/>
        <family val="2"/>
      </rPr>
      <t xml:space="preserve">           </t>
    </r>
    <r>
      <rPr>
        <b/>
        <sz val="12"/>
        <color theme="1"/>
        <rFont val="Arial"/>
        <family val="2"/>
      </rPr>
      <t>Allgemeines</t>
    </r>
  </si>
  <si>
    <r>
      <t>8.7.2</t>
    </r>
    <r>
      <rPr>
        <b/>
        <sz val="7"/>
        <color theme="1"/>
        <rFont val="Arial"/>
        <family val="2"/>
      </rPr>
      <t xml:space="preserve">           </t>
    </r>
    <r>
      <rPr>
        <b/>
        <sz val="12"/>
        <color theme="1"/>
        <rFont val="Arial"/>
        <family val="2"/>
      </rPr>
      <t>Sendetaste</t>
    </r>
  </si>
  <si>
    <r>
      <t>8.7.3</t>
    </r>
    <r>
      <rPr>
        <b/>
        <sz val="7"/>
        <color theme="1"/>
        <rFont val="Arial"/>
        <family val="2"/>
      </rPr>
      <t xml:space="preserve">           </t>
    </r>
    <r>
      <rPr>
        <b/>
        <sz val="12"/>
        <color theme="1"/>
        <rFont val="Arial"/>
        <family val="2"/>
      </rPr>
      <t>Eingehende Rufe</t>
    </r>
  </si>
  <si>
    <r>
      <t>8.7.4</t>
    </r>
    <r>
      <rPr>
        <b/>
        <sz val="7"/>
        <color theme="1"/>
        <rFont val="Arial"/>
        <family val="2"/>
      </rPr>
      <t xml:space="preserve">           </t>
    </r>
    <r>
      <rPr>
        <b/>
        <sz val="12"/>
        <color theme="1"/>
        <rFont val="Arial"/>
        <family val="2"/>
      </rPr>
      <t>Ausgehende Rufe</t>
    </r>
  </si>
  <si>
    <r>
      <t>8.7.4.1</t>
    </r>
    <r>
      <rPr>
        <b/>
        <sz val="7"/>
        <color theme="1"/>
        <rFont val="Arial"/>
        <family val="2"/>
      </rPr>
      <t xml:space="preserve">              </t>
    </r>
    <r>
      <rPr>
        <b/>
        <sz val="12"/>
        <color theme="1"/>
        <rFont val="Arial"/>
        <family val="2"/>
      </rPr>
      <t>Sprechwünsche</t>
    </r>
  </si>
  <si>
    <r>
      <t>8.7.4.2</t>
    </r>
    <r>
      <rPr>
        <b/>
        <sz val="7"/>
        <color theme="1"/>
        <rFont val="Arial"/>
        <family val="2"/>
      </rPr>
      <t xml:space="preserve">              </t>
    </r>
    <r>
      <rPr>
        <b/>
        <sz val="12"/>
        <color theme="1"/>
        <rFont val="Arial"/>
        <family val="2"/>
      </rPr>
      <t>Unfallrufe</t>
    </r>
  </si>
  <si>
    <r>
      <t>8.7.4.3</t>
    </r>
    <r>
      <rPr>
        <b/>
        <sz val="7"/>
        <color theme="1"/>
        <rFont val="Arial"/>
        <family val="2"/>
      </rPr>
      <t xml:space="preserve">              </t>
    </r>
    <r>
      <rPr>
        <b/>
        <sz val="12"/>
        <color theme="1"/>
        <rFont val="Arial"/>
        <family val="2"/>
      </rPr>
      <t>Überfallrufe</t>
    </r>
  </si>
  <si>
    <r>
      <t>8.7.4.4</t>
    </r>
    <r>
      <rPr>
        <b/>
        <sz val="7"/>
        <color theme="1"/>
        <rFont val="Arial"/>
        <family val="2"/>
      </rPr>
      <t xml:space="preserve">              </t>
    </r>
    <r>
      <rPr>
        <b/>
        <sz val="12"/>
        <color theme="1"/>
        <rFont val="Arial"/>
        <family val="2"/>
      </rPr>
      <t>Nahbereichsrufe</t>
    </r>
  </si>
  <si>
    <r>
      <t>8.7.5</t>
    </r>
    <r>
      <rPr>
        <b/>
        <sz val="7"/>
        <color theme="1"/>
        <rFont val="Arial"/>
        <family val="2"/>
      </rPr>
      <t xml:space="preserve">           </t>
    </r>
    <r>
      <rPr>
        <b/>
        <sz val="12"/>
        <color theme="1"/>
        <rFont val="Arial"/>
        <family val="2"/>
      </rPr>
      <t>Meldungen</t>
    </r>
  </si>
  <si>
    <r>
      <t>8.7.6</t>
    </r>
    <r>
      <rPr>
        <b/>
        <sz val="7"/>
        <color theme="1"/>
        <rFont val="Arial"/>
        <family val="2"/>
      </rPr>
      <t xml:space="preserve">           </t>
    </r>
    <r>
      <rPr>
        <b/>
        <sz val="12"/>
        <color theme="1"/>
        <rFont val="Arial"/>
        <family val="2"/>
      </rPr>
      <t>Weisungen</t>
    </r>
  </si>
  <si>
    <r>
      <t>8.7.7</t>
    </r>
    <r>
      <rPr>
        <b/>
        <sz val="7"/>
        <color theme="1"/>
        <rFont val="Arial"/>
        <family val="2"/>
      </rPr>
      <t xml:space="preserve">           </t>
    </r>
    <r>
      <rPr>
        <b/>
        <sz val="12"/>
        <color theme="1"/>
        <rFont val="Arial"/>
        <family val="2"/>
      </rPr>
      <t>Meldungs-/Weisungs-/Rufübersicht</t>
    </r>
  </si>
  <si>
    <r>
      <t>8.8</t>
    </r>
    <r>
      <rPr>
        <b/>
        <sz val="7"/>
        <color theme="1"/>
        <rFont val="Arial"/>
        <family val="2"/>
      </rPr>
      <t xml:space="preserve">           </t>
    </r>
    <r>
      <rPr>
        <b/>
        <sz val="13"/>
        <color theme="1"/>
        <rFont val="Arial"/>
        <family val="2"/>
      </rPr>
      <t>Datenhaltung und Datenübertragung</t>
    </r>
  </si>
  <si>
    <r>
      <t>·</t>
    </r>
    <r>
      <rPr>
        <sz val="7"/>
        <color theme="1"/>
        <rFont val="Arial"/>
        <family val="2"/>
      </rPr>
      <t xml:space="preserve">      </t>
    </r>
    <r>
      <rPr>
        <sz val="11"/>
        <color theme="1"/>
        <rFont val="Arial"/>
        <family val="2"/>
      </rPr>
      <t>Statistikdaten</t>
    </r>
  </si>
  <si>
    <r>
      <t>·</t>
    </r>
    <r>
      <rPr>
        <sz val="7"/>
        <color theme="1"/>
        <rFont val="Arial"/>
        <family val="2"/>
      </rPr>
      <t xml:space="preserve">      </t>
    </r>
    <r>
      <rPr>
        <sz val="11"/>
        <color theme="1"/>
        <rFont val="Arial"/>
        <family val="2"/>
      </rPr>
      <t>Systemmeldungen / Fehlerspeicherinhalte</t>
    </r>
  </si>
  <si>
    <r>
      <t>8.9</t>
    </r>
    <r>
      <rPr>
        <b/>
        <sz val="7"/>
        <color theme="1"/>
        <rFont val="Arial"/>
        <family val="2"/>
      </rPr>
      <t xml:space="preserve">           </t>
    </r>
    <r>
      <rPr>
        <b/>
        <sz val="13"/>
        <color theme="1"/>
        <rFont val="Arial"/>
        <family val="2"/>
      </rPr>
      <t>Aktivieren neuer Software</t>
    </r>
  </si>
  <si>
    <r>
      <t>8.10</t>
    </r>
    <r>
      <rPr>
        <b/>
        <sz val="7"/>
        <color theme="1"/>
        <rFont val="Arial"/>
        <family val="2"/>
      </rPr>
      <t xml:space="preserve">        </t>
    </r>
    <r>
      <rPr>
        <b/>
        <sz val="13"/>
        <color theme="1"/>
        <rFont val="Arial"/>
        <family val="2"/>
      </rPr>
      <t>Aktivieren neuer Daten</t>
    </r>
  </si>
  <si>
    <r>
      <t>8.11</t>
    </r>
    <r>
      <rPr>
        <b/>
        <sz val="7"/>
        <color theme="1"/>
        <rFont val="Arial"/>
        <family val="2"/>
      </rPr>
      <t xml:space="preserve">        </t>
    </r>
    <r>
      <rPr>
        <b/>
        <sz val="13"/>
        <color theme="1"/>
        <rFont val="Arial"/>
        <family val="2"/>
      </rPr>
      <t>Organisation der Datenhaltung</t>
    </r>
  </si>
  <si>
    <r>
      <t>8.12</t>
    </r>
    <r>
      <rPr>
        <b/>
        <sz val="7"/>
        <color theme="1"/>
        <rFont val="Arial"/>
        <family val="2"/>
      </rPr>
      <t xml:space="preserve">        </t>
    </r>
    <r>
      <rPr>
        <b/>
        <sz val="13"/>
        <color theme="1"/>
        <rFont val="Arial"/>
        <family val="2"/>
      </rPr>
      <t>Test- und Diagnosefunktionen des Bordrechners</t>
    </r>
  </si>
  <si>
    <r>
      <t>·</t>
    </r>
    <r>
      <rPr>
        <sz val="7"/>
        <color theme="1"/>
        <rFont val="Arial"/>
        <family val="2"/>
      </rPr>
      <t xml:space="preserve">      </t>
    </r>
    <r>
      <rPr>
        <sz val="11"/>
        <color theme="1"/>
        <rFont val="Arial"/>
        <family val="2"/>
      </rPr>
      <t>Status der angeschlossenen IBIS / IBIS-IP Geräte</t>
    </r>
  </si>
  <si>
    <r>
      <t>·</t>
    </r>
    <r>
      <rPr>
        <sz val="7"/>
        <color theme="1"/>
        <rFont val="Arial"/>
        <family val="2"/>
      </rPr>
      <t xml:space="preserve">      </t>
    </r>
    <r>
      <rPr>
        <sz val="11"/>
        <color theme="1"/>
        <rFont val="Arial"/>
        <family val="2"/>
      </rPr>
      <t>Status der Komponenten des Bordrechners:</t>
    </r>
  </si>
  <si>
    <r>
      <t>-</t>
    </r>
    <r>
      <rPr>
        <sz val="7"/>
        <color theme="1"/>
        <rFont val="Arial"/>
        <family val="2"/>
      </rPr>
      <t xml:space="preserve">     </t>
    </r>
    <r>
      <rPr>
        <sz val="11"/>
        <color theme="1"/>
        <rFont val="Arial"/>
        <family val="2"/>
      </rPr>
      <t>Status Mobilfunkanlage</t>
    </r>
  </si>
  <si>
    <r>
      <t>-</t>
    </r>
    <r>
      <rPr>
        <sz val="7"/>
        <color theme="1"/>
        <rFont val="Arial"/>
        <family val="2"/>
      </rPr>
      <t xml:space="preserve">     </t>
    </r>
    <r>
      <rPr>
        <sz val="11"/>
        <color theme="1"/>
        <rFont val="Arial"/>
        <family val="2"/>
      </rPr>
      <t>Status aller Sensoren (mindestens Papierausgabe, Papierende, Papierfachverriegelung)</t>
    </r>
  </si>
  <si>
    <r>
      <t>-</t>
    </r>
    <r>
      <rPr>
        <sz val="7"/>
        <color theme="1"/>
        <rFont val="Arial"/>
        <family val="2"/>
      </rPr>
      <t xml:space="preserve">     </t>
    </r>
    <r>
      <rPr>
        <sz val="11"/>
        <color theme="1"/>
        <rFont val="Arial"/>
        <family val="2"/>
      </rPr>
      <t>Status Chipkarten Schreib-/Leseeinheit</t>
    </r>
  </si>
  <si>
    <r>
      <t>-</t>
    </r>
    <r>
      <rPr>
        <sz val="7"/>
        <color theme="1"/>
        <rFont val="Arial"/>
        <family val="2"/>
      </rPr>
      <t xml:space="preserve">     </t>
    </r>
    <r>
      <rPr>
        <sz val="11"/>
        <color theme="1"/>
        <rFont val="Arial"/>
        <family val="2"/>
      </rPr>
      <t>Status 2D-Barcode-Scanner</t>
    </r>
  </si>
  <si>
    <r>
      <t>-</t>
    </r>
    <r>
      <rPr>
        <sz val="7"/>
        <color theme="1"/>
        <rFont val="Arial"/>
        <family val="2"/>
      </rPr>
      <t xml:space="preserve">     </t>
    </r>
    <r>
      <rPr>
        <sz val="11"/>
        <color theme="1"/>
        <rFont val="Arial"/>
        <family val="2"/>
      </rPr>
      <t>Status GPS Empfänger</t>
    </r>
  </si>
  <si>
    <r>
      <t>8.13</t>
    </r>
    <r>
      <rPr>
        <b/>
        <sz val="7"/>
        <color theme="1"/>
        <rFont val="Arial"/>
        <family val="2"/>
      </rPr>
      <t xml:space="preserve">        </t>
    </r>
    <r>
      <rPr>
        <b/>
        <sz val="13"/>
        <color theme="1"/>
        <rFont val="Arial"/>
        <family val="2"/>
      </rPr>
      <t>Wartung und Pflege</t>
    </r>
  </si>
  <si>
    <r>
      <t>8.14</t>
    </r>
    <r>
      <rPr>
        <b/>
        <sz val="7"/>
        <color theme="1"/>
        <rFont val="Arial"/>
        <family val="2"/>
      </rPr>
      <t xml:space="preserve">        </t>
    </r>
    <r>
      <rPr>
        <b/>
        <sz val="13"/>
        <color theme="1"/>
        <rFont val="Arial"/>
        <family val="2"/>
      </rPr>
      <t>Konsignationslager</t>
    </r>
  </si>
  <si>
    <r>
      <t>8.15</t>
    </r>
    <r>
      <rPr>
        <b/>
        <sz val="7"/>
        <color theme="1"/>
        <rFont val="Arial"/>
        <family val="2"/>
      </rPr>
      <t xml:space="preserve">        </t>
    </r>
    <r>
      <rPr>
        <b/>
        <sz val="13"/>
        <color theme="1"/>
        <rFont val="Arial"/>
        <family val="2"/>
      </rPr>
      <t>Mobile Bordrechnerlösung für Subunternehmen</t>
    </r>
  </si>
  <si>
    <r>
      <t>8.15.1</t>
    </r>
    <r>
      <rPr>
        <b/>
        <sz val="7"/>
        <color theme="1"/>
        <rFont val="Arial"/>
        <family val="2"/>
      </rPr>
      <t xml:space="preserve">       </t>
    </r>
    <r>
      <rPr>
        <b/>
        <sz val="12"/>
        <color theme="1"/>
        <rFont val="Arial"/>
        <family val="2"/>
      </rPr>
      <t>Anforderungen an das Tablet als Bordrechner</t>
    </r>
  </si>
  <si>
    <r>
      <t>8.15.2</t>
    </r>
    <r>
      <rPr>
        <b/>
        <sz val="7"/>
        <color theme="1"/>
        <rFont val="Arial"/>
        <family val="2"/>
      </rPr>
      <t xml:space="preserve">       </t>
    </r>
    <r>
      <rPr>
        <b/>
        <sz val="12"/>
        <color theme="1"/>
        <rFont val="Arial"/>
        <family val="2"/>
      </rPr>
      <t>Anforderungen an einen mobilen Fahrscheindrucker</t>
    </r>
  </si>
  <si>
    <r>
      <t>8.15.3</t>
    </r>
    <r>
      <rPr>
        <b/>
        <sz val="7"/>
        <color theme="1"/>
        <rFont val="Arial"/>
        <family val="2"/>
      </rPr>
      <t xml:space="preserve">       </t>
    </r>
    <r>
      <rPr>
        <b/>
        <sz val="12"/>
        <color theme="1"/>
        <rFont val="Arial"/>
        <family val="2"/>
      </rPr>
      <t>Anforderungen an die Software auf dem Tablet</t>
    </r>
  </si>
  <si>
    <r>
      <t>9</t>
    </r>
    <r>
      <rPr>
        <b/>
        <sz val="7"/>
        <color theme="1"/>
        <rFont val="Arial"/>
        <family val="2"/>
      </rPr>
      <t xml:space="preserve">             </t>
    </r>
    <r>
      <rPr>
        <b/>
        <sz val="14"/>
        <color theme="1"/>
        <rFont val="Arial"/>
        <family val="2"/>
      </rPr>
      <t>Hintergrundsystem (HGS)</t>
    </r>
  </si>
  <si>
    <r>
      <t>9.1</t>
    </r>
    <r>
      <rPr>
        <b/>
        <sz val="7"/>
        <color theme="1"/>
        <rFont val="Arial"/>
        <family val="2"/>
      </rPr>
      <t xml:space="preserve">           </t>
    </r>
    <r>
      <rPr>
        <b/>
        <sz val="13"/>
        <color theme="1"/>
        <rFont val="Arial"/>
        <family val="2"/>
      </rPr>
      <t>Technisches Hintergrundsystem (tHGS)</t>
    </r>
  </si>
  <si>
    <r>
      <t>·</t>
    </r>
    <r>
      <rPr>
        <sz val="7"/>
        <color theme="1"/>
        <rFont val="Arial"/>
        <family val="2"/>
      </rPr>
      <t xml:space="preserve">      </t>
    </r>
    <r>
      <rPr>
        <sz val="11"/>
        <color theme="1"/>
        <rFont val="Arial"/>
        <family val="2"/>
      </rPr>
      <t>Geräteverwaltung</t>
    </r>
  </si>
  <si>
    <r>
      <t>·</t>
    </r>
    <r>
      <rPr>
        <sz val="7"/>
        <color theme="1"/>
        <rFont val="Arial"/>
        <family val="2"/>
      </rPr>
      <t xml:space="preserve">      </t>
    </r>
    <r>
      <rPr>
        <sz val="11"/>
        <color theme="1"/>
        <rFont val="Arial"/>
        <family val="2"/>
      </rPr>
      <t>Layout Editor für Belege und Fahrausweise</t>
    </r>
  </si>
  <si>
    <r>
      <t>·</t>
    </r>
    <r>
      <rPr>
        <sz val="7"/>
        <color theme="1"/>
        <rFont val="Arial"/>
        <family val="2"/>
      </rPr>
      <t xml:space="preserve">      </t>
    </r>
    <r>
      <rPr>
        <sz val="11"/>
        <color theme="1"/>
        <rFont val="Arial"/>
        <family val="2"/>
      </rPr>
      <t>GUI Layout Editor für den Fahrscheindrucker</t>
    </r>
  </si>
  <si>
    <r>
      <t>·</t>
    </r>
    <r>
      <rPr>
        <sz val="7"/>
        <color theme="1"/>
        <rFont val="Arial"/>
        <family val="2"/>
      </rPr>
      <t xml:space="preserve">      </t>
    </r>
    <r>
      <rPr>
        <sz val="11"/>
        <color theme="1"/>
        <rFont val="Arial"/>
        <family val="2"/>
      </rPr>
      <t>TTS-Verwaltung</t>
    </r>
  </si>
  <si>
    <r>
      <t>·</t>
    </r>
    <r>
      <rPr>
        <sz val="7"/>
        <color theme="1"/>
        <rFont val="Arial"/>
        <family val="2"/>
      </rPr>
      <t xml:space="preserve">      </t>
    </r>
    <r>
      <rPr>
        <sz val="11"/>
        <color theme="1"/>
        <rFont val="Arial"/>
        <family val="2"/>
      </rPr>
      <t>Reportmodul</t>
    </r>
  </si>
  <si>
    <r>
      <t>·</t>
    </r>
    <r>
      <rPr>
        <sz val="7"/>
        <color theme="1"/>
        <rFont val="Arial"/>
        <family val="2"/>
      </rPr>
      <t xml:space="preserve">      </t>
    </r>
    <r>
      <rPr>
        <sz val="11"/>
        <color theme="1"/>
        <rFont val="Arial"/>
        <family val="2"/>
      </rPr>
      <t>Statistikmodul</t>
    </r>
  </si>
  <si>
    <r>
      <t>9.1.1</t>
    </r>
    <r>
      <rPr>
        <b/>
        <sz val="7"/>
        <color theme="1"/>
        <rFont val="Arial"/>
        <family val="2"/>
      </rPr>
      <t xml:space="preserve">           </t>
    </r>
    <r>
      <rPr>
        <b/>
        <sz val="12"/>
        <color theme="1"/>
        <rFont val="Arial"/>
        <family val="2"/>
      </rPr>
      <t>Geräteverwaltung</t>
    </r>
  </si>
  <si>
    <r>
      <t>9.1.1.1</t>
    </r>
    <r>
      <rPr>
        <b/>
        <sz val="7"/>
        <color theme="1"/>
        <rFont val="Arial"/>
        <family val="2"/>
      </rPr>
      <t xml:space="preserve">              </t>
    </r>
    <r>
      <rPr>
        <b/>
        <sz val="12"/>
        <color theme="1"/>
        <rFont val="Arial"/>
        <family val="2"/>
      </rPr>
      <t>Allgemeines</t>
    </r>
  </si>
  <si>
    <r>
      <t>9.1.1.2</t>
    </r>
    <r>
      <rPr>
        <b/>
        <sz val="7"/>
        <color theme="1"/>
        <rFont val="Arial"/>
        <family val="2"/>
      </rPr>
      <t xml:space="preserve">              </t>
    </r>
    <r>
      <rPr>
        <b/>
        <sz val="12"/>
        <color theme="1"/>
        <rFont val="Arial"/>
        <family val="2"/>
      </rPr>
      <t>Geräteübersicht</t>
    </r>
  </si>
  <si>
    <r>
      <t>9.1.1.3</t>
    </r>
    <r>
      <rPr>
        <b/>
        <sz val="7"/>
        <color theme="1"/>
        <rFont val="Arial"/>
        <family val="2"/>
      </rPr>
      <t xml:space="preserve">              </t>
    </r>
    <r>
      <rPr>
        <b/>
        <sz val="12"/>
        <color theme="1"/>
        <rFont val="Arial"/>
        <family val="2"/>
      </rPr>
      <t>Datenübertragung</t>
    </r>
  </si>
  <si>
    <r>
      <t>·</t>
    </r>
    <r>
      <rPr>
        <sz val="7"/>
        <color theme="1"/>
        <rFont val="Arial"/>
        <family val="2"/>
      </rPr>
      <t xml:space="preserve">      </t>
    </r>
    <r>
      <rPr>
        <sz val="11"/>
        <color theme="1"/>
        <rFont val="Arial"/>
        <family val="2"/>
      </rPr>
      <t>Automatisch, sobald sich ein Endgerät am tHGS anmeldet,</t>
    </r>
  </si>
  <si>
    <r>
      <t>·</t>
    </r>
    <r>
      <rPr>
        <sz val="7"/>
        <color theme="1"/>
        <rFont val="Arial"/>
        <family val="2"/>
      </rPr>
      <t xml:space="preserve">      </t>
    </r>
    <r>
      <rPr>
        <sz val="11"/>
        <color theme="1"/>
        <rFont val="Arial"/>
        <family val="2"/>
      </rPr>
      <t>Zeitgesteuert, zu einem vom AG bestimmten Zeitpunkt werden Daten bereitgestellt.</t>
    </r>
  </si>
  <si>
    <r>
      <t>9.1.2</t>
    </r>
    <r>
      <rPr>
        <b/>
        <sz val="7"/>
        <color theme="1"/>
        <rFont val="Arial"/>
        <family val="2"/>
      </rPr>
      <t xml:space="preserve">           </t>
    </r>
    <r>
      <rPr>
        <b/>
        <sz val="12"/>
        <color theme="1"/>
        <rFont val="Arial"/>
        <family val="2"/>
      </rPr>
      <t>Ticket Layout Editor</t>
    </r>
  </si>
  <si>
    <r>
      <t>·</t>
    </r>
    <r>
      <rPr>
        <sz val="7"/>
        <color theme="1"/>
        <rFont val="Arial"/>
        <family val="2"/>
      </rPr>
      <t xml:space="preserve">      </t>
    </r>
    <r>
      <rPr>
        <sz val="11"/>
        <color theme="1"/>
        <rFont val="Arial"/>
        <family val="2"/>
      </rPr>
      <t>Festlegen der Länge und Breite von Tickets</t>
    </r>
  </si>
  <si>
    <r>
      <t>·</t>
    </r>
    <r>
      <rPr>
        <sz val="7"/>
        <color theme="1"/>
        <rFont val="Arial"/>
        <family val="2"/>
      </rPr>
      <t xml:space="preserve">      </t>
    </r>
    <r>
      <rPr>
        <sz val="11"/>
        <color theme="1"/>
        <rFont val="Arial"/>
        <family val="2"/>
      </rPr>
      <t>Variable und feste Texte definieren</t>
    </r>
  </si>
  <si>
    <r>
      <t>·</t>
    </r>
    <r>
      <rPr>
        <sz val="7"/>
        <color theme="1"/>
        <rFont val="Arial"/>
        <family val="2"/>
      </rPr>
      <t xml:space="preserve">      </t>
    </r>
    <r>
      <rPr>
        <sz val="11"/>
        <color theme="1"/>
        <rFont val="Arial"/>
        <family val="2"/>
      </rPr>
      <t>Anstelle von Variablen können zur optischen Kontrolle des Layouts auch „echte“ Texte angezeigt werden</t>
    </r>
  </si>
  <si>
    <r>
      <t>·</t>
    </r>
    <r>
      <rPr>
        <sz val="7"/>
        <color theme="1"/>
        <rFont val="Arial"/>
        <family val="2"/>
      </rPr>
      <t xml:space="preserve">      </t>
    </r>
    <r>
      <rPr>
        <sz val="11"/>
        <color theme="1"/>
        <rFont val="Arial"/>
        <family val="2"/>
      </rPr>
      <t>Textfelder und ereignisabhängige Graphiken können völlig frei positioniert werden (auch übereinander). Text und Graphiken können waagerecht und um +/- 90° gedreht ausgegeben werden</t>
    </r>
  </si>
  <si>
    <r>
      <t>·</t>
    </r>
    <r>
      <rPr>
        <sz val="7"/>
        <color theme="1"/>
        <rFont val="Arial"/>
        <family val="2"/>
      </rPr>
      <t xml:space="preserve">      </t>
    </r>
    <r>
      <rPr>
        <sz val="11"/>
        <color theme="1"/>
        <rFont val="Arial"/>
        <family val="2"/>
      </rPr>
      <t>Individuelle Formatierung der Texte (Größe, Schriftart, fett)</t>
    </r>
  </si>
  <si>
    <r>
      <t>·</t>
    </r>
    <r>
      <rPr>
        <sz val="7"/>
        <color theme="1"/>
        <rFont val="Arial"/>
        <family val="2"/>
      </rPr>
      <t xml:space="preserve">      </t>
    </r>
    <r>
      <rPr>
        <sz val="11"/>
        <color theme="1"/>
        <rFont val="Arial"/>
        <family val="2"/>
      </rPr>
      <t>Ausgabe von beliebigen Zeichen, Grafiken und Logos in beliebiger Größe und gängigen Bildformaten wie JPEG, TIFF, PNG, etc.</t>
    </r>
  </si>
  <si>
    <r>
      <t>·</t>
    </r>
    <r>
      <rPr>
        <sz val="7"/>
        <color theme="1"/>
        <rFont val="Arial"/>
        <family val="2"/>
      </rPr>
      <t xml:space="preserve">      </t>
    </r>
    <r>
      <rPr>
        <sz val="11"/>
        <color theme="1"/>
        <rFont val="Arial"/>
        <family val="2"/>
      </rPr>
      <t>Testdruck in Originalgröße auf Windows-Standarddrucker</t>
    </r>
  </si>
  <si>
    <r>
      <t>·</t>
    </r>
    <r>
      <rPr>
        <sz val="7"/>
        <color theme="1"/>
        <rFont val="Arial"/>
        <family val="2"/>
      </rPr>
      <t xml:space="preserve">      </t>
    </r>
    <r>
      <rPr>
        <sz val="11"/>
        <color theme="1"/>
        <rFont val="Arial"/>
        <family val="2"/>
      </rPr>
      <t>Funktionsweise des Ticket Layout Editors</t>
    </r>
  </si>
  <si>
    <r>
      <t>·</t>
    </r>
    <r>
      <rPr>
        <sz val="7"/>
        <color theme="1"/>
        <rFont val="Arial"/>
        <family val="2"/>
      </rPr>
      <t xml:space="preserve">      </t>
    </r>
    <r>
      <rPr>
        <sz val="11"/>
        <color theme="1"/>
        <rFont val="Arial"/>
        <family val="2"/>
      </rPr>
      <t>Umfang des Ticket Layout Editors</t>
    </r>
  </si>
  <si>
    <r>
      <t>9.1.3</t>
    </r>
    <r>
      <rPr>
        <b/>
        <sz val="7"/>
        <color theme="1"/>
        <rFont val="Arial"/>
        <family val="2"/>
      </rPr>
      <t xml:space="preserve">           </t>
    </r>
    <r>
      <rPr>
        <b/>
        <sz val="12"/>
        <color theme="1"/>
        <rFont val="Arial"/>
        <family val="2"/>
      </rPr>
      <t>GUI Layout Fahrscheindrucker</t>
    </r>
  </si>
  <si>
    <r>
      <t>·</t>
    </r>
    <r>
      <rPr>
        <sz val="7"/>
        <color theme="1"/>
        <rFont val="Arial"/>
        <family val="2"/>
      </rPr>
      <t xml:space="preserve">      </t>
    </r>
    <r>
      <rPr>
        <sz val="11"/>
        <color theme="1"/>
        <rFont val="Arial"/>
        <family val="2"/>
      </rPr>
      <t>Farbe der Produktbuttons</t>
    </r>
  </si>
  <si>
    <r>
      <t>·</t>
    </r>
    <r>
      <rPr>
        <sz val="7"/>
        <color theme="1"/>
        <rFont val="Arial"/>
        <family val="2"/>
      </rPr>
      <t xml:space="preserve">      </t>
    </r>
    <r>
      <rPr>
        <sz val="11"/>
        <color theme="1"/>
        <rFont val="Arial"/>
        <family val="2"/>
      </rPr>
      <t>Größe der Produktbuttons</t>
    </r>
  </si>
  <si>
    <r>
      <t>·</t>
    </r>
    <r>
      <rPr>
        <sz val="7"/>
        <color theme="1"/>
        <rFont val="Arial"/>
        <family val="2"/>
      </rPr>
      <t xml:space="preserve">      </t>
    </r>
    <r>
      <rPr>
        <sz val="11"/>
        <color theme="1"/>
        <rFont val="Arial"/>
        <family val="2"/>
      </rPr>
      <t>Einblenden/Ausblenden von Tasten (auch zeitgesteuert)</t>
    </r>
  </si>
  <si>
    <r>
      <t>·</t>
    </r>
    <r>
      <rPr>
        <sz val="7"/>
        <color theme="1"/>
        <rFont val="Arial"/>
        <family val="2"/>
      </rPr>
      <t xml:space="preserve">      </t>
    </r>
    <r>
      <rPr>
        <sz val="11"/>
        <color theme="1"/>
        <rFont val="Arial"/>
        <family val="2"/>
      </rPr>
      <t>Wahl der Verkaufslogik (Produkt – Ziel – Preis oder Ziel – Produkt – Preis)</t>
    </r>
  </si>
  <si>
    <r>
      <t>·</t>
    </r>
    <r>
      <rPr>
        <sz val="7"/>
        <color theme="1"/>
        <rFont val="Arial"/>
        <family val="2"/>
      </rPr>
      <t xml:space="preserve">      </t>
    </r>
    <r>
      <rPr>
        <sz val="11"/>
        <color theme="1"/>
        <rFont val="Arial"/>
        <family val="2"/>
      </rPr>
      <t>WYSIWYG-Darstellung</t>
    </r>
  </si>
  <si>
    <r>
      <t>9.1.4</t>
    </r>
    <r>
      <rPr>
        <b/>
        <sz val="7"/>
        <color theme="1"/>
        <rFont val="Arial"/>
        <family val="2"/>
      </rPr>
      <t xml:space="preserve">           </t>
    </r>
    <r>
      <rPr>
        <b/>
        <sz val="12"/>
        <color theme="1"/>
        <rFont val="Arial"/>
        <family val="2"/>
      </rPr>
      <t>TTS-Verwaltung</t>
    </r>
  </si>
  <si>
    <r>
      <t>9.1.5</t>
    </r>
    <r>
      <rPr>
        <b/>
        <sz val="7"/>
        <color theme="1"/>
        <rFont val="Arial"/>
        <family val="2"/>
      </rPr>
      <t xml:space="preserve">           </t>
    </r>
    <r>
      <rPr>
        <b/>
        <sz val="12"/>
        <color theme="1"/>
        <rFont val="Arial"/>
        <family val="2"/>
      </rPr>
      <t>Reporting von Systemereignissen</t>
    </r>
  </si>
  <si>
    <r>
      <t>9.1.5.1</t>
    </r>
    <r>
      <rPr>
        <b/>
        <sz val="7"/>
        <color theme="1"/>
        <rFont val="Arial"/>
        <family val="2"/>
      </rPr>
      <t xml:space="preserve">              </t>
    </r>
    <r>
      <rPr>
        <b/>
        <sz val="12"/>
        <color theme="1"/>
        <rFont val="Arial"/>
        <family val="2"/>
      </rPr>
      <t>Allgemeines</t>
    </r>
  </si>
  <si>
    <r>
      <t>9.1.5.2</t>
    </r>
    <r>
      <rPr>
        <b/>
        <sz val="7"/>
        <color theme="1"/>
        <rFont val="Arial"/>
        <family val="2"/>
      </rPr>
      <t xml:space="preserve">              </t>
    </r>
    <r>
      <rPr>
        <b/>
        <sz val="12"/>
        <color theme="1"/>
        <rFont val="Arial"/>
        <family val="2"/>
      </rPr>
      <t>Systemereignisse</t>
    </r>
  </si>
  <si>
    <r>
      <t>·</t>
    </r>
    <r>
      <rPr>
        <sz val="7"/>
        <color theme="1"/>
        <rFont val="Arial"/>
        <family val="2"/>
      </rPr>
      <t xml:space="preserve">      </t>
    </r>
    <r>
      <rPr>
        <sz val="11"/>
        <color theme="1"/>
        <rFont val="Arial"/>
        <family val="2"/>
      </rPr>
      <t>Fehlermeldungen</t>
    </r>
  </si>
  <si>
    <r>
      <t>·</t>
    </r>
    <r>
      <rPr>
        <sz val="7"/>
        <color theme="1"/>
        <rFont val="Arial"/>
        <family val="2"/>
      </rPr>
      <t xml:space="preserve">      </t>
    </r>
    <r>
      <rPr>
        <sz val="11"/>
        <color theme="1"/>
        <rFont val="Arial"/>
        <family val="2"/>
      </rPr>
      <t>Systemneustart einer Komponente</t>
    </r>
  </si>
  <si>
    <r>
      <t>·</t>
    </r>
    <r>
      <rPr>
        <sz val="7"/>
        <color theme="1"/>
        <rFont val="Arial"/>
        <family val="2"/>
      </rPr>
      <t xml:space="preserve">      </t>
    </r>
    <r>
      <rPr>
        <sz val="11"/>
        <color theme="1"/>
        <rFont val="Arial"/>
        <family val="2"/>
      </rPr>
      <t>Kommunikationsfehler zu Komponenten und Peripheriekomponenten</t>
    </r>
  </si>
  <si>
    <r>
      <t>·</t>
    </r>
    <r>
      <rPr>
        <sz val="7"/>
        <color theme="1"/>
        <rFont val="Arial"/>
        <family val="2"/>
      </rPr>
      <t xml:space="preserve">      </t>
    </r>
    <r>
      <rPr>
        <sz val="11"/>
        <color theme="1"/>
        <rFont val="Arial"/>
        <family val="2"/>
      </rPr>
      <t>Schnittstellenfehler und -probleme</t>
    </r>
  </si>
  <si>
    <r>
      <t>·</t>
    </r>
    <r>
      <rPr>
        <sz val="7"/>
        <color theme="1"/>
        <rFont val="Arial"/>
        <family val="2"/>
      </rPr>
      <t xml:space="preserve">      </t>
    </r>
    <r>
      <rPr>
        <sz val="11"/>
        <color theme="1"/>
        <rFont val="Arial"/>
        <family val="2"/>
      </rPr>
      <t>ITCS-Ereignisse</t>
    </r>
  </si>
  <si>
    <r>
      <t>·</t>
    </r>
    <r>
      <rPr>
        <sz val="7"/>
        <color theme="1"/>
        <rFont val="Arial"/>
        <family val="2"/>
      </rPr>
      <t xml:space="preserve">      </t>
    </r>
    <r>
      <rPr>
        <sz val="11"/>
        <color theme="1"/>
        <rFont val="Arial"/>
        <family val="2"/>
      </rPr>
      <t>Fahrermeldungen</t>
    </r>
  </si>
  <si>
    <r>
      <t>9.1.5.3</t>
    </r>
    <r>
      <rPr>
        <b/>
        <sz val="7"/>
        <color theme="1"/>
        <rFont val="Arial"/>
        <family val="2"/>
      </rPr>
      <t xml:space="preserve">              </t>
    </r>
    <r>
      <rPr>
        <b/>
        <sz val="12"/>
        <color theme="1"/>
        <rFont val="Arial"/>
        <family val="2"/>
      </rPr>
      <t>Alarmmodul</t>
    </r>
  </si>
  <si>
    <r>
      <t>·</t>
    </r>
    <r>
      <rPr>
        <sz val="7"/>
        <color theme="1"/>
        <rFont val="Arial"/>
        <family val="2"/>
      </rPr>
      <t xml:space="preserve">      </t>
    </r>
    <r>
      <rPr>
        <sz val="11"/>
        <color theme="1"/>
        <rFont val="Arial"/>
        <family val="2"/>
      </rPr>
      <t>Akustisches und visuelles Signal am Arbeitsplatzrechner inkl. Pop-Up</t>
    </r>
  </si>
  <si>
    <r>
      <t>·</t>
    </r>
    <r>
      <rPr>
        <sz val="7"/>
        <color theme="1"/>
        <rFont val="Arial"/>
        <family val="2"/>
      </rPr>
      <t xml:space="preserve">      </t>
    </r>
    <r>
      <rPr>
        <sz val="11"/>
        <color theme="1"/>
        <rFont val="Arial"/>
        <family val="2"/>
      </rPr>
      <t>E-Mail</t>
    </r>
  </si>
  <si>
    <r>
      <t>9.2</t>
    </r>
    <r>
      <rPr>
        <b/>
        <sz val="7"/>
        <color theme="1"/>
        <rFont val="Arial"/>
        <family val="2"/>
      </rPr>
      <t xml:space="preserve">           </t>
    </r>
    <r>
      <rPr>
        <b/>
        <sz val="13"/>
        <color theme="1"/>
        <rFont val="Arial"/>
        <family val="2"/>
      </rPr>
      <t>Vertriebshintergrundsystem (vHGS)</t>
    </r>
  </si>
  <si>
    <r>
      <t>9.2.1</t>
    </r>
    <r>
      <rPr>
        <b/>
        <sz val="7"/>
        <color theme="1"/>
        <rFont val="Arial"/>
        <family val="2"/>
      </rPr>
      <t xml:space="preserve">           </t>
    </r>
    <r>
      <rPr>
        <b/>
        <sz val="12"/>
        <color theme="1"/>
        <rFont val="Arial"/>
        <family val="2"/>
      </rPr>
      <t>Schichtmodul für Verkaufsdatensätze</t>
    </r>
  </si>
  <si>
    <r>
      <t>9.2.2</t>
    </r>
    <r>
      <rPr>
        <b/>
        <sz val="7"/>
        <color theme="1"/>
        <rFont val="Arial"/>
        <family val="2"/>
      </rPr>
      <t xml:space="preserve">           </t>
    </r>
    <r>
      <rPr>
        <b/>
        <sz val="12"/>
        <color theme="1"/>
        <rFont val="Arial"/>
        <family val="2"/>
      </rPr>
      <t>Tarifpflege</t>
    </r>
  </si>
  <si>
    <r>
      <t>9.2.2.1</t>
    </r>
    <r>
      <rPr>
        <b/>
        <sz val="7"/>
        <color theme="1"/>
        <rFont val="Arial"/>
        <family val="2"/>
      </rPr>
      <t xml:space="preserve">              </t>
    </r>
    <r>
      <rPr>
        <b/>
        <sz val="12"/>
        <color theme="1"/>
        <rFont val="Arial"/>
        <family val="2"/>
      </rPr>
      <t>Allgemeines</t>
    </r>
  </si>
  <si>
    <r>
      <t>9.2.2.2</t>
    </r>
    <r>
      <rPr>
        <b/>
        <sz val="7"/>
        <color theme="1"/>
        <rFont val="Arial"/>
        <family val="2"/>
      </rPr>
      <t xml:space="preserve">              </t>
    </r>
    <r>
      <rPr>
        <b/>
        <sz val="12"/>
        <color theme="1"/>
        <rFont val="Arial"/>
        <family val="2"/>
      </rPr>
      <t>Tarifimport</t>
    </r>
  </si>
  <si>
    <r>
      <t>9.2.2.3</t>
    </r>
    <r>
      <rPr>
        <b/>
        <sz val="7"/>
        <color theme="1"/>
        <rFont val="Arial"/>
        <family val="2"/>
      </rPr>
      <t xml:space="preserve">              </t>
    </r>
    <r>
      <rPr>
        <b/>
        <sz val="12"/>
        <color theme="1"/>
        <rFont val="Arial"/>
        <family val="2"/>
      </rPr>
      <t>Tarif Editor</t>
    </r>
  </si>
  <si>
    <r>
      <t>·</t>
    </r>
    <r>
      <rPr>
        <sz val="7"/>
        <color theme="1"/>
        <rFont val="Arial"/>
        <family val="2"/>
      </rPr>
      <t xml:space="preserve">      </t>
    </r>
    <r>
      <rPr>
        <sz val="11"/>
        <color theme="1"/>
        <rFont val="Arial"/>
        <family val="2"/>
      </rPr>
      <t>Produktname (Lang und Kurzname)</t>
    </r>
  </si>
  <si>
    <r>
      <t>·</t>
    </r>
    <r>
      <rPr>
        <sz val="7"/>
        <color theme="1"/>
        <rFont val="Arial"/>
        <family val="2"/>
      </rPr>
      <t xml:space="preserve">      </t>
    </r>
    <r>
      <rPr>
        <sz val="11"/>
        <color theme="1"/>
        <rFont val="Arial"/>
        <family val="2"/>
      </rPr>
      <t>Produkt ID</t>
    </r>
  </si>
  <si>
    <r>
      <t>·</t>
    </r>
    <r>
      <rPr>
        <sz val="7"/>
        <color theme="1"/>
        <rFont val="Arial"/>
        <family val="2"/>
      </rPr>
      <t xml:space="preserve">      </t>
    </r>
    <r>
      <rPr>
        <sz val="11"/>
        <color theme="1"/>
        <rFont val="Arial"/>
        <family val="2"/>
      </rPr>
      <t>Tarifproduktnummer</t>
    </r>
  </si>
  <si>
    <r>
      <t>·</t>
    </r>
    <r>
      <rPr>
        <sz val="7"/>
        <color theme="1"/>
        <rFont val="Arial"/>
        <family val="2"/>
      </rPr>
      <t xml:space="preserve">      </t>
    </r>
    <r>
      <rPr>
        <sz val="11"/>
        <color theme="1"/>
        <rFont val="Arial"/>
        <family val="2"/>
      </rPr>
      <t>Tarifprodukt-Kennung</t>
    </r>
  </si>
  <si>
    <r>
      <t>·</t>
    </r>
    <r>
      <rPr>
        <sz val="7"/>
        <color theme="1"/>
        <rFont val="Arial"/>
        <family val="2"/>
      </rPr>
      <t xml:space="preserve">      </t>
    </r>
    <r>
      <rPr>
        <sz val="11"/>
        <color theme="1"/>
        <rFont val="Arial"/>
        <family val="2"/>
      </rPr>
      <t>EFM-Produktnummer</t>
    </r>
  </si>
  <si>
    <r>
      <t>·</t>
    </r>
    <r>
      <rPr>
        <sz val="7"/>
        <color theme="1"/>
        <rFont val="Arial"/>
        <family val="2"/>
      </rPr>
      <t xml:space="preserve">      </t>
    </r>
    <r>
      <rPr>
        <sz val="11"/>
        <color theme="1"/>
        <rFont val="Arial"/>
        <family val="2"/>
      </rPr>
      <t>Preisstufe</t>
    </r>
  </si>
  <si>
    <r>
      <t>·</t>
    </r>
    <r>
      <rPr>
        <sz val="7"/>
        <color theme="1"/>
        <rFont val="Arial"/>
        <family val="2"/>
      </rPr>
      <t xml:space="preserve">      </t>
    </r>
    <r>
      <rPr>
        <sz val="11"/>
        <color theme="1"/>
        <rFont val="Arial"/>
        <family val="2"/>
      </rPr>
      <t>Ticketlayout</t>
    </r>
  </si>
  <si>
    <r>
      <t>·</t>
    </r>
    <r>
      <rPr>
        <sz val="7"/>
        <color theme="1"/>
        <rFont val="Arial"/>
        <family val="2"/>
      </rPr>
      <t xml:space="preserve">      </t>
    </r>
    <r>
      <rPr>
        <sz val="11"/>
        <color theme="1"/>
        <rFont val="Arial"/>
        <family val="2"/>
      </rPr>
      <t>Preis</t>
    </r>
  </si>
  <si>
    <r>
      <t>·</t>
    </r>
    <r>
      <rPr>
        <sz val="7"/>
        <color theme="1"/>
        <rFont val="Arial"/>
        <family val="2"/>
      </rPr>
      <t xml:space="preserve">      </t>
    </r>
    <r>
      <rPr>
        <sz val="11"/>
        <color theme="1"/>
        <rFont val="Arial"/>
        <family val="2"/>
      </rPr>
      <t>Infotext</t>
    </r>
  </si>
  <si>
    <r>
      <t>·</t>
    </r>
    <r>
      <rPr>
        <sz val="7"/>
        <color theme="1"/>
        <rFont val="Arial"/>
        <family val="2"/>
      </rPr>
      <t xml:space="preserve">      </t>
    </r>
    <r>
      <rPr>
        <sz val="11"/>
        <color theme="1"/>
        <rFont val="Arial"/>
        <family val="2"/>
      </rPr>
      <t>Erweiterte Infotexte (Prüftext)</t>
    </r>
  </si>
  <si>
    <r>
      <t>·</t>
    </r>
    <r>
      <rPr>
        <sz val="7"/>
        <color theme="1"/>
        <rFont val="Arial"/>
        <family val="2"/>
      </rPr>
      <t xml:space="preserve">      </t>
    </r>
    <r>
      <rPr>
        <sz val="11"/>
        <color theme="1"/>
        <rFont val="Arial"/>
        <family val="2"/>
      </rPr>
      <t>Funktionsweise des Tarifeditors</t>
    </r>
  </si>
  <si>
    <r>
      <t>·</t>
    </r>
    <r>
      <rPr>
        <sz val="7"/>
        <color theme="1"/>
        <rFont val="Arial"/>
        <family val="2"/>
      </rPr>
      <t xml:space="preserve">      </t>
    </r>
    <r>
      <rPr>
        <sz val="11"/>
        <color theme="1"/>
        <rFont val="Arial"/>
        <family val="2"/>
      </rPr>
      <t>Funktionsumfang des Tarifeditors</t>
    </r>
  </si>
  <si>
    <r>
      <t>·</t>
    </r>
    <r>
      <rPr>
        <sz val="7"/>
        <color theme="1"/>
        <rFont val="Arial"/>
        <family val="2"/>
      </rPr>
      <t xml:space="preserve">      </t>
    </r>
    <r>
      <rPr>
        <sz val="11"/>
        <color theme="1"/>
        <rFont val="Arial"/>
        <family val="2"/>
      </rPr>
      <t>Importmöglichkeiten</t>
    </r>
  </si>
  <si>
    <r>
      <t>9.2.3</t>
    </r>
    <r>
      <rPr>
        <b/>
        <sz val="7"/>
        <color theme="1"/>
        <rFont val="Arial"/>
        <family val="2"/>
      </rPr>
      <t xml:space="preserve">           </t>
    </r>
    <r>
      <rPr>
        <b/>
        <sz val="12"/>
        <color theme="1"/>
        <rFont val="Arial"/>
        <family val="2"/>
      </rPr>
      <t>Verkäuferkontoverwaltung</t>
    </r>
  </si>
  <si>
    <r>
      <t xml:space="preserve">Jeder Nutzer, der in der Lage ist, gültige Fahrscheine zu produzieren, hat </t>
    </r>
    <r>
      <rPr>
        <sz val="11"/>
        <color theme="1"/>
        <rFont val="Arial"/>
        <family val="2"/>
      </rPr>
      <t>zusätzlich</t>
    </r>
    <r>
      <rPr>
        <sz val="11"/>
        <color rgb="FF000000"/>
        <rFont val="Arial"/>
        <family val="2"/>
      </rPr>
      <t xml:space="preserve"> mindestens folgende Datenfelder zusätzlich in seinem Setup:</t>
    </r>
  </si>
  <si>
    <r>
      <t>·</t>
    </r>
    <r>
      <rPr>
        <sz val="7"/>
        <color rgb="FF000000"/>
        <rFont val="Arial"/>
        <family val="2"/>
      </rPr>
      <t xml:space="preserve">      </t>
    </r>
    <r>
      <rPr>
        <sz val="11"/>
        <color rgb="FF000000"/>
        <rFont val="Arial"/>
        <family val="2"/>
      </rPr>
      <t xml:space="preserve">Persönliche PIN </t>
    </r>
  </si>
  <si>
    <r>
      <t>9.2.4</t>
    </r>
    <r>
      <rPr>
        <b/>
        <sz val="7"/>
        <color theme="1"/>
        <rFont val="Arial"/>
        <family val="2"/>
      </rPr>
      <t xml:space="preserve">           </t>
    </r>
    <r>
      <rPr>
        <b/>
        <sz val="12"/>
        <color theme="1"/>
        <rFont val="Arial"/>
        <family val="2"/>
      </rPr>
      <t>Modul zur Verwaltung, Verarbeitung, Auswertung und Weiterleitung von VDV-KA Transaktionsnachweisen und VDV-KA-SAM-Zuständen</t>
    </r>
  </si>
  <si>
    <r>
      <t>9.2.4.1</t>
    </r>
    <r>
      <rPr>
        <b/>
        <sz val="7"/>
        <color theme="1"/>
        <rFont val="Arial"/>
        <family val="2"/>
      </rPr>
      <t xml:space="preserve">              </t>
    </r>
    <r>
      <rPr>
        <b/>
        <sz val="12"/>
        <color theme="1"/>
        <rFont val="Arial"/>
        <family val="2"/>
      </rPr>
      <t>Stammdaten für die Kontrollfunktion</t>
    </r>
  </si>
  <si>
    <r>
      <t>9.2.4.2</t>
    </r>
    <r>
      <rPr>
        <b/>
        <sz val="7"/>
        <color theme="1"/>
        <rFont val="Arial"/>
        <family val="2"/>
      </rPr>
      <t xml:space="preserve">              </t>
    </r>
    <r>
      <rPr>
        <b/>
        <sz val="12"/>
        <color theme="1"/>
        <rFont val="Arial"/>
        <family val="2"/>
      </rPr>
      <t>Bewegungsdaten für die Kontrollfunktion</t>
    </r>
  </si>
  <si>
    <r>
      <t>9.2.4.3</t>
    </r>
    <r>
      <rPr>
        <b/>
        <sz val="7"/>
        <color theme="1"/>
        <rFont val="Arial"/>
        <family val="2"/>
      </rPr>
      <t xml:space="preserve">              </t>
    </r>
    <r>
      <rPr>
        <b/>
        <sz val="12"/>
        <color theme="1"/>
        <rFont val="Arial"/>
        <family val="2"/>
      </rPr>
      <t>weitere Funktionen</t>
    </r>
  </si>
  <si>
    <r>
      <t>9.2.4.4</t>
    </r>
    <r>
      <rPr>
        <b/>
        <sz val="7"/>
        <color theme="1"/>
        <rFont val="Arial"/>
        <family val="2"/>
      </rPr>
      <t xml:space="preserve">              </t>
    </r>
    <r>
      <rPr>
        <b/>
        <sz val="12"/>
        <color theme="1"/>
        <rFont val="Arial"/>
        <family val="2"/>
      </rPr>
      <t>ION-Schnittstelle</t>
    </r>
  </si>
  <si>
    <r>
      <t>9.2.5</t>
    </r>
    <r>
      <rPr>
        <b/>
        <sz val="7"/>
        <color theme="1"/>
        <rFont val="Arial"/>
        <family val="2"/>
      </rPr>
      <t xml:space="preserve">           </t>
    </r>
    <r>
      <rPr>
        <b/>
        <sz val="12"/>
        <color theme="1"/>
        <rFont val="Arial"/>
        <family val="2"/>
      </rPr>
      <t>Abrechnungsperioden</t>
    </r>
  </si>
  <si>
    <r>
      <t>·</t>
    </r>
    <r>
      <rPr>
        <sz val="7"/>
        <color theme="1"/>
        <rFont val="Arial"/>
        <family val="2"/>
      </rPr>
      <t xml:space="preserve">      </t>
    </r>
    <r>
      <rPr>
        <sz val="11"/>
        <color theme="1"/>
        <rFont val="Arial"/>
        <family val="2"/>
      </rPr>
      <t>ein Tag als ein Kalendertag zwischen 0:00 Uhr und 24:00 Uhr,</t>
    </r>
  </si>
  <si>
    <r>
      <t>·</t>
    </r>
    <r>
      <rPr>
        <sz val="7"/>
        <color theme="1"/>
        <rFont val="Arial"/>
        <family val="2"/>
      </rPr>
      <t xml:space="preserve">      </t>
    </r>
    <r>
      <rPr>
        <sz val="11"/>
        <color theme="1"/>
        <rFont val="Arial"/>
        <family val="2"/>
      </rPr>
      <t>ein Tag als ein frei definierter Tag (zum Beispiel ein Betriebstag) zwischen einer Startzeit eines Kalendertages (zum Beispiel 3:00 Uhr) und einer Endzeit eines anderen Kalendertages (zum Beispiel 2:59 Uhr),</t>
    </r>
  </si>
  <si>
    <r>
      <t>·</t>
    </r>
    <r>
      <rPr>
        <sz val="7"/>
        <color theme="1"/>
        <rFont val="Arial"/>
        <family val="2"/>
      </rPr>
      <t xml:space="preserve">      </t>
    </r>
    <r>
      <rPr>
        <sz val="11"/>
        <color theme="1"/>
        <rFont val="Arial"/>
        <family val="2"/>
      </rPr>
      <t>ein Monat als ein Kalendermonat zwischen dem ersten Tag des Monats 0:00 Uhr und dem letzten Tag des Monats 24:00 Uhr,</t>
    </r>
  </si>
  <si>
    <r>
      <t>·</t>
    </r>
    <r>
      <rPr>
        <sz val="7"/>
        <color theme="1"/>
        <rFont val="Arial"/>
        <family val="2"/>
      </rPr>
      <t xml:space="preserve">      </t>
    </r>
    <r>
      <rPr>
        <sz val="11"/>
        <color theme="1"/>
        <rFont val="Arial"/>
        <family val="2"/>
      </rPr>
      <t>ein Monat als ein frei definierter Monat (zum Beispiel ein Geschäftsmonat) zwischen einer Startzeit an einem Tag eines Kalendermonates und einer Endzeit an einem Tag eines anderen Kalendermonates,</t>
    </r>
  </si>
  <si>
    <r>
      <t>·</t>
    </r>
    <r>
      <rPr>
        <sz val="7"/>
        <color theme="1"/>
        <rFont val="Arial"/>
        <family val="2"/>
      </rPr>
      <t xml:space="preserve">      </t>
    </r>
    <r>
      <rPr>
        <sz val="11"/>
        <color theme="1"/>
        <rFont val="Arial"/>
        <family val="2"/>
      </rPr>
      <t>ein Jahr als ein Kalenderjahr zwischen dem ersten Tag des Jahres 0:00 Uhr und dem letzten Tag des Jahres 24:00 Uhr,</t>
    </r>
  </si>
  <si>
    <r>
      <t>·</t>
    </r>
    <r>
      <rPr>
        <sz val="7"/>
        <color theme="1"/>
        <rFont val="Arial"/>
        <family val="2"/>
      </rPr>
      <t xml:space="preserve">      </t>
    </r>
    <r>
      <rPr>
        <sz val="11"/>
        <color theme="1"/>
        <rFont val="Arial"/>
        <family val="2"/>
      </rPr>
      <t>ein Jahr als ein frei definiertes Jahr (zum Beispiel ein Geschäftsjahr) zwischen einer Startzeit an einem Tag eines Kalenderjahres und einer Endzeit an einem Tag eines anderen Kalenderjahres,</t>
    </r>
  </si>
  <si>
    <r>
      <t>·</t>
    </r>
    <r>
      <rPr>
        <sz val="7"/>
        <color theme="1"/>
        <rFont val="Arial"/>
        <family val="2"/>
      </rPr>
      <t xml:space="preserve">      </t>
    </r>
    <r>
      <rPr>
        <sz val="11"/>
        <color theme="1"/>
        <rFont val="Arial"/>
        <family val="2"/>
      </rPr>
      <t>ein frei definierbarer Auswertungszeitraum.</t>
    </r>
  </si>
  <si>
    <r>
      <t>9.2.5.1</t>
    </r>
    <r>
      <rPr>
        <b/>
        <sz val="7"/>
        <color theme="1"/>
        <rFont val="Arial"/>
        <family val="2"/>
      </rPr>
      <t xml:space="preserve">              </t>
    </r>
    <r>
      <rPr>
        <b/>
        <sz val="12"/>
        <color theme="1"/>
        <rFont val="Arial"/>
        <family val="2"/>
      </rPr>
      <t>UFHO-Kontenabstimmung</t>
    </r>
  </si>
  <si>
    <r>
      <t>9.3</t>
    </r>
    <r>
      <rPr>
        <b/>
        <sz val="7"/>
        <color theme="1"/>
        <rFont val="Arial"/>
        <family val="2"/>
      </rPr>
      <t xml:space="preserve">           </t>
    </r>
    <r>
      <rPr>
        <b/>
        <sz val="13"/>
        <color theme="1"/>
        <rFont val="Arial"/>
        <family val="2"/>
      </rPr>
      <t>Nutzerverwaltung</t>
    </r>
  </si>
  <si>
    <r>
      <t>9.3.1</t>
    </r>
    <r>
      <rPr>
        <b/>
        <sz val="7"/>
        <color theme="1"/>
        <rFont val="Arial"/>
        <family val="2"/>
      </rPr>
      <t xml:space="preserve">           </t>
    </r>
    <r>
      <rPr>
        <b/>
        <sz val="12"/>
        <color theme="1"/>
        <rFont val="Arial"/>
        <family val="2"/>
      </rPr>
      <t>Allgemeines</t>
    </r>
  </si>
  <si>
    <r>
      <t>9.3.2</t>
    </r>
    <r>
      <rPr>
        <b/>
        <sz val="7"/>
        <color theme="1"/>
        <rFont val="Arial"/>
        <family val="2"/>
      </rPr>
      <t xml:space="preserve">           </t>
    </r>
    <r>
      <rPr>
        <b/>
        <sz val="12"/>
        <color theme="1"/>
        <rFont val="Arial"/>
        <family val="2"/>
      </rPr>
      <t>Rollenmodell und Sicherheit</t>
    </r>
  </si>
  <si>
    <r>
      <t>9.3.3</t>
    </r>
    <r>
      <rPr>
        <b/>
        <sz val="7"/>
        <color theme="1"/>
        <rFont val="Arial"/>
        <family val="2"/>
      </rPr>
      <t xml:space="preserve">           </t>
    </r>
    <r>
      <rPr>
        <b/>
        <sz val="12"/>
        <color theme="1"/>
        <rFont val="Arial"/>
        <family val="2"/>
      </rPr>
      <t>Systembenutzer</t>
    </r>
  </si>
  <si>
    <r>
      <t>9.3.4</t>
    </r>
    <r>
      <rPr>
        <b/>
        <sz val="7"/>
        <color theme="1"/>
        <rFont val="Arial"/>
        <family val="2"/>
      </rPr>
      <t xml:space="preserve">           </t>
    </r>
    <r>
      <rPr>
        <b/>
        <sz val="12"/>
        <color theme="1"/>
        <rFont val="Arial"/>
        <family val="2"/>
      </rPr>
      <t>Hilfe-Funktion</t>
    </r>
  </si>
  <si>
    <r>
      <t>10</t>
    </r>
    <r>
      <rPr>
        <b/>
        <sz val="7"/>
        <color theme="1"/>
        <rFont val="Arial"/>
        <family val="2"/>
      </rPr>
      <t xml:space="preserve">         </t>
    </r>
    <r>
      <rPr>
        <b/>
        <sz val="14"/>
        <color theme="1"/>
        <rFont val="Arial"/>
        <family val="2"/>
      </rPr>
      <t>Schnittstellen</t>
    </r>
  </si>
  <si>
    <r>
      <t>10.1</t>
    </r>
    <r>
      <rPr>
        <b/>
        <sz val="7"/>
        <color theme="1"/>
        <rFont val="Arial"/>
        <family val="2"/>
      </rPr>
      <t xml:space="preserve">        </t>
    </r>
    <r>
      <rPr>
        <b/>
        <sz val="13"/>
        <color theme="1"/>
        <rFont val="Arial"/>
        <family val="2"/>
      </rPr>
      <t>Fahr-/Umlaufplanung</t>
    </r>
  </si>
  <si>
    <r>
      <t>10.2</t>
    </r>
    <r>
      <rPr>
        <b/>
        <sz val="7"/>
        <color theme="1"/>
        <rFont val="Arial"/>
        <family val="2"/>
      </rPr>
      <t xml:space="preserve">        </t>
    </r>
    <r>
      <rPr>
        <b/>
        <sz val="13"/>
        <color theme="1"/>
        <rFont val="Arial"/>
        <family val="2"/>
      </rPr>
      <t>Paymentprovider</t>
    </r>
  </si>
  <si>
    <r>
      <t>10.3</t>
    </r>
    <r>
      <rPr>
        <b/>
        <sz val="7"/>
        <color theme="1"/>
        <rFont val="Arial"/>
        <family val="2"/>
      </rPr>
      <t xml:space="preserve">        </t>
    </r>
    <r>
      <rPr>
        <b/>
        <sz val="13"/>
        <color theme="1"/>
        <rFont val="Arial"/>
        <family val="2"/>
      </rPr>
      <t>Fahrereinzahlungen</t>
    </r>
  </si>
  <si>
    <r>
      <t>10.4</t>
    </r>
    <r>
      <rPr>
        <b/>
        <sz val="7"/>
        <color theme="1"/>
        <rFont val="Arial"/>
        <family val="2"/>
      </rPr>
      <t xml:space="preserve">        </t>
    </r>
    <r>
      <rPr>
        <b/>
        <sz val="13"/>
        <color theme="1"/>
        <rFont val="Arial"/>
        <family val="2"/>
      </rPr>
      <t>Nebenbuchhaltung (UFHO)</t>
    </r>
  </si>
  <si>
    <r>
      <t>·</t>
    </r>
    <r>
      <rPr>
        <sz val="7"/>
        <color theme="1"/>
        <rFont val="Arial"/>
        <family val="2"/>
      </rPr>
      <t xml:space="preserve">      </t>
    </r>
    <r>
      <rPr>
        <sz val="11"/>
        <color theme="1"/>
        <rFont val="Arial"/>
        <family val="2"/>
      </rPr>
      <t>Verkäuferdaten und Fahrerstammdaten aus dem System UFHO zum vHGS</t>
    </r>
  </si>
  <si>
    <r>
      <t>·</t>
    </r>
    <r>
      <rPr>
        <sz val="7"/>
        <color theme="1"/>
        <rFont val="Arial"/>
        <family val="2"/>
      </rPr>
      <t xml:space="preserve">      </t>
    </r>
    <r>
      <rPr>
        <sz val="11"/>
        <color theme="1"/>
        <rFont val="Arial"/>
        <family val="2"/>
      </rPr>
      <t>Tarifdaten aus dem System UFHO zum vHGS (Version 2.46)</t>
    </r>
  </si>
  <si>
    <r>
      <t>·</t>
    </r>
    <r>
      <rPr>
        <sz val="7"/>
        <color theme="1"/>
        <rFont val="Arial"/>
        <family val="2"/>
      </rPr>
      <t xml:space="preserve">      </t>
    </r>
    <r>
      <rPr>
        <sz val="11"/>
        <color theme="1"/>
        <rFont val="Arial"/>
        <family val="2"/>
      </rPr>
      <t>Schichtdaten und Verkaufsdaten aus dem vHGS zum System UFHO</t>
    </r>
  </si>
  <si>
    <r>
      <t>11</t>
    </r>
    <r>
      <rPr>
        <b/>
        <sz val="7"/>
        <color theme="1"/>
        <rFont val="Arial"/>
        <family val="2"/>
      </rPr>
      <t xml:space="preserve">         </t>
    </r>
    <r>
      <rPr>
        <b/>
        <sz val="14"/>
        <color theme="1"/>
        <rFont val="Arial"/>
        <family val="2"/>
      </rPr>
      <t>Herbeiführung der Betriebsbereitschaft</t>
    </r>
  </si>
  <si>
    <r>
      <t xml:space="preserve">Sämtliche Anforderungen im Rahmen der Systemeinführung zu diesem Kapitel sind im </t>
    </r>
    <r>
      <rPr>
        <u/>
        <sz val="11"/>
        <color theme="1"/>
        <rFont val="Arial"/>
        <family val="2"/>
      </rPr>
      <t>Dokument „4030.2_SR-ITCS_Kundenlastenheft_ITCS“ Kapitel 9</t>
    </r>
    <r>
      <rPr>
        <sz val="11"/>
        <color theme="1"/>
        <rFont val="Arial"/>
        <family val="2"/>
      </rPr>
      <t xml:space="preserve"> näher beschrieben.</t>
    </r>
  </si>
  <si>
    <r>
      <t>12</t>
    </r>
    <r>
      <rPr>
        <b/>
        <sz val="7"/>
        <color theme="1"/>
        <rFont val="Arial"/>
        <family val="2"/>
      </rPr>
      <t xml:space="preserve">         </t>
    </r>
    <r>
      <rPr>
        <b/>
        <sz val="14"/>
        <color theme="1"/>
        <rFont val="Arial"/>
        <family val="2"/>
      </rPr>
      <t>Testsystem</t>
    </r>
  </si>
  <si>
    <r>
      <t xml:space="preserve">Sämtliche Anforderungen im Rahmen der Systemeinführung zu diesem Kapitel sind im </t>
    </r>
    <r>
      <rPr>
        <u/>
        <sz val="11"/>
        <color theme="1"/>
        <rFont val="Arial"/>
        <family val="2"/>
      </rPr>
      <t>Dokument „4030.2_SR-ITCS_Kundenlastenheft_ITCS“ Kapitel 10</t>
    </r>
    <r>
      <rPr>
        <sz val="11"/>
        <color theme="1"/>
        <rFont val="Arial"/>
        <family val="2"/>
      </rPr>
      <t xml:space="preserve"> näher beschrieben.</t>
    </r>
  </si>
  <si>
    <r>
      <t>13</t>
    </r>
    <r>
      <rPr>
        <b/>
        <sz val="7"/>
        <color theme="1"/>
        <rFont val="Arial"/>
        <family val="2"/>
      </rPr>
      <t xml:space="preserve">         </t>
    </r>
    <r>
      <rPr>
        <b/>
        <sz val="14"/>
        <color theme="1"/>
        <rFont val="Arial"/>
        <family val="2"/>
      </rPr>
      <t>Systemservice</t>
    </r>
  </si>
  <si>
    <r>
      <t xml:space="preserve">Sämtliche Anforderungen im Rahmen der Systemeinführung zu diesem Kapitel sind im </t>
    </r>
    <r>
      <rPr>
        <u/>
        <sz val="11"/>
        <color theme="1"/>
        <rFont val="Arial"/>
        <family val="2"/>
      </rPr>
      <t>Dokument „4030.2_SR-ITCS_Kundenlastenheft_ITCS“ Kapitel 11</t>
    </r>
    <r>
      <rPr>
        <sz val="11"/>
        <color theme="1"/>
        <rFont val="Arial"/>
        <family val="2"/>
      </rPr>
      <t xml:space="preserve"> näher beschrieben.</t>
    </r>
  </si>
  <si>
    <r>
      <t>14</t>
    </r>
    <r>
      <rPr>
        <b/>
        <sz val="7"/>
        <color theme="1"/>
        <rFont val="Arial"/>
        <family val="2"/>
      </rPr>
      <t xml:space="preserve">         </t>
    </r>
    <r>
      <rPr>
        <b/>
        <sz val="14"/>
        <color theme="1"/>
        <rFont val="Arial"/>
        <family val="2"/>
      </rPr>
      <t>Softwareverfügbarkeit</t>
    </r>
  </si>
  <si>
    <r>
      <t xml:space="preserve">Sämtliche Anforderungen im Rahmen der Systemeinführung zu diesem Kapitel sind im </t>
    </r>
    <r>
      <rPr>
        <u/>
        <sz val="11"/>
        <color theme="1"/>
        <rFont val="Arial"/>
        <family val="2"/>
      </rPr>
      <t>Dokument „4030.2_SR-ITCS_Kundenlastenheft_ITCS“ Kapitel 12</t>
    </r>
    <r>
      <rPr>
        <sz val="11"/>
        <color theme="1"/>
        <rFont val="Arial"/>
        <family val="2"/>
      </rPr>
      <t xml:space="preserve"> näher beschrieben.</t>
    </r>
  </si>
  <si>
    <t>(101)               </t>
  </si>
  <si>
    <t>(102)                    </t>
  </si>
  <si>
    <t>(103)               </t>
  </si>
  <si>
    <t>(104)               </t>
  </si>
  <si>
    <t>(105)               </t>
  </si>
  <si>
    <t>(106)               </t>
  </si>
  <si>
    <t>(107)               </t>
  </si>
  <si>
    <t>(108)               </t>
  </si>
  <si>
    <t>(109)               </t>
  </si>
  <si>
    <t>(110)               </t>
  </si>
  <si>
    <t>(111)               </t>
  </si>
  <si>
    <t>(112)               </t>
  </si>
  <si>
    <t>(113)               </t>
  </si>
  <si>
    <t>(114)               </t>
  </si>
  <si>
    <t>(115)               </t>
  </si>
  <si>
    <t>(116)               </t>
  </si>
  <si>
    <t>(117)               </t>
  </si>
  <si>
    <t>(118)                    </t>
  </si>
  <si>
    <t>(119)               </t>
  </si>
  <si>
    <t>(120)               </t>
  </si>
  <si>
    <t>(121)                    </t>
  </si>
  <si>
    <t>(122)               </t>
  </si>
  <si>
    <t>(123)               </t>
  </si>
  <si>
    <t>(124)               </t>
  </si>
  <si>
    <t>(125)               </t>
  </si>
  <si>
    <t>(126)               </t>
  </si>
  <si>
    <t>(127)               </t>
  </si>
  <si>
    <t>(128)               </t>
  </si>
  <si>
    <t>(129)               </t>
  </si>
  <si>
    <t>(130)               </t>
  </si>
  <si>
    <t>(131)               </t>
  </si>
  <si>
    <t>(132)               </t>
  </si>
  <si>
    <t>(133)               </t>
  </si>
  <si>
    <t>(134)                    </t>
  </si>
  <si>
    <t>(135)               </t>
  </si>
  <si>
    <t>(136)               </t>
  </si>
  <si>
    <t>(137)               </t>
  </si>
  <si>
    <t>(138)               </t>
  </si>
  <si>
    <t>(139)               </t>
  </si>
  <si>
    <t>(140)               </t>
  </si>
  <si>
    <t>(141)               </t>
  </si>
  <si>
    <t>(142)               </t>
  </si>
  <si>
    <t>(143)                    </t>
  </si>
  <si>
    <t>(144)               </t>
  </si>
  <si>
    <t>(145)               </t>
  </si>
  <si>
    <t>(146)               </t>
  </si>
  <si>
    <t>(147)               </t>
  </si>
  <si>
    <t>(148)               </t>
  </si>
  <si>
    <t>(149)               </t>
  </si>
  <si>
    <t>(150)                    </t>
  </si>
  <si>
    <t>(151)                    </t>
  </si>
  <si>
    <t>(152)                    </t>
  </si>
  <si>
    <t>(153)               </t>
  </si>
  <si>
    <t>(154)                    </t>
  </si>
  <si>
    <t>(155)               </t>
  </si>
  <si>
    <t>(156)               </t>
  </si>
  <si>
    <t>(157)               </t>
  </si>
  <si>
    <t>(158)               </t>
  </si>
  <si>
    <t>(159)               </t>
  </si>
  <si>
    <t>(160)               </t>
  </si>
  <si>
    <t>(161)               </t>
  </si>
  <si>
    <t>(162)                    </t>
  </si>
  <si>
    <t>(163)                    </t>
  </si>
  <si>
    <t>(164)               </t>
  </si>
  <si>
    <t>(165)               </t>
  </si>
  <si>
    <t>(166)               </t>
  </si>
  <si>
    <t>(167)               </t>
  </si>
  <si>
    <t>(168)                    </t>
  </si>
  <si>
    <t>(169)               </t>
  </si>
  <si>
    <t>(170)               </t>
  </si>
  <si>
    <t>(171)                    </t>
  </si>
  <si>
    <t>(172)                    </t>
  </si>
  <si>
    <t>(173)                    </t>
  </si>
  <si>
    <t>(174)                    </t>
  </si>
  <si>
    <t>(175)               </t>
  </si>
  <si>
    <t>(176)               </t>
  </si>
  <si>
    <t>(177)               </t>
  </si>
  <si>
    <t>(178)               </t>
  </si>
  <si>
    <t>(179)               </t>
  </si>
  <si>
    <t>(180)               </t>
  </si>
  <si>
    <t>(181)               </t>
  </si>
  <si>
    <t>(182)               </t>
  </si>
  <si>
    <t>(183)                    </t>
  </si>
  <si>
    <t>(184)               </t>
  </si>
  <si>
    <t>(185)               </t>
  </si>
  <si>
    <t>(186)               </t>
  </si>
  <si>
    <t>(187)               </t>
  </si>
  <si>
    <t>(188)               </t>
  </si>
  <si>
    <t>(189)                    </t>
  </si>
  <si>
    <t>(190)               </t>
  </si>
  <si>
    <t>(191)                    </t>
  </si>
  <si>
    <t>(192)                    </t>
  </si>
  <si>
    <t>(193)               </t>
  </si>
  <si>
    <t>(194)               </t>
  </si>
  <si>
    <t>(195)               </t>
  </si>
  <si>
    <t>(196)               </t>
  </si>
  <si>
    <t>(197)               </t>
  </si>
  <si>
    <t>(198)               </t>
  </si>
  <si>
    <t>(199)               </t>
  </si>
  <si>
    <t>(200)               </t>
  </si>
  <si>
    <t>(201)               </t>
  </si>
  <si>
    <t>(202)               </t>
  </si>
  <si>
    <t>(203)               </t>
  </si>
  <si>
    <t>(204)               </t>
  </si>
  <si>
    <t>(205)               </t>
  </si>
  <si>
    <t>(206)               </t>
  </si>
  <si>
    <t>(207)               </t>
  </si>
  <si>
    <t>(208)               </t>
  </si>
  <si>
    <t>(209)               </t>
  </si>
  <si>
    <t>(210)               </t>
  </si>
  <si>
    <t>(211)               </t>
  </si>
  <si>
    <t>(212)                    </t>
  </si>
  <si>
    <t>(213)                    </t>
  </si>
  <si>
    <t>(214)                    </t>
  </si>
  <si>
    <t>(215)                    </t>
  </si>
  <si>
    <t>(216)                    </t>
  </si>
  <si>
    <t>(217)                    </t>
  </si>
  <si>
    <t>(218)                    </t>
  </si>
  <si>
    <t>(219)                    </t>
  </si>
  <si>
    <t>(220)                    </t>
  </si>
  <si>
    <t>(221)                    </t>
  </si>
  <si>
    <t>(222)                    </t>
  </si>
  <si>
    <t>(223)               </t>
  </si>
  <si>
    <t>(224)               </t>
  </si>
  <si>
    <t>(225)               </t>
  </si>
  <si>
    <t>(226)               </t>
  </si>
  <si>
    <t>(227)               </t>
  </si>
  <si>
    <t>(228)               </t>
  </si>
  <si>
    <t>(229)               </t>
  </si>
  <si>
    <t>(230)               </t>
  </si>
  <si>
    <t>(231)               </t>
  </si>
  <si>
    <t>(232)               </t>
  </si>
  <si>
    <t>(233)               </t>
  </si>
  <si>
    <t>(234)               </t>
  </si>
  <si>
    <t>(235)                    </t>
  </si>
  <si>
    <t>(236)               </t>
  </si>
  <si>
    <t>(237)               </t>
  </si>
  <si>
    <t>(238)               </t>
  </si>
  <si>
    <t>(239)                    </t>
  </si>
  <si>
    <t>(240)               </t>
  </si>
  <si>
    <t>(241)               </t>
  </si>
  <si>
    <t>(242)               </t>
  </si>
  <si>
    <t>(243)               </t>
  </si>
  <si>
    <t>(244)               </t>
  </si>
  <si>
    <t>(245)               </t>
  </si>
  <si>
    <t>(246)               </t>
  </si>
  <si>
    <t>(247)                    </t>
  </si>
  <si>
    <t>(248)               </t>
  </si>
  <si>
    <t>(249)               </t>
  </si>
  <si>
    <t>(250)               </t>
  </si>
  <si>
    <t>(251)               </t>
  </si>
  <si>
    <t>(252)               </t>
  </si>
  <si>
    <t>(253)               </t>
  </si>
  <si>
    <t>(254)                    </t>
  </si>
  <si>
    <t>(255)                    </t>
  </si>
  <si>
    <t>(256)                    </t>
  </si>
  <si>
    <t>(257)                    </t>
  </si>
  <si>
    <t>(258)                    </t>
  </si>
  <si>
    <t>(259)                    </t>
  </si>
  <si>
    <t>(260)                    </t>
  </si>
  <si>
    <t>(261)               </t>
  </si>
  <si>
    <t>(262)               </t>
  </si>
  <si>
    <t>(263)               </t>
  </si>
  <si>
    <t>(264)               </t>
  </si>
  <si>
    <t>(265)               </t>
  </si>
  <si>
    <t>(266)                    </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</si>
  <si>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</si>
  <si>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</si>
  <si>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</si>
  <si>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</si>
  <si>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</si>
  <si>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</si>
  <si>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</si>
  <si>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</si>
  <si>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</si>
  <si>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</si>
  <si>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</si>
  <si>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</si>
  <si>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</si>
  <si>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</si>
  <si>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</si>
  <si>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</si>
  <si>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</si>
  <si>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</si>
  <si>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</si>
  <si>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</si>
  <si>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</si>
  <si>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</si>
  <si>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</si>
  <si>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</si>
  <si>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</si>
  <si>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</si>
  <si>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</si>
  <si>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</si>
  <si>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(295)                    </t>
  </si>
  <si>
    <t>(296)                    </t>
  </si>
  <si>
    <t>(297)               </t>
  </si>
  <si>
    <t>(298)                    </t>
  </si>
  <si>
    <t>(299)                    </t>
  </si>
  <si>
    <t>(300)               </t>
  </si>
  <si>
    <t>(301)               </t>
  </si>
  <si>
    <t>(302)                    </t>
  </si>
  <si>
    <t>(303)               </t>
  </si>
  <si>
    <t>(304)               </t>
  </si>
  <si>
    <t>(305)               </t>
  </si>
  <si>
    <t>(306)               </t>
  </si>
  <si>
    <t>(307)               </t>
  </si>
  <si>
    <t>(308)               </t>
  </si>
  <si>
    <t>(309)               </t>
  </si>
  <si>
    <t>(310)               </t>
  </si>
  <si>
    <t>(311)               </t>
  </si>
  <si>
    <t>(312)               </t>
  </si>
  <si>
    <t>(313)                    </t>
  </si>
  <si>
    <t>(314)               </t>
  </si>
  <si>
    <t>(315)                    </t>
  </si>
  <si>
    <t>(316)                    </t>
  </si>
  <si>
    <t>(317)                    </t>
  </si>
  <si>
    <t>(318)                    </t>
  </si>
  <si>
    <t>(319)                    </t>
  </si>
  <si>
    <t>(320)                    </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</si>
  <si>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</si>
  <si>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</si>
  <si>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</si>
  <si>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</si>
  <si>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</si>
  <si>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</si>
  <si>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</si>
  <si>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</si>
  <si>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</si>
  <si>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</si>
  <si>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</si>
  <si>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</si>
  <si>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</si>
  <si>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</si>
  <si>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</si>
  <si>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</si>
  <si>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</si>
  <si>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</si>
  <si>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</si>
  <si>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</si>
  <si>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</si>
  <si>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</si>
  <si>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</si>
  <si>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</si>
  <si>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</si>
  <si>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</si>
  <si>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</si>
  <si>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</si>
  <si>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</si>
  <si>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</si>
  <si>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</si>
  <si>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</si>
  <si>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</si>
  <si>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</si>
  <si>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</si>
  <si>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</si>
  <si>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</si>
  <si>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</si>
  <si>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</si>
  <si>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</si>
  <si>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</si>
  <si>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</si>
  <si>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</si>
  <si>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</si>
  <si>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</si>
  <si>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</si>
  <si>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t>(367)                    </t>
  </si>
  <si>
    <t>(368)                    </t>
  </si>
  <si>
    <t>(369)                    </t>
  </si>
  <si>
    <t>(370)                    </t>
  </si>
  <si>
    <t>(371)                    </t>
  </si>
  <si>
    <t>(372)                    </t>
  </si>
  <si>
    <t>(373)                    </t>
  </si>
  <si>
    <t>(374)                    </t>
  </si>
  <si>
    <t>(375)                    </t>
  </si>
  <si>
    <t>(376)                    </t>
  </si>
  <si>
    <t>(377)                    </t>
  </si>
  <si>
    <t>(378)                    </t>
  </si>
  <si>
    <t>(379)                    </t>
  </si>
  <si>
    <t>(380)                    </t>
  </si>
  <si>
    <t>(381)                    </t>
  </si>
  <si>
    <t>(382)                    </t>
  </si>
  <si>
    <t>(383)                    </t>
  </si>
  <si>
    <t>(384)                    </t>
  </si>
  <si>
    <t>(385)                    </t>
  </si>
  <si>
    <t>(386)                    </t>
  </si>
  <si>
    <t>(387)                    </t>
  </si>
  <si>
    <t>(388)                    </t>
  </si>
  <si>
    <t>(389)                    </t>
  </si>
  <si>
    <t>(390)                    </t>
  </si>
  <si>
    <t>(391)                    </t>
  </si>
  <si>
    <t>(392)                    </t>
  </si>
  <si>
    <t>(393)                    </t>
  </si>
  <si>
    <t>(394)                    </t>
  </si>
  <si>
    <t>(395)                    </t>
  </si>
  <si>
    <t>(396)                    </t>
  </si>
  <si>
    <t>(397)                    </t>
  </si>
  <si>
    <t>(398)                    </t>
  </si>
  <si>
    <t>(399)                    </t>
  </si>
  <si>
    <t>(400)                    </t>
  </si>
  <si>
    <t>(401)                    </t>
  </si>
  <si>
    <t>(402)                    </t>
  </si>
  <si>
    <t>(403)                    </t>
  </si>
  <si>
    <t>(404)                    </t>
  </si>
  <si>
    <t>(405)                    </t>
  </si>
  <si>
    <t>(406)                    </t>
  </si>
  <si>
    <t>(407)                    </t>
  </si>
  <si>
    <t>(408)               </t>
  </si>
  <si>
    <t>(409)               </t>
  </si>
  <si>
    <t>(410)               </t>
  </si>
  <si>
    <t>(411)               </t>
  </si>
  <si>
    <t>(412)               </t>
  </si>
  <si>
    <t>(413)               </t>
  </si>
  <si>
    <t>(414)               </t>
  </si>
  <si>
    <t>(415)               </t>
  </si>
  <si>
    <t>(416)               </t>
  </si>
  <si>
    <t>(417)               </t>
  </si>
  <si>
    <t>(418)               </t>
  </si>
  <si>
    <t>(419)               </t>
  </si>
  <si>
    <t>(420)               </t>
  </si>
  <si>
    <t>(421)               </t>
  </si>
  <si>
    <t>(422)               </t>
  </si>
  <si>
    <t>(423)               </t>
  </si>
  <si>
    <t>(424)               </t>
  </si>
  <si>
    <t>(425)               </t>
  </si>
  <si>
    <t>(426)               </t>
  </si>
  <si>
    <t>(427)               </t>
  </si>
  <si>
    <t>(428)               </t>
  </si>
  <si>
    <t>(429)               </t>
  </si>
  <si>
    <t>(430)               </t>
  </si>
  <si>
    <t>(431)               </t>
  </si>
  <si>
    <t>(432)               </t>
  </si>
  <si>
    <t>(433)               </t>
  </si>
  <si>
    <t>(434)               </t>
  </si>
  <si>
    <t>(435)               </t>
  </si>
  <si>
    <t>(436)               </t>
  </si>
  <si>
    <t>(437)               </t>
  </si>
  <si>
    <t>(438)               </t>
  </si>
  <si>
    <t>(439)               </t>
  </si>
  <si>
    <t>(440)               </t>
  </si>
  <si>
    <t>(441)               </t>
  </si>
  <si>
    <t>(442)               </t>
  </si>
  <si>
    <t>(443)               </t>
  </si>
  <si>
    <t>(444)               </t>
  </si>
  <si>
    <t>(445)               </t>
  </si>
  <si>
    <t>(446)               </t>
  </si>
  <si>
    <t>(447)               </t>
  </si>
  <si>
    <t>(448)               </t>
  </si>
  <si>
    <t>(449)               </t>
  </si>
  <si>
    <t>(450)               </t>
  </si>
  <si>
    <t>(451)                    </t>
  </si>
  <si>
    <t>(452)                    </t>
  </si>
  <si>
    <t>(453)               </t>
  </si>
  <si>
    <t>(454)               </t>
  </si>
  <si>
    <t>(455)               </t>
  </si>
  <si>
    <t>(456)               </t>
  </si>
  <si>
    <t>(457)                    </t>
  </si>
  <si>
    <t>(458)                    </t>
  </si>
  <si>
    <t>(459)               </t>
  </si>
  <si>
    <t>(460)               </t>
  </si>
  <si>
    <t>(461)               </t>
  </si>
  <si>
    <t>(462)               </t>
  </si>
  <si>
    <t>(463)               </t>
  </si>
  <si>
    <t>(464)               </t>
  </si>
  <si>
    <t>(465)               </t>
  </si>
  <si>
    <t>(466)               </t>
  </si>
  <si>
    <t>(467)               </t>
  </si>
  <si>
    <t>(468)               </t>
  </si>
  <si>
    <t>(469)               </t>
  </si>
  <si>
    <t>(470)               </t>
  </si>
  <si>
    <t>(471)               </t>
  </si>
  <si>
    <t>(472)               </t>
  </si>
  <si>
    <t>(473)                    </t>
  </si>
  <si>
    <t>(474)                    </t>
  </si>
  <si>
    <t>(475)                    </t>
  </si>
  <si>
    <t>(476)                    </t>
  </si>
  <si>
    <t>(477)                    </t>
  </si>
  <si>
    <t>(478)                    </t>
  </si>
  <si>
    <t>(479)                    </t>
  </si>
  <si>
    <t>(480)                    </t>
  </si>
  <si>
    <t>(481)               </t>
  </si>
  <si>
    <t>(482)               </t>
  </si>
  <si>
    <t>(483)               </t>
  </si>
  <si>
    <t>(484)               </t>
  </si>
  <si>
    <t>(485)               </t>
  </si>
  <si>
    <t>(486)               </t>
  </si>
  <si>
    <t>(487)               </t>
  </si>
  <si>
    <t>(488)               </t>
  </si>
  <si>
    <t>(489)               </t>
  </si>
  <si>
    <t>(490)               </t>
  </si>
  <si>
    <t>(491)               </t>
  </si>
  <si>
    <t>(492)               </t>
  </si>
  <si>
    <t>(493)               </t>
  </si>
  <si>
    <t>(494)               </t>
  </si>
  <si>
    <t>(495)               </t>
  </si>
  <si>
    <t>(496)               </t>
  </si>
  <si>
    <t>(497)               </t>
  </si>
  <si>
    <t>(498)               </t>
  </si>
  <si>
    <t>(499)               </t>
  </si>
  <si>
    <t>(500)               </t>
  </si>
  <si>
    <t>(501)               </t>
  </si>
  <si>
    <t>(502)               </t>
  </si>
  <si>
    <t>(503)                    </t>
  </si>
  <si>
    <t>(504)                    </t>
  </si>
  <si>
    <t>(505)               </t>
  </si>
  <si>
    <t>(506)               </t>
  </si>
  <si>
    <t>(507)                    </t>
  </si>
  <si>
    <t>(508)                    </t>
  </si>
  <si>
    <t>(509)               </t>
  </si>
  <si>
    <t>(510)               </t>
  </si>
  <si>
    <t>(511)               </t>
  </si>
  <si>
    <t>(512)               </t>
  </si>
  <si>
    <t>(513)               </t>
  </si>
  <si>
    <t>(514)               </t>
  </si>
  <si>
    <t>(515)               </t>
  </si>
  <si>
    <t>(516)               </t>
  </si>
  <si>
    <t>(517)               </t>
  </si>
  <si>
    <t>(518)               </t>
  </si>
  <si>
    <t>(519)               </t>
  </si>
  <si>
    <t>(520)               </t>
  </si>
  <si>
    <t>(521)               </t>
  </si>
  <si>
    <t>(522)               </t>
  </si>
  <si>
    <t>(523)               </t>
  </si>
  <si>
    <t>(524)               </t>
  </si>
  <si>
    <t>(525)                    </t>
  </si>
  <si>
    <t>(526)               </t>
  </si>
  <si>
    <t>(527)               </t>
  </si>
  <si>
    <t>(528)               </t>
  </si>
  <si>
    <t>(529)                    </t>
  </si>
  <si>
    <t>(530)                    </t>
  </si>
  <si>
    <t>(531)                    </t>
  </si>
  <si>
    <t>(532)                    </t>
  </si>
  <si>
    <t>(533)                    </t>
  </si>
  <si>
    <t>(534)                    </t>
  </si>
  <si>
    <t>(535)                    </t>
  </si>
  <si>
    <t>(536)                    </t>
  </si>
  <si>
    <t>(537)                    </t>
  </si>
  <si>
    <t>(538)                    </t>
  </si>
  <si>
    <t>(539)                    </t>
  </si>
  <si>
    <t>(540)                    </t>
  </si>
  <si>
    <t>(541)                    </t>
  </si>
  <si>
    <t>(542)                    </t>
  </si>
  <si>
    <t>(543)                    </t>
  </si>
  <si>
    <t>(544)                    </t>
  </si>
  <si>
    <t>(545)                    </t>
  </si>
  <si>
    <t>(546)                    </t>
  </si>
  <si>
    <t>(547)               </t>
  </si>
  <si>
    <t>(548)               </t>
  </si>
  <si>
    <t>(549)               </t>
  </si>
  <si>
    <t>(550)               </t>
  </si>
  <si>
    <t>(551)               </t>
  </si>
  <si>
    <t>(552)               </t>
  </si>
  <si>
    <t>(553)               </t>
  </si>
  <si>
    <t>(554)               </t>
  </si>
  <si>
    <t>(555)               </t>
  </si>
  <si>
    <t>(556)               </t>
  </si>
  <si>
    <t>(557)               </t>
  </si>
  <si>
    <t>(558)               </t>
  </si>
  <si>
    <t>(559)               </t>
  </si>
  <si>
    <t>(560)               </t>
  </si>
  <si>
    <t>(561)               </t>
  </si>
  <si>
    <t>(562)               </t>
  </si>
  <si>
    <t>(563)               </t>
  </si>
  <si>
    <t>(564)               </t>
  </si>
  <si>
    <t>(565)               </t>
  </si>
  <si>
    <t>(566)               </t>
  </si>
  <si>
    <t>(567)               </t>
  </si>
  <si>
    <t>(568)               </t>
  </si>
  <si>
    <t>(569)               </t>
  </si>
  <si>
    <t>(570)               </t>
  </si>
  <si>
    <t>(571)               </t>
  </si>
  <si>
    <t>(572)               </t>
  </si>
  <si>
    <t>(573)               </t>
  </si>
  <si>
    <t>(574)               </t>
  </si>
  <si>
    <t>(575)               </t>
  </si>
  <si>
    <t>(576)               </t>
  </si>
  <si>
    <t>(577)               </t>
  </si>
  <si>
    <t>(578)               </t>
  </si>
  <si>
    <t>(579)               </t>
  </si>
  <si>
    <t>(580)               </t>
  </si>
  <si>
    <t>(581)               </t>
  </si>
  <si>
    <t>(582)               </t>
  </si>
  <si>
    <t>(583)               </t>
  </si>
  <si>
    <t>(584)               </t>
  </si>
  <si>
    <t>(585)               </t>
  </si>
  <si>
    <t>(586)               </t>
  </si>
  <si>
    <t>(587)               </t>
  </si>
  <si>
    <t>(588)               </t>
  </si>
  <si>
    <t>(589)               </t>
  </si>
  <si>
    <t>(590)               </t>
  </si>
  <si>
    <t>(591)               </t>
  </si>
  <si>
    <t>(592)               </t>
  </si>
  <si>
    <t>(593)               </t>
  </si>
  <si>
    <t>(594)               </t>
  </si>
  <si>
    <t>(595)               </t>
  </si>
  <si>
    <t>(596)               </t>
  </si>
  <si>
    <t>(597)               </t>
  </si>
  <si>
    <t>(598)               </t>
  </si>
  <si>
    <t>(599)               </t>
  </si>
  <si>
    <t>(600)               </t>
  </si>
  <si>
    <t>(601)               </t>
  </si>
  <si>
    <t>(602)               </t>
  </si>
  <si>
    <t>(603)               </t>
  </si>
  <si>
    <t>(604)                    </t>
  </si>
  <si>
    <t>(605)               </t>
  </si>
  <si>
    <t>(606)               </t>
  </si>
  <si>
    <t>(607)               </t>
  </si>
  <si>
    <t>(608)               </t>
  </si>
  <si>
    <t>(609)               </t>
  </si>
  <si>
    <t>(610)               </t>
  </si>
  <si>
    <t>(611)               </t>
  </si>
  <si>
    <t>(612)               </t>
  </si>
  <si>
    <t>(613)                    </t>
  </si>
  <si>
    <t>(614)                    </t>
  </si>
  <si>
    <t>(615)               </t>
  </si>
  <si>
    <t>(616)               </t>
  </si>
  <si>
    <t>(617)               </t>
  </si>
  <si>
    <t>(618)               </t>
  </si>
  <si>
    <t>(619)               </t>
  </si>
  <si>
    <t>(620)               </t>
  </si>
  <si>
    <t>(621)                    </t>
  </si>
  <si>
    <t>(622)                    </t>
  </si>
  <si>
    <t>(623)                    </t>
  </si>
  <si>
    <t>(624)                    </t>
  </si>
  <si>
    <t>(625)                    </t>
  </si>
  <si>
    <t>(626)               </t>
  </si>
  <si>
    <t>(627)               </t>
  </si>
  <si>
    <t>(628)               </t>
  </si>
  <si>
    <t>(629)               </t>
  </si>
  <si>
    <t>(630)               </t>
  </si>
  <si>
    <t>(631)               </t>
  </si>
  <si>
    <t>(632)               </t>
  </si>
  <si>
    <t>(633)                    </t>
  </si>
  <si>
    <t>(634)                    </t>
  </si>
  <si>
    <t>(635)               </t>
  </si>
  <si>
    <t>(636)               </t>
  </si>
  <si>
    <t>(637)               </t>
  </si>
  <si>
    <t>(638)               </t>
  </si>
  <si>
    <t>(639)                    </t>
  </si>
  <si>
    <t>(640)               </t>
  </si>
  <si>
    <t>(641)                    </t>
  </si>
  <si>
    <t>(642)               </t>
  </si>
  <si>
    <t>(643)               </t>
  </si>
  <si>
    <t>(644)               </t>
  </si>
  <si>
    <t>(645)               </t>
  </si>
  <si>
    <t>(646)               </t>
  </si>
  <si>
    <t>(647)               </t>
  </si>
  <si>
    <t>(648)               </t>
  </si>
  <si>
    <t>(649)               </t>
  </si>
  <si>
    <t>(650)               </t>
  </si>
  <si>
    <t>(651)               </t>
  </si>
  <si>
    <t>(652)               </t>
  </si>
  <si>
    <t>(653)               </t>
  </si>
  <si>
    <t>(654)               </t>
  </si>
  <si>
    <t>(655)               </t>
  </si>
  <si>
    <t>(656)               </t>
  </si>
  <si>
    <t>(657)                    </t>
  </si>
  <si>
    <t>(658)               </t>
  </si>
  <si>
    <t>(659)               </t>
  </si>
  <si>
    <t>(660)                    </t>
  </si>
  <si>
    <t>(661)                    </t>
  </si>
  <si>
    <t>(662)               </t>
  </si>
  <si>
    <t>(663)                    </t>
  </si>
  <si>
    <t>(664)                    </t>
  </si>
  <si>
    <t>(665)                    </t>
  </si>
  <si>
    <t>(666)                    </t>
  </si>
  <si>
    <t>(667)                    </t>
  </si>
  <si>
    <t>(668)               </t>
  </si>
  <si>
    <t>(669)               </t>
  </si>
  <si>
    <t>(670)               </t>
  </si>
  <si>
    <t>(671)               </t>
  </si>
  <si>
    <t>(672)               </t>
  </si>
  <si>
    <t>(673)               </t>
  </si>
  <si>
    <t>(674)               </t>
  </si>
  <si>
    <t>(675)               </t>
  </si>
  <si>
    <t>(676)               </t>
  </si>
  <si>
    <t>(677)               </t>
  </si>
  <si>
    <t>(678)                    </t>
  </si>
  <si>
    <t>(679)               </t>
  </si>
  <si>
    <t>(680)               </t>
  </si>
  <si>
    <t>(681)               </t>
  </si>
  <si>
    <t>(682)               </t>
  </si>
  <si>
    <t>(683)               </t>
  </si>
  <si>
    <t>(684)               </t>
  </si>
  <si>
    <t>(685)               </t>
  </si>
  <si>
    <t>(686)               </t>
  </si>
  <si>
    <t>(687)               </t>
  </si>
  <si>
    <t>(688)               </t>
  </si>
  <si>
    <t>(689)               </t>
  </si>
  <si>
    <t>(690)               </t>
  </si>
  <si>
    <t>(691)               </t>
  </si>
  <si>
    <t>(692)               </t>
  </si>
  <si>
    <t>(693)               </t>
  </si>
  <si>
    <t>(694)               </t>
  </si>
  <si>
    <t>(695)               </t>
  </si>
  <si>
    <t>(696)               </t>
  </si>
  <si>
    <t>(697)               </t>
  </si>
  <si>
    <t>(698)               </t>
  </si>
  <si>
    <t>(699)               </t>
  </si>
  <si>
    <t>(700)               </t>
  </si>
  <si>
    <t>(701)               </t>
  </si>
  <si>
    <t>(702)               </t>
  </si>
  <si>
    <t>(703)               </t>
  </si>
  <si>
    <t>(704)               </t>
  </si>
  <si>
    <t>(705)               </t>
  </si>
  <si>
    <t>(706)               </t>
  </si>
  <si>
    <t>(707)               </t>
  </si>
  <si>
    <t>(708)               </t>
  </si>
  <si>
    <t>(709)               </t>
  </si>
  <si>
    <t>(710)               </t>
  </si>
  <si>
    <t>(711)               </t>
  </si>
  <si>
    <t>(712)                    </t>
  </si>
  <si>
    <t>(713)                    </t>
  </si>
  <si>
    <t>(714)                    </t>
  </si>
  <si>
    <t>(715)                    </t>
  </si>
  <si>
    <t>(716)                    </t>
  </si>
  <si>
    <t>(717)                    </t>
  </si>
  <si>
    <t>(718)                    </t>
  </si>
  <si>
    <t>(719)                    </t>
  </si>
  <si>
    <t>(720)                    </t>
  </si>
  <si>
    <t>(721)                    </t>
  </si>
  <si>
    <t>(722)                    </t>
  </si>
  <si>
    <t>(723)                    </t>
  </si>
  <si>
    <t>(724)                    </t>
  </si>
  <si>
    <t>(725)                    </t>
  </si>
  <si>
    <t>(726)                    </t>
  </si>
  <si>
    <t>(727)                    </t>
  </si>
  <si>
    <t>(728)                    </t>
  </si>
  <si>
    <t>(729)                    </t>
  </si>
  <si>
    <t>(730)                    </t>
  </si>
  <si>
    <t>(731)               </t>
  </si>
  <si>
    <t>(732)               </t>
  </si>
  <si>
    <t>(733)               </t>
  </si>
  <si>
    <t>(734)               </t>
  </si>
  <si>
    <t>(735)               </t>
  </si>
  <si>
    <t>(736)               </t>
  </si>
  <si>
    <t>(737)               </t>
  </si>
  <si>
    <t>(738)               </t>
  </si>
  <si>
    <t>(739)               </t>
  </si>
  <si>
    <t>(740)               </t>
  </si>
  <si>
    <t>(741)               </t>
  </si>
  <si>
    <t>(742)               </t>
  </si>
  <si>
    <t>(743)               </t>
  </si>
  <si>
    <t>(744)               </t>
  </si>
  <si>
    <t>(745)               </t>
  </si>
  <si>
    <t>(746)               </t>
  </si>
  <si>
    <t>(747)               </t>
  </si>
  <si>
    <t>(748)                    </t>
  </si>
  <si>
    <t>(749)                    </t>
  </si>
  <si>
    <t>(750)                    </t>
  </si>
  <si>
    <t>(751)                    </t>
  </si>
  <si>
    <t>(752)                    </t>
  </si>
  <si>
    <t>(753)                    </t>
  </si>
  <si>
    <t>(754)                    </t>
  </si>
  <si>
    <t>(755)                    </t>
  </si>
  <si>
    <t>(756)                    </t>
  </si>
  <si>
    <t>(757)                    </t>
  </si>
  <si>
    <t>Stadtwerke Remscheid GmbH</t>
  </si>
  <si>
    <t>Los 2: ITCS, Bordrechner und Ticketing</t>
  </si>
  <si>
    <t>Vergabeschutz 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</si>
</sst>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1.&quot;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1"/>
      <color theme="1"/>
      <name val="Arial"/>
      <family val="2"/>
    </font>
    <font>
      <sz val="10"/>
      <color theme="1"/>
      <name val="Arial"/>
      <family val="2"/>
    </font>
    <font>
      <b/>
      <sz val="12"/>
      <name val="Arial"/>
      <family val="2"/>
    </font>
    <font>
      <sz val="10"/>
      <name val="Arial"/>
      <family val="2"/>
    </font>
    <font>
      <sz val="12"/>
      <name val="Arial"/>
      <family val="2"/>
    </font>
    <font>
      <sz val="12"/>
      <color indexed="9"/>
      <name val="Arial"/>
      <family val="2"/>
    </font>
    <font>
      <sz val="10"/>
      <color indexed="9"/>
      <name val="Arial"/>
      <family val="2"/>
    </font>
    <font>
      <b/>
      <sz val="10"/>
      <name val="Arial"/>
      <family val="2"/>
    </font>
    <font>
      <b/>
      <sz val="10"/>
      <color theme="1"/>
      <name val="Arial"/>
      <family val="2"/>
    </font>
    <font>
      <sz val="10"/>
      <color theme="0"/>
      <name val="Arial"/>
      <family val="2"/>
    </font>
    <font>
      <sz val="11"/>
      <name val="Arial"/>
      <family val="2"/>
    </font>
    <font>
      <b/>
      <sz val="12"/>
      <color theme="0"/>
      <name val="Arial"/>
      <family val="2"/>
    </font>
    <font>
      <b/>
      <sz val="14"/>
      <name val="Arial"/>
      <family val="2"/>
    </font>
    <font>
      <b/>
      <sz val="11"/>
      <name val="Arial"/>
      <family val="2"/>
    </font>
    <font>
      <b/>
      <sz val="11"/>
      <color theme="1"/>
      <name val="Arial"/>
      <family val="2"/>
    </font>
    <font>
      <sz val="12"/>
      <name val="Calibri"/>
      <family val="2"/>
    </font>
    <font>
      <sz val="8"/>
      <name val="Calibri"/>
      <family val="2"/>
      <scheme val="minor"/>
    </font>
    <font>
      <sz val="12"/>
      <color theme="1"/>
      <name val="Arial"/>
      <family val="2"/>
    </font>
    <font>
      <b/>
      <sz val="12"/>
      <color theme="1"/>
      <name val="Arial"/>
      <family val="2"/>
    </font>
    <font>
      <b/>
      <sz val="14"/>
      <color theme="1"/>
      <name val="Arial"/>
      <family val="2"/>
    </font>
    <font>
      <b/>
      <sz val="7"/>
      <color theme="1"/>
      <name val="Arial"/>
      <family val="2"/>
    </font>
    <font>
      <u/>
      <sz val="11"/>
      <color theme="1"/>
      <name val="Arial"/>
      <family val="2"/>
    </font>
    <font>
      <b/>
      <sz val="13"/>
      <color theme="1"/>
      <name val="Arial"/>
      <family val="2"/>
    </font>
    <font>
      <sz val="7"/>
      <color theme="1"/>
      <name val="Arial"/>
      <family val="2"/>
    </font>
    <font>
      <sz val="11"/>
      <color rgb="FF000000"/>
      <name val="Arial"/>
      <family val="2"/>
    </font>
    <font>
      <b/>
      <sz val="12"/>
      <color rgb="FF000000"/>
      <name val="Arial"/>
      <family val="2"/>
    </font>
    <font>
      <sz val="7"/>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A8"/>
        <bgColor indexed="64"/>
      </patternFill>
    </fill>
    <fill>
      <patternFill patternType="solid">
        <fgColor rgb="FFFFFF00"/>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9" tint="-0.249977111117893"/>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auto="1"/>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23" fillId="0" borderId="0"/>
  </cellStyleXfs>
  <cellXfs count="237">
    <xf numFmtId="0" fontId="0" fillId="0" borderId="0" xfId="0"/>
    <xf numFmtId="0" fontId="22" fillId="0" borderId="10" xfId="45" applyFont="1" applyBorder="1" applyAlignment="1" applyProtection="1">
      <alignment vertical="center"/>
      <protection locked="0"/>
    </xf>
    <xf numFmtId="0" fontId="23" fillId="37" borderId="0" xfId="45" applyFill="1" applyAlignment="1" applyProtection="1">
      <alignment vertical="center"/>
      <protection hidden="1"/>
    </xf>
    <xf numFmtId="164" fontId="24" fillId="37" borderId="0" xfId="45" applyNumberFormat="1" applyFont="1" applyFill="1" applyAlignment="1" applyProtection="1">
      <alignment horizontal="left" vertical="center"/>
      <protection hidden="1"/>
    </xf>
    <xf numFmtId="164" fontId="25" fillId="37" borderId="0" xfId="45" applyNumberFormat="1" applyFont="1" applyFill="1" applyAlignment="1" applyProtection="1">
      <alignment horizontal="left" vertical="center"/>
      <protection hidden="1"/>
    </xf>
    <xf numFmtId="0" fontId="23" fillId="37" borderId="0" xfId="45" applyFill="1" applyAlignment="1">
      <alignment vertical="center"/>
    </xf>
    <xf numFmtId="0" fontId="23" fillId="36" borderId="24" xfId="45" applyFill="1" applyBorder="1" applyAlignment="1">
      <alignment vertical="center"/>
    </xf>
    <xf numFmtId="0" fontId="32" fillId="36" borderId="25" xfId="45" applyFont="1" applyFill="1" applyBorder="1" applyAlignment="1">
      <alignment vertical="center"/>
    </xf>
    <xf numFmtId="0" fontId="33" fillId="36" borderId="23" xfId="45" applyFont="1" applyFill="1" applyBorder="1" applyAlignment="1">
      <alignment horizontal="left" vertical="center"/>
    </xf>
    <xf numFmtId="0" fontId="23" fillId="36" borderId="26" xfId="45" applyFill="1" applyBorder="1" applyAlignment="1">
      <alignment vertical="center"/>
    </xf>
    <xf numFmtId="0" fontId="32" fillId="36" borderId="13" xfId="45" applyFont="1" applyFill="1" applyBorder="1" applyAlignment="1">
      <alignment vertical="center"/>
    </xf>
    <xf numFmtId="0" fontId="32" fillId="36" borderId="22" xfId="45" applyFont="1" applyFill="1" applyBorder="1" applyAlignment="1">
      <alignment horizontal="left" vertical="center"/>
    </xf>
    <xf numFmtId="0" fontId="22" fillId="36" borderId="22" xfId="45" applyFont="1" applyFill="1" applyBorder="1" applyAlignment="1">
      <alignment horizontal="left" vertical="center"/>
    </xf>
    <xf numFmtId="164" fontId="24" fillId="36" borderId="28" xfId="45" applyNumberFormat="1" applyFont="1" applyFill="1" applyBorder="1" applyAlignment="1">
      <alignment horizontal="left" vertical="center"/>
    </xf>
    <xf numFmtId="164" fontId="24" fillId="36" borderId="0" xfId="45" applyNumberFormat="1" applyFont="1" applyFill="1" applyAlignment="1">
      <alignment horizontal="left" vertical="center"/>
    </xf>
    <xf numFmtId="164" fontId="24" fillId="36" borderId="12" xfId="45" applyNumberFormat="1" applyFont="1" applyFill="1" applyBorder="1" applyAlignment="1">
      <alignment horizontal="left" vertical="center"/>
    </xf>
    <xf numFmtId="0" fontId="23" fillId="36" borderId="26" xfId="45" quotePrefix="1" applyFill="1" applyBorder="1" applyAlignment="1" applyProtection="1">
      <alignment vertical="center"/>
      <protection hidden="1"/>
    </xf>
    <xf numFmtId="9" fontId="30" fillId="36" borderId="10" xfId="44" applyFont="1" applyFill="1" applyBorder="1" applyProtection="1">
      <protection locked="0"/>
    </xf>
    <xf numFmtId="9" fontId="20" fillId="34" borderId="10" xfId="44" applyFont="1" applyFill="1" applyBorder="1" applyProtection="1">
      <protection locked="0"/>
    </xf>
    <xf numFmtId="0" fontId="23" fillId="36" borderId="29" xfId="45" quotePrefix="1" applyFill="1" applyBorder="1" applyAlignment="1" applyProtection="1">
      <alignment vertical="center"/>
      <protection hidden="1"/>
    </xf>
    <xf numFmtId="9" fontId="20" fillId="36" borderId="30" xfId="44" applyFont="1" applyFill="1" applyBorder="1" applyProtection="1">
      <protection locked="0"/>
    </xf>
    <xf numFmtId="0" fontId="23" fillId="36" borderId="24" xfId="45" applyFill="1" applyBorder="1" applyAlignment="1" applyProtection="1">
      <alignment vertical="center"/>
      <protection hidden="1"/>
    </xf>
    <xf numFmtId="0" fontId="34" fillId="36" borderId="27" xfId="0" applyFont="1" applyFill="1" applyBorder="1" applyAlignment="1" applyProtection="1">
      <alignment horizontal="left" indent="2"/>
      <protection hidden="1"/>
    </xf>
    <xf numFmtId="0" fontId="34" fillId="36" borderId="31" xfId="0" applyFont="1" applyFill="1" applyBorder="1" applyAlignment="1" applyProtection="1">
      <alignment horizontal="left" indent="2"/>
      <protection hidden="1"/>
    </xf>
    <xf numFmtId="0" fontId="23" fillId="36" borderId="33" xfId="45" applyFill="1" applyBorder="1" applyAlignment="1" applyProtection="1">
      <alignment horizontal="center" vertical="center" wrapText="1"/>
      <protection hidden="1"/>
    </xf>
    <xf numFmtId="0" fontId="23" fillId="36" borderId="32" xfId="45" quotePrefix="1" applyFill="1" applyBorder="1" applyAlignment="1" applyProtection="1">
      <alignment horizontal="center" vertical="center" wrapText="1"/>
      <protection hidden="1"/>
    </xf>
    <xf numFmtId="1" fontId="24" fillId="37" borderId="34" xfId="45" applyNumberFormat="1" applyFont="1" applyFill="1" applyBorder="1" applyAlignment="1" applyProtection="1">
      <alignment horizontal="center" vertical="center"/>
      <protection locked="0"/>
    </xf>
    <xf numFmtId="164" fontId="24" fillId="36" borderId="35" xfId="45" applyNumberFormat="1" applyFont="1" applyFill="1" applyBorder="1" applyAlignment="1" applyProtection="1">
      <alignment horizontal="left" vertical="center"/>
      <protection hidden="1"/>
    </xf>
    <xf numFmtId="1" fontId="24" fillId="42" borderId="36" xfId="45" applyNumberFormat="1" applyFont="1" applyFill="1" applyBorder="1" applyAlignment="1" applyProtection="1">
      <alignment horizontal="center" vertical="center"/>
      <protection locked="0"/>
    </xf>
    <xf numFmtId="2" fontId="21" fillId="0" borderId="0" xfId="0" applyNumberFormat="1" applyFont="1" applyProtection="1">
      <protection locked="0"/>
    </xf>
    <xf numFmtId="2" fontId="21" fillId="0" borderId="0" xfId="0" applyNumberFormat="1" applyFont="1" applyAlignment="1" applyProtection="1">
      <alignment horizontal="left"/>
      <protection locked="0"/>
    </xf>
    <xf numFmtId="2" fontId="21" fillId="0" borderId="0" xfId="0" applyNumberFormat="1" applyFont="1" applyAlignment="1" applyProtection="1">
      <alignment wrapText="1"/>
      <protection locked="0"/>
    </xf>
    <xf numFmtId="2" fontId="21" fillId="0" borderId="0" xfId="0" applyNumberFormat="1" applyFont="1" applyAlignment="1" applyProtection="1">
      <alignment horizontal="left" wrapText="1"/>
      <protection locked="0"/>
    </xf>
    <xf numFmtId="0" fontId="20" fillId="0" borderId="0" xfId="0" applyFont="1" applyAlignment="1" applyProtection="1">
      <alignment horizontal="left" wrapText="1"/>
      <protection hidden="1"/>
    </xf>
    <xf numFmtId="0" fontId="23" fillId="0" borderId="10" xfId="45" applyBorder="1" applyAlignment="1" applyProtection="1">
      <alignment vertical="center"/>
      <protection hidden="1"/>
    </xf>
    <xf numFmtId="0" fontId="20" fillId="0" borderId="0" xfId="0" applyFont="1" applyProtection="1">
      <protection hidden="1"/>
    </xf>
    <xf numFmtId="0" fontId="20" fillId="0" borderId="0" xfId="0" applyFont="1" applyAlignment="1" applyProtection="1">
      <alignment wrapText="1"/>
      <protection hidden="1"/>
    </xf>
    <xf numFmtId="2" fontId="29" fillId="33" borderId="20" xfId="0" applyNumberFormat="1" applyFont="1" applyFill="1" applyBorder="1" applyAlignment="1" applyProtection="1">
      <alignment horizontal="left" vertical="top" wrapText="1"/>
      <protection hidden="1"/>
    </xf>
    <xf numFmtId="2" fontId="29" fillId="33" borderId="37" xfId="0" applyNumberFormat="1" applyFont="1" applyFill="1" applyBorder="1" applyAlignment="1" applyProtection="1">
      <alignment horizontal="left" vertical="top" wrapText="1"/>
      <protection hidden="1"/>
    </xf>
    <xf numFmtId="0" fontId="20" fillId="0" borderId="20" xfId="0" applyFont="1" applyBorder="1" applyAlignment="1" applyProtection="1">
      <alignment horizontal="right" vertical="top" wrapText="1"/>
      <protection hidden="1"/>
    </xf>
    <xf numFmtId="2" fontId="29" fillId="33" borderId="39" xfId="0" applyNumberFormat="1" applyFont="1" applyFill="1" applyBorder="1" applyAlignment="1" applyProtection="1">
      <alignment horizontal="left" vertical="top" wrapText="1"/>
      <protection hidden="1"/>
    </xf>
    <xf numFmtId="2" fontId="28" fillId="0" borderId="0" xfId="0" applyNumberFormat="1" applyFont="1" applyAlignment="1" applyProtection="1">
      <alignment wrapText="1"/>
      <protection locked="0"/>
    </xf>
    <xf numFmtId="2" fontId="21" fillId="0" borderId="20" xfId="0" applyNumberFormat="1" applyFont="1" applyBorder="1" applyAlignment="1" applyProtection="1">
      <alignment horizontal="left" vertical="top" wrapText="1"/>
      <protection locked="0"/>
    </xf>
    <xf numFmtId="2" fontId="21" fillId="0" borderId="20" xfId="0" applyNumberFormat="1" applyFont="1" applyBorder="1" applyAlignment="1" applyProtection="1">
      <alignment horizontal="center" vertical="top" wrapText="1"/>
      <protection locked="0"/>
    </xf>
    <xf numFmtId="2" fontId="21" fillId="0" borderId="0" xfId="0" applyNumberFormat="1" applyFont="1" applyAlignment="1" applyProtection="1">
      <alignment horizontal="center"/>
      <protection locked="0"/>
    </xf>
    <xf numFmtId="49" fontId="21" fillId="0" borderId="0" xfId="0" applyNumberFormat="1" applyFont="1" applyAlignment="1" applyProtection="1">
      <alignment horizontal="left"/>
      <protection locked="0"/>
    </xf>
    <xf numFmtId="2" fontId="21" fillId="0" borderId="0" xfId="0" applyNumberFormat="1" applyFont="1"/>
    <xf numFmtId="2" fontId="23" fillId="0" borderId="0" xfId="45" applyNumberFormat="1" applyAlignment="1">
      <alignment vertical="center"/>
    </xf>
    <xf numFmtId="2" fontId="21" fillId="0" borderId="0" xfId="0" applyNumberFormat="1" applyFont="1" applyAlignment="1">
      <alignment vertical="top"/>
    </xf>
    <xf numFmtId="2" fontId="21" fillId="0" borderId="20" xfId="0" applyNumberFormat="1" applyFont="1" applyBorder="1" applyAlignment="1">
      <alignment horizontal="center" vertical="top" wrapText="1"/>
    </xf>
    <xf numFmtId="0" fontId="20" fillId="0" borderId="20" xfId="0" applyFont="1" applyBorder="1" applyAlignment="1">
      <alignment horizontal="center" vertical="top" wrapText="1"/>
    </xf>
    <xf numFmtId="2" fontId="21" fillId="0" borderId="20" xfId="0" applyNumberFormat="1" applyFont="1" applyBorder="1" applyAlignment="1">
      <alignment vertical="top"/>
    </xf>
    <xf numFmtId="2" fontId="21" fillId="0" borderId="20" xfId="0" applyNumberFormat="1" applyFont="1" applyBorder="1" applyAlignment="1">
      <alignment horizontal="right" vertical="top" wrapText="1"/>
    </xf>
    <xf numFmtId="2" fontId="21" fillId="0" borderId="20" xfId="0" applyNumberFormat="1" applyFont="1" applyBorder="1" applyAlignment="1">
      <alignment vertical="top" wrapText="1"/>
    </xf>
    <xf numFmtId="4" fontId="21" fillId="0" borderId="20" xfId="0" applyNumberFormat="1" applyFont="1" applyBorder="1" applyAlignment="1">
      <alignment vertical="top"/>
    </xf>
    <xf numFmtId="4" fontId="21" fillId="0" borderId="0" xfId="0" applyNumberFormat="1" applyFont="1"/>
    <xf numFmtId="0" fontId="23" fillId="0" borderId="10" xfId="45" applyBorder="1" applyAlignment="1">
      <alignment vertical="center"/>
    </xf>
    <xf numFmtId="0" fontId="37" fillId="0" borderId="18" xfId="0" applyFont="1" applyBorder="1" applyProtection="1">
      <protection locked="0"/>
    </xf>
    <xf numFmtId="0" fontId="38" fillId="0" borderId="17" xfId="0" applyFont="1" applyBorder="1" applyProtection="1">
      <protection locked="0"/>
    </xf>
    <xf numFmtId="0" fontId="37" fillId="0" borderId="15" xfId="0" applyFont="1" applyBorder="1" applyProtection="1">
      <protection locked="0"/>
    </xf>
    <xf numFmtId="0" fontId="37" fillId="0" borderId="11" xfId="0" applyFont="1" applyBorder="1" applyProtection="1">
      <protection locked="0"/>
    </xf>
    <xf numFmtId="0" fontId="37" fillId="0" borderId="0" xfId="0" applyFont="1" applyProtection="1">
      <protection locked="0"/>
    </xf>
    <xf numFmtId="0" fontId="37" fillId="0" borderId="37" xfId="0" applyFont="1" applyBorder="1" applyProtection="1">
      <protection locked="0"/>
    </xf>
    <xf numFmtId="0" fontId="38" fillId="0" borderId="20" xfId="0" applyFont="1" applyBorder="1" applyProtection="1">
      <protection locked="0"/>
    </xf>
    <xf numFmtId="0" fontId="37" fillId="0" borderId="41" xfId="0" applyFont="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0" fontId="37" fillId="0" borderId="36" xfId="0" applyFont="1" applyBorder="1" applyAlignment="1" applyProtection="1">
      <alignment horizontal="center" vertical="center"/>
      <protection locked="0"/>
    </xf>
    <xf numFmtId="0" fontId="37" fillId="0" borderId="42" xfId="0" applyFont="1" applyBorder="1" applyProtection="1">
      <protection locked="0"/>
    </xf>
    <xf numFmtId="0" fontId="38" fillId="0" borderId="43" xfId="0" applyFont="1" applyBorder="1" applyProtection="1">
      <protection locked="0"/>
    </xf>
    <xf numFmtId="0" fontId="37" fillId="0" borderId="44" xfId="0" applyFont="1" applyBorder="1" applyProtection="1">
      <protection locked="0"/>
    </xf>
    <xf numFmtId="0" fontId="37" fillId="0" borderId="45" xfId="0" applyFont="1" applyBorder="1" applyProtection="1">
      <protection locked="0"/>
    </xf>
    <xf numFmtId="0" fontId="37" fillId="0" borderId="46" xfId="0" applyFont="1" applyBorder="1" applyProtection="1">
      <protection locked="0"/>
    </xf>
    <xf numFmtId="0" fontId="37" fillId="0" borderId="47" xfId="0" applyFont="1" applyBorder="1" applyProtection="1">
      <protection locked="0"/>
    </xf>
    <xf numFmtId="0" fontId="38" fillId="0" borderId="48" xfId="0" applyFont="1" applyBorder="1" applyProtection="1">
      <protection locked="0"/>
    </xf>
    <xf numFmtId="0" fontId="37" fillId="0" borderId="49" xfId="0" applyFont="1" applyBorder="1" applyProtection="1">
      <protection locked="0"/>
    </xf>
    <xf numFmtId="0" fontId="37" fillId="0" borderId="10" xfId="0" applyFont="1" applyBorder="1" applyProtection="1">
      <protection locked="0"/>
    </xf>
    <xf numFmtId="0" fontId="37" fillId="0" borderId="27" xfId="0" applyFont="1" applyBorder="1" applyProtection="1">
      <protection locked="0"/>
    </xf>
    <xf numFmtId="0" fontId="37" fillId="0" borderId="50" xfId="0" applyFont="1" applyBorder="1" applyProtection="1">
      <protection locked="0"/>
    </xf>
    <xf numFmtId="0" fontId="38" fillId="0" borderId="51" xfId="0" applyFont="1" applyBorder="1" applyProtection="1">
      <protection locked="0"/>
    </xf>
    <xf numFmtId="0" fontId="37" fillId="0" borderId="52" xfId="0" applyFont="1" applyBorder="1" applyProtection="1">
      <protection locked="0"/>
    </xf>
    <xf numFmtId="0" fontId="37" fillId="34" borderId="27" xfId="0" applyFont="1" applyFill="1" applyBorder="1" applyProtection="1">
      <protection locked="0"/>
    </xf>
    <xf numFmtId="0" fontId="37" fillId="0" borderId="10" xfId="0" applyFont="1" applyBorder="1"/>
    <xf numFmtId="49" fontId="21" fillId="0" borderId="20" xfId="0" applyNumberFormat="1" applyFont="1" applyBorder="1" applyAlignment="1" applyProtection="1">
      <alignment horizontal="left" vertical="top" wrapText="1"/>
      <protection locked="0"/>
    </xf>
    <xf numFmtId="2" fontId="28" fillId="0" borderId="20" xfId="0" applyNumberFormat="1" applyFont="1" applyBorder="1" applyAlignment="1" applyProtection="1">
      <alignment horizontal="left" vertical="top" wrapText="1"/>
      <protection locked="0"/>
    </xf>
    <xf numFmtId="49" fontId="24" fillId="34" borderId="20" xfId="45" applyNumberFormat="1" applyFont="1" applyFill="1" applyBorder="1" applyAlignment="1">
      <alignment horizontal="left" vertical="center"/>
    </xf>
    <xf numFmtId="0" fontId="22" fillId="36" borderId="14" xfId="45" applyFont="1" applyFill="1" applyBorder="1" applyAlignment="1">
      <alignment vertical="center"/>
    </xf>
    <xf numFmtId="2" fontId="23" fillId="36" borderId="20" xfId="45" applyNumberFormat="1" applyFill="1" applyBorder="1" applyAlignment="1">
      <alignment horizontal="center" vertical="center"/>
    </xf>
    <xf numFmtId="2" fontId="23" fillId="36" borderId="55" xfId="45" applyNumberFormat="1" applyFill="1" applyBorder="1" applyAlignment="1">
      <alignment horizontal="left" vertical="center" wrapText="1"/>
    </xf>
    <xf numFmtId="1" fontId="23" fillId="36" borderId="20" xfId="0" applyNumberFormat="1" applyFont="1" applyFill="1" applyBorder="1" applyAlignment="1">
      <alignment horizontal="center" vertical="center"/>
    </xf>
    <xf numFmtId="1" fontId="29" fillId="36" borderId="14" xfId="0" applyNumberFormat="1" applyFont="1" applyFill="1" applyBorder="1" applyAlignment="1">
      <alignment horizontal="left" vertical="center"/>
    </xf>
    <xf numFmtId="1" fontId="29" fillId="36" borderId="14" xfId="0" applyNumberFormat="1" applyFont="1" applyFill="1" applyBorder="1" applyAlignment="1">
      <alignment horizontal="center" vertical="center"/>
    </xf>
    <xf numFmtId="1" fontId="29" fillId="36" borderId="22" xfId="0" applyNumberFormat="1" applyFont="1" applyFill="1" applyBorder="1" applyAlignment="1">
      <alignment horizontal="center" vertical="center"/>
    </xf>
    <xf numFmtId="0" fontId="27" fillId="36" borderId="14" xfId="45" applyFont="1" applyFill="1" applyBorder="1" applyAlignment="1">
      <alignment vertical="center"/>
    </xf>
    <xf numFmtId="0" fontId="27" fillId="36" borderId="13" xfId="45" applyFont="1" applyFill="1" applyBorder="1" applyAlignment="1">
      <alignment vertical="center"/>
    </xf>
    <xf numFmtId="49" fontId="23" fillId="36" borderId="10" xfId="45" applyNumberFormat="1" applyFill="1" applyBorder="1" applyAlignment="1">
      <alignment horizontal="left" vertical="center"/>
    </xf>
    <xf numFmtId="0" fontId="22" fillId="36" borderId="13" xfId="45" applyFont="1" applyFill="1" applyBorder="1" applyAlignment="1">
      <alignment vertical="center"/>
    </xf>
    <xf numFmtId="4" fontId="23" fillId="36" borderId="14" xfId="45" applyNumberFormat="1" applyFill="1" applyBorder="1" applyAlignment="1">
      <alignment horizontal="center" vertical="center"/>
    </xf>
    <xf numFmtId="2" fontId="27" fillId="36" borderId="14" xfId="45" applyNumberFormat="1" applyFont="1" applyFill="1" applyBorder="1" applyAlignment="1">
      <alignment horizontal="left" vertical="center" wrapText="1"/>
    </xf>
    <xf numFmtId="2" fontId="23" fillId="36" borderId="14" xfId="45" applyNumberFormat="1" applyFill="1" applyBorder="1" applyAlignment="1">
      <alignment horizontal="center" vertical="center"/>
    </xf>
    <xf numFmtId="2" fontId="23" fillId="36" borderId="14" xfId="45" applyNumberFormat="1" applyFill="1" applyBorder="1" applyAlignment="1">
      <alignment horizontal="left" vertical="center" wrapText="1"/>
    </xf>
    <xf numFmtId="2" fontId="23" fillId="41" borderId="14" xfId="45" applyNumberFormat="1" applyFill="1" applyBorder="1" applyAlignment="1">
      <alignment horizontal="center" vertical="center"/>
    </xf>
    <xf numFmtId="2" fontId="23" fillId="43" borderId="22" xfId="45" applyNumberFormat="1" applyFill="1" applyBorder="1" applyAlignment="1">
      <alignment horizontal="center" vertical="center"/>
    </xf>
    <xf numFmtId="2" fontId="23" fillId="38" borderId="11" xfId="45" applyNumberFormat="1" applyFill="1" applyBorder="1" applyAlignment="1">
      <alignment horizontal="center" vertical="center"/>
    </xf>
    <xf numFmtId="2" fontId="23" fillId="38" borderId="11" xfId="45" applyNumberFormat="1" applyFill="1" applyBorder="1" applyAlignment="1">
      <alignment horizontal="left" vertical="center"/>
    </xf>
    <xf numFmtId="2" fontId="23" fillId="39" borderId="11" xfId="45" applyNumberFormat="1" applyFill="1" applyBorder="1" applyAlignment="1">
      <alignment horizontal="center" vertical="center" wrapText="1"/>
    </xf>
    <xf numFmtId="0" fontId="29" fillId="33" borderId="17" xfId="0" applyFont="1" applyFill="1" applyBorder="1" applyAlignment="1">
      <alignment horizontal="left" vertical="top" wrapText="1"/>
    </xf>
    <xf numFmtId="0" fontId="29" fillId="33" borderId="19" xfId="0" applyFont="1" applyFill="1" applyBorder="1" applyAlignment="1">
      <alignment horizontal="center" vertical="top" wrapText="1"/>
    </xf>
    <xf numFmtId="0" fontId="29" fillId="33" borderId="17" xfId="0" applyFont="1" applyFill="1" applyBorder="1" applyAlignment="1">
      <alignment horizontal="center" vertical="top" wrapText="1"/>
    </xf>
    <xf numFmtId="164" fontId="31" fillId="41" borderId="37" xfId="45" applyNumberFormat="1" applyFont="1" applyFill="1" applyBorder="1" applyAlignment="1">
      <alignment horizontal="center" vertical="center"/>
    </xf>
    <xf numFmtId="164" fontId="31" fillId="41" borderId="38" xfId="45" applyNumberFormat="1" applyFont="1" applyFill="1" applyBorder="1" applyAlignment="1">
      <alignment horizontal="center" vertical="center"/>
    </xf>
    <xf numFmtId="164" fontId="31" fillId="41" borderId="39" xfId="45" applyNumberFormat="1" applyFont="1" applyFill="1" applyBorder="1" applyAlignment="1">
      <alignment horizontal="center" vertical="center"/>
    </xf>
    <xf numFmtId="0" fontId="20" fillId="0" borderId="17" xfId="0" applyFont="1" applyBorder="1" applyAlignment="1" applyProtection="1">
      <alignment horizontal="right" vertical="top" wrapText="1"/>
      <protection hidden="1"/>
    </xf>
    <xf numFmtId="0" fontId="20" fillId="0" borderId="40" xfId="0" applyFont="1" applyBorder="1" applyAlignment="1" applyProtection="1">
      <alignment horizontal="right" vertical="top" wrapText="1"/>
      <protection hidden="1"/>
    </xf>
    <xf numFmtId="0" fontId="20" fillId="0" borderId="0" xfId="0" applyFont="1" applyAlignment="1" applyProtection="1">
      <alignment horizontal="center" wrapText="1"/>
      <protection hidden="1"/>
    </xf>
    <xf numFmtId="0" fontId="22" fillId="0" borderId="10" xfId="45"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38" xfId="0" applyFont="1" applyBorder="1" applyAlignment="1" applyProtection="1">
      <alignment horizontal="left" vertical="top" wrapText="1"/>
      <protection hidden="1"/>
    </xf>
    <xf numFmtId="0" fontId="20" fillId="0" borderId="39"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2" fontId="29" fillId="40" borderId="18" xfId="45" applyNumberFormat="1" applyFont="1" applyFill="1" applyBorder="1" applyAlignment="1">
      <alignment horizontal="center" vertical="center"/>
    </xf>
    <xf numFmtId="2" fontId="29" fillId="40" borderId="16" xfId="45" applyNumberFormat="1" applyFont="1" applyFill="1" applyBorder="1" applyAlignment="1">
      <alignment horizontal="center" vertical="center"/>
    </xf>
    <xf numFmtId="2" fontId="29" fillId="40" borderId="21" xfId="45" applyNumberFormat="1" applyFont="1" applyFill="1" applyBorder="1" applyAlignment="1">
      <alignment horizontal="center" vertical="center"/>
    </xf>
    <xf numFmtId="2" fontId="23" fillId="34" borderId="18" xfId="45" applyNumberFormat="1" applyFill="1" applyBorder="1" applyAlignment="1">
      <alignment horizontal="center" vertical="center"/>
    </xf>
    <xf numFmtId="2" fontId="23" fillId="34" borderId="16" xfId="45" applyNumberFormat="1" applyFill="1" applyBorder="1" applyAlignment="1">
      <alignment horizontal="center" vertical="center"/>
    </xf>
    <xf numFmtId="2" fontId="23" fillId="34" borderId="15" xfId="45" applyNumberFormat="1" applyFill="1" applyBorder="1" applyAlignment="1">
      <alignment horizontal="center" vertical="center"/>
    </xf>
    <xf numFmtId="0" fontId="22" fillId="36" borderId="13" xfId="45" applyFont="1" applyFill="1" applyBorder="1" applyAlignment="1">
      <alignment horizontal="left" vertical="center"/>
    </xf>
    <xf numFmtId="0" fontId="22" fillId="36" borderId="14" xfId="45" applyFont="1" applyFill="1" applyBorder="1" applyAlignment="1">
      <alignment horizontal="left" vertical="center"/>
    </xf>
    <xf numFmtId="0" fontId="22" fillId="36" borderId="49" xfId="45" applyFont="1" applyFill="1" applyBorder="1" applyAlignment="1">
      <alignment horizontal="left" vertical="center"/>
    </xf>
    <xf numFmtId="0" fontId="23" fillId="36" borderId="21" xfId="45" applyFill="1" applyBorder="1" applyAlignment="1">
      <alignment horizontal="right" vertical="center" wrapText="1"/>
    </xf>
    <xf numFmtId="0" fontId="23" fillId="36" borderId="54" xfId="45" applyFill="1" applyBorder="1" applyAlignment="1">
      <alignment horizontal="right" vertical="center" wrapText="1"/>
    </xf>
    <xf numFmtId="0" fontId="23" fillId="36" borderId="16" xfId="45" applyFill="1" applyBorder="1" applyAlignment="1">
      <alignment horizontal="right" vertical="center" wrapText="1"/>
    </xf>
    <xf numFmtId="0" fontId="23" fillId="36" borderId="53" xfId="45" applyFill="1" applyBorder="1" applyAlignment="1">
      <alignment horizontal="right" vertical="center"/>
    </xf>
    <xf numFmtId="10" fontId="23" fillId="36" borderId="17" xfId="45" applyNumberFormat="1" applyFill="1" applyBorder="1" applyAlignment="1">
      <alignment horizontal="center" vertical="center"/>
    </xf>
    <xf numFmtId="10" fontId="23" fillId="36" borderId="40" xfId="45" applyNumberFormat="1" applyFill="1" applyBorder="1" applyAlignment="1">
      <alignment horizontal="center" vertical="center"/>
    </xf>
    <xf numFmtId="4" fontId="23" fillId="36" borderId="17" xfId="45" applyNumberFormat="1" applyFill="1" applyBorder="1" applyAlignment="1">
      <alignment horizontal="center" vertical="center"/>
    </xf>
    <xf numFmtId="4" fontId="23" fillId="36" borderId="40" xfId="45" applyNumberFormat="1" applyFill="1" applyBorder="1" applyAlignment="1">
      <alignment horizontal="center" vertical="center"/>
    </xf>
    <xf numFmtId="4" fontId="23" fillId="0" borderId="17" xfId="45" applyNumberFormat="1" applyBorder="1" applyAlignment="1">
      <alignment horizontal="center" vertical="center"/>
    </xf>
    <xf numFmtId="4" fontId="23" fillId="0" borderId="40" xfId="45" applyNumberFormat="1" applyBorder="1" applyAlignment="1">
      <alignment horizontal="center" vertical="center"/>
    </xf>
    <xf numFmtId="10" fontId="23" fillId="0" borderId="17" xfId="45" applyNumberFormat="1" applyBorder="1" applyAlignment="1" applyProtection="1">
      <alignment horizontal="center" vertical="center"/>
      <protection locked="0"/>
    </xf>
    <xf numFmtId="10" fontId="23" fillId="0" borderId="40" xfId="45" applyNumberFormat="1" applyBorder="1" applyAlignment="1" applyProtection="1">
      <alignment horizontal="center" vertical="center"/>
      <protection locked="0"/>
    </xf>
    <xf numFmtId="4" fontId="23" fillId="36" borderId="17" xfId="0" applyNumberFormat="1" applyFont="1" applyFill="1" applyBorder="1" applyAlignment="1">
      <alignment horizontal="center" vertical="center"/>
    </xf>
    <xf numFmtId="4" fontId="23" fillId="36" borderId="56" xfId="0" applyNumberFormat="1" applyFont="1" applyFill="1" applyBorder="1" applyAlignment="1">
      <alignment horizontal="center" vertical="center"/>
    </xf>
    <xf numFmtId="4" fontId="23" fillId="36" borderId="40" xfId="0" applyNumberFormat="1" applyFont="1" applyFill="1" applyBorder="1" applyAlignment="1">
      <alignment horizontal="center" vertical="center"/>
    </xf>
    <xf numFmtId="0" fontId="23" fillId="0" borderId="10" xfId="45" applyBorder="1" applyAlignment="1" applyProtection="1">
      <alignment vertical="center"/>
    </xf>
    <xf numFmtId="0" fontId="22" fillId="36" borderId="13" xfId="45" applyFont="1" applyFill="1" applyBorder="1" applyAlignment="1" applyProtection="1">
      <alignment horizontal="left" vertical="center"/>
    </xf>
    <xf numFmtId="0" fontId="22" fillId="36" borderId="14" xfId="45" applyFont="1" applyFill="1" applyBorder="1" applyAlignment="1" applyProtection="1">
      <alignment horizontal="left" vertical="center"/>
    </xf>
    <xf numFmtId="0" fontId="22" fillId="36" borderId="14" xfId="45" applyFont="1" applyFill="1" applyBorder="1" applyAlignment="1" applyProtection="1">
      <alignment vertical="center"/>
    </xf>
    <xf numFmtId="2" fontId="23" fillId="36" borderId="20" xfId="45" applyNumberFormat="1" applyFill="1" applyBorder="1" applyAlignment="1" applyProtection="1">
      <alignment horizontal="center" vertical="center"/>
    </xf>
    <xf numFmtId="2" fontId="23" fillId="36" borderId="55" xfId="45" applyNumberFormat="1" applyFill="1" applyBorder="1" applyAlignment="1" applyProtection="1">
      <alignment horizontal="left" vertical="center" wrapText="1"/>
    </xf>
    <xf numFmtId="1" fontId="23" fillId="36" borderId="20" xfId="0" applyNumberFormat="1" applyFont="1" applyFill="1" applyBorder="1" applyAlignment="1" applyProtection="1">
      <alignment horizontal="center" vertical="center"/>
    </xf>
    <xf numFmtId="1" fontId="29" fillId="36" borderId="14" xfId="0" applyNumberFormat="1" applyFont="1" applyFill="1" applyBorder="1" applyAlignment="1" applyProtection="1">
      <alignment horizontal="left" vertical="center"/>
    </xf>
    <xf numFmtId="1" fontId="29" fillId="36" borderId="14" xfId="0" applyNumberFormat="1" applyFont="1" applyFill="1" applyBorder="1" applyAlignment="1" applyProtection="1">
      <alignment horizontal="center" vertical="center"/>
    </xf>
    <xf numFmtId="1" fontId="29" fillId="36" borderId="22" xfId="0" applyNumberFormat="1" applyFont="1" applyFill="1" applyBorder="1" applyAlignment="1" applyProtection="1">
      <alignment horizontal="center" vertical="center"/>
    </xf>
    <xf numFmtId="0" fontId="22" fillId="36" borderId="49" xfId="45" applyFont="1" applyFill="1" applyBorder="1" applyAlignment="1" applyProtection="1">
      <alignment horizontal="left" vertical="center"/>
    </xf>
    <xf numFmtId="0" fontId="23" fillId="36" borderId="21" xfId="45" applyFill="1" applyBorder="1" applyAlignment="1" applyProtection="1">
      <alignment horizontal="right" vertical="center" wrapText="1"/>
    </xf>
    <xf numFmtId="10" fontId="23" fillId="0" borderId="17" xfId="45" applyNumberFormat="1" applyBorder="1" applyAlignment="1" applyProtection="1">
      <alignment horizontal="center" vertical="center"/>
    </xf>
    <xf numFmtId="4" fontId="23" fillId="0" borderId="17" xfId="45" applyNumberFormat="1" applyBorder="1" applyAlignment="1" applyProtection="1">
      <alignment horizontal="center" vertical="center"/>
    </xf>
    <xf numFmtId="0" fontId="27" fillId="36" borderId="14" xfId="45" applyFont="1" applyFill="1" applyBorder="1" applyAlignment="1" applyProtection="1">
      <alignment vertical="center"/>
    </xf>
    <xf numFmtId="4" fontId="23" fillId="36" borderId="17" xfId="0" applyNumberFormat="1" applyFont="1" applyFill="1" applyBorder="1" applyAlignment="1" applyProtection="1">
      <alignment horizontal="center" vertical="center"/>
    </xf>
    <xf numFmtId="0" fontId="23" fillId="36" borderId="54" xfId="45" applyFill="1" applyBorder="1" applyAlignment="1" applyProtection="1">
      <alignment horizontal="right" vertical="center" wrapText="1"/>
    </xf>
    <xf numFmtId="10" fontId="23" fillId="0" borderId="40" xfId="45" applyNumberFormat="1" applyBorder="1" applyAlignment="1" applyProtection="1">
      <alignment horizontal="center" vertical="center"/>
    </xf>
    <xf numFmtId="4" fontId="23" fillId="0" borderId="40" xfId="45" applyNumberFormat="1" applyBorder="1" applyAlignment="1" applyProtection="1">
      <alignment horizontal="center" vertical="center"/>
    </xf>
    <xf numFmtId="4" fontId="23" fillId="36" borderId="56" xfId="0" applyNumberFormat="1" applyFont="1" applyFill="1" applyBorder="1" applyAlignment="1" applyProtection="1">
      <alignment horizontal="center" vertical="center"/>
    </xf>
    <xf numFmtId="0" fontId="23" fillId="36" borderId="16" xfId="45" applyFill="1" applyBorder="1" applyAlignment="1" applyProtection="1">
      <alignment horizontal="right" vertical="center" wrapText="1"/>
    </xf>
    <xf numFmtId="10" fontId="23" fillId="36" borderId="17" xfId="45" applyNumberFormat="1" applyFill="1" applyBorder="1" applyAlignment="1" applyProtection="1">
      <alignment horizontal="center" vertical="center"/>
    </xf>
    <xf numFmtId="4" fontId="23" fillId="36" borderId="17" xfId="45" applyNumberFormat="1" applyFill="1" applyBorder="1" applyAlignment="1" applyProtection="1">
      <alignment horizontal="center" vertical="center"/>
    </xf>
    <xf numFmtId="0" fontId="27" fillId="36" borderId="13" xfId="45" applyFont="1" applyFill="1" applyBorder="1" applyAlignment="1" applyProtection="1">
      <alignment vertical="center"/>
    </xf>
    <xf numFmtId="0" fontId="23" fillId="36" borderId="53" xfId="45" applyFill="1" applyBorder="1" applyAlignment="1" applyProtection="1">
      <alignment horizontal="right" vertical="center"/>
    </xf>
    <xf numFmtId="10" fontId="23" fillId="36" borderId="40" xfId="45" applyNumberFormat="1" applyFill="1" applyBorder="1" applyAlignment="1" applyProtection="1">
      <alignment horizontal="center" vertical="center"/>
    </xf>
    <xf numFmtId="4" fontId="23" fillId="36" borderId="40" xfId="45" applyNumberFormat="1" applyFill="1" applyBorder="1" applyAlignment="1" applyProtection="1">
      <alignment horizontal="center" vertical="center"/>
    </xf>
    <xf numFmtId="4" fontId="23" fillId="36" borderId="40" xfId="0" applyNumberFormat="1" applyFont="1" applyFill="1" applyBorder="1" applyAlignment="1" applyProtection="1">
      <alignment horizontal="center" vertical="center"/>
    </xf>
    <xf numFmtId="49" fontId="23" fillId="36" borderId="10" xfId="45" applyNumberFormat="1" applyFill="1" applyBorder="1" applyAlignment="1" applyProtection="1">
      <alignment horizontal="left" vertical="center"/>
    </xf>
    <xf numFmtId="0" fontId="22" fillId="36" borderId="13" xfId="45" applyFont="1" applyFill="1" applyBorder="1" applyAlignment="1" applyProtection="1">
      <alignment vertical="center"/>
    </xf>
    <xf numFmtId="4" fontId="23" fillId="36" borderId="14" xfId="45" applyNumberFormat="1" applyFill="1" applyBorder="1" applyAlignment="1" applyProtection="1">
      <alignment horizontal="center" vertical="center"/>
    </xf>
    <xf numFmtId="0" fontId="22" fillId="36" borderId="53" xfId="45" applyFont="1" applyFill="1" applyBorder="1" applyAlignment="1" applyProtection="1">
      <alignment vertical="center"/>
    </xf>
    <xf numFmtId="2" fontId="23" fillId="36" borderId="53" xfId="45" applyNumberFormat="1" applyFill="1" applyBorder="1" applyAlignment="1" applyProtection="1">
      <alignment horizontal="center" vertical="center"/>
    </xf>
    <xf numFmtId="2" fontId="23" fillId="36" borderId="53" xfId="45" applyNumberFormat="1" applyFill="1" applyBorder="1" applyAlignment="1" applyProtection="1">
      <alignment horizontal="left" vertical="center" wrapText="1"/>
    </xf>
    <xf numFmtId="2" fontId="27" fillId="36" borderId="14" xfId="45" applyNumberFormat="1" applyFont="1" applyFill="1" applyBorder="1" applyAlignment="1" applyProtection="1">
      <alignment horizontal="left" vertical="center" wrapText="1"/>
    </xf>
    <xf numFmtId="2" fontId="23" fillId="36" borderId="14" xfId="45" applyNumberFormat="1" applyFill="1" applyBorder="1" applyAlignment="1" applyProtection="1">
      <alignment horizontal="center" vertical="center"/>
    </xf>
    <xf numFmtId="2" fontId="23" fillId="36" borderId="14" xfId="45" applyNumberFormat="1" applyFill="1" applyBorder="1" applyAlignment="1" applyProtection="1">
      <alignment horizontal="left" vertical="center" wrapText="1"/>
    </xf>
    <xf numFmtId="2" fontId="23" fillId="41" borderId="14" xfId="45" applyNumberFormat="1" applyFill="1" applyBorder="1" applyAlignment="1" applyProtection="1">
      <alignment horizontal="center" vertical="center"/>
    </xf>
    <xf numFmtId="2" fontId="23" fillId="43" borderId="22" xfId="45" applyNumberFormat="1" applyFill="1" applyBorder="1" applyAlignment="1" applyProtection="1">
      <alignment horizontal="center" vertical="center"/>
    </xf>
    <xf numFmtId="2" fontId="23" fillId="34" borderId="18" xfId="45" applyNumberFormat="1" applyFill="1" applyBorder="1" applyAlignment="1" applyProtection="1">
      <alignment horizontal="center" vertical="center"/>
    </xf>
    <xf numFmtId="2" fontId="23" fillId="34" borderId="16" xfId="45" applyNumberFormat="1" applyFill="1" applyBorder="1" applyAlignment="1" applyProtection="1">
      <alignment horizontal="center" vertical="center"/>
    </xf>
    <xf numFmtId="2" fontId="23" fillId="34" borderId="15" xfId="45" applyNumberFormat="1" applyFill="1" applyBorder="1" applyAlignment="1" applyProtection="1">
      <alignment horizontal="center" vertical="center"/>
    </xf>
    <xf numFmtId="2" fontId="23" fillId="38" borderId="11" xfId="45" applyNumberFormat="1" applyFill="1" applyBorder="1" applyAlignment="1" applyProtection="1">
      <alignment horizontal="center" vertical="center"/>
    </xf>
    <xf numFmtId="2" fontId="23" fillId="38" borderId="11" xfId="45" applyNumberFormat="1" applyFill="1" applyBorder="1" applyAlignment="1" applyProtection="1">
      <alignment horizontal="left" vertical="center"/>
    </xf>
    <xf numFmtId="2" fontId="23" fillId="39" borderId="11" xfId="45" applyNumberFormat="1" applyFill="1" applyBorder="1" applyAlignment="1" applyProtection="1">
      <alignment horizontal="center" vertical="center" wrapText="1"/>
    </xf>
    <xf numFmtId="2" fontId="29" fillId="40" borderId="18" xfId="45" applyNumberFormat="1" applyFont="1" applyFill="1" applyBorder="1" applyAlignment="1" applyProtection="1">
      <alignment horizontal="center" vertical="center"/>
    </xf>
    <xf numFmtId="2" fontId="29" fillId="40" borderId="16" xfId="45" applyNumberFormat="1" applyFont="1" applyFill="1" applyBorder="1" applyAlignment="1" applyProtection="1">
      <alignment horizontal="center" vertical="center"/>
    </xf>
    <xf numFmtId="2" fontId="29" fillId="40" borderId="21" xfId="45" applyNumberFormat="1" applyFont="1" applyFill="1" applyBorder="1" applyAlignment="1" applyProtection="1">
      <alignment horizontal="center" vertical="center"/>
    </xf>
    <xf numFmtId="0" fontId="29" fillId="33" borderId="17" xfId="0" applyFont="1" applyFill="1" applyBorder="1" applyAlignment="1" applyProtection="1">
      <alignment horizontal="left" vertical="top" wrapText="1"/>
    </xf>
    <xf numFmtId="0" fontId="29" fillId="33" borderId="19" xfId="0" applyFont="1" applyFill="1" applyBorder="1" applyAlignment="1" applyProtection="1">
      <alignment horizontal="center" vertical="top" wrapText="1"/>
    </xf>
    <xf numFmtId="0" fontId="29" fillId="33" borderId="17" xfId="0" applyFont="1" applyFill="1" applyBorder="1" applyAlignment="1" applyProtection="1">
      <alignment horizontal="center" vertical="top" wrapText="1"/>
    </xf>
    <xf numFmtId="0" fontId="22" fillId="0" borderId="10" xfId="45" applyFont="1" applyBorder="1" applyAlignment="1" applyProtection="1">
      <alignment vertical="center"/>
    </xf>
    <xf numFmtId="49" fontId="23" fillId="35" borderId="0" xfId="45" applyNumberFormat="1" applyFill="1" applyAlignment="1" applyProtection="1">
      <alignment vertical="center"/>
    </xf>
    <xf numFmtId="0" fontId="23" fillId="35" borderId="0" xfId="45" applyFill="1" applyAlignment="1" applyProtection="1">
      <alignment vertical="center"/>
    </xf>
    <xf numFmtId="0" fontId="23" fillId="0" borderId="0" xfId="45" applyAlignment="1" applyProtection="1">
      <alignment vertical="center"/>
    </xf>
    <xf numFmtId="0" fontId="22" fillId="0" borderId="10" xfId="45" applyFont="1" applyBorder="1" applyAlignment="1" applyProtection="1">
      <alignment vertical="center" wrapText="1"/>
    </xf>
    <xf numFmtId="0" fontId="23" fillId="0" borderId="10" xfId="45" applyBorder="1" applyAlignment="1" applyProtection="1">
      <alignment vertical="center" wrapText="1"/>
    </xf>
    <xf numFmtId="164" fontId="24" fillId="35" borderId="0" xfId="45" applyNumberFormat="1" applyFont="1" applyFill="1" applyAlignment="1" applyProtection="1">
      <alignment horizontal="left" vertical="center"/>
    </xf>
    <xf numFmtId="0" fontId="23" fillId="35" borderId="0" xfId="45" applyFill="1" applyAlignment="1" applyProtection="1">
      <alignment vertical="center" wrapText="1"/>
    </xf>
    <xf numFmtId="164" fontId="24" fillId="0" borderId="0" xfId="45" applyNumberFormat="1" applyFont="1" applyAlignment="1" applyProtection="1">
      <alignment horizontal="left" vertical="center"/>
    </xf>
    <xf numFmtId="164" fontId="24" fillId="0" borderId="0" xfId="45" applyNumberFormat="1" applyFont="1" applyAlignment="1" applyProtection="1">
      <alignment horizontal="left" vertical="center" wrapText="1"/>
    </xf>
    <xf numFmtId="164" fontId="25" fillId="35" borderId="0" xfId="45" applyNumberFormat="1" applyFont="1" applyFill="1" applyAlignment="1" applyProtection="1">
      <alignment horizontal="left" vertical="center"/>
    </xf>
    <xf numFmtId="0" fontId="26" fillId="35" borderId="0" xfId="45" applyFont="1" applyFill="1" applyAlignment="1" applyProtection="1">
      <alignment vertical="center"/>
    </xf>
    <xf numFmtId="164" fontId="24" fillId="0" borderId="0" xfId="45" applyNumberFormat="1" applyFont="1" applyAlignment="1" applyProtection="1">
      <alignment horizontal="left" vertical="center"/>
    </xf>
    <xf numFmtId="164" fontId="25" fillId="0" borderId="0" xfId="45" applyNumberFormat="1" applyFont="1" applyAlignment="1" applyProtection="1">
      <alignment horizontal="left" vertical="center"/>
    </xf>
    <xf numFmtId="0" fontId="26" fillId="0" borderId="0" xfId="45" applyFont="1" applyAlignment="1" applyProtection="1">
      <alignment vertical="center"/>
    </xf>
    <xf numFmtId="0" fontId="23" fillId="0" borderId="0" xfId="45" applyAlignment="1" applyProtection="1">
      <alignment vertical="center" wrapText="1"/>
    </xf>
    <xf numFmtId="2" fontId="23" fillId="0" borderId="0" xfId="45" applyNumberFormat="1" applyAlignment="1" applyProtection="1">
      <alignment vertical="center"/>
    </xf>
    <xf numFmtId="2" fontId="21" fillId="0" borderId="0" xfId="0" applyNumberFormat="1" applyFont="1" applyAlignment="1" applyProtection="1">
      <alignment vertical="top"/>
    </xf>
    <xf numFmtId="49" fontId="21"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center" vertical="top" wrapText="1"/>
    </xf>
    <xf numFmtId="2" fontId="28" fillId="0" borderId="20" xfId="0" applyNumberFormat="1" applyFont="1" applyBorder="1" applyAlignment="1" applyProtection="1">
      <alignment horizontal="left" vertical="top" wrapText="1"/>
    </xf>
    <xf numFmtId="2" fontId="21" fillId="0" borderId="20" xfId="0" applyNumberFormat="1" applyFont="1" applyBorder="1" applyAlignment="1" applyProtection="1">
      <alignment horizontal="left" vertical="top" wrapText="1"/>
    </xf>
    <xf numFmtId="0" fontId="20" fillId="0" borderId="20" xfId="0" applyFont="1" applyBorder="1" applyAlignment="1" applyProtection="1">
      <alignment horizontal="center" vertical="top" wrapText="1"/>
    </xf>
    <xf numFmtId="2" fontId="21" fillId="0" borderId="20" xfId="0" applyNumberFormat="1" applyFont="1" applyBorder="1" applyAlignment="1" applyProtection="1">
      <alignment vertical="top"/>
    </xf>
    <xf numFmtId="2" fontId="21" fillId="0" borderId="20" xfId="0" applyNumberFormat="1" applyFont="1" applyBorder="1" applyAlignment="1" applyProtection="1">
      <alignment horizontal="right" vertical="top" wrapText="1"/>
    </xf>
    <xf numFmtId="2" fontId="21" fillId="0" borderId="20" xfId="0" applyNumberFormat="1" applyFont="1" applyBorder="1" applyAlignment="1" applyProtection="1">
      <alignment vertical="top" wrapText="1"/>
    </xf>
    <xf numFmtId="4" fontId="21" fillId="0" borderId="20" xfId="0" applyNumberFormat="1" applyFont="1" applyBorder="1" applyAlignment="1" applyProtection="1">
      <alignment vertical="top"/>
    </xf>
    <xf numFmtId="2" fontId="21" fillId="0" borderId="0" xfId="0" applyNumberFormat="1" applyFont="1" applyProtection="1"/>
    <xf numFmtId="0" fontId="20" fillId="0" borderId="57" xfId="0" applyFont="1" applyBorder="1" applyAlignment="1" applyProtection="1">
      <alignment horizontal="left" vertical="top" wrapText="1"/>
    </xf>
    <xf numFmtId="0" fontId="20" fillId="0" borderId="57" xfId="0" applyFont="1" applyBorder="1" applyAlignment="1" applyProtection="1">
      <alignment horizontal="center" vertical="top" wrapText="1"/>
    </xf>
    <xf numFmtId="0" fontId="39" fillId="0" borderId="57" xfId="0" applyFont="1" applyBorder="1" applyAlignment="1" applyProtection="1">
      <alignment horizontal="left" vertical="top" wrapText="1"/>
    </xf>
    <xf numFmtId="2" fontId="21" fillId="0" borderId="57" xfId="0" applyNumberFormat="1" applyFont="1" applyBorder="1" applyAlignment="1" applyProtection="1">
      <alignment horizontal="center" vertical="top" wrapText="1"/>
    </xf>
    <xf numFmtId="2" fontId="21" fillId="0" borderId="57" xfId="0" applyNumberFormat="1" applyFont="1" applyBorder="1" applyProtection="1"/>
    <xf numFmtId="0" fontId="42" fillId="0" borderId="57" xfId="0" applyFont="1" applyBorder="1" applyAlignment="1" applyProtection="1">
      <alignment horizontal="left" vertical="top" wrapText="1"/>
    </xf>
    <xf numFmtId="0" fontId="34" fillId="0" borderId="57" xfId="0" applyFont="1" applyBorder="1" applyAlignment="1" applyProtection="1">
      <alignment horizontal="left" vertical="top" wrapText="1"/>
    </xf>
    <xf numFmtId="0" fontId="38" fillId="0" borderId="57" xfId="0" applyFont="1" applyBorder="1" applyAlignment="1" applyProtection="1">
      <alignment horizontal="left" vertical="top" wrapText="1"/>
    </xf>
    <xf numFmtId="0" fontId="44" fillId="0" borderId="57" xfId="0" applyFont="1" applyBorder="1" applyAlignment="1" applyProtection="1">
      <alignment horizontal="center" vertical="top" wrapText="1"/>
    </xf>
    <xf numFmtId="0" fontId="44" fillId="0" borderId="57" xfId="0" applyFont="1" applyBorder="1" applyAlignment="1" applyProtection="1">
      <alignment horizontal="left" vertical="top" wrapText="1"/>
    </xf>
    <xf numFmtId="49" fontId="21" fillId="0" borderId="0" xfId="0" applyNumberFormat="1" applyFont="1" applyAlignment="1" applyProtection="1">
      <alignment horizontal="left"/>
    </xf>
    <xf numFmtId="2" fontId="21" fillId="0" borderId="0" xfId="0" applyNumberFormat="1" applyFont="1" applyAlignment="1" applyProtection="1">
      <alignment wrapText="1"/>
    </xf>
    <xf numFmtId="2" fontId="21" fillId="0" borderId="0" xfId="0" applyNumberFormat="1" applyFont="1" applyAlignment="1" applyProtection="1">
      <alignment horizontal="center"/>
    </xf>
    <xf numFmtId="2" fontId="21" fillId="0" borderId="0" xfId="0" applyNumberFormat="1" applyFont="1" applyAlignment="1" applyProtection="1">
      <alignment horizontal="left" wrapText="1"/>
    </xf>
    <xf numFmtId="4" fontId="21" fillId="0" borderId="0" xfId="0" applyNumberFormat="1" applyFont="1" applyProtection="1"/>
  </cellXfs>
  <cellStyles count="46">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Besuchter Hyperlink" xfId="43" builtinId="9"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ustomBuiltin="1"/>
    <cellStyle name="Neutral" xfId="8" builtinId="28" customBuiltin="1"/>
    <cellStyle name="Notiz" xfId="15" builtinId="10" customBuiltin="1"/>
    <cellStyle name="Prozent" xfId="44" builtinId="5"/>
    <cellStyle name="Schlecht" xfId="7" builtinId="27" customBuiltin="1"/>
    <cellStyle name="Standard" xfId="0" builtinId="0"/>
    <cellStyle name="Standard 2" xfId="45" xr:uid="{00000000-0005-0000-0000-00002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7">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ont>
        <color theme="0" tint="-0.34998626667073579"/>
      </font>
      <fill>
        <patternFill>
          <bgColor theme="0" tint="-0.34998626667073579"/>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indexed="13"/>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005E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2018</xdr:colOff>
      <xdr:row>0</xdr:row>
      <xdr:rowOff>11206</xdr:rowOff>
    </xdr:from>
    <xdr:to>
      <xdr:col>4</xdr:col>
      <xdr:colOff>581283</xdr:colOff>
      <xdr:row>3</xdr:row>
      <xdr:rowOff>243618</xdr:rowOff>
    </xdr:to>
    <xdr:pic>
      <xdr:nvPicPr>
        <xdr:cNvPr id="3" name="Grafik 2">
          <a:extLst>
            <a:ext uri="{FF2B5EF4-FFF2-40B4-BE49-F238E27FC236}">
              <a16:creationId xmlns:a16="http://schemas.microsoft.com/office/drawing/2014/main" id="{15B05D96-47F0-4671-B764-13A88868A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0026" y="11206"/>
          <a:ext cx="1987028" cy="978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icgroup-my.sharepoint.com/BLIC/_X1001_Update%20KL;%20LV;%20Angebotsauswertung/_04_Update%20LV/LV_BLIC_2020_Revision_V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S"/>
      <sheetName val="R2"/>
      <sheetName val="R3"/>
      <sheetName val="R4"/>
      <sheetName val="R5"/>
      <sheetName val="Sprache"/>
      <sheetName val="Übersicht"/>
      <sheetName val="Deckblatt"/>
      <sheetName val="Steuerung"/>
      <sheetName val="Zusammenfassung"/>
      <sheetName val="Zusammenfassung_Auftraggeber_01"/>
      <sheetName val="Zusammenfassung_Auftraggeber_02"/>
      <sheetName val="Zusammenfassung_Auftraggeber_03"/>
      <sheetName val="Zusammenfassung_Auftraggeber_04"/>
      <sheetName val="Zusammenfassung_Auftraggeber_05"/>
      <sheetName val="Zusammenfassung_Auftraggeber_06"/>
      <sheetName val="Zusammenfassung_Auftraggeber_07"/>
      <sheetName val="Zusammenfassung_Auftraggebe_08"/>
      <sheetName val="Zusammenfassung_Auftraggeber_09"/>
      <sheetName val="Zusammenfassung_Auftraggeber_10"/>
      <sheetName val="IK_TP_01_Auftraggeber_01"/>
      <sheetName val="IK_TP_01_Auftraggeber_02"/>
      <sheetName val="IK_TP_01_Auftraggeber_03"/>
      <sheetName val="IK_TP_01_Auftraggeber_04"/>
      <sheetName val="IK_TP_01_Auftraggeber_05"/>
      <sheetName val="IK_TP_01_Auftraggeber_06"/>
      <sheetName val="IK_TP_01_Auftraggeber_07"/>
      <sheetName val="IK_TP_01_Auftraggeber_08"/>
      <sheetName val="IK_TP_01_Auftraggeber_09"/>
      <sheetName val="IK_TP_01_Auftraggeber_10"/>
      <sheetName val="IK_TP_02_Auftraggeber_01"/>
      <sheetName val="IK_TP_02_Auftraggeber_02"/>
      <sheetName val="IK_TP_02_Auftraggeber_03"/>
      <sheetName val="IK_TP_02_Auftraggeber_04"/>
      <sheetName val="IK_TP_02_Auftraggeber_05"/>
      <sheetName val="IK_TP_02_Auftraggeber_06"/>
      <sheetName val="IK_TP_02_Auftraggeber_07"/>
      <sheetName val="IK_TP_02_Auftraggeber_08"/>
      <sheetName val="IK_TP_02_Auftraggeber_09"/>
      <sheetName val="IK_TP_02_Auftraggeber_10"/>
      <sheetName val="IK_TP_03_Auftraggeber_01"/>
      <sheetName val="IK_TP_03_Auftraggeber_02"/>
      <sheetName val="IK_TP_03_Auftraggeber_03"/>
      <sheetName val="IK_TP_03_Auftraggeber_04"/>
      <sheetName val="IK_TP_03_Auftraggeber_05"/>
      <sheetName val="IK_TP_03_Auftraggeber_06"/>
      <sheetName val="IK_TP_03_Auftraggeber_07"/>
      <sheetName val="IK_TP_03_Auftraggeber_08"/>
      <sheetName val="IK_TP_03_Auftraggeber_09"/>
      <sheetName val="IK_TP_03_Auftraggeber_10"/>
      <sheetName val="IK_TP_04_Auftraggeber_01"/>
      <sheetName val="IK_TP_04_Auftraggeber_02"/>
      <sheetName val="IK_TP_04_Auftraggeber_03"/>
      <sheetName val="IK_TP_04_Auftraggeber_04"/>
      <sheetName val="IK_TP_04_Auftraggeber_05"/>
      <sheetName val="IK_TP_04_Auftraggeber_06"/>
      <sheetName val="IK_TP_04_Auftraggeber_07"/>
      <sheetName val="IK_TP_04_Auftraggeber_08"/>
      <sheetName val="IK_TP_04_Auftraggeber_09"/>
      <sheetName val="IK_TP_04_Auftraggeber_10"/>
      <sheetName val="IK_TP_05_Auftraggeber_01"/>
      <sheetName val="IK_TP_05_Auftraggeber_02"/>
      <sheetName val="IK_TP_05_Auftraggeber_03"/>
      <sheetName val="IK_TP_05_Auftraggeber_04"/>
      <sheetName val="IK_TP_05_Auftraggeber_05"/>
      <sheetName val="IK_TP_05_Auftraggeber_06"/>
      <sheetName val="IK_TP_05_Auftraggeber_07"/>
      <sheetName val="IK_TP_05_Auftraggeber_08"/>
      <sheetName val="IK_TP_05_Auftraggeber_09"/>
      <sheetName val="IK_TP_05_Auftraggeber_10"/>
      <sheetName val="BK_TP_01_Auftraggeber_01"/>
      <sheetName val="BK_TP_01_Auftraggeber_02"/>
      <sheetName val="BK_TP_01_Auftraggeber_03"/>
      <sheetName val="BK_TP_01_Auftraggeber_04"/>
      <sheetName val="BK_TP_01_Auftraggeber_05"/>
      <sheetName val="BK_TP_01_Auftraggeber_06"/>
      <sheetName val="BK_TP_01_Auftraggeber_07"/>
      <sheetName val="BK_TP_01_Auftraggeber_08"/>
      <sheetName val="BK_TP_01_Auftraggeber_09"/>
      <sheetName val="BK_TP_01_Auftraggeber_10"/>
      <sheetName val="BK_TP_02_Auftraggeber_01"/>
      <sheetName val="BK_TP_02_Auftraggeber_02"/>
      <sheetName val="BK_TP_02_Auftraggeber_03"/>
      <sheetName val="BK_TP_02_Auftraggeber_04"/>
      <sheetName val="BK_TP_02_Auftraggeber_05"/>
      <sheetName val="BK_TP_02_Auftraggeber_06"/>
      <sheetName val="BK_TP_02_Auftraggeber_07"/>
      <sheetName val="BK_TP_02_Auftraggeber_08"/>
      <sheetName val="BK_TP_02_Auftraggeber_09"/>
      <sheetName val="BK_TP_02_Auftraggeber_10"/>
      <sheetName val="BK_TP_03_Auftraggeber_01"/>
      <sheetName val="BK_TP_03_Auftraggeber_02"/>
      <sheetName val="BK_TP_03_Auftraggeber_03"/>
      <sheetName val="BK_TP_03_Auftraggeber_04"/>
      <sheetName val="BK_TP_03_Auftraggeber_05"/>
      <sheetName val="BK_TP_03_Auftraggeber_06"/>
      <sheetName val="BK_TP_03_Auftraggeber_07"/>
      <sheetName val="BK_TP_03_Auftraggeber_08"/>
      <sheetName val="BK_TP_03_Auftraggeber_09"/>
      <sheetName val="BK_TP_03_Auftraggeber_10"/>
      <sheetName val="BK_TP_04_Auftraggeber_01"/>
      <sheetName val="BK_TP_04_Auftraggeber_02"/>
      <sheetName val="BK_TP_04_Auftraggeber_03"/>
      <sheetName val="BK_TP_04_Auftraggeber_04"/>
      <sheetName val="BK_TP_04_Auftraggeber_05"/>
      <sheetName val="BK_TP_04_Auftraggeber_06"/>
      <sheetName val="BK_TP_04_Auftraggeber_07"/>
      <sheetName val="BK_TP_04_Auftraggeber_08"/>
      <sheetName val="BK_TP_04_Auftraggeber_09"/>
      <sheetName val="BK_TP_04_Auftraggeber_10"/>
      <sheetName val="BK_TP_05_Auftraggeber_01"/>
      <sheetName val="BK_TP_05_Auftraggeber_02"/>
      <sheetName val="BK_TP_05_Auftraggeber_03"/>
      <sheetName val="BK_TP_05_Auftraggeber_04"/>
      <sheetName val="BK_TP_05_Auftraggeber_05"/>
      <sheetName val="BK_TP_05_Auftraggeber_06"/>
      <sheetName val="BK_TP_05_Auftraggeber_07"/>
      <sheetName val="BK_TP_05_Auftraggeber_08"/>
      <sheetName val="BK_TP_05_Auftraggeber_09"/>
      <sheetName val="BK_TP_05_Auftraggeber_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0">
          <cell r="H20">
            <v>0</v>
          </cell>
          <cell r="I20">
            <v>0</v>
          </cell>
        </row>
        <row r="75">
          <cell r="H75">
            <v>0</v>
          </cell>
          <cell r="I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413C-A48B-46A9-9BD9-077C07B62796}">
  <sheetPr codeName="Tabelle001"/>
  <dimension ref="A1:A2"/>
  <sheetViews>
    <sheetView workbookViewId="0"/>
  </sheetViews>
  <sheetFormatPr baseColWidth="10" defaultColWidth="11.3828125" defaultRowHeight="14.6" x14ac:dyDescent="0.4"/>
  <cols>
    <col min="1" max="1" width="30.69140625" customWidth="1"/>
  </cols>
  <sheetData>
    <row r="1" spans="1:1" x14ac:dyDescent="0.4">
      <c r="A1" t="s">
        <v>58</v>
      </c>
    </row>
    <row r="2" spans="1:1" x14ac:dyDescent="0.4">
      <c r="A2" t="s">
        <v>131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010"/>
  <dimension ref="A1:H18"/>
  <sheetViews>
    <sheetView zoomScale="85" zoomScaleNormal="85" workbookViewId="0">
      <selection activeCell="B12" sqref="B12:H12"/>
    </sheetView>
  </sheetViews>
  <sheetFormatPr baseColWidth="10" defaultColWidth="11.3828125" defaultRowHeight="14.15" x14ac:dyDescent="0.35"/>
  <cols>
    <col min="1" max="1" width="16.69140625" style="35" customWidth="1"/>
    <col min="2" max="7" width="18.69140625" style="33" customWidth="1"/>
    <col min="8" max="8" width="11.3828125" style="33"/>
    <col min="9" max="16384" width="11.3828125" style="35"/>
  </cols>
  <sheetData>
    <row r="1" spans="1:8" ht="20.149999999999999" customHeight="1" x14ac:dyDescent="0.35">
      <c r="A1" s="34" t="str">
        <f>Deckblatt!A1</f>
        <v>Kunde:</v>
      </c>
      <c r="B1" s="114" t="str">
        <f>Deckblatt!B1</f>
        <v>Stadtwerke Remscheid GmbH</v>
      </c>
      <c r="C1" s="114"/>
      <c r="D1" s="114"/>
      <c r="E1" s="114"/>
      <c r="F1" s="114"/>
      <c r="G1" s="114"/>
      <c r="H1" s="114"/>
    </row>
    <row r="2" spans="1:8" ht="20.149999999999999" customHeight="1" x14ac:dyDescent="0.35">
      <c r="A2" s="34" t="str">
        <f>Deckblatt!A2</f>
        <v>Vorhaben:</v>
      </c>
      <c r="B2" s="114" t="str">
        <f>Deckblatt!B2</f>
        <v>Los 2: ITCS, Bordrechner und Ticketing</v>
      </c>
      <c r="C2" s="114"/>
      <c r="D2" s="114"/>
      <c r="E2" s="114"/>
      <c r="F2" s="114"/>
      <c r="G2" s="114"/>
      <c r="H2" s="114"/>
    </row>
    <row r="3" spans="1:8" ht="20.149999999999999" customHeight="1" x14ac:dyDescent="0.35">
      <c r="A3" s="34" t="str">
        <f>Deckblatt!A3</f>
        <v>Dokument:</v>
      </c>
      <c r="B3" s="114" t="str">
        <f>Deckblatt!B3</f>
        <v>Kriterienliste</v>
      </c>
      <c r="C3" s="114"/>
      <c r="D3" s="114"/>
      <c r="E3" s="114"/>
      <c r="F3" s="114"/>
      <c r="G3" s="114"/>
      <c r="H3" s="114"/>
    </row>
    <row r="4" spans="1:8" ht="20.149999999999999" customHeight="1" x14ac:dyDescent="0.35">
      <c r="A4" s="34" t="str">
        <f>Deckblatt!A4</f>
        <v>Teil:</v>
      </c>
      <c r="B4" s="114" t="s">
        <v>31</v>
      </c>
      <c r="C4" s="114"/>
      <c r="D4" s="114"/>
      <c r="E4" s="114"/>
      <c r="F4" s="114"/>
      <c r="G4" s="114"/>
      <c r="H4" s="114"/>
    </row>
    <row r="5" spans="1:8" ht="20.149999999999999" customHeight="1" thickBot="1" x14ac:dyDescent="0.4">
      <c r="B5" s="113"/>
      <c r="C5" s="113"/>
      <c r="D5" s="113"/>
      <c r="E5" s="113"/>
      <c r="F5" s="113"/>
      <c r="G5" s="113"/>
      <c r="H5" s="113"/>
    </row>
    <row r="6" spans="1:8" s="36" customFormat="1" ht="20.149999999999999" customHeight="1" thickBot="1" x14ac:dyDescent="0.4">
      <c r="A6" s="111" t="s">
        <v>38</v>
      </c>
      <c r="B6" s="116" t="s">
        <v>48</v>
      </c>
      <c r="C6" s="116"/>
      <c r="D6" s="116"/>
      <c r="E6" s="116"/>
      <c r="F6" s="116"/>
      <c r="G6" s="116"/>
      <c r="H6" s="117"/>
    </row>
    <row r="7" spans="1:8" s="36" customFormat="1" ht="35.15" customHeight="1" thickBot="1" x14ac:dyDescent="0.4">
      <c r="A7" s="112"/>
      <c r="B7" s="40" t="s">
        <v>4</v>
      </c>
      <c r="C7" s="38" t="s">
        <v>5</v>
      </c>
      <c r="D7" s="38" t="s">
        <v>6</v>
      </c>
      <c r="E7" s="37" t="s">
        <v>7</v>
      </c>
      <c r="F7" s="37" t="s">
        <v>8</v>
      </c>
      <c r="G7" s="37" t="s">
        <v>22</v>
      </c>
      <c r="H7" s="37" t="s">
        <v>9</v>
      </c>
    </row>
    <row r="8" spans="1:8" s="36" customFormat="1" ht="60" customHeight="1" thickBot="1" x14ac:dyDescent="0.4">
      <c r="A8" s="39" t="s">
        <v>39</v>
      </c>
      <c r="B8" s="118" t="s">
        <v>49</v>
      </c>
      <c r="C8" s="118"/>
      <c r="D8" s="118"/>
      <c r="E8" s="118"/>
      <c r="F8" s="118"/>
      <c r="G8" s="118"/>
      <c r="H8" s="118"/>
    </row>
    <row r="9" spans="1:8" s="36" customFormat="1" ht="35.15" customHeight="1" thickBot="1" x14ac:dyDescent="0.4">
      <c r="A9" s="39" t="s">
        <v>40</v>
      </c>
      <c r="B9" s="118" t="s">
        <v>50</v>
      </c>
      <c r="C9" s="118"/>
      <c r="D9" s="118"/>
      <c r="E9" s="118"/>
      <c r="F9" s="118"/>
      <c r="G9" s="118"/>
      <c r="H9" s="118"/>
    </row>
    <row r="10" spans="1:8" s="36" customFormat="1" ht="20.149999999999999" customHeight="1" thickBot="1" x14ac:dyDescent="0.4">
      <c r="A10" s="39" t="s">
        <v>41</v>
      </c>
      <c r="B10" s="118" t="s">
        <v>51</v>
      </c>
      <c r="C10" s="118"/>
      <c r="D10" s="118"/>
      <c r="E10" s="118"/>
      <c r="F10" s="118"/>
      <c r="G10" s="118"/>
      <c r="H10" s="118"/>
    </row>
    <row r="11" spans="1:8" s="36" customFormat="1" ht="20.149999999999999" customHeight="1" thickBot="1" x14ac:dyDescent="0.4">
      <c r="A11" s="39" t="s">
        <v>42</v>
      </c>
      <c r="B11" s="118" t="s">
        <v>52</v>
      </c>
      <c r="C11" s="118"/>
      <c r="D11" s="118"/>
      <c r="E11" s="118"/>
      <c r="F11" s="118"/>
      <c r="G11" s="118"/>
      <c r="H11" s="118"/>
    </row>
    <row r="12" spans="1:8" s="36" customFormat="1" ht="35.15" customHeight="1" thickBot="1" x14ac:dyDescent="0.4">
      <c r="A12" s="39" t="s">
        <v>43</v>
      </c>
      <c r="B12" s="118" t="s">
        <v>53</v>
      </c>
      <c r="C12" s="118"/>
      <c r="D12" s="118"/>
      <c r="E12" s="118"/>
      <c r="F12" s="118"/>
      <c r="G12" s="118"/>
      <c r="H12" s="118"/>
    </row>
    <row r="13" spans="1:8" s="36" customFormat="1" ht="20.149999999999999" customHeight="1" thickBot="1" x14ac:dyDescent="0.4">
      <c r="A13" s="39" t="s">
        <v>44</v>
      </c>
      <c r="B13" s="118" t="s">
        <v>54</v>
      </c>
      <c r="C13" s="118"/>
      <c r="D13" s="118"/>
      <c r="E13" s="118"/>
      <c r="F13" s="118"/>
      <c r="G13" s="118"/>
      <c r="H13" s="118"/>
    </row>
    <row r="14" spans="1:8" s="36" customFormat="1" ht="20.149999999999999" customHeight="1" thickBot="1" x14ac:dyDescent="0.4">
      <c r="A14" s="39" t="s">
        <v>45</v>
      </c>
      <c r="B14" s="118" t="s">
        <v>55</v>
      </c>
      <c r="C14" s="118"/>
      <c r="D14" s="118"/>
      <c r="E14" s="118"/>
      <c r="F14" s="118"/>
      <c r="G14" s="118"/>
      <c r="H14" s="118"/>
    </row>
    <row r="15" spans="1:8" s="36" customFormat="1" ht="20.149999999999999" customHeight="1" thickBot="1" x14ac:dyDescent="0.4">
      <c r="A15" s="39" t="s">
        <v>46</v>
      </c>
      <c r="B15" s="118" t="s">
        <v>56</v>
      </c>
      <c r="C15" s="118"/>
      <c r="D15" s="118"/>
      <c r="E15" s="118"/>
      <c r="F15" s="118"/>
      <c r="G15" s="118"/>
      <c r="H15" s="118"/>
    </row>
    <row r="16" spans="1:8" s="36" customFormat="1" ht="35.15" customHeight="1" thickBot="1" x14ac:dyDescent="0.4">
      <c r="A16" s="39" t="s">
        <v>47</v>
      </c>
      <c r="B16" s="118" t="s">
        <v>57</v>
      </c>
      <c r="C16" s="118"/>
      <c r="D16" s="118"/>
      <c r="E16" s="118"/>
      <c r="F16" s="118"/>
      <c r="G16" s="118"/>
      <c r="H16" s="118"/>
    </row>
    <row r="18" spans="2:7" ht="60" customHeight="1" x14ac:dyDescent="0.35">
      <c r="B18" s="115" t="s">
        <v>251</v>
      </c>
      <c r="C18" s="115"/>
      <c r="D18" s="115"/>
      <c r="E18" s="115"/>
      <c r="F18" s="115"/>
      <c r="G18" s="115"/>
    </row>
  </sheetData>
  <sheetProtection algorithmName="SHA-512" hashValue="bwQ5aHKDyZdggNhNoAYjfNmuZlFezZHLd/+pgh3WoZfVdLA7Hg1JtiCILzPmOclZfWa6w+/c2Jh87NTBIiik6A==" saltValue="+rk+dUDRAcZR19na3PaLOg==" spinCount="100000" sheet="1" objects="1" scenarios="1" formatCells="0" formatRows="0" selectLockedCells="1" autoFilter="0"/>
  <mergeCells count="17">
    <mergeCell ref="B18:G18"/>
    <mergeCell ref="B6:H6"/>
    <mergeCell ref="B8:H8"/>
    <mergeCell ref="B9:H9"/>
    <mergeCell ref="B15:H15"/>
    <mergeCell ref="B16:H16"/>
    <mergeCell ref="B10:H10"/>
    <mergeCell ref="B11:H11"/>
    <mergeCell ref="B12:H12"/>
    <mergeCell ref="B13:H13"/>
    <mergeCell ref="B14:H14"/>
    <mergeCell ref="A6:A7"/>
    <mergeCell ref="B5:H5"/>
    <mergeCell ref="B1:H1"/>
    <mergeCell ref="B2:H2"/>
    <mergeCell ref="B3:H3"/>
    <mergeCell ref="B4:H4"/>
  </mergeCells>
  <phoneticPr fontId="36" type="noConversion"/>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0C12-B1D1-4CF6-95C0-A89F462C3F77}">
  <sheetPr codeName="Tabelle11"/>
  <dimension ref="A1:V884"/>
  <sheetViews>
    <sheetView zoomScaleNormal="100" workbookViewId="0">
      <pane xSplit="1" ySplit="8" topLeftCell="B10" activePane="bottomRight" state="frozen"/>
      <selection activeCell="A11" sqref="A11"/>
      <selection pane="topRight" activeCell="A11" sqref="A11"/>
      <selection pane="bottomLeft" activeCell="A11" sqref="A11"/>
      <selection pane="bottomRight" activeCell="H10" sqref="H10"/>
    </sheetView>
  </sheetViews>
  <sheetFormatPr baseColWidth="10" defaultColWidth="11.3828125" defaultRowHeight="12.45" x14ac:dyDescent="0.3"/>
  <cols>
    <col min="1" max="1" width="16.69140625" style="232" customWidth="1"/>
    <col min="2" max="2" width="12.69140625" style="221" customWidth="1"/>
    <col min="3" max="3" width="86.69140625" style="233" customWidth="1"/>
    <col min="4" max="6" width="14.69140625" style="221" customWidth="1"/>
    <col min="7" max="7" width="14.69140625" style="221" hidden="1" customWidth="1"/>
    <col min="8" max="8" width="14.69140625" style="234" customWidth="1"/>
    <col min="9" max="10" width="40.69140625" style="235" customWidth="1"/>
    <col min="11" max="11" width="14.69140625" style="221" hidden="1" customWidth="1"/>
    <col min="12" max="12" width="40.69140625" style="235" hidden="1" customWidth="1"/>
    <col min="13" max="19" width="16.69140625" style="221" hidden="1" customWidth="1"/>
    <col min="20" max="20" width="16.69140625" style="236" customWidth="1"/>
    <col min="21" max="21" width="16.69140625" style="236" hidden="1" customWidth="1"/>
    <col min="22" max="22" width="16.69140625" style="221" hidden="1" customWidth="1"/>
    <col min="23" max="16384" width="11.3828125" style="221"/>
  </cols>
  <sheetData>
    <row r="1" spans="1:22" s="210" customFormat="1" ht="20.149999999999999" customHeight="1" thickBot="1" x14ac:dyDescent="0.45">
      <c r="A1" s="143" t="str">
        <f>Deckblatt!A1</f>
        <v>Kunde:</v>
      </c>
      <c r="B1" s="144" t="str">
        <f>Deckblatt!B1</f>
        <v>Stadtwerke Remscheid GmbH</v>
      </c>
      <c r="C1" s="145"/>
      <c r="D1" s="146"/>
      <c r="E1" s="147" t="s">
        <v>252</v>
      </c>
      <c r="F1" s="148" t="s">
        <v>255</v>
      </c>
      <c r="G1" s="146"/>
      <c r="H1" s="149" t="s">
        <v>260</v>
      </c>
      <c r="I1" s="150">
        <v>9</v>
      </c>
      <c r="J1" s="150">
        <v>10</v>
      </c>
      <c r="K1" s="151">
        <v>11</v>
      </c>
      <c r="L1" s="151">
        <v>12</v>
      </c>
      <c r="M1" s="151">
        <v>13</v>
      </c>
      <c r="N1" s="151">
        <v>14</v>
      </c>
      <c r="O1" s="151">
        <v>15</v>
      </c>
      <c r="P1" s="151">
        <v>16</v>
      </c>
      <c r="Q1" s="151">
        <v>17</v>
      </c>
      <c r="R1" s="151">
        <v>18</v>
      </c>
      <c r="S1" s="151">
        <v>19</v>
      </c>
      <c r="T1" s="151">
        <v>20</v>
      </c>
      <c r="U1" s="151">
        <v>21</v>
      </c>
      <c r="V1" s="152">
        <v>22</v>
      </c>
    </row>
    <row r="2" spans="1:22" s="210" customFormat="1" ht="20.149999999999999" customHeight="1" x14ac:dyDescent="0.4">
      <c r="A2" s="143" t="str">
        <f>Deckblatt!A2</f>
        <v>Vorhaben:</v>
      </c>
      <c r="B2" s="144" t="str">
        <f>Deckblatt!B2</f>
        <v>Los 2: ITCS, Bordrechner und Ticketing</v>
      </c>
      <c r="C2" s="153"/>
      <c r="D2" s="154" t="s">
        <v>256</v>
      </c>
      <c r="E2" s="155">
        <v>0.8</v>
      </c>
      <c r="F2" s="156">
        <f>IF(E2&lt;&gt;"",E2*Krit_1_Punkte_Max,"")</f>
        <v>4776</v>
      </c>
      <c r="G2" s="157"/>
      <c r="H2" s="158">
        <f>Krit_1_Punkte_Max</f>
        <v>5970</v>
      </c>
      <c r="I2" s="150">
        <v>9</v>
      </c>
      <c r="J2" s="150">
        <v>10</v>
      </c>
      <c r="K2" s="151">
        <v>11</v>
      </c>
      <c r="L2" s="151">
        <v>12</v>
      </c>
      <c r="M2" s="151">
        <v>13</v>
      </c>
      <c r="N2" s="151">
        <v>14</v>
      </c>
      <c r="O2" s="151">
        <v>15</v>
      </c>
      <c r="P2" s="151">
        <v>16</v>
      </c>
      <c r="Q2" s="151">
        <v>17</v>
      </c>
      <c r="R2" s="151">
        <v>18</v>
      </c>
      <c r="S2" s="151">
        <v>19</v>
      </c>
      <c r="T2" s="151">
        <v>20</v>
      </c>
      <c r="U2" s="151">
        <v>21</v>
      </c>
      <c r="V2" s="152">
        <v>22</v>
      </c>
    </row>
    <row r="3" spans="1:22" s="210" customFormat="1" ht="20.149999999999999" customHeight="1" thickBot="1" x14ac:dyDescent="0.45">
      <c r="A3" s="143" t="str">
        <f>Deckblatt!A3</f>
        <v>Dokument:</v>
      </c>
      <c r="B3" s="144" t="str">
        <f>Deckblatt!B3</f>
        <v>Kriterienliste</v>
      </c>
      <c r="C3" s="153"/>
      <c r="D3" s="159"/>
      <c r="E3" s="160"/>
      <c r="F3" s="161"/>
      <c r="G3" s="157"/>
      <c r="H3" s="162"/>
      <c r="I3" s="150">
        <v>9</v>
      </c>
      <c r="J3" s="150">
        <v>10</v>
      </c>
      <c r="K3" s="151">
        <v>11</v>
      </c>
      <c r="L3" s="151">
        <v>12</v>
      </c>
      <c r="M3" s="151">
        <v>13</v>
      </c>
      <c r="N3" s="151">
        <v>14</v>
      </c>
      <c r="O3" s="151">
        <v>15</v>
      </c>
      <c r="P3" s="151">
        <v>16</v>
      </c>
      <c r="Q3" s="151">
        <v>17</v>
      </c>
      <c r="R3" s="151">
        <v>18</v>
      </c>
      <c r="S3" s="151">
        <v>19</v>
      </c>
      <c r="T3" s="151">
        <v>20</v>
      </c>
      <c r="U3" s="151">
        <v>21</v>
      </c>
      <c r="V3" s="152">
        <v>22</v>
      </c>
    </row>
    <row r="4" spans="1:22" s="210" customFormat="1" ht="20.149999999999999" customHeight="1" x14ac:dyDescent="0.4">
      <c r="A4" s="143" t="str">
        <f>Deckblatt!A4</f>
        <v>Teil:</v>
      </c>
      <c r="B4" s="144" t="str">
        <f>CONCATENATE(Sprache!B22," ",B6)</f>
        <v>Kriterien 1</v>
      </c>
      <c r="C4" s="153"/>
      <c r="D4" s="163" t="s">
        <v>257</v>
      </c>
      <c r="E4" s="164">
        <f>IF(Krit_1_Punkte_Max&lt;&gt;0,Krit_1_Punkte_BLIC/Krit_1_Punkte_Max,"")</f>
        <v>0</v>
      </c>
      <c r="F4" s="165">
        <f>Krit_1_Punkte_BLIC</f>
        <v>0</v>
      </c>
      <c r="G4" s="166"/>
      <c r="H4" s="162"/>
      <c r="I4" s="150">
        <v>9</v>
      </c>
      <c r="J4" s="150">
        <v>10</v>
      </c>
      <c r="K4" s="151">
        <v>11</v>
      </c>
      <c r="L4" s="151">
        <v>12</v>
      </c>
      <c r="M4" s="151">
        <v>13</v>
      </c>
      <c r="N4" s="151">
        <v>14</v>
      </c>
      <c r="O4" s="151">
        <v>15</v>
      </c>
      <c r="P4" s="151">
        <v>16</v>
      </c>
      <c r="Q4" s="151">
        <v>17</v>
      </c>
      <c r="R4" s="151">
        <v>18</v>
      </c>
      <c r="S4" s="151">
        <v>19</v>
      </c>
      <c r="T4" s="151">
        <v>20</v>
      </c>
      <c r="U4" s="151">
        <v>21</v>
      </c>
      <c r="V4" s="152">
        <v>22</v>
      </c>
    </row>
    <row r="5" spans="1:22" s="210" customFormat="1" ht="20.149999999999999" customHeight="1" thickBot="1" x14ac:dyDescent="0.45">
      <c r="A5" s="143" t="str">
        <f>Deckblatt!A5</f>
        <v>Bieter (Name)</v>
      </c>
      <c r="B5" s="144" t="str">
        <f>IF(Deckblatt!B5&lt;&gt;"",Deckblatt!B5,"Eingabe fehlt")</f>
        <v>Eingabe fehlt</v>
      </c>
      <c r="C5" s="153"/>
      <c r="D5" s="167"/>
      <c r="E5" s="168"/>
      <c r="F5" s="169"/>
      <c r="G5" s="166"/>
      <c r="H5" s="170"/>
      <c r="I5" s="150">
        <v>9</v>
      </c>
      <c r="J5" s="150">
        <v>10</v>
      </c>
      <c r="K5" s="151">
        <v>11</v>
      </c>
      <c r="L5" s="151">
        <v>12</v>
      </c>
      <c r="M5" s="151">
        <v>13</v>
      </c>
      <c r="N5" s="151">
        <v>14</v>
      </c>
      <c r="O5" s="151">
        <v>15</v>
      </c>
      <c r="P5" s="151">
        <v>16</v>
      </c>
      <c r="Q5" s="151">
        <v>17</v>
      </c>
      <c r="R5" s="151">
        <v>18</v>
      </c>
      <c r="S5" s="151">
        <v>19</v>
      </c>
      <c r="T5" s="151">
        <v>20</v>
      </c>
      <c r="U5" s="151">
        <v>21</v>
      </c>
      <c r="V5" s="152">
        <v>22</v>
      </c>
    </row>
    <row r="6" spans="1:22" s="210" customFormat="1" ht="20.149999999999999" hidden="1" customHeight="1" x14ac:dyDescent="0.4">
      <c r="A6" s="171" t="s">
        <v>59</v>
      </c>
      <c r="B6" s="172">
        <v>1</v>
      </c>
      <c r="C6" s="146"/>
      <c r="D6" s="146"/>
      <c r="E6" s="173">
        <f>SUM(E9:E884)</f>
        <v>5970</v>
      </c>
      <c r="F6" s="146"/>
      <c r="G6" s="174"/>
      <c r="H6" s="175"/>
      <c r="I6" s="176"/>
      <c r="J6" s="177"/>
      <c r="K6" s="178"/>
      <c r="L6" s="179"/>
      <c r="M6" s="178" t="s">
        <v>37</v>
      </c>
      <c r="N6" s="180" t="s">
        <v>35</v>
      </c>
      <c r="O6" s="180" t="s">
        <v>35</v>
      </c>
      <c r="P6" s="180" t="s">
        <v>35</v>
      </c>
      <c r="Q6" s="180" t="s">
        <v>35</v>
      </c>
      <c r="R6" s="180" t="s">
        <v>35</v>
      </c>
      <c r="S6" s="180" t="s">
        <v>35</v>
      </c>
      <c r="T6" s="173">
        <f>SUM(T9:T884)</f>
        <v>0</v>
      </c>
      <c r="U6" s="173">
        <f>SUM(U9:U884)</f>
        <v>0</v>
      </c>
      <c r="V6" s="181" t="s">
        <v>36</v>
      </c>
    </row>
    <row r="7" spans="1:22" s="210" customFormat="1" ht="20.149999999999999" hidden="1" customHeight="1" thickBot="1" x14ac:dyDescent="0.45">
      <c r="A7" s="182" t="s">
        <v>27</v>
      </c>
      <c r="B7" s="183"/>
      <c r="C7" s="183"/>
      <c r="D7" s="183"/>
      <c r="E7" s="183"/>
      <c r="F7" s="183"/>
      <c r="G7" s="184"/>
      <c r="H7" s="185" t="s">
        <v>28</v>
      </c>
      <c r="I7" s="186" t="s">
        <v>28</v>
      </c>
      <c r="J7" s="186" t="s">
        <v>28</v>
      </c>
      <c r="K7" s="187" t="s">
        <v>33</v>
      </c>
      <c r="L7" s="187" t="s">
        <v>33</v>
      </c>
      <c r="M7" s="188" t="s">
        <v>29</v>
      </c>
      <c r="N7" s="189"/>
      <c r="O7" s="189"/>
      <c r="P7" s="189"/>
      <c r="Q7" s="189"/>
      <c r="R7" s="189"/>
      <c r="S7" s="189"/>
      <c r="T7" s="189"/>
      <c r="U7" s="189"/>
      <c r="V7" s="190"/>
    </row>
    <row r="8" spans="1:22" s="211" customFormat="1" ht="37.75" thickBot="1" x14ac:dyDescent="0.45">
      <c r="A8" s="191" t="str">
        <f>Sprache!B25</f>
        <v>Anf. - Nr.</v>
      </c>
      <c r="B8" s="192" t="str">
        <f>CONCATENATE(Sprache!B17," / ",Sprache!B26)</f>
        <v>Option / Alternative</v>
      </c>
      <c r="C8" s="192" t="str">
        <f>Sprache!B23</f>
        <v>Anforderung</v>
      </c>
      <c r="D8" s="193" t="str">
        <f>Sprache!B27</f>
        <v>Muss (X)</v>
      </c>
      <c r="E8" s="193" t="str">
        <f>Sprache!B28</f>
        <v>Gewichtung</v>
      </c>
      <c r="F8" s="193" t="str">
        <f>CONCATENATE(Sprache!B29," ",Sprache!B13)</f>
        <v>Erklärung Bieter</v>
      </c>
      <c r="G8" s="193" t="s">
        <v>9</v>
      </c>
      <c r="H8" s="193" t="str">
        <f>CONCATENATE(Sprache!B30," ",Sprache!B13)</f>
        <v>Selbst-einschätzung Bieter</v>
      </c>
      <c r="I8" s="191" t="str">
        <f>CONCATENATE(Sprache!B29," ",Sprache!B13," (",Sprache!B34," &gt;B&lt; ,&gt;C&lt;)")</f>
        <v>Erklärung Bieter (Abweichungen &gt;B&lt; ,&gt;C&lt;)</v>
      </c>
      <c r="J8" s="191" t="str">
        <f>CONCATENATE(Sprache!B29," ",Sprache!B13," (&gt;E&lt;)")</f>
        <v>Erklärung Bieter (&gt;E&lt;)</v>
      </c>
      <c r="K8" s="193" t="str">
        <f>CONCATENATE(Sprache!B33," ",Sprache!B35," (",Sprache!B36,")")</f>
        <v>Abweichung Wertung (Vergabestelle)</v>
      </c>
      <c r="L8" s="191" t="str">
        <f>CONCATENATE(Sprache!B37," (",Sprache!B36,")")</f>
        <v>Anmerkungen (Vergabestelle)</v>
      </c>
      <c r="M8" s="193" t="s">
        <v>0</v>
      </c>
      <c r="N8" s="193" t="s">
        <v>25</v>
      </c>
      <c r="O8" s="193" t="s">
        <v>1</v>
      </c>
      <c r="P8" s="193" t="s">
        <v>23</v>
      </c>
      <c r="Q8" s="193" t="s">
        <v>2</v>
      </c>
      <c r="R8" s="193" t="s">
        <v>3</v>
      </c>
      <c r="S8" s="193" t="s">
        <v>24</v>
      </c>
      <c r="T8" s="193" t="s">
        <v>26</v>
      </c>
      <c r="U8" s="193" t="s">
        <v>21</v>
      </c>
      <c r="V8" s="193" t="s">
        <v>14</v>
      </c>
    </row>
    <row r="9" spans="1:22" ht="14.6" hidden="1" thickBot="1" x14ac:dyDescent="0.35">
      <c r="A9" s="212"/>
      <c r="B9" s="213"/>
      <c r="C9" s="214" t="s">
        <v>34</v>
      </c>
      <c r="D9" s="213"/>
      <c r="E9" s="213"/>
      <c r="F9" s="213"/>
      <c r="G9" s="213"/>
      <c r="H9" s="213"/>
      <c r="I9" s="215"/>
      <c r="J9" s="215"/>
      <c r="K9" s="213"/>
      <c r="L9" s="215"/>
      <c r="M9" s="216" t="str">
        <f>IF(ISERR(VALUE(SUBSTITUTE(A9,CHAR(160),""))),"",(IF(ISERROR(SEARCH("X",D9)),"Soll","Muss")))</f>
        <v/>
      </c>
      <c r="N9" s="217" t="str">
        <f>IF(AND(D9="x",F9&lt;&gt;""), "Fehler", "")</f>
        <v/>
      </c>
      <c r="O9" s="217" t="str">
        <f>IF(M9="","",
      IF(M9="Soll",
           IF(NOT(ISNUMBER(E9)),"Fehler in Punktespalte",
                IF(NOT(E9&gt;0),"Fehler: Negative Punktzahl","")
               ),""
          )
     )</f>
        <v/>
      </c>
      <c r="P9" s="218" t="str">
        <f>IF( AND(E9&gt;0,M9&lt;&gt;"soll"), "Fehler", "")</f>
        <v/>
      </c>
      <c r="Q9" s="217" t="str">
        <f>IF( AND(A9="",D9="x"), "Fehler", "")</f>
        <v/>
      </c>
      <c r="R9" s="217" t="str">
        <f>IF(AND(M9="Muss",NOT(E9="")),"Fehler","")</f>
        <v/>
      </c>
      <c r="S9" s="219"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220" t="str">
        <f xml:space="preserve"> IF(AND($E9&gt;0,H9&lt;&gt;""),IF( H9="A", $E9, IF( H9="B", $E9 * Prozent_B, IF( H9="C", $E9 *Prozent_C, IF( H9="D", 0, "Fehler" ) ) ) ), "")</f>
        <v/>
      </c>
      <c r="U9" s="220" t="str">
        <f xml:space="preserve"> IF( $E9&gt;0,IF(K9&gt;0, IF( K9="A", $E9, IF( K9="B", $E9 * Prozent_B, IF( K9="C", $E9 *Prozent_C, IF( K9="D", 0, "Fehler" ) ) ) ),T9), "")</f>
        <v/>
      </c>
      <c r="V9" s="213" t="str">
        <f xml:space="preserve"> IF( $M9 ="muss", IF(H9&lt;&gt;"",IF(IF(K9&gt;0, K9,H9)&lt;&gt;"A", "Fehler", ""), ""),"")</f>
        <v/>
      </c>
    </row>
    <row r="10" spans="1:22" ht="18" thickBot="1" x14ac:dyDescent="0.35">
      <c r="A10" s="222"/>
      <c r="B10" s="223"/>
      <c r="C10" s="224" t="s">
        <v>828</v>
      </c>
      <c r="D10" s="223"/>
      <c r="E10" s="223"/>
      <c r="F10" s="223"/>
      <c r="G10" s="225"/>
      <c r="H10" s="43"/>
      <c r="I10" s="42"/>
      <c r="J10" s="42"/>
      <c r="K10" s="213"/>
      <c r="L10" s="215"/>
      <c r="M10" s="216" t="str">
        <f t="shared" ref="M10:M73" si="0">IF(ISERR(VALUE(SUBSTITUTE(A10,CHAR(160),""))),"",(IF(ISERROR(SEARCH("X",D10)),"Soll","Muss")))</f>
        <v/>
      </c>
      <c r="N10" s="217" t="str">
        <f t="shared" ref="N10:N73" si="1">IF(AND(D10="x",F10&lt;&gt;""), "Fehler", "")</f>
        <v/>
      </c>
      <c r="O10" s="217" t="str">
        <f t="shared" ref="O10:O73" si="2">IF(M10="","",
      IF(M10="Soll",
           IF(NOT(ISNUMBER(E10)),"Fehler in Punktespalte",
                IF(NOT(E10&gt;0),"Fehler: Negative Punktzahl","")
               ),""
          )
     )</f>
        <v/>
      </c>
      <c r="P10" s="218" t="str">
        <f t="shared" ref="P10:P73" si="3">IF( AND(E10&gt;0,M10&lt;&gt;"soll"), "Fehler", "")</f>
        <v/>
      </c>
      <c r="Q10" s="217" t="str">
        <f t="shared" ref="Q10:Q73" si="4">IF( AND(A10="",D10="x"), "Fehler", "")</f>
        <v/>
      </c>
      <c r="R10" s="217" t="str">
        <f t="shared" ref="R10:R73" si="5">IF(AND(M10="Muss",NOT(E10="")),"Fehler","")</f>
        <v/>
      </c>
      <c r="S10" s="219" t="str">
        <f t="shared" ref="S10:S73" si="6">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220" t="str">
        <f xml:space="preserve"> IF(AND($E10&gt;0,H10&lt;&gt;""),IF( H10="A", $E10, IF( H10="B", $E10 * Prozent_B, IF( H10="C", $E10 *Prozent_C, IF( H10="D", 0, "Fehler" ) ) ) ), "")</f>
        <v/>
      </c>
      <c r="U10" s="220" t="str">
        <f xml:space="preserve"> IF( $E10&gt;0,IF(K10&gt;0, IF( K10="A", $E10, IF( K10="B", $E10 * Prozent_B, IF( K10="C", $E10 *Prozent_C, IF( K10="D", 0, "Fehler" ) ) ) ),T10), "")</f>
        <v/>
      </c>
      <c r="V10" s="213" t="str">
        <f t="shared" ref="V10:V73" si="7" xml:space="preserve"> IF( $M10 ="muss", IF(H10&lt;&gt;"",IF(IF(K10&gt;0, K10,H10)&lt;&gt;"A", "Fehler", ""), ""),"")</f>
        <v/>
      </c>
    </row>
    <row r="11" spans="1:22" ht="28.75" thickBot="1" x14ac:dyDescent="0.35">
      <c r="A11" s="222"/>
      <c r="B11" s="223"/>
      <c r="C11" s="222" t="s">
        <v>829</v>
      </c>
      <c r="D11" s="223"/>
      <c r="E11" s="223"/>
      <c r="F11" s="223"/>
      <c r="G11" s="226"/>
      <c r="H11" s="43"/>
      <c r="I11" s="42"/>
      <c r="J11" s="42"/>
      <c r="K11" s="213"/>
      <c r="L11" s="215"/>
      <c r="M11" s="216" t="str">
        <f t="shared" si="0"/>
        <v/>
      </c>
      <c r="N11" s="217" t="str">
        <f t="shared" si="1"/>
        <v/>
      </c>
      <c r="O11" s="217" t="str">
        <f t="shared" si="2"/>
        <v/>
      </c>
      <c r="P11" s="218" t="str">
        <f t="shared" si="3"/>
        <v/>
      </c>
      <c r="Q11" s="217" t="str">
        <f t="shared" si="4"/>
        <v/>
      </c>
      <c r="R11" s="217" t="str">
        <f t="shared" si="5"/>
        <v/>
      </c>
      <c r="S11" s="219" t="str">
        <f t="shared" si="6"/>
        <v/>
      </c>
      <c r="T11" s="220" t="str">
        <f xml:space="preserve"> IF(AND($E11&gt;0,H11&lt;&gt;""),IF( H11="A", $E11, IF( H11="B", $E11 * Prozent_B, IF( H11="C", $E11 *Prozent_C, IF( H11="D", 0, "Fehler" ) ) ) ), "")</f>
        <v/>
      </c>
      <c r="U11" s="220" t="str">
        <f xml:space="preserve"> IF( $E11&gt;0,IF(K11&gt;0, IF( K11="A", $E11, IF( K11="B", $E11 * Prozent_B, IF( K11="C", $E11 *Prozent_C, IF( K11="D", 0, "Fehler" ) ) ) ),T11), "")</f>
        <v/>
      </c>
      <c r="V11" s="213" t="str">
        <f t="shared" si="7"/>
        <v/>
      </c>
    </row>
    <row r="12" spans="1:22" ht="99.45" thickBot="1" x14ac:dyDescent="0.35">
      <c r="A12" s="222"/>
      <c r="B12" s="223"/>
      <c r="C12" s="222" t="s">
        <v>263</v>
      </c>
      <c r="D12" s="223"/>
      <c r="E12" s="223"/>
      <c r="F12" s="223"/>
      <c r="G12" s="226"/>
      <c r="H12" s="43"/>
      <c r="I12" s="42"/>
      <c r="J12" s="42"/>
      <c r="K12" s="213"/>
      <c r="L12" s="215"/>
      <c r="M12" s="216" t="str">
        <f t="shared" si="0"/>
        <v/>
      </c>
      <c r="N12" s="217" t="str">
        <f t="shared" si="1"/>
        <v/>
      </c>
      <c r="O12" s="217" t="str">
        <f t="shared" si="2"/>
        <v/>
      </c>
      <c r="P12" s="218" t="str">
        <f t="shared" si="3"/>
        <v/>
      </c>
      <c r="Q12" s="217" t="str">
        <f t="shared" si="4"/>
        <v/>
      </c>
      <c r="R12" s="217" t="str">
        <f t="shared" si="5"/>
        <v/>
      </c>
      <c r="S12" s="219" t="str">
        <f t="shared" si="6"/>
        <v/>
      </c>
      <c r="T12" s="220" t="str">
        <f xml:space="preserve"> IF(AND($E12&gt;0,H12&lt;&gt;""),IF( H12="A", $E12, IF( H12="B", $E12 * Prozent_B, IF( H12="C", $E12 *Prozent_C, IF( H12="D", 0, "Fehler" ) ) ) ), "")</f>
        <v/>
      </c>
      <c r="U12" s="220" t="str">
        <f xml:space="preserve"> IF( $E12&gt;0,IF(K12&gt;0, IF( K12="A", $E12, IF( K12="B", $E12 * Prozent_B, IF( K12="C", $E12 *Prozent_C, IF( K12="D", 0, "Fehler" ) ) ) ),T12), "")</f>
        <v/>
      </c>
      <c r="V12" s="213" t="str">
        <f t="shared" si="7"/>
        <v/>
      </c>
    </row>
    <row r="13" spans="1:22" ht="18" thickBot="1" x14ac:dyDescent="0.35">
      <c r="A13" s="222"/>
      <c r="B13" s="223"/>
      <c r="C13" s="224" t="s">
        <v>830</v>
      </c>
      <c r="D13" s="223"/>
      <c r="E13" s="223"/>
      <c r="F13" s="223"/>
      <c r="G13" s="226"/>
      <c r="H13" s="43"/>
      <c r="I13" s="42"/>
      <c r="J13" s="42"/>
      <c r="K13" s="213"/>
      <c r="L13" s="215"/>
      <c r="M13" s="216" t="str">
        <f t="shared" si="0"/>
        <v/>
      </c>
      <c r="N13" s="217" t="str">
        <f t="shared" si="1"/>
        <v/>
      </c>
      <c r="O13" s="217" t="str">
        <f t="shared" si="2"/>
        <v/>
      </c>
      <c r="P13" s="218" t="str">
        <f t="shared" si="3"/>
        <v/>
      </c>
      <c r="Q13" s="217" t="str">
        <f t="shared" si="4"/>
        <v/>
      </c>
      <c r="R13" s="217" t="str">
        <f t="shared" si="5"/>
        <v/>
      </c>
      <c r="S13" s="219" t="str">
        <f t="shared" si="6"/>
        <v/>
      </c>
      <c r="T13" s="220" t="str">
        <f xml:space="preserve"> IF(AND($E13&gt;0,H13&lt;&gt;""),IF( H13="A", $E13, IF( H13="B", $E13 * Prozent_B, IF( H13="C", $E13 *Prozent_C, IF( H13="D", 0, "Fehler" ) ) ) ), "")</f>
        <v/>
      </c>
      <c r="U13" s="220" t="str">
        <f xml:space="preserve"> IF( $E13&gt;0,IF(K13&gt;0, IF( K13="A", $E13, IF( K13="B", $E13 * Prozent_B, IF( K13="C", $E13 *Prozent_C, IF( K13="D", 0, "Fehler" ) ) ) ),T13), "")</f>
        <v/>
      </c>
      <c r="V13" s="213" t="str">
        <f t="shared" si="7"/>
        <v/>
      </c>
    </row>
    <row r="14" spans="1:22" ht="28.75" thickBot="1" x14ac:dyDescent="0.35">
      <c r="A14" s="222"/>
      <c r="B14" s="223"/>
      <c r="C14" s="222" t="s">
        <v>831</v>
      </c>
      <c r="D14" s="223"/>
      <c r="E14" s="223"/>
      <c r="F14" s="223"/>
      <c r="G14" s="226"/>
      <c r="H14" s="43"/>
      <c r="I14" s="42"/>
      <c r="J14" s="42"/>
      <c r="K14" s="213"/>
      <c r="L14" s="215"/>
      <c r="M14" s="216" t="str">
        <f t="shared" si="0"/>
        <v/>
      </c>
      <c r="N14" s="217" t="str">
        <f t="shared" si="1"/>
        <v/>
      </c>
      <c r="O14" s="217" t="str">
        <f t="shared" si="2"/>
        <v/>
      </c>
      <c r="P14" s="218" t="str">
        <f t="shared" si="3"/>
        <v/>
      </c>
      <c r="Q14" s="217" t="str">
        <f t="shared" si="4"/>
        <v/>
      </c>
      <c r="R14" s="217" t="str">
        <f t="shared" si="5"/>
        <v/>
      </c>
      <c r="S14" s="219" t="str">
        <f t="shared" si="6"/>
        <v/>
      </c>
      <c r="T14" s="220" t="str">
        <f xml:space="preserve"> IF(AND($E14&gt;0,H14&lt;&gt;""),IF( H14="A", $E14, IF( H14="B", $E14 * Prozent_B, IF( H14="C", $E14 *Prozent_C, IF( H14="D", 0, "Fehler" ) ) ) ), "")</f>
        <v/>
      </c>
      <c r="U14" s="220" t="str">
        <f xml:space="preserve"> IF( $E14&gt;0,IF(K14&gt;0, IF( K14="A", $E14, IF( K14="B", $E14 * Prozent_B, IF( K14="C", $E14 *Prozent_C, IF( K14="D", 0, "Fehler" ) ) ) ),T14), "")</f>
        <v/>
      </c>
      <c r="V14" s="213" t="str">
        <f t="shared" si="7"/>
        <v/>
      </c>
    </row>
    <row r="15" spans="1:22" ht="18" thickBot="1" x14ac:dyDescent="0.35">
      <c r="A15" s="222"/>
      <c r="B15" s="223"/>
      <c r="C15" s="224" t="s">
        <v>832</v>
      </c>
      <c r="D15" s="223"/>
      <c r="E15" s="223"/>
      <c r="F15" s="223"/>
      <c r="G15" s="226"/>
      <c r="H15" s="43"/>
      <c r="I15" s="42"/>
      <c r="J15" s="42"/>
      <c r="K15" s="213"/>
      <c r="L15" s="215"/>
      <c r="M15" s="216" t="str">
        <f t="shared" si="0"/>
        <v/>
      </c>
      <c r="N15" s="217" t="str">
        <f t="shared" si="1"/>
        <v/>
      </c>
      <c r="O15" s="217" t="str">
        <f t="shared" si="2"/>
        <v/>
      </c>
      <c r="P15" s="218" t="str">
        <f t="shared" si="3"/>
        <v/>
      </c>
      <c r="Q15" s="217" t="str">
        <f t="shared" si="4"/>
        <v/>
      </c>
      <c r="R15" s="217" t="str">
        <f t="shared" si="5"/>
        <v/>
      </c>
      <c r="S15" s="219" t="str">
        <f t="shared" si="6"/>
        <v/>
      </c>
      <c r="T15" s="220" t="str">
        <f xml:space="preserve"> IF(AND($E15&gt;0,H15&lt;&gt;""),IF( H15="A", $E15, IF( H15="B", $E15 * Prozent_B, IF( H15="C", $E15 *Prozent_C, IF( H15="D", 0, "Fehler" ) ) ) ), "")</f>
        <v/>
      </c>
      <c r="U15" s="220" t="str">
        <f xml:space="preserve"> IF( $E15&gt;0,IF(K15&gt;0, IF( K15="A", $E15, IF( K15="B", $E15 * Prozent_B, IF( K15="C", $E15 *Prozent_C, IF( K15="D", 0, "Fehler" ) ) ) ),T15), "")</f>
        <v/>
      </c>
      <c r="V15" s="213" t="str">
        <f t="shared" si="7"/>
        <v/>
      </c>
    </row>
    <row r="16" spans="1:22" ht="28.75" thickBot="1" x14ac:dyDescent="0.35">
      <c r="A16" s="222"/>
      <c r="B16" s="223" t="s">
        <v>264</v>
      </c>
      <c r="C16" s="222" t="s">
        <v>833</v>
      </c>
      <c r="D16" s="223"/>
      <c r="E16" s="223"/>
      <c r="F16" s="223"/>
      <c r="G16" s="226"/>
      <c r="H16" s="43"/>
      <c r="I16" s="42"/>
      <c r="J16" s="42"/>
      <c r="K16" s="213"/>
      <c r="L16" s="215"/>
      <c r="M16" s="216" t="str">
        <f t="shared" si="0"/>
        <v/>
      </c>
      <c r="N16" s="217" t="str">
        <f t="shared" si="1"/>
        <v/>
      </c>
      <c r="O16" s="217" t="str">
        <f t="shared" si="2"/>
        <v/>
      </c>
      <c r="P16" s="218" t="str">
        <f t="shared" si="3"/>
        <v/>
      </c>
      <c r="Q16" s="217" t="str">
        <f t="shared" si="4"/>
        <v/>
      </c>
      <c r="R16" s="217" t="str">
        <f t="shared" si="5"/>
        <v/>
      </c>
      <c r="S16" s="219" t="str">
        <f t="shared" si="6"/>
        <v/>
      </c>
      <c r="T16" s="220" t="str">
        <f xml:space="preserve"> IF(AND($E16&gt;0,H16&lt;&gt;""),IF( H16="A", $E16, IF( H16="B", $E16 * Prozent_B, IF( H16="C", $E16 *Prozent_C, IF( H16="D", 0, "Fehler" ) ) ) ), "")</f>
        <v/>
      </c>
      <c r="U16" s="220" t="str">
        <f xml:space="preserve"> IF( $E16&gt;0,IF(K16&gt;0, IF( K16="A", $E16, IF( K16="B", $E16 * Prozent_B, IF( K16="C", $E16 *Prozent_C, IF( K16="D", 0, "Fehler" ) ) ) ),T16), "")</f>
        <v/>
      </c>
      <c r="V16" s="213" t="str">
        <f t="shared" si="7"/>
        <v/>
      </c>
    </row>
    <row r="17" spans="1:22" ht="18" thickBot="1" x14ac:dyDescent="0.35">
      <c r="A17" s="222"/>
      <c r="B17" s="223"/>
      <c r="C17" s="224" t="s">
        <v>834</v>
      </c>
      <c r="D17" s="223"/>
      <c r="E17" s="223"/>
      <c r="F17" s="223"/>
      <c r="G17" s="226"/>
      <c r="H17" s="43"/>
      <c r="I17" s="42"/>
      <c r="J17" s="42"/>
      <c r="K17" s="213"/>
      <c r="L17" s="215"/>
      <c r="M17" s="216" t="str">
        <f t="shared" si="0"/>
        <v/>
      </c>
      <c r="N17" s="217" t="str">
        <f t="shared" si="1"/>
        <v/>
      </c>
      <c r="O17" s="217" t="str">
        <f t="shared" si="2"/>
        <v/>
      </c>
      <c r="P17" s="218" t="str">
        <f t="shared" si="3"/>
        <v/>
      </c>
      <c r="Q17" s="217" t="str">
        <f t="shared" si="4"/>
        <v/>
      </c>
      <c r="R17" s="217" t="str">
        <f t="shared" si="5"/>
        <v/>
      </c>
      <c r="S17" s="219" t="str">
        <f t="shared" si="6"/>
        <v/>
      </c>
      <c r="T17" s="220" t="str">
        <f xml:space="preserve"> IF(AND($E17&gt;0,H17&lt;&gt;""),IF( H17="A", $E17, IF( H17="B", $E17 * Prozent_B, IF( H17="C", $E17 *Prozent_C, IF( H17="D", 0, "Fehler" ) ) ) ), "")</f>
        <v/>
      </c>
      <c r="U17" s="220" t="str">
        <f xml:space="preserve"> IF( $E17&gt;0,IF(K17&gt;0, IF( K17="A", $E17, IF( K17="B", $E17 * Prozent_B, IF( K17="C", $E17 *Prozent_C, IF( K17="D", 0, "Fehler" ) ) ) ),T17), "")</f>
        <v/>
      </c>
      <c r="V17" s="213" t="str">
        <f t="shared" si="7"/>
        <v/>
      </c>
    </row>
    <row r="18" spans="1:22" ht="85.3" thickBot="1" x14ac:dyDescent="0.35">
      <c r="A18" s="222"/>
      <c r="B18" s="223" t="s">
        <v>264</v>
      </c>
      <c r="C18" s="222" t="s">
        <v>265</v>
      </c>
      <c r="D18" s="223"/>
      <c r="E18" s="223"/>
      <c r="F18" s="223"/>
      <c r="G18" s="226"/>
      <c r="H18" s="43"/>
      <c r="I18" s="42"/>
      <c r="J18" s="42"/>
      <c r="K18" s="213"/>
      <c r="L18" s="215"/>
      <c r="M18" s="216" t="str">
        <f t="shared" si="0"/>
        <v/>
      </c>
      <c r="N18" s="217" t="str">
        <f t="shared" si="1"/>
        <v/>
      </c>
      <c r="O18" s="217" t="str">
        <f t="shared" si="2"/>
        <v/>
      </c>
      <c r="P18" s="218" t="str">
        <f t="shared" si="3"/>
        <v/>
      </c>
      <c r="Q18" s="217" t="str">
        <f t="shared" si="4"/>
        <v/>
      </c>
      <c r="R18" s="217" t="str">
        <f t="shared" si="5"/>
        <v/>
      </c>
      <c r="S18" s="219" t="str">
        <f t="shared" si="6"/>
        <v/>
      </c>
      <c r="T18" s="220" t="str">
        <f xml:space="preserve"> IF(AND($E18&gt;0,H18&lt;&gt;""),IF( H18="A", $E18, IF( H18="B", $E18 * Prozent_B, IF( H18="C", $E18 *Prozent_C, IF( H18="D", 0, "Fehler" ) ) ) ), "")</f>
        <v/>
      </c>
      <c r="U18" s="220" t="str">
        <f xml:space="preserve"> IF( $E18&gt;0,IF(K18&gt;0, IF( K18="A", $E18, IF( K18="B", $E18 * Prozent_B, IF( K18="C", $E18 *Prozent_C, IF( K18="D", 0, "Fehler" ) ) ) ),T18), "")</f>
        <v/>
      </c>
      <c r="V18" s="213" t="str">
        <f t="shared" si="7"/>
        <v/>
      </c>
    </row>
    <row r="19" spans="1:22" ht="16.75" thickBot="1" x14ac:dyDescent="0.35">
      <c r="A19" s="222"/>
      <c r="B19" s="223"/>
      <c r="C19" s="227" t="s">
        <v>835</v>
      </c>
      <c r="D19" s="223"/>
      <c r="E19" s="223"/>
      <c r="F19" s="223"/>
      <c r="G19" s="226"/>
      <c r="H19" s="43"/>
      <c r="I19" s="42"/>
      <c r="J19" s="42"/>
      <c r="K19" s="213"/>
      <c r="L19" s="215"/>
      <c r="M19" s="216" t="str">
        <f t="shared" si="0"/>
        <v/>
      </c>
      <c r="N19" s="217" t="str">
        <f t="shared" si="1"/>
        <v/>
      </c>
      <c r="O19" s="217" t="str">
        <f t="shared" si="2"/>
        <v/>
      </c>
      <c r="P19" s="218" t="str">
        <f t="shared" si="3"/>
        <v/>
      </c>
      <c r="Q19" s="217" t="str">
        <f t="shared" si="4"/>
        <v/>
      </c>
      <c r="R19" s="217" t="str">
        <f t="shared" si="5"/>
        <v/>
      </c>
      <c r="S19" s="219" t="str">
        <f t="shared" si="6"/>
        <v/>
      </c>
      <c r="T19" s="220" t="str">
        <f xml:space="preserve"> IF(AND($E19&gt;0,H19&lt;&gt;""),IF( H19="A", $E19, IF( H19="B", $E19 * Prozent_B, IF( H19="C", $E19 *Prozent_C, IF( H19="D", 0, "Fehler" ) ) ) ), "")</f>
        <v/>
      </c>
      <c r="U19" s="220" t="str">
        <f xml:space="preserve"> IF( $E19&gt;0,IF(K19&gt;0, IF( K19="A", $E19, IF( K19="B", $E19 * Prozent_B, IF( K19="C", $E19 *Prozent_C, IF( K19="D", 0, "Fehler" ) ) ) ),T19), "")</f>
        <v/>
      </c>
      <c r="V19" s="213" t="str">
        <f t="shared" si="7"/>
        <v/>
      </c>
    </row>
    <row r="20" spans="1:22" ht="85.3" thickBot="1" x14ac:dyDescent="0.35">
      <c r="A20" s="222"/>
      <c r="B20" s="223" t="s">
        <v>264</v>
      </c>
      <c r="C20" s="228" t="s">
        <v>266</v>
      </c>
      <c r="D20" s="223"/>
      <c r="E20" s="223"/>
      <c r="F20" s="223"/>
      <c r="G20" s="226"/>
      <c r="H20" s="43"/>
      <c r="I20" s="42"/>
      <c r="J20" s="42"/>
      <c r="K20" s="213"/>
      <c r="L20" s="215"/>
      <c r="M20" s="216" t="str">
        <f t="shared" si="0"/>
        <v/>
      </c>
      <c r="N20" s="217" t="str">
        <f t="shared" si="1"/>
        <v/>
      </c>
      <c r="O20" s="217" t="str">
        <f t="shared" si="2"/>
        <v/>
      </c>
      <c r="P20" s="218" t="str">
        <f t="shared" si="3"/>
        <v/>
      </c>
      <c r="Q20" s="217" t="str">
        <f t="shared" si="4"/>
        <v/>
      </c>
      <c r="R20" s="217" t="str">
        <f t="shared" si="5"/>
        <v/>
      </c>
      <c r="S20" s="219" t="str">
        <f t="shared" si="6"/>
        <v/>
      </c>
      <c r="T20" s="220" t="str">
        <f xml:space="preserve"> IF(AND($E20&gt;0,H20&lt;&gt;""),IF( H20="A", $E20, IF( H20="B", $E20 * Prozent_B, IF( H20="C", $E20 *Prozent_C, IF( H20="D", 0, "Fehler" ) ) ) ), "")</f>
        <v/>
      </c>
      <c r="U20" s="220" t="str">
        <f xml:space="preserve"> IF( $E20&gt;0,IF(K20&gt;0, IF( K20="A", $E20, IF( K20="B", $E20 * Prozent_B, IF( K20="C", $E20 *Prozent_C, IF( K20="D", 0, "Fehler" ) ) ) ),T20), "")</f>
        <v/>
      </c>
      <c r="V20" s="213" t="str">
        <f t="shared" si="7"/>
        <v/>
      </c>
    </row>
    <row r="21" spans="1:22" ht="57" thickBot="1" x14ac:dyDescent="0.35">
      <c r="A21" s="222"/>
      <c r="B21" s="223" t="s">
        <v>264</v>
      </c>
      <c r="C21" s="228" t="s">
        <v>267</v>
      </c>
      <c r="D21" s="223"/>
      <c r="E21" s="223"/>
      <c r="F21" s="223"/>
      <c r="G21" s="226"/>
      <c r="H21" s="43"/>
      <c r="I21" s="42"/>
      <c r="J21" s="42"/>
      <c r="K21" s="213"/>
      <c r="L21" s="215"/>
      <c r="M21" s="216" t="str">
        <f t="shared" si="0"/>
        <v/>
      </c>
      <c r="N21" s="217" t="str">
        <f t="shared" si="1"/>
        <v/>
      </c>
      <c r="O21" s="217" t="str">
        <f t="shared" si="2"/>
        <v/>
      </c>
      <c r="P21" s="218" t="str">
        <f t="shared" si="3"/>
        <v/>
      </c>
      <c r="Q21" s="217" t="str">
        <f t="shared" si="4"/>
        <v/>
      </c>
      <c r="R21" s="217" t="str">
        <f t="shared" si="5"/>
        <v/>
      </c>
      <c r="S21" s="219" t="str">
        <f t="shared" si="6"/>
        <v/>
      </c>
      <c r="T21" s="220" t="str">
        <f xml:space="preserve"> IF(AND($E21&gt;0,H21&lt;&gt;""),IF( H21="A", $E21, IF( H21="B", $E21 * Prozent_B, IF( H21="C", $E21 *Prozent_C, IF( H21="D", 0, "Fehler" ) ) ) ), "")</f>
        <v/>
      </c>
      <c r="U21" s="220" t="str">
        <f xml:space="preserve"> IF( $E21&gt;0,IF(K21&gt;0, IF( K21="A", $E21, IF( K21="B", $E21 * Prozent_B, IF( K21="C", $E21 *Prozent_C, IF( K21="D", 0, "Fehler" ) ) ) ),T21), "")</f>
        <v/>
      </c>
      <c r="V21" s="213" t="str">
        <f t="shared" si="7"/>
        <v/>
      </c>
    </row>
    <row r="22" spans="1:22" ht="28.75" thickBot="1" x14ac:dyDescent="0.35">
      <c r="A22" s="222"/>
      <c r="B22" s="223" t="s">
        <v>264</v>
      </c>
      <c r="C22" s="222" t="s">
        <v>268</v>
      </c>
      <c r="D22" s="223"/>
      <c r="E22" s="223"/>
      <c r="F22" s="223"/>
      <c r="G22" s="226"/>
      <c r="H22" s="43"/>
      <c r="I22" s="42"/>
      <c r="J22" s="42"/>
      <c r="K22" s="213"/>
      <c r="L22" s="215"/>
      <c r="M22" s="216" t="str">
        <f t="shared" si="0"/>
        <v/>
      </c>
      <c r="N22" s="217" t="str">
        <f t="shared" si="1"/>
        <v/>
      </c>
      <c r="O22" s="217" t="str">
        <f t="shared" si="2"/>
        <v/>
      </c>
      <c r="P22" s="218" t="str">
        <f t="shared" si="3"/>
        <v/>
      </c>
      <c r="Q22" s="217" t="str">
        <f t="shared" si="4"/>
        <v/>
      </c>
      <c r="R22" s="217" t="str">
        <f t="shared" si="5"/>
        <v/>
      </c>
      <c r="S22" s="219" t="str">
        <f t="shared" si="6"/>
        <v/>
      </c>
      <c r="T22" s="220" t="str">
        <f xml:space="preserve"> IF(AND($E22&gt;0,H22&lt;&gt;""),IF( H22="A", $E22, IF( H22="B", $E22 * Prozent_B, IF( H22="C", $E22 *Prozent_C, IF( H22="D", 0, "Fehler" ) ) ) ), "")</f>
        <v/>
      </c>
      <c r="U22" s="220" t="str">
        <f xml:space="preserve"> IF( $E22&gt;0,IF(K22&gt;0, IF( K22="A", $E22, IF( K22="B", $E22 * Prozent_B, IF( K22="C", $E22 *Prozent_C, IF( K22="D", 0, "Fehler" ) ) ) ),T22), "")</f>
        <v/>
      </c>
      <c r="V22" s="213" t="str">
        <f t="shared" si="7"/>
        <v/>
      </c>
    </row>
    <row r="23" spans="1:22" ht="16.75" thickBot="1" x14ac:dyDescent="0.35">
      <c r="A23" s="222"/>
      <c r="B23" s="223"/>
      <c r="C23" s="227" t="s">
        <v>836</v>
      </c>
      <c r="D23" s="223"/>
      <c r="E23" s="223"/>
      <c r="F23" s="223"/>
      <c r="G23" s="226"/>
      <c r="H23" s="43"/>
      <c r="I23" s="42"/>
      <c r="J23" s="42"/>
      <c r="K23" s="213"/>
      <c r="L23" s="215"/>
      <c r="M23" s="216" t="str">
        <f t="shared" si="0"/>
        <v/>
      </c>
      <c r="N23" s="217" t="str">
        <f t="shared" si="1"/>
        <v/>
      </c>
      <c r="O23" s="217" t="str">
        <f t="shared" si="2"/>
        <v/>
      </c>
      <c r="P23" s="218" t="str">
        <f t="shared" si="3"/>
        <v/>
      </c>
      <c r="Q23" s="217" t="str">
        <f t="shared" si="4"/>
        <v/>
      </c>
      <c r="R23" s="217" t="str">
        <f t="shared" si="5"/>
        <v/>
      </c>
      <c r="S23" s="219" t="str">
        <f t="shared" si="6"/>
        <v/>
      </c>
      <c r="T23" s="220" t="str">
        <f xml:space="preserve"> IF(AND($E23&gt;0,H23&lt;&gt;""),IF( H23="A", $E23, IF( H23="B", $E23 * Prozent_B, IF( H23="C", $E23 *Prozent_C, IF( H23="D", 0, "Fehler" ) ) ) ), "")</f>
        <v/>
      </c>
      <c r="U23" s="220" t="str">
        <f xml:space="preserve"> IF( $E23&gt;0,IF(K23&gt;0, IF( K23="A", $E23, IF( K23="B", $E23 * Prozent_B, IF( K23="C", $E23 *Prozent_C, IF( K23="D", 0, "Fehler" ) ) ) ),T23), "")</f>
        <v/>
      </c>
      <c r="V23" s="213" t="str">
        <f t="shared" si="7"/>
        <v/>
      </c>
    </row>
    <row r="24" spans="1:22" ht="42.9" thickBot="1" x14ac:dyDescent="0.35">
      <c r="A24" s="222"/>
      <c r="B24" s="223" t="s">
        <v>264</v>
      </c>
      <c r="C24" s="222" t="s">
        <v>269</v>
      </c>
      <c r="D24" s="223"/>
      <c r="E24" s="223"/>
      <c r="F24" s="223"/>
      <c r="G24" s="226"/>
      <c r="H24" s="43"/>
      <c r="I24" s="42"/>
      <c r="J24" s="42"/>
      <c r="K24" s="213"/>
      <c r="L24" s="215"/>
      <c r="M24" s="216" t="str">
        <f t="shared" si="0"/>
        <v/>
      </c>
      <c r="N24" s="217" t="str">
        <f t="shared" si="1"/>
        <v/>
      </c>
      <c r="O24" s="217" t="str">
        <f t="shared" si="2"/>
        <v/>
      </c>
      <c r="P24" s="218" t="str">
        <f t="shared" si="3"/>
        <v/>
      </c>
      <c r="Q24" s="217" t="str">
        <f t="shared" si="4"/>
        <v/>
      </c>
      <c r="R24" s="217" t="str">
        <f t="shared" si="5"/>
        <v/>
      </c>
      <c r="S24" s="219" t="str">
        <f t="shared" si="6"/>
        <v/>
      </c>
      <c r="T24" s="220" t="str">
        <f xml:space="preserve"> IF(AND($E24&gt;0,H24&lt;&gt;""),IF( H24="A", $E24, IF( H24="B", $E24 * Prozent_B, IF( H24="C", $E24 *Prozent_C, IF( H24="D", 0, "Fehler" ) ) ) ), "")</f>
        <v/>
      </c>
      <c r="U24" s="220" t="str">
        <f xml:space="preserve"> IF( $E24&gt;0,IF(K24&gt;0, IF( K24="A", $E24, IF( K24="B", $E24 * Prozent_B, IF( K24="C", $E24 *Prozent_C, IF( K24="D", 0, "Fehler" ) ) ) ),T24), "")</f>
        <v/>
      </c>
      <c r="V24" s="213" t="str">
        <f t="shared" si="7"/>
        <v/>
      </c>
    </row>
    <row r="25" spans="1:22" ht="15.9" thickBot="1" x14ac:dyDescent="0.35">
      <c r="A25" s="222"/>
      <c r="B25" s="223"/>
      <c r="C25" s="229" t="s">
        <v>837</v>
      </c>
      <c r="D25" s="223"/>
      <c r="E25" s="223"/>
      <c r="F25" s="223"/>
      <c r="G25" s="226"/>
      <c r="H25" s="43"/>
      <c r="I25" s="42"/>
      <c r="J25" s="42"/>
      <c r="K25" s="213"/>
      <c r="L25" s="215"/>
      <c r="M25" s="216" t="str">
        <f t="shared" si="0"/>
        <v/>
      </c>
      <c r="N25" s="217" t="str">
        <f t="shared" si="1"/>
        <v/>
      </c>
      <c r="O25" s="217" t="str">
        <f t="shared" si="2"/>
        <v/>
      </c>
      <c r="P25" s="218" t="str">
        <f t="shared" si="3"/>
        <v/>
      </c>
      <c r="Q25" s="217" t="str">
        <f t="shared" si="4"/>
        <v/>
      </c>
      <c r="R25" s="217" t="str">
        <f t="shared" si="5"/>
        <v/>
      </c>
      <c r="S25" s="219" t="str">
        <f t="shared" si="6"/>
        <v/>
      </c>
      <c r="T25" s="220" t="str">
        <f xml:space="preserve"> IF(AND($E25&gt;0,H25&lt;&gt;""),IF( H25="A", $E25, IF( H25="B", $E25 * Prozent_B, IF( H25="C", $E25 *Prozent_C, IF( H25="D", 0, "Fehler" ) ) ) ), "")</f>
        <v/>
      </c>
      <c r="U25" s="220" t="str">
        <f xml:space="preserve"> IF( $E25&gt;0,IF(K25&gt;0, IF( K25="A", $E25, IF( K25="B", $E25 * Prozent_B, IF( K25="C", $E25 *Prozent_C, IF( K25="D", 0, "Fehler" ) ) ) ),T25), "")</f>
        <v/>
      </c>
      <c r="V25" s="213" t="str">
        <f t="shared" si="7"/>
        <v/>
      </c>
    </row>
    <row r="26" spans="1:22" ht="28.75" thickBot="1" x14ac:dyDescent="0.35">
      <c r="A26" s="222"/>
      <c r="B26" s="223" t="s">
        <v>264</v>
      </c>
      <c r="C26" s="222" t="s">
        <v>270</v>
      </c>
      <c r="D26" s="223"/>
      <c r="E26" s="223"/>
      <c r="F26" s="223"/>
      <c r="G26" s="226"/>
      <c r="H26" s="43"/>
      <c r="I26" s="42"/>
      <c r="J26" s="42"/>
      <c r="K26" s="213"/>
      <c r="L26" s="215"/>
      <c r="M26" s="216" t="str">
        <f t="shared" si="0"/>
        <v/>
      </c>
      <c r="N26" s="217" t="str">
        <f t="shared" si="1"/>
        <v/>
      </c>
      <c r="O26" s="217" t="str">
        <f t="shared" si="2"/>
        <v/>
      </c>
      <c r="P26" s="218" t="str">
        <f t="shared" si="3"/>
        <v/>
      </c>
      <c r="Q26" s="217" t="str">
        <f t="shared" si="4"/>
        <v/>
      </c>
      <c r="R26" s="217" t="str">
        <f t="shared" si="5"/>
        <v/>
      </c>
      <c r="S26" s="219" t="str">
        <f t="shared" si="6"/>
        <v/>
      </c>
      <c r="T26" s="220" t="str">
        <f xml:space="preserve"> IF(AND($E26&gt;0,H26&lt;&gt;""),IF( H26="A", $E26, IF( H26="B", $E26 * Prozent_B, IF( H26="C", $E26 *Prozent_C, IF( H26="D", 0, "Fehler" ) ) ) ), "")</f>
        <v/>
      </c>
      <c r="U26" s="220" t="str">
        <f xml:space="preserve"> IF( $E26&gt;0,IF(K26&gt;0, IF( K26="A", $E26, IF( K26="B", $E26 * Prozent_B, IF( K26="C", $E26 *Prozent_C, IF( K26="D", 0, "Fehler" ) ) ) ),T26), "")</f>
        <v/>
      </c>
      <c r="V26" s="213" t="str">
        <f t="shared" si="7"/>
        <v/>
      </c>
    </row>
    <row r="27" spans="1:22" ht="28.75" thickBot="1" x14ac:dyDescent="0.35">
      <c r="A27" s="222"/>
      <c r="B27" s="223" t="s">
        <v>264</v>
      </c>
      <c r="C27" s="222" t="s">
        <v>271</v>
      </c>
      <c r="D27" s="223"/>
      <c r="E27" s="223"/>
      <c r="F27" s="223"/>
      <c r="G27" s="226"/>
      <c r="H27" s="43"/>
      <c r="I27" s="42"/>
      <c r="J27" s="42"/>
      <c r="K27" s="213"/>
      <c r="L27" s="215"/>
      <c r="M27" s="216" t="str">
        <f t="shared" si="0"/>
        <v/>
      </c>
      <c r="N27" s="217" t="str">
        <f t="shared" si="1"/>
        <v/>
      </c>
      <c r="O27" s="217" t="str">
        <f t="shared" si="2"/>
        <v/>
      </c>
      <c r="P27" s="218" t="str">
        <f t="shared" si="3"/>
        <v/>
      </c>
      <c r="Q27" s="217" t="str">
        <f t="shared" si="4"/>
        <v/>
      </c>
      <c r="R27" s="217" t="str">
        <f t="shared" si="5"/>
        <v/>
      </c>
      <c r="S27" s="219" t="str">
        <f t="shared" si="6"/>
        <v/>
      </c>
      <c r="T27" s="220" t="str">
        <f xml:space="preserve"> IF(AND($E27&gt;0,H27&lt;&gt;""),IF( H27="A", $E27, IF( H27="B", $E27 * Prozent_B, IF( H27="C", $E27 *Prozent_C, IF( H27="D", 0, "Fehler" ) ) ) ), "")</f>
        <v/>
      </c>
      <c r="U27" s="220" t="str">
        <f xml:space="preserve"> IF( $E27&gt;0,IF(K27&gt;0, IF( K27="A", $E27, IF( K27="B", $E27 * Prozent_B, IF( K27="C", $E27 *Prozent_C, IF( K27="D", 0, "Fehler" ) ) ) ),T27), "")</f>
        <v/>
      </c>
      <c r="V27" s="213" t="str">
        <f t="shared" si="7"/>
        <v/>
      </c>
    </row>
    <row r="28" spans="1:22" ht="28.75" thickBot="1" x14ac:dyDescent="0.35">
      <c r="A28" s="222"/>
      <c r="B28" s="223" t="s">
        <v>264</v>
      </c>
      <c r="C28" s="222" t="s">
        <v>272</v>
      </c>
      <c r="D28" s="223"/>
      <c r="E28" s="223"/>
      <c r="F28" s="223"/>
      <c r="G28" s="226"/>
      <c r="H28" s="43"/>
      <c r="I28" s="42"/>
      <c r="J28" s="42"/>
      <c r="K28" s="213"/>
      <c r="L28" s="215"/>
      <c r="M28" s="216" t="str">
        <f t="shared" si="0"/>
        <v/>
      </c>
      <c r="N28" s="217" t="str">
        <f t="shared" si="1"/>
        <v/>
      </c>
      <c r="O28" s="217" t="str">
        <f t="shared" si="2"/>
        <v/>
      </c>
      <c r="P28" s="218" t="str">
        <f t="shared" si="3"/>
        <v/>
      </c>
      <c r="Q28" s="217" t="str">
        <f t="shared" si="4"/>
        <v/>
      </c>
      <c r="R28" s="217" t="str">
        <f t="shared" si="5"/>
        <v/>
      </c>
      <c r="S28" s="219" t="str">
        <f t="shared" si="6"/>
        <v/>
      </c>
      <c r="T28" s="220" t="str">
        <f xml:space="preserve"> IF(AND($E28&gt;0,H28&lt;&gt;""),IF( H28="A", $E28, IF( H28="B", $E28 * Prozent_B, IF( H28="C", $E28 *Prozent_C, IF( H28="D", 0, "Fehler" ) ) ) ), "")</f>
        <v/>
      </c>
      <c r="U28" s="220" t="str">
        <f xml:space="preserve"> IF( $E28&gt;0,IF(K28&gt;0, IF( K28="A", $E28, IF( K28="B", $E28 * Prozent_B, IF( K28="C", $E28 *Prozent_C, IF( K28="D", 0, "Fehler" ) ) ) ),T28), "")</f>
        <v/>
      </c>
      <c r="V28" s="213" t="str">
        <f t="shared" si="7"/>
        <v/>
      </c>
    </row>
    <row r="29" spans="1:22" ht="28.75" thickBot="1" x14ac:dyDescent="0.35">
      <c r="A29" s="222"/>
      <c r="B29" s="223" t="s">
        <v>264</v>
      </c>
      <c r="C29" s="222" t="s">
        <v>273</v>
      </c>
      <c r="D29" s="223"/>
      <c r="E29" s="223"/>
      <c r="F29" s="223"/>
      <c r="G29" s="226"/>
      <c r="H29" s="43"/>
      <c r="I29" s="42"/>
      <c r="J29" s="42"/>
      <c r="K29" s="213"/>
      <c r="L29" s="215"/>
      <c r="M29" s="216" t="str">
        <f t="shared" si="0"/>
        <v/>
      </c>
      <c r="N29" s="217" t="str">
        <f t="shared" si="1"/>
        <v/>
      </c>
      <c r="O29" s="217" t="str">
        <f t="shared" si="2"/>
        <v/>
      </c>
      <c r="P29" s="218" t="str">
        <f t="shared" si="3"/>
        <v/>
      </c>
      <c r="Q29" s="217" t="str">
        <f t="shared" si="4"/>
        <v/>
      </c>
      <c r="R29" s="217" t="str">
        <f t="shared" si="5"/>
        <v/>
      </c>
      <c r="S29" s="219" t="str">
        <f t="shared" si="6"/>
        <v/>
      </c>
      <c r="T29" s="220" t="str">
        <f xml:space="preserve"> IF(AND($E29&gt;0,H29&lt;&gt;""),IF( H29="A", $E29, IF( H29="B", $E29 * Prozent_B, IF( H29="C", $E29 *Prozent_C, IF( H29="D", 0, "Fehler" ) ) ) ), "")</f>
        <v/>
      </c>
      <c r="U29" s="220" t="str">
        <f xml:space="preserve"> IF( $E29&gt;0,IF(K29&gt;0, IF( K29="A", $E29, IF( K29="B", $E29 * Prozent_B, IF( K29="C", $E29 *Prozent_C, IF( K29="D", 0, "Fehler" ) ) ) ),T29), "")</f>
        <v/>
      </c>
      <c r="V29" s="213" t="str">
        <f t="shared" si="7"/>
        <v/>
      </c>
    </row>
    <row r="30" spans="1:22" ht="14.6" thickBot="1" x14ac:dyDescent="0.35">
      <c r="A30" s="222"/>
      <c r="B30" s="223" t="s">
        <v>264</v>
      </c>
      <c r="C30" s="222" t="s">
        <v>274</v>
      </c>
      <c r="D30" s="223"/>
      <c r="E30" s="223"/>
      <c r="F30" s="223"/>
      <c r="G30" s="226"/>
      <c r="H30" s="43"/>
      <c r="I30" s="42"/>
      <c r="J30" s="42"/>
      <c r="K30" s="213"/>
      <c r="L30" s="215"/>
      <c r="M30" s="216" t="str">
        <f t="shared" si="0"/>
        <v/>
      </c>
      <c r="N30" s="217" t="str">
        <f t="shared" si="1"/>
        <v/>
      </c>
      <c r="O30" s="217" t="str">
        <f t="shared" si="2"/>
        <v/>
      </c>
      <c r="P30" s="218" t="str">
        <f t="shared" si="3"/>
        <v/>
      </c>
      <c r="Q30" s="217" t="str">
        <f t="shared" si="4"/>
        <v/>
      </c>
      <c r="R30" s="217" t="str">
        <f t="shared" si="5"/>
        <v/>
      </c>
      <c r="S30" s="219" t="str">
        <f t="shared" si="6"/>
        <v/>
      </c>
      <c r="T30" s="220" t="str">
        <f xml:space="preserve"> IF(AND($E30&gt;0,H30&lt;&gt;""),IF( H30="A", $E30, IF( H30="B", $E30 * Prozent_B, IF( H30="C", $E30 *Prozent_C, IF( H30="D", 0, "Fehler" ) ) ) ), "")</f>
        <v/>
      </c>
      <c r="U30" s="220" t="str">
        <f xml:space="preserve"> IF( $E30&gt;0,IF(K30&gt;0, IF( K30="A", $E30, IF( K30="B", $E30 * Prozent_B, IF( K30="C", $E30 *Prozent_C, IF( K30="D", 0, "Fehler" ) ) ) ),T30), "")</f>
        <v/>
      </c>
      <c r="V30" s="213" t="str">
        <f t="shared" si="7"/>
        <v/>
      </c>
    </row>
    <row r="31" spans="1:22" ht="28.75" thickBot="1" x14ac:dyDescent="0.35">
      <c r="A31" s="222"/>
      <c r="B31" s="223" t="s">
        <v>264</v>
      </c>
      <c r="C31" s="222" t="s">
        <v>275</v>
      </c>
      <c r="D31" s="223"/>
      <c r="E31" s="223"/>
      <c r="F31" s="223"/>
      <c r="G31" s="226"/>
      <c r="H31" s="43"/>
      <c r="I31" s="42"/>
      <c r="J31" s="42"/>
      <c r="K31" s="213"/>
      <c r="L31" s="215"/>
      <c r="M31" s="216" t="str">
        <f t="shared" si="0"/>
        <v/>
      </c>
      <c r="N31" s="217" t="str">
        <f t="shared" si="1"/>
        <v/>
      </c>
      <c r="O31" s="217" t="str">
        <f t="shared" si="2"/>
        <v/>
      </c>
      <c r="P31" s="218" t="str">
        <f t="shared" si="3"/>
        <v/>
      </c>
      <c r="Q31" s="217" t="str">
        <f t="shared" si="4"/>
        <v/>
      </c>
      <c r="R31" s="217" t="str">
        <f t="shared" si="5"/>
        <v/>
      </c>
      <c r="S31" s="219" t="str">
        <f t="shared" si="6"/>
        <v/>
      </c>
      <c r="T31" s="220" t="str">
        <f xml:space="preserve"> IF(AND($E31&gt;0,H31&lt;&gt;""),IF( H31="A", $E31, IF( H31="B", $E31 * Prozent_B, IF( H31="C", $E31 *Prozent_C, IF( H31="D", 0, "Fehler" ) ) ) ), "")</f>
        <v/>
      </c>
      <c r="U31" s="220" t="str">
        <f xml:space="preserve"> IF( $E31&gt;0,IF(K31&gt;0, IF( K31="A", $E31, IF( K31="B", $E31 * Prozent_B, IF( K31="C", $E31 *Prozent_C, IF( K31="D", 0, "Fehler" ) ) ) ),T31), "")</f>
        <v/>
      </c>
      <c r="V31" s="213" t="str">
        <f t="shared" si="7"/>
        <v/>
      </c>
    </row>
    <row r="32" spans="1:22" ht="42.9" thickBot="1" x14ac:dyDescent="0.35">
      <c r="A32" s="222"/>
      <c r="B32" s="223" t="s">
        <v>264</v>
      </c>
      <c r="C32" s="222" t="s">
        <v>276</v>
      </c>
      <c r="D32" s="223"/>
      <c r="E32" s="223"/>
      <c r="F32" s="223"/>
      <c r="G32" s="226"/>
      <c r="H32" s="43"/>
      <c r="I32" s="42"/>
      <c r="J32" s="42"/>
      <c r="K32" s="213"/>
      <c r="L32" s="215"/>
      <c r="M32" s="216" t="str">
        <f t="shared" si="0"/>
        <v/>
      </c>
      <c r="N32" s="217" t="str">
        <f t="shared" si="1"/>
        <v/>
      </c>
      <c r="O32" s="217" t="str">
        <f t="shared" si="2"/>
        <v/>
      </c>
      <c r="P32" s="218" t="str">
        <f t="shared" si="3"/>
        <v/>
      </c>
      <c r="Q32" s="217" t="str">
        <f t="shared" si="4"/>
        <v/>
      </c>
      <c r="R32" s="217" t="str">
        <f t="shared" si="5"/>
        <v/>
      </c>
      <c r="S32" s="219" t="str">
        <f t="shared" si="6"/>
        <v/>
      </c>
      <c r="T32" s="220" t="str">
        <f xml:space="preserve"> IF(AND($E32&gt;0,H32&lt;&gt;""),IF( H32="A", $E32, IF( H32="B", $E32 * Prozent_B, IF( H32="C", $E32 *Prozent_C, IF( H32="D", 0, "Fehler" ) ) ) ), "")</f>
        <v/>
      </c>
      <c r="U32" s="220" t="str">
        <f xml:space="preserve"> IF( $E32&gt;0,IF(K32&gt;0, IF( K32="A", $E32, IF( K32="B", $E32 * Prozent_B, IF( K32="C", $E32 *Prozent_C, IF( K32="D", 0, "Fehler" ) ) ) ),T32), "")</f>
        <v/>
      </c>
      <c r="V32" s="213" t="str">
        <f t="shared" si="7"/>
        <v/>
      </c>
    </row>
    <row r="33" spans="1:22" ht="28.75" thickBot="1" x14ac:dyDescent="0.35">
      <c r="A33" s="222"/>
      <c r="B33" s="223" t="s">
        <v>264</v>
      </c>
      <c r="C33" s="222" t="s">
        <v>277</v>
      </c>
      <c r="D33" s="223"/>
      <c r="E33" s="223"/>
      <c r="F33" s="223"/>
      <c r="G33" s="226"/>
      <c r="H33" s="43"/>
      <c r="I33" s="42"/>
      <c r="J33" s="42"/>
      <c r="K33" s="213"/>
      <c r="L33" s="215"/>
      <c r="M33" s="216" t="str">
        <f t="shared" si="0"/>
        <v/>
      </c>
      <c r="N33" s="217" t="str">
        <f t="shared" si="1"/>
        <v/>
      </c>
      <c r="O33" s="217" t="str">
        <f t="shared" si="2"/>
        <v/>
      </c>
      <c r="P33" s="218" t="str">
        <f t="shared" si="3"/>
        <v/>
      </c>
      <c r="Q33" s="217" t="str">
        <f t="shared" si="4"/>
        <v/>
      </c>
      <c r="R33" s="217" t="str">
        <f t="shared" si="5"/>
        <v/>
      </c>
      <c r="S33" s="219" t="str">
        <f t="shared" si="6"/>
        <v/>
      </c>
      <c r="T33" s="220" t="str">
        <f xml:space="preserve"> IF(AND($E33&gt;0,H33&lt;&gt;""),IF( H33="A", $E33, IF( H33="B", $E33 * Prozent_B, IF( H33="C", $E33 *Prozent_C, IF( H33="D", 0, "Fehler" ) ) ) ), "")</f>
        <v/>
      </c>
      <c r="U33" s="220" t="str">
        <f xml:space="preserve"> IF( $E33&gt;0,IF(K33&gt;0, IF( K33="A", $E33, IF( K33="B", $E33 * Prozent_B, IF( K33="C", $E33 *Prozent_C, IF( K33="D", 0, "Fehler" ) ) ) ),T33), "")</f>
        <v/>
      </c>
      <c r="V33" s="213" t="str">
        <f t="shared" si="7"/>
        <v/>
      </c>
    </row>
    <row r="34" spans="1:22" ht="15.9" thickBot="1" x14ac:dyDescent="0.35">
      <c r="A34" s="222"/>
      <c r="B34" s="223"/>
      <c r="C34" s="229" t="s">
        <v>838</v>
      </c>
      <c r="D34" s="223"/>
      <c r="E34" s="223"/>
      <c r="F34" s="223"/>
      <c r="G34" s="226"/>
      <c r="H34" s="43"/>
      <c r="I34" s="42"/>
      <c r="J34" s="42"/>
      <c r="K34" s="213"/>
      <c r="L34" s="215"/>
      <c r="M34" s="216" t="str">
        <f t="shared" si="0"/>
        <v/>
      </c>
      <c r="N34" s="217" t="str">
        <f t="shared" si="1"/>
        <v/>
      </c>
      <c r="O34" s="217" t="str">
        <f t="shared" si="2"/>
        <v/>
      </c>
      <c r="P34" s="218" t="str">
        <f t="shared" si="3"/>
        <v/>
      </c>
      <c r="Q34" s="217" t="str">
        <f t="shared" si="4"/>
        <v/>
      </c>
      <c r="R34" s="217" t="str">
        <f t="shared" si="5"/>
        <v/>
      </c>
      <c r="S34" s="219" t="str">
        <f t="shared" si="6"/>
        <v/>
      </c>
      <c r="T34" s="220" t="str">
        <f xml:space="preserve"> IF(AND($E34&gt;0,H34&lt;&gt;""),IF( H34="A", $E34, IF( H34="B", $E34 * Prozent_B, IF( H34="C", $E34 *Prozent_C, IF( H34="D", 0, "Fehler" ) ) ) ), "")</f>
        <v/>
      </c>
      <c r="U34" s="220" t="str">
        <f xml:space="preserve"> IF( $E34&gt;0,IF(K34&gt;0, IF( K34="A", $E34, IF( K34="B", $E34 * Prozent_B, IF( K34="C", $E34 *Prozent_C, IF( K34="D", 0, "Fehler" ) ) ) ),T34), "")</f>
        <v/>
      </c>
      <c r="V34" s="213" t="str">
        <f t="shared" si="7"/>
        <v/>
      </c>
    </row>
    <row r="35" spans="1:22" ht="57" thickBot="1" x14ac:dyDescent="0.35">
      <c r="A35" s="222"/>
      <c r="B35" s="223" t="s">
        <v>264</v>
      </c>
      <c r="C35" s="222" t="s">
        <v>278</v>
      </c>
      <c r="D35" s="223"/>
      <c r="E35" s="223"/>
      <c r="F35" s="223"/>
      <c r="G35" s="226"/>
      <c r="H35" s="43"/>
      <c r="I35" s="42"/>
      <c r="J35" s="42"/>
      <c r="K35" s="213"/>
      <c r="L35" s="215"/>
      <c r="M35" s="216" t="str">
        <f t="shared" si="0"/>
        <v/>
      </c>
      <c r="N35" s="217" t="str">
        <f t="shared" si="1"/>
        <v/>
      </c>
      <c r="O35" s="217" t="str">
        <f t="shared" si="2"/>
        <v/>
      </c>
      <c r="P35" s="218" t="str">
        <f t="shared" si="3"/>
        <v/>
      </c>
      <c r="Q35" s="217" t="str">
        <f t="shared" si="4"/>
        <v/>
      </c>
      <c r="R35" s="217" t="str">
        <f t="shared" si="5"/>
        <v/>
      </c>
      <c r="S35" s="219" t="str">
        <f t="shared" si="6"/>
        <v/>
      </c>
      <c r="T35" s="220" t="str">
        <f xml:space="preserve"> IF(AND($E35&gt;0,H35&lt;&gt;""),IF( H35="A", $E35, IF( H35="B", $E35 * Prozent_B, IF( H35="C", $E35 *Prozent_C, IF( H35="D", 0, "Fehler" ) ) ) ), "")</f>
        <v/>
      </c>
      <c r="U35" s="220" t="str">
        <f xml:space="preserve"> IF( $E35&gt;0,IF(K35&gt;0, IF( K35="A", $E35, IF( K35="B", $E35 * Prozent_B, IF( K35="C", $E35 *Prozent_C, IF( K35="D", 0, "Fehler" ) ) ) ),T35), "")</f>
        <v/>
      </c>
      <c r="V35" s="213" t="str">
        <f t="shared" si="7"/>
        <v/>
      </c>
    </row>
    <row r="36" spans="1:22" ht="57" thickBot="1" x14ac:dyDescent="0.35">
      <c r="A36" s="222"/>
      <c r="B36" s="223" t="s">
        <v>264</v>
      </c>
      <c r="C36" s="222" t="s">
        <v>279</v>
      </c>
      <c r="D36" s="223"/>
      <c r="E36" s="223"/>
      <c r="F36" s="223"/>
      <c r="G36" s="226"/>
      <c r="H36" s="43"/>
      <c r="I36" s="42"/>
      <c r="J36" s="42"/>
      <c r="K36" s="213"/>
      <c r="L36" s="215"/>
      <c r="M36" s="216" t="str">
        <f t="shared" si="0"/>
        <v/>
      </c>
      <c r="N36" s="217" t="str">
        <f t="shared" si="1"/>
        <v/>
      </c>
      <c r="O36" s="217" t="str">
        <f t="shared" si="2"/>
        <v/>
      </c>
      <c r="P36" s="218" t="str">
        <f t="shared" si="3"/>
        <v/>
      </c>
      <c r="Q36" s="217" t="str">
        <f t="shared" si="4"/>
        <v/>
      </c>
      <c r="R36" s="217" t="str">
        <f t="shared" si="5"/>
        <v/>
      </c>
      <c r="S36" s="219" t="str">
        <f t="shared" si="6"/>
        <v/>
      </c>
      <c r="T36" s="220" t="str">
        <f xml:space="preserve"> IF(AND($E36&gt;0,H36&lt;&gt;""),IF( H36="A", $E36, IF( H36="B", $E36 * Prozent_B, IF( H36="C", $E36 *Prozent_C, IF( H36="D", 0, "Fehler" ) ) ) ), "")</f>
        <v/>
      </c>
      <c r="U36" s="220" t="str">
        <f xml:space="preserve"> IF( $E36&gt;0,IF(K36&gt;0, IF( K36="A", $E36, IF( K36="B", $E36 * Prozent_B, IF( K36="C", $E36 *Prozent_C, IF( K36="D", 0, "Fehler" ) ) ) ),T36), "")</f>
        <v/>
      </c>
      <c r="V36" s="213" t="str">
        <f t="shared" si="7"/>
        <v/>
      </c>
    </row>
    <row r="37" spans="1:22" ht="16.75" thickBot="1" x14ac:dyDescent="0.35">
      <c r="A37" s="222"/>
      <c r="B37" s="223"/>
      <c r="C37" s="227" t="s">
        <v>839</v>
      </c>
      <c r="D37" s="223"/>
      <c r="E37" s="223"/>
      <c r="F37" s="223"/>
      <c r="G37" s="226"/>
      <c r="H37" s="43"/>
      <c r="I37" s="42"/>
      <c r="J37" s="42"/>
      <c r="K37" s="213"/>
      <c r="L37" s="215"/>
      <c r="M37" s="216" t="str">
        <f t="shared" si="0"/>
        <v/>
      </c>
      <c r="N37" s="217" t="str">
        <f t="shared" si="1"/>
        <v/>
      </c>
      <c r="O37" s="217" t="str">
        <f t="shared" si="2"/>
        <v/>
      </c>
      <c r="P37" s="218" t="str">
        <f t="shared" si="3"/>
        <v/>
      </c>
      <c r="Q37" s="217" t="str">
        <f t="shared" si="4"/>
        <v/>
      </c>
      <c r="R37" s="217" t="str">
        <f t="shared" si="5"/>
        <v/>
      </c>
      <c r="S37" s="219" t="str">
        <f t="shared" si="6"/>
        <v/>
      </c>
      <c r="T37" s="220" t="str">
        <f xml:space="preserve"> IF(AND($E37&gt;0,H37&lt;&gt;""),IF( H37="A", $E37, IF( H37="B", $E37 * Prozent_B, IF( H37="C", $E37 *Prozent_C, IF( H37="D", 0, "Fehler" ) ) ) ), "")</f>
        <v/>
      </c>
      <c r="U37" s="220" t="str">
        <f xml:space="preserve"> IF( $E37&gt;0,IF(K37&gt;0, IF( K37="A", $E37, IF( K37="B", $E37 * Prozent_B, IF( K37="C", $E37 *Prozent_C, IF( K37="D", 0, "Fehler" ) ) ) ),T37), "")</f>
        <v/>
      </c>
      <c r="V37" s="213" t="str">
        <f t="shared" si="7"/>
        <v/>
      </c>
    </row>
    <row r="38" spans="1:22" ht="42.9" thickBot="1" x14ac:dyDescent="0.35">
      <c r="A38" s="222"/>
      <c r="B38" s="223" t="s">
        <v>264</v>
      </c>
      <c r="C38" s="222" t="s">
        <v>280</v>
      </c>
      <c r="D38" s="223"/>
      <c r="E38" s="223"/>
      <c r="F38" s="223"/>
      <c r="G38" s="226"/>
      <c r="H38" s="43"/>
      <c r="I38" s="42"/>
      <c r="J38" s="42"/>
      <c r="K38" s="213"/>
      <c r="L38" s="215"/>
      <c r="M38" s="216" t="str">
        <f t="shared" si="0"/>
        <v/>
      </c>
      <c r="N38" s="217" t="str">
        <f t="shared" si="1"/>
        <v/>
      </c>
      <c r="O38" s="217" t="str">
        <f t="shared" si="2"/>
        <v/>
      </c>
      <c r="P38" s="218" t="str">
        <f t="shared" si="3"/>
        <v/>
      </c>
      <c r="Q38" s="217" t="str">
        <f t="shared" si="4"/>
        <v/>
      </c>
      <c r="R38" s="217" t="str">
        <f t="shared" si="5"/>
        <v/>
      </c>
      <c r="S38" s="219" t="str">
        <f t="shared" si="6"/>
        <v/>
      </c>
      <c r="T38" s="220" t="str">
        <f xml:space="preserve"> IF(AND($E38&gt;0,H38&lt;&gt;""),IF( H38="A", $E38, IF( H38="B", $E38 * Prozent_B, IF( H38="C", $E38 *Prozent_C, IF( H38="D", 0, "Fehler" ) ) ) ), "")</f>
        <v/>
      </c>
      <c r="U38" s="220" t="str">
        <f xml:space="preserve"> IF( $E38&gt;0,IF(K38&gt;0, IF( K38="A", $E38, IF( K38="B", $E38 * Prozent_B, IF( K38="C", $E38 *Prozent_C, IF( K38="D", 0, "Fehler" ) ) ) ),T38), "")</f>
        <v/>
      </c>
      <c r="V38" s="213" t="str">
        <f t="shared" si="7"/>
        <v/>
      </c>
    </row>
    <row r="39" spans="1:22" ht="18" thickBot="1" x14ac:dyDescent="0.35">
      <c r="A39" s="222"/>
      <c r="B39" s="223"/>
      <c r="C39" s="224" t="s">
        <v>840</v>
      </c>
      <c r="D39" s="223"/>
      <c r="E39" s="223"/>
      <c r="F39" s="223"/>
      <c r="G39" s="226"/>
      <c r="H39" s="43"/>
      <c r="I39" s="42"/>
      <c r="J39" s="42"/>
      <c r="K39" s="213"/>
      <c r="L39" s="215"/>
      <c r="M39" s="216" t="str">
        <f t="shared" si="0"/>
        <v/>
      </c>
      <c r="N39" s="217" t="str">
        <f t="shared" si="1"/>
        <v/>
      </c>
      <c r="O39" s="217" t="str">
        <f t="shared" si="2"/>
        <v/>
      </c>
      <c r="P39" s="218" t="str">
        <f t="shared" si="3"/>
        <v/>
      </c>
      <c r="Q39" s="217" t="str">
        <f t="shared" si="4"/>
        <v/>
      </c>
      <c r="R39" s="217" t="str">
        <f t="shared" si="5"/>
        <v/>
      </c>
      <c r="S39" s="219" t="str">
        <f t="shared" si="6"/>
        <v/>
      </c>
      <c r="T39" s="220" t="str">
        <f xml:space="preserve"> IF(AND($E39&gt;0,H39&lt;&gt;""),IF( H39="A", $E39, IF( H39="B", $E39 * Prozent_B, IF( H39="C", $E39 *Prozent_C, IF( H39="D", 0, "Fehler" ) ) ) ), "")</f>
        <v/>
      </c>
      <c r="U39" s="220" t="str">
        <f xml:space="preserve"> IF( $E39&gt;0,IF(K39&gt;0, IF( K39="A", $E39, IF( K39="B", $E39 * Prozent_B, IF( K39="C", $E39 *Prozent_C, IF( K39="D", 0, "Fehler" ) ) ) ),T39), "")</f>
        <v/>
      </c>
      <c r="V39" s="213" t="str">
        <f t="shared" si="7"/>
        <v/>
      </c>
    </row>
    <row r="40" spans="1:22" ht="28.75" thickBot="1" x14ac:dyDescent="0.35">
      <c r="A40" s="222"/>
      <c r="B40" s="223"/>
      <c r="C40" s="222" t="s">
        <v>841</v>
      </c>
      <c r="D40" s="223"/>
      <c r="E40" s="223"/>
      <c r="F40" s="223"/>
      <c r="G40" s="226"/>
      <c r="H40" s="43"/>
      <c r="I40" s="42"/>
      <c r="J40" s="42"/>
      <c r="K40" s="213"/>
      <c r="L40" s="215"/>
      <c r="M40" s="216" t="str">
        <f t="shared" si="0"/>
        <v/>
      </c>
      <c r="N40" s="217" t="str">
        <f t="shared" si="1"/>
        <v/>
      </c>
      <c r="O40" s="217" t="str">
        <f t="shared" si="2"/>
        <v/>
      </c>
      <c r="P40" s="218" t="str">
        <f t="shared" si="3"/>
        <v/>
      </c>
      <c r="Q40" s="217" t="str">
        <f t="shared" si="4"/>
        <v/>
      </c>
      <c r="R40" s="217" t="str">
        <f t="shared" si="5"/>
        <v/>
      </c>
      <c r="S40" s="219" t="str">
        <f t="shared" si="6"/>
        <v/>
      </c>
      <c r="T40" s="220" t="str">
        <f xml:space="preserve"> IF(AND($E40&gt;0,H40&lt;&gt;""),IF( H40="A", $E40, IF( H40="B", $E40 * Prozent_B, IF( H40="C", $E40 *Prozent_C, IF( H40="D", 0, "Fehler" ) ) ) ), "")</f>
        <v/>
      </c>
      <c r="U40" s="220" t="str">
        <f xml:space="preserve"> IF( $E40&gt;0,IF(K40&gt;0, IF( K40="A", $E40, IF( K40="B", $E40 * Prozent_B, IF( K40="C", $E40 *Prozent_C, IF( K40="D", 0, "Fehler" ) ) ) ),T40), "")</f>
        <v/>
      </c>
      <c r="V40" s="213" t="str">
        <f t="shared" si="7"/>
        <v/>
      </c>
    </row>
    <row r="41" spans="1:22" ht="18" thickBot="1" x14ac:dyDescent="0.35">
      <c r="A41" s="222"/>
      <c r="B41" s="223"/>
      <c r="C41" s="224" t="s">
        <v>842</v>
      </c>
      <c r="D41" s="223"/>
      <c r="E41" s="223"/>
      <c r="F41" s="223"/>
      <c r="G41" s="226"/>
      <c r="H41" s="43"/>
      <c r="I41" s="42"/>
      <c r="J41" s="42"/>
      <c r="K41" s="213"/>
      <c r="L41" s="215"/>
      <c r="M41" s="216" t="str">
        <f t="shared" si="0"/>
        <v/>
      </c>
      <c r="N41" s="217" t="str">
        <f t="shared" si="1"/>
        <v/>
      </c>
      <c r="O41" s="217" t="str">
        <f t="shared" si="2"/>
        <v/>
      </c>
      <c r="P41" s="218" t="str">
        <f t="shared" si="3"/>
        <v/>
      </c>
      <c r="Q41" s="217" t="str">
        <f t="shared" si="4"/>
        <v/>
      </c>
      <c r="R41" s="217" t="str">
        <f t="shared" si="5"/>
        <v/>
      </c>
      <c r="S41" s="219" t="str">
        <f t="shared" si="6"/>
        <v/>
      </c>
      <c r="T41" s="220" t="str">
        <f xml:space="preserve"> IF(AND($E41&gt;0,H41&lt;&gt;""),IF( H41="A", $E41, IF( H41="B", $E41 * Prozent_B, IF( H41="C", $E41 *Prozent_C, IF( H41="D", 0, "Fehler" ) ) ) ), "")</f>
        <v/>
      </c>
      <c r="U41" s="220" t="str">
        <f xml:space="preserve"> IF( $E41&gt;0,IF(K41&gt;0, IF( K41="A", $E41, IF( K41="B", $E41 * Prozent_B, IF( K41="C", $E41 *Prozent_C, IF( K41="D", 0, "Fehler" ) ) ) ),T41), "")</f>
        <v/>
      </c>
      <c r="V41" s="213" t="str">
        <f t="shared" si="7"/>
        <v/>
      </c>
    </row>
    <row r="42" spans="1:22" ht="28.75" thickBot="1" x14ac:dyDescent="0.35">
      <c r="A42" s="222"/>
      <c r="B42" s="223"/>
      <c r="C42" s="222" t="s">
        <v>843</v>
      </c>
      <c r="D42" s="223"/>
      <c r="E42" s="223"/>
      <c r="F42" s="223"/>
      <c r="G42" s="226"/>
      <c r="H42" s="43"/>
      <c r="I42" s="42"/>
      <c r="J42" s="42"/>
      <c r="K42" s="213"/>
      <c r="L42" s="215"/>
      <c r="M42" s="216" t="str">
        <f t="shared" si="0"/>
        <v/>
      </c>
      <c r="N42" s="217" t="str">
        <f t="shared" si="1"/>
        <v/>
      </c>
      <c r="O42" s="217" t="str">
        <f t="shared" si="2"/>
        <v/>
      </c>
      <c r="P42" s="218" t="str">
        <f t="shared" si="3"/>
        <v/>
      </c>
      <c r="Q42" s="217" t="str">
        <f t="shared" si="4"/>
        <v/>
      </c>
      <c r="R42" s="217" t="str">
        <f t="shared" si="5"/>
        <v/>
      </c>
      <c r="S42" s="219" t="str">
        <f t="shared" si="6"/>
        <v/>
      </c>
      <c r="T42" s="220" t="str">
        <f xml:space="preserve"> IF(AND($E42&gt;0,H42&lt;&gt;""),IF( H42="A", $E42, IF( H42="B", $E42 * Prozent_B, IF( H42="C", $E42 *Prozent_C, IF( H42="D", 0, "Fehler" ) ) ) ), "")</f>
        <v/>
      </c>
      <c r="U42" s="220" t="str">
        <f xml:space="preserve"> IF( $E42&gt;0,IF(K42&gt;0, IF( K42="A", $E42, IF( K42="B", $E42 * Prozent_B, IF( K42="C", $E42 *Prozent_C, IF( K42="D", 0, "Fehler" ) ) ) ),T42), "")</f>
        <v/>
      </c>
      <c r="V42" s="213" t="str">
        <f t="shared" si="7"/>
        <v/>
      </c>
    </row>
    <row r="43" spans="1:22" ht="18" thickBot="1" x14ac:dyDescent="0.35">
      <c r="A43" s="222"/>
      <c r="B43" s="223"/>
      <c r="C43" s="224" t="s">
        <v>844</v>
      </c>
      <c r="D43" s="223"/>
      <c r="E43" s="223"/>
      <c r="F43" s="223"/>
      <c r="G43" s="226"/>
      <c r="H43" s="43"/>
      <c r="I43" s="42"/>
      <c r="J43" s="42"/>
      <c r="K43" s="213"/>
      <c r="L43" s="215"/>
      <c r="M43" s="216" t="str">
        <f t="shared" si="0"/>
        <v/>
      </c>
      <c r="N43" s="217" t="str">
        <f t="shared" si="1"/>
        <v/>
      </c>
      <c r="O43" s="217" t="str">
        <f t="shared" si="2"/>
        <v/>
      </c>
      <c r="P43" s="218" t="str">
        <f t="shared" si="3"/>
        <v/>
      </c>
      <c r="Q43" s="217" t="str">
        <f t="shared" si="4"/>
        <v/>
      </c>
      <c r="R43" s="217" t="str">
        <f t="shared" si="5"/>
        <v/>
      </c>
      <c r="S43" s="219" t="str">
        <f t="shared" si="6"/>
        <v/>
      </c>
      <c r="T43" s="220" t="str">
        <f xml:space="preserve"> IF(AND($E43&gt;0,H43&lt;&gt;""),IF( H43="A", $E43, IF( H43="B", $E43 * Prozent_B, IF( H43="C", $E43 *Prozent_C, IF( H43="D", 0, "Fehler" ) ) ) ), "")</f>
        <v/>
      </c>
      <c r="U43" s="220" t="str">
        <f xml:space="preserve"> IF( $E43&gt;0,IF(K43&gt;0, IF( K43="A", $E43, IF( K43="B", $E43 * Prozent_B, IF( K43="C", $E43 *Prozent_C, IF( K43="D", 0, "Fehler" ) ) ) ),T43), "")</f>
        <v/>
      </c>
      <c r="V43" s="213" t="str">
        <f t="shared" si="7"/>
        <v/>
      </c>
    </row>
    <row r="44" spans="1:22" ht="28.75" thickBot="1" x14ac:dyDescent="0.35">
      <c r="A44" s="222"/>
      <c r="B44" s="223"/>
      <c r="C44" s="222" t="s">
        <v>845</v>
      </c>
      <c r="D44" s="223"/>
      <c r="E44" s="223"/>
      <c r="F44" s="223"/>
      <c r="G44" s="226"/>
      <c r="H44" s="43"/>
      <c r="I44" s="42"/>
      <c r="J44" s="42"/>
      <c r="K44" s="213"/>
      <c r="L44" s="215"/>
      <c r="M44" s="216" t="str">
        <f t="shared" si="0"/>
        <v/>
      </c>
      <c r="N44" s="217" t="str">
        <f t="shared" si="1"/>
        <v/>
      </c>
      <c r="O44" s="217" t="str">
        <f t="shared" si="2"/>
        <v/>
      </c>
      <c r="P44" s="218" t="str">
        <f t="shared" si="3"/>
        <v/>
      </c>
      <c r="Q44" s="217" t="str">
        <f t="shared" si="4"/>
        <v/>
      </c>
      <c r="R44" s="217" t="str">
        <f t="shared" si="5"/>
        <v/>
      </c>
      <c r="S44" s="219" t="str">
        <f t="shared" si="6"/>
        <v/>
      </c>
      <c r="T44" s="220" t="str">
        <f xml:space="preserve"> IF(AND($E44&gt;0,H44&lt;&gt;""),IF( H44="A", $E44, IF( H44="B", $E44 * Prozent_B, IF( H44="C", $E44 *Prozent_C, IF( H44="D", 0, "Fehler" ) ) ) ), "")</f>
        <v/>
      </c>
      <c r="U44" s="220" t="str">
        <f xml:space="preserve"> IF( $E44&gt;0,IF(K44&gt;0, IF( K44="A", $E44, IF( K44="B", $E44 * Prozent_B, IF( K44="C", $E44 *Prozent_C, IF( K44="D", 0, "Fehler" ) ) ) ),T44), "")</f>
        <v/>
      </c>
      <c r="V44" s="213" t="str">
        <f t="shared" si="7"/>
        <v/>
      </c>
    </row>
    <row r="45" spans="1:22" ht="18" thickBot="1" x14ac:dyDescent="0.35">
      <c r="A45" s="222"/>
      <c r="B45" s="223"/>
      <c r="C45" s="224" t="s">
        <v>846</v>
      </c>
      <c r="D45" s="223"/>
      <c r="E45" s="223"/>
      <c r="F45" s="223"/>
      <c r="G45" s="226"/>
      <c r="H45" s="43"/>
      <c r="I45" s="42"/>
      <c r="J45" s="42"/>
      <c r="K45" s="213"/>
      <c r="L45" s="215"/>
      <c r="M45" s="216" t="str">
        <f t="shared" si="0"/>
        <v/>
      </c>
      <c r="N45" s="217" t="str">
        <f t="shared" si="1"/>
        <v/>
      </c>
      <c r="O45" s="217" t="str">
        <f t="shared" si="2"/>
        <v/>
      </c>
      <c r="P45" s="218" t="str">
        <f t="shared" si="3"/>
        <v/>
      </c>
      <c r="Q45" s="217" t="str">
        <f t="shared" si="4"/>
        <v/>
      </c>
      <c r="R45" s="217" t="str">
        <f t="shared" si="5"/>
        <v/>
      </c>
      <c r="S45" s="219" t="str">
        <f t="shared" si="6"/>
        <v/>
      </c>
      <c r="T45" s="220" t="str">
        <f xml:space="preserve"> IF(AND($E45&gt;0,H45&lt;&gt;""),IF( H45="A", $E45, IF( H45="B", $E45 * Prozent_B, IF( H45="C", $E45 *Prozent_C, IF( H45="D", 0, "Fehler" ) ) ) ), "")</f>
        <v/>
      </c>
      <c r="U45" s="220" t="str">
        <f xml:space="preserve"> IF( $E45&gt;0,IF(K45&gt;0, IF( K45="A", $E45, IF( K45="B", $E45 * Prozent_B, IF( K45="C", $E45 *Prozent_C, IF( K45="D", 0, "Fehler" ) ) ) ),T45), "")</f>
        <v/>
      </c>
      <c r="V45" s="213" t="str">
        <f t="shared" si="7"/>
        <v/>
      </c>
    </row>
    <row r="46" spans="1:22" ht="16.75" thickBot="1" x14ac:dyDescent="0.35">
      <c r="A46" s="222"/>
      <c r="B46" s="223"/>
      <c r="C46" s="227" t="s">
        <v>847</v>
      </c>
      <c r="D46" s="223"/>
      <c r="E46" s="223"/>
      <c r="F46" s="223"/>
      <c r="G46" s="226"/>
      <c r="H46" s="43"/>
      <c r="I46" s="42"/>
      <c r="J46" s="42"/>
      <c r="K46" s="213"/>
      <c r="L46" s="215"/>
      <c r="M46" s="216" t="str">
        <f t="shared" si="0"/>
        <v/>
      </c>
      <c r="N46" s="217" t="str">
        <f t="shared" si="1"/>
        <v/>
      </c>
      <c r="O46" s="217" t="str">
        <f t="shared" si="2"/>
        <v/>
      </c>
      <c r="P46" s="218" t="str">
        <f t="shared" si="3"/>
        <v/>
      </c>
      <c r="Q46" s="217" t="str">
        <f t="shared" si="4"/>
        <v/>
      </c>
      <c r="R46" s="217" t="str">
        <f t="shared" si="5"/>
        <v/>
      </c>
      <c r="S46" s="219" t="str">
        <f t="shared" si="6"/>
        <v/>
      </c>
      <c r="T46" s="220" t="str">
        <f xml:space="preserve"> IF(AND($E46&gt;0,H46&lt;&gt;""),IF( H46="A", $E46, IF( H46="B", $E46 * Prozent_B, IF( H46="C", $E46 *Prozent_C, IF( H46="D", 0, "Fehler" ) ) ) ), "")</f>
        <v/>
      </c>
      <c r="U46" s="220" t="str">
        <f xml:space="preserve"> IF( $E46&gt;0,IF(K46&gt;0, IF( K46="A", $E46, IF( K46="B", $E46 * Prozent_B, IF( K46="C", $E46 *Prozent_C, IF( K46="D", 0, "Fehler" ) ) ) ),T46), "")</f>
        <v/>
      </c>
      <c r="V46" s="213" t="str">
        <f t="shared" si="7"/>
        <v/>
      </c>
    </row>
    <row r="47" spans="1:22" ht="28.75" thickBot="1" x14ac:dyDescent="0.35">
      <c r="A47" s="222"/>
      <c r="B47" s="223"/>
      <c r="C47" s="222" t="s">
        <v>281</v>
      </c>
      <c r="D47" s="223"/>
      <c r="E47" s="223"/>
      <c r="F47" s="223"/>
      <c r="G47" s="226"/>
      <c r="H47" s="43"/>
      <c r="I47" s="42"/>
      <c r="J47" s="42"/>
      <c r="K47" s="213"/>
      <c r="L47" s="215"/>
      <c r="M47" s="216" t="str">
        <f t="shared" si="0"/>
        <v/>
      </c>
      <c r="N47" s="217" t="str">
        <f t="shared" si="1"/>
        <v/>
      </c>
      <c r="O47" s="217" t="str">
        <f t="shared" si="2"/>
        <v/>
      </c>
      <c r="P47" s="218" t="str">
        <f t="shared" si="3"/>
        <v/>
      </c>
      <c r="Q47" s="217" t="str">
        <f t="shared" si="4"/>
        <v/>
      </c>
      <c r="R47" s="217" t="str">
        <f t="shared" si="5"/>
        <v/>
      </c>
      <c r="S47" s="219" t="str">
        <f t="shared" si="6"/>
        <v/>
      </c>
      <c r="T47" s="220" t="str">
        <f xml:space="preserve"> IF(AND($E47&gt;0,H47&lt;&gt;""),IF( H47="A", $E47, IF( H47="B", $E47 * Prozent_B, IF( H47="C", $E47 *Prozent_C, IF( H47="D", 0, "Fehler" ) ) ) ), "")</f>
        <v/>
      </c>
      <c r="U47" s="220" t="str">
        <f xml:space="preserve"> IF( $E47&gt;0,IF(K47&gt;0, IF( K47="A", $E47, IF( K47="B", $E47 * Prozent_B, IF( K47="C", $E47 *Prozent_C, IF( K47="D", 0, "Fehler" ) ) ) ),T47), "")</f>
        <v/>
      </c>
      <c r="V47" s="213" t="str">
        <f t="shared" si="7"/>
        <v/>
      </c>
    </row>
    <row r="48" spans="1:22" ht="42.9" thickBot="1" x14ac:dyDescent="0.35">
      <c r="A48" s="222" t="s">
        <v>1140</v>
      </c>
      <c r="B48" s="223"/>
      <c r="C48" s="222" t="s">
        <v>282</v>
      </c>
      <c r="D48" s="223" t="s">
        <v>68</v>
      </c>
      <c r="E48" s="223"/>
      <c r="F48" s="223"/>
      <c r="G48" s="226"/>
      <c r="H48" s="43"/>
      <c r="I48" s="42"/>
      <c r="J48" s="42"/>
      <c r="K48" s="213"/>
      <c r="L48" s="215"/>
      <c r="M48" s="216" t="str">
        <f t="shared" si="0"/>
        <v>Muss</v>
      </c>
      <c r="N48" s="217" t="str">
        <f t="shared" si="1"/>
        <v/>
      </c>
      <c r="O48" s="217" t="str">
        <f t="shared" si="2"/>
        <v/>
      </c>
      <c r="P48" s="218" t="str">
        <f t="shared" si="3"/>
        <v/>
      </c>
      <c r="Q48" s="217" t="str">
        <f t="shared" si="4"/>
        <v/>
      </c>
      <c r="R48" s="217" t="str">
        <f t="shared" si="5"/>
        <v/>
      </c>
      <c r="S48" s="219" t="str">
        <f t="shared" si="6"/>
        <v/>
      </c>
      <c r="T48" s="220" t="str">
        <f xml:space="preserve"> IF(AND($E48&gt;0,H48&lt;&gt;""),IF( H48="A", $E48, IF( H48="B", $E48 * Prozent_B, IF( H48="C", $E48 *Prozent_C, IF( H48="D", 0, "Fehler" ) ) ) ), "")</f>
        <v/>
      </c>
      <c r="U48" s="220" t="str">
        <f xml:space="preserve"> IF( $E48&gt;0,IF(K48&gt;0, IF( K48="A", $E48, IF( K48="B", $E48 * Prozent_B, IF( K48="C", $E48 *Prozent_C, IF( K48="D", 0, "Fehler" ) ) ) ),T48), "")</f>
        <v/>
      </c>
      <c r="V48" s="213" t="str">
        <f t="shared" si="7"/>
        <v/>
      </c>
    </row>
    <row r="49" spans="1:22" ht="57" thickBot="1" x14ac:dyDescent="0.35">
      <c r="A49" s="222"/>
      <c r="B49" s="223"/>
      <c r="C49" s="222" t="s">
        <v>283</v>
      </c>
      <c r="D49" s="223"/>
      <c r="E49" s="223"/>
      <c r="F49" s="223"/>
      <c r="G49" s="226"/>
      <c r="H49" s="43"/>
      <c r="I49" s="42"/>
      <c r="J49" s="42"/>
      <c r="K49" s="213"/>
      <c r="L49" s="215"/>
      <c r="M49" s="216" t="str">
        <f t="shared" si="0"/>
        <v/>
      </c>
      <c r="N49" s="217" t="str">
        <f t="shared" si="1"/>
        <v/>
      </c>
      <c r="O49" s="217" t="str">
        <f t="shared" si="2"/>
        <v/>
      </c>
      <c r="P49" s="218" t="str">
        <f t="shared" si="3"/>
        <v/>
      </c>
      <c r="Q49" s="217" t="str">
        <f t="shared" si="4"/>
        <v/>
      </c>
      <c r="R49" s="217" t="str">
        <f t="shared" si="5"/>
        <v/>
      </c>
      <c r="S49" s="219" t="str">
        <f t="shared" si="6"/>
        <v/>
      </c>
      <c r="T49" s="220" t="str">
        <f xml:space="preserve"> IF(AND($E49&gt;0,H49&lt;&gt;""),IF( H49="A", $E49, IF( H49="B", $E49 * Prozent_B, IF( H49="C", $E49 *Prozent_C, IF( H49="D", 0, "Fehler" ) ) ) ), "")</f>
        <v/>
      </c>
      <c r="U49" s="220" t="str">
        <f xml:space="preserve"> IF( $E49&gt;0,IF(K49&gt;0, IF( K49="A", $E49, IF( K49="B", $E49 * Prozent_B, IF( K49="C", $E49 *Prozent_C, IF( K49="D", 0, "Fehler" ) ) ) ),T49), "")</f>
        <v/>
      </c>
      <c r="V49" s="213" t="str">
        <f t="shared" si="7"/>
        <v/>
      </c>
    </row>
    <row r="50" spans="1:22" ht="71.150000000000006" thickBot="1" x14ac:dyDescent="0.35">
      <c r="A50" s="222"/>
      <c r="B50" s="223"/>
      <c r="C50" s="222" t="s">
        <v>284</v>
      </c>
      <c r="D50" s="223"/>
      <c r="E50" s="223"/>
      <c r="F50" s="223"/>
      <c r="G50" s="226"/>
      <c r="H50" s="43"/>
      <c r="I50" s="42"/>
      <c r="J50" s="42"/>
      <c r="K50" s="213"/>
      <c r="L50" s="215"/>
      <c r="M50" s="216" t="str">
        <f t="shared" si="0"/>
        <v/>
      </c>
      <c r="N50" s="217" t="str">
        <f t="shared" si="1"/>
        <v/>
      </c>
      <c r="O50" s="217" t="str">
        <f t="shared" si="2"/>
        <v/>
      </c>
      <c r="P50" s="218" t="str">
        <f t="shared" si="3"/>
        <v/>
      </c>
      <c r="Q50" s="217" t="str">
        <f t="shared" si="4"/>
        <v/>
      </c>
      <c r="R50" s="217" t="str">
        <f t="shared" si="5"/>
        <v/>
      </c>
      <c r="S50" s="219" t="str">
        <f t="shared" si="6"/>
        <v/>
      </c>
      <c r="T50" s="220" t="str">
        <f xml:space="preserve"> IF(AND($E50&gt;0,H50&lt;&gt;""),IF( H50="A", $E50, IF( H50="B", $E50 * Prozent_B, IF( H50="C", $E50 *Prozent_C, IF( H50="D", 0, "Fehler" ) ) ) ), "")</f>
        <v/>
      </c>
      <c r="U50" s="220" t="str">
        <f xml:space="preserve"> IF( $E50&gt;0,IF(K50&gt;0, IF( K50="A", $E50, IF( K50="B", $E50 * Prozent_B, IF( K50="C", $E50 *Prozent_C, IF( K50="D", 0, "Fehler" ) ) ) ),T50), "")</f>
        <v/>
      </c>
      <c r="V50" s="213" t="str">
        <f t="shared" si="7"/>
        <v/>
      </c>
    </row>
    <row r="51" spans="1:22" ht="156" thickBot="1" x14ac:dyDescent="0.35">
      <c r="A51" s="222" t="s">
        <v>1141</v>
      </c>
      <c r="B51" s="223"/>
      <c r="C51" s="222" t="s">
        <v>285</v>
      </c>
      <c r="D51" s="223" t="s">
        <v>68</v>
      </c>
      <c r="E51" s="223"/>
      <c r="F51" s="223"/>
      <c r="G51" s="226"/>
      <c r="H51" s="43"/>
      <c r="I51" s="42"/>
      <c r="J51" s="42"/>
      <c r="K51" s="213"/>
      <c r="L51" s="215"/>
      <c r="M51" s="216" t="str">
        <f t="shared" si="0"/>
        <v>Muss</v>
      </c>
      <c r="N51" s="217" t="str">
        <f t="shared" si="1"/>
        <v/>
      </c>
      <c r="O51" s="217" t="str">
        <f t="shared" si="2"/>
        <v/>
      </c>
      <c r="P51" s="218" t="str">
        <f t="shared" si="3"/>
        <v/>
      </c>
      <c r="Q51" s="217" t="str">
        <f t="shared" si="4"/>
        <v/>
      </c>
      <c r="R51" s="217" t="str">
        <f t="shared" si="5"/>
        <v/>
      </c>
      <c r="S51" s="219" t="str">
        <f t="shared" si="6"/>
        <v/>
      </c>
      <c r="T51" s="220" t="str">
        <f xml:space="preserve"> IF(AND($E51&gt;0,H51&lt;&gt;""),IF( H51="A", $E51, IF( H51="B", $E51 * Prozent_B, IF( H51="C", $E51 *Prozent_C, IF( H51="D", 0, "Fehler" ) ) ) ), "")</f>
        <v/>
      </c>
      <c r="U51" s="220" t="str">
        <f xml:space="preserve"> IF( $E51&gt;0,IF(K51&gt;0, IF( K51="A", $E51, IF( K51="B", $E51 * Prozent_B, IF( K51="C", $E51 *Prozent_C, IF( K51="D", 0, "Fehler" ) ) ) ),T51), "")</f>
        <v/>
      </c>
      <c r="V51" s="213" t="str">
        <f t="shared" si="7"/>
        <v/>
      </c>
    </row>
    <row r="52" spans="1:22" ht="57" thickBot="1" x14ac:dyDescent="0.35">
      <c r="A52" s="222"/>
      <c r="B52" s="223"/>
      <c r="C52" s="222" t="s">
        <v>848</v>
      </c>
      <c r="D52" s="223"/>
      <c r="E52" s="223"/>
      <c r="F52" s="223"/>
      <c r="G52" s="226"/>
      <c r="H52" s="43"/>
      <c r="I52" s="42"/>
      <c r="J52" s="42"/>
      <c r="K52" s="213"/>
      <c r="L52" s="215"/>
      <c r="M52" s="216" t="str">
        <f t="shared" si="0"/>
        <v/>
      </c>
      <c r="N52" s="217" t="str">
        <f t="shared" si="1"/>
        <v/>
      </c>
      <c r="O52" s="217" t="str">
        <f t="shared" si="2"/>
        <v/>
      </c>
      <c r="P52" s="218" t="str">
        <f t="shared" si="3"/>
        <v/>
      </c>
      <c r="Q52" s="217" t="str">
        <f t="shared" si="4"/>
        <v/>
      </c>
      <c r="R52" s="217" t="str">
        <f t="shared" si="5"/>
        <v/>
      </c>
      <c r="S52" s="219" t="str">
        <f t="shared" si="6"/>
        <v/>
      </c>
      <c r="T52" s="220" t="str">
        <f xml:space="preserve"> IF(AND($E52&gt;0,H52&lt;&gt;""),IF( H52="A", $E52, IF( H52="B", $E52 * Prozent_B, IF( H52="C", $E52 *Prozent_C, IF( H52="D", 0, "Fehler" ) ) ) ), "")</f>
        <v/>
      </c>
      <c r="U52" s="220" t="str">
        <f xml:space="preserve"> IF( $E52&gt;0,IF(K52&gt;0, IF( K52="A", $E52, IF( K52="B", $E52 * Prozent_B, IF( K52="C", $E52 *Prozent_C, IF( K52="D", 0, "Fehler" ) ) ) ),T52), "")</f>
        <v/>
      </c>
      <c r="V52" s="213" t="str">
        <f t="shared" si="7"/>
        <v/>
      </c>
    </row>
    <row r="53" spans="1:22" ht="14.6" thickBot="1" x14ac:dyDescent="0.35">
      <c r="A53" s="222"/>
      <c r="B53" s="223"/>
      <c r="C53" s="222" t="s">
        <v>286</v>
      </c>
      <c r="D53" s="223"/>
      <c r="E53" s="223"/>
      <c r="F53" s="223"/>
      <c r="G53" s="226"/>
      <c r="H53" s="43"/>
      <c r="I53" s="42"/>
      <c r="J53" s="42"/>
      <c r="K53" s="213"/>
      <c r="L53" s="215"/>
      <c r="M53" s="216" t="str">
        <f t="shared" si="0"/>
        <v/>
      </c>
      <c r="N53" s="217" t="str">
        <f t="shared" si="1"/>
        <v/>
      </c>
      <c r="O53" s="217" t="str">
        <f t="shared" si="2"/>
        <v/>
      </c>
      <c r="P53" s="218" t="str">
        <f t="shared" si="3"/>
        <v/>
      </c>
      <c r="Q53" s="217" t="str">
        <f t="shared" si="4"/>
        <v/>
      </c>
      <c r="R53" s="217" t="str">
        <f t="shared" si="5"/>
        <v/>
      </c>
      <c r="S53" s="219" t="str">
        <f t="shared" si="6"/>
        <v/>
      </c>
      <c r="T53" s="220" t="str">
        <f xml:space="preserve"> IF(AND($E53&gt;0,H53&lt;&gt;""),IF( H53="A", $E53, IF( H53="B", $E53 * Prozent_B, IF( H53="C", $E53 *Prozent_C, IF( H53="D", 0, "Fehler" ) ) ) ), "")</f>
        <v/>
      </c>
      <c r="U53" s="220" t="str">
        <f xml:space="preserve"> IF( $E53&gt;0,IF(K53&gt;0, IF( K53="A", $E53, IF( K53="B", $E53 * Prozent_B, IF( K53="C", $E53 *Prozent_C, IF( K53="D", 0, "Fehler" ) ) ) ),T53), "")</f>
        <v/>
      </c>
      <c r="V53" s="213" t="str">
        <f t="shared" si="7"/>
        <v/>
      </c>
    </row>
    <row r="54" spans="1:22" ht="16.75" thickBot="1" x14ac:dyDescent="0.35">
      <c r="A54" s="222"/>
      <c r="B54" s="223"/>
      <c r="C54" s="227" t="s">
        <v>849</v>
      </c>
      <c r="D54" s="223"/>
      <c r="E54" s="223"/>
      <c r="F54" s="223"/>
      <c r="G54" s="226"/>
      <c r="H54" s="43"/>
      <c r="I54" s="42"/>
      <c r="J54" s="42"/>
      <c r="K54" s="213"/>
      <c r="L54" s="215"/>
      <c r="M54" s="216" t="str">
        <f t="shared" si="0"/>
        <v/>
      </c>
      <c r="N54" s="217" t="str">
        <f t="shared" si="1"/>
        <v/>
      </c>
      <c r="O54" s="217" t="str">
        <f t="shared" si="2"/>
        <v/>
      </c>
      <c r="P54" s="218" t="str">
        <f t="shared" si="3"/>
        <v/>
      </c>
      <c r="Q54" s="217" t="str">
        <f t="shared" si="4"/>
        <v/>
      </c>
      <c r="R54" s="217" t="str">
        <f t="shared" si="5"/>
        <v/>
      </c>
      <c r="S54" s="219" t="str">
        <f t="shared" si="6"/>
        <v/>
      </c>
      <c r="T54" s="220" t="str">
        <f xml:space="preserve"> IF(AND($E54&gt;0,H54&lt;&gt;""),IF( H54="A", $E54, IF( H54="B", $E54 * Prozent_B, IF( H54="C", $E54 *Prozent_C, IF( H54="D", 0, "Fehler" ) ) ) ), "")</f>
        <v/>
      </c>
      <c r="U54" s="220" t="str">
        <f xml:space="preserve"> IF( $E54&gt;0,IF(K54&gt;0, IF( K54="A", $E54, IF( K54="B", $E54 * Prozent_B, IF( K54="C", $E54 *Prozent_C, IF( K54="D", 0, "Fehler" ) ) ) ),T54), "")</f>
        <v/>
      </c>
      <c r="V54" s="213" t="str">
        <f t="shared" si="7"/>
        <v/>
      </c>
    </row>
    <row r="55" spans="1:22" ht="42.9" thickBot="1" x14ac:dyDescent="0.35">
      <c r="A55" s="222" t="s">
        <v>1142</v>
      </c>
      <c r="B55" s="223"/>
      <c r="C55" s="222" t="s">
        <v>287</v>
      </c>
      <c r="D55" s="223" t="s">
        <v>68</v>
      </c>
      <c r="E55" s="223"/>
      <c r="F55" s="223"/>
      <c r="G55" s="226"/>
      <c r="H55" s="43"/>
      <c r="I55" s="42"/>
      <c r="J55" s="42"/>
      <c r="K55" s="213"/>
      <c r="L55" s="215"/>
      <c r="M55" s="216" t="str">
        <f t="shared" si="0"/>
        <v>Muss</v>
      </c>
      <c r="N55" s="217" t="str">
        <f t="shared" si="1"/>
        <v/>
      </c>
      <c r="O55" s="217" t="str">
        <f t="shared" si="2"/>
        <v/>
      </c>
      <c r="P55" s="218" t="str">
        <f t="shared" si="3"/>
        <v/>
      </c>
      <c r="Q55" s="217" t="str">
        <f t="shared" si="4"/>
        <v/>
      </c>
      <c r="R55" s="217" t="str">
        <f t="shared" si="5"/>
        <v/>
      </c>
      <c r="S55" s="219" t="str">
        <f t="shared" si="6"/>
        <v/>
      </c>
      <c r="T55" s="220" t="str">
        <f xml:space="preserve"> IF(AND($E55&gt;0,H55&lt;&gt;""),IF( H55="A", $E55, IF( H55="B", $E55 * Prozent_B, IF( H55="C", $E55 *Prozent_C, IF( H55="D", 0, "Fehler" ) ) ) ), "")</f>
        <v/>
      </c>
      <c r="U55" s="220" t="str">
        <f xml:space="preserve"> IF( $E55&gt;0,IF(K55&gt;0, IF( K55="A", $E55, IF( K55="B", $E55 * Prozent_B, IF( K55="C", $E55 *Prozent_C, IF( K55="D", 0, "Fehler" ) ) ) ),T55), "")</f>
        <v/>
      </c>
      <c r="V55" s="213" t="str">
        <f t="shared" si="7"/>
        <v/>
      </c>
    </row>
    <row r="56" spans="1:22" ht="42.9" thickBot="1" x14ac:dyDescent="0.35">
      <c r="A56" s="222" t="s">
        <v>1143</v>
      </c>
      <c r="B56" s="223"/>
      <c r="C56" s="222" t="s">
        <v>288</v>
      </c>
      <c r="D56" s="223" t="s">
        <v>68</v>
      </c>
      <c r="E56" s="223"/>
      <c r="F56" s="223"/>
      <c r="G56" s="226"/>
      <c r="H56" s="43"/>
      <c r="I56" s="42"/>
      <c r="J56" s="42"/>
      <c r="K56" s="213"/>
      <c r="L56" s="215"/>
      <c r="M56" s="216" t="str">
        <f t="shared" si="0"/>
        <v>Muss</v>
      </c>
      <c r="N56" s="217" t="str">
        <f t="shared" si="1"/>
        <v/>
      </c>
      <c r="O56" s="217" t="str">
        <f t="shared" si="2"/>
        <v/>
      </c>
      <c r="P56" s="218" t="str">
        <f t="shared" si="3"/>
        <v/>
      </c>
      <c r="Q56" s="217" t="str">
        <f t="shared" si="4"/>
        <v/>
      </c>
      <c r="R56" s="217" t="str">
        <f t="shared" si="5"/>
        <v/>
      </c>
      <c r="S56" s="219" t="str">
        <f t="shared" si="6"/>
        <v/>
      </c>
      <c r="T56" s="220" t="str">
        <f xml:space="preserve"> IF(AND($E56&gt;0,H56&lt;&gt;""),IF( H56="A", $E56, IF( H56="B", $E56 * Prozent_B, IF( H56="C", $E56 *Prozent_C, IF( H56="D", 0, "Fehler" ) ) ) ), "")</f>
        <v/>
      </c>
      <c r="U56" s="220" t="str">
        <f xml:space="preserve"> IF( $E56&gt;0,IF(K56&gt;0, IF( K56="A", $E56, IF( K56="B", $E56 * Prozent_B, IF( K56="C", $E56 *Prozent_C, IF( K56="D", 0, "Fehler" ) ) ) ),T56), "")</f>
        <v/>
      </c>
      <c r="V56" s="213" t="str">
        <f t="shared" si="7"/>
        <v/>
      </c>
    </row>
    <row r="57" spans="1:22" ht="57" thickBot="1" x14ac:dyDescent="0.35">
      <c r="A57" s="222" t="s">
        <v>1144</v>
      </c>
      <c r="B57" s="223"/>
      <c r="C57" s="222" t="s">
        <v>289</v>
      </c>
      <c r="D57" s="223" t="s">
        <v>68</v>
      </c>
      <c r="E57" s="223"/>
      <c r="F57" s="223"/>
      <c r="G57" s="226"/>
      <c r="H57" s="43"/>
      <c r="I57" s="42"/>
      <c r="J57" s="42"/>
      <c r="K57" s="213"/>
      <c r="L57" s="215"/>
      <c r="M57" s="216" t="str">
        <f t="shared" si="0"/>
        <v>Muss</v>
      </c>
      <c r="N57" s="217" t="str">
        <f t="shared" si="1"/>
        <v/>
      </c>
      <c r="O57" s="217" t="str">
        <f t="shared" si="2"/>
        <v/>
      </c>
      <c r="P57" s="218" t="str">
        <f t="shared" si="3"/>
        <v/>
      </c>
      <c r="Q57" s="217" t="str">
        <f t="shared" si="4"/>
        <v/>
      </c>
      <c r="R57" s="217" t="str">
        <f t="shared" si="5"/>
        <v/>
      </c>
      <c r="S57" s="219" t="str">
        <f t="shared" si="6"/>
        <v/>
      </c>
      <c r="T57" s="220" t="str">
        <f xml:space="preserve"> IF(AND($E57&gt;0,H57&lt;&gt;""),IF( H57="A", $E57, IF( H57="B", $E57 * Prozent_B, IF( H57="C", $E57 *Prozent_C, IF( H57="D", 0, "Fehler" ) ) ) ), "")</f>
        <v/>
      </c>
      <c r="U57" s="220" t="str">
        <f xml:space="preserve"> IF( $E57&gt;0,IF(K57&gt;0, IF( K57="A", $E57, IF( K57="B", $E57 * Prozent_B, IF( K57="C", $E57 *Prozent_C, IF( K57="D", 0, "Fehler" ) ) ) ),T57), "")</f>
        <v/>
      </c>
      <c r="V57" s="213" t="str">
        <f t="shared" si="7"/>
        <v/>
      </c>
    </row>
    <row r="58" spans="1:22" ht="14.6" thickBot="1" x14ac:dyDescent="0.35">
      <c r="A58" s="222" t="s">
        <v>1145</v>
      </c>
      <c r="B58" s="223"/>
      <c r="C58" s="222" t="s">
        <v>290</v>
      </c>
      <c r="D58" s="223" t="s">
        <v>68</v>
      </c>
      <c r="E58" s="223"/>
      <c r="F58" s="223"/>
      <c r="G58" s="226"/>
      <c r="H58" s="43"/>
      <c r="I58" s="42"/>
      <c r="J58" s="42"/>
      <c r="K58" s="213"/>
      <c r="L58" s="215"/>
      <c r="M58" s="216" t="str">
        <f t="shared" si="0"/>
        <v>Muss</v>
      </c>
      <c r="N58" s="217" t="str">
        <f t="shared" si="1"/>
        <v/>
      </c>
      <c r="O58" s="217" t="str">
        <f t="shared" si="2"/>
        <v/>
      </c>
      <c r="P58" s="218" t="str">
        <f t="shared" si="3"/>
        <v/>
      </c>
      <c r="Q58" s="217" t="str">
        <f t="shared" si="4"/>
        <v/>
      </c>
      <c r="R58" s="217" t="str">
        <f t="shared" si="5"/>
        <v/>
      </c>
      <c r="S58" s="219" t="str">
        <f t="shared" si="6"/>
        <v/>
      </c>
      <c r="T58" s="220" t="str">
        <f xml:space="preserve"> IF(AND($E58&gt;0,H58&lt;&gt;""),IF( H58="A", $E58, IF( H58="B", $E58 * Prozent_B, IF( H58="C", $E58 *Prozent_C, IF( H58="D", 0, "Fehler" ) ) ) ), "")</f>
        <v/>
      </c>
      <c r="U58" s="220" t="str">
        <f xml:space="preserve"> IF( $E58&gt;0,IF(K58&gt;0, IF( K58="A", $E58, IF( K58="B", $E58 * Prozent_B, IF( K58="C", $E58 *Prozent_C, IF( K58="D", 0, "Fehler" ) ) ) ),T58), "")</f>
        <v/>
      </c>
      <c r="V58" s="213" t="str">
        <f t="shared" si="7"/>
        <v/>
      </c>
    </row>
    <row r="59" spans="1:22" ht="14.6" thickBot="1" x14ac:dyDescent="0.35">
      <c r="A59" s="222" t="s">
        <v>1146</v>
      </c>
      <c r="B59" s="223"/>
      <c r="C59" s="222" t="s">
        <v>291</v>
      </c>
      <c r="D59" s="223" t="s">
        <v>68</v>
      </c>
      <c r="E59" s="223"/>
      <c r="F59" s="223"/>
      <c r="G59" s="226"/>
      <c r="H59" s="43"/>
      <c r="I59" s="42"/>
      <c r="J59" s="42"/>
      <c r="K59" s="213"/>
      <c r="L59" s="215"/>
      <c r="M59" s="216" t="str">
        <f t="shared" si="0"/>
        <v>Muss</v>
      </c>
      <c r="N59" s="217" t="str">
        <f t="shared" si="1"/>
        <v/>
      </c>
      <c r="O59" s="217" t="str">
        <f t="shared" si="2"/>
        <v/>
      </c>
      <c r="P59" s="218" t="str">
        <f t="shared" si="3"/>
        <v/>
      </c>
      <c r="Q59" s="217" t="str">
        <f t="shared" si="4"/>
        <v/>
      </c>
      <c r="R59" s="217" t="str">
        <f t="shared" si="5"/>
        <v/>
      </c>
      <c r="S59" s="219" t="str">
        <f t="shared" si="6"/>
        <v/>
      </c>
      <c r="T59" s="220" t="str">
        <f xml:space="preserve"> IF(AND($E59&gt;0,H59&lt;&gt;""),IF( H59="A", $E59, IF( H59="B", $E59 * Prozent_B, IF( H59="C", $E59 *Prozent_C, IF( H59="D", 0, "Fehler" ) ) ) ), "")</f>
        <v/>
      </c>
      <c r="U59" s="220" t="str">
        <f xml:space="preserve"> IF( $E59&gt;0,IF(K59&gt;0, IF( K59="A", $E59, IF( K59="B", $E59 * Prozent_B, IF( K59="C", $E59 *Prozent_C, IF( K59="D", 0, "Fehler" ) ) ) ),T59), "")</f>
        <v/>
      </c>
      <c r="V59" s="213" t="str">
        <f t="shared" si="7"/>
        <v/>
      </c>
    </row>
    <row r="60" spans="1:22" ht="15.9" thickBot="1" x14ac:dyDescent="0.35">
      <c r="A60" s="222"/>
      <c r="B60" s="223"/>
      <c r="C60" s="229" t="s">
        <v>850</v>
      </c>
      <c r="D60" s="223"/>
      <c r="E60" s="223"/>
      <c r="F60" s="223"/>
      <c r="G60" s="226"/>
      <c r="H60" s="43"/>
      <c r="I60" s="42"/>
      <c r="J60" s="42"/>
      <c r="K60" s="213"/>
      <c r="L60" s="215"/>
      <c r="M60" s="216" t="str">
        <f t="shared" si="0"/>
        <v/>
      </c>
      <c r="N60" s="217" t="str">
        <f t="shared" si="1"/>
        <v/>
      </c>
      <c r="O60" s="217" t="str">
        <f t="shared" si="2"/>
        <v/>
      </c>
      <c r="P60" s="218" t="str">
        <f t="shared" si="3"/>
        <v/>
      </c>
      <c r="Q60" s="217" t="str">
        <f t="shared" si="4"/>
        <v/>
      </c>
      <c r="R60" s="217" t="str">
        <f t="shared" si="5"/>
        <v/>
      </c>
      <c r="S60" s="219" t="str">
        <f t="shared" si="6"/>
        <v/>
      </c>
      <c r="T60" s="220" t="str">
        <f xml:space="preserve"> IF(AND($E60&gt;0,H60&lt;&gt;""),IF( H60="A", $E60, IF( H60="B", $E60 * Prozent_B, IF( H60="C", $E60 *Prozent_C, IF( H60="D", 0, "Fehler" ) ) ) ), "")</f>
        <v/>
      </c>
      <c r="U60" s="220" t="str">
        <f xml:space="preserve"> IF( $E60&gt;0,IF(K60&gt;0, IF( K60="A", $E60, IF( K60="B", $E60 * Prozent_B, IF( K60="C", $E60 *Prozent_C, IF( K60="D", 0, "Fehler" ) ) ) ),T60), "")</f>
        <v/>
      </c>
      <c r="V60" s="213" t="str">
        <f t="shared" si="7"/>
        <v/>
      </c>
    </row>
    <row r="61" spans="1:22" ht="28.75" thickBot="1" x14ac:dyDescent="0.35">
      <c r="A61" s="222"/>
      <c r="B61" s="223"/>
      <c r="C61" s="222" t="s">
        <v>292</v>
      </c>
      <c r="D61" s="223"/>
      <c r="E61" s="223"/>
      <c r="F61" s="223"/>
      <c r="G61" s="226"/>
      <c r="H61" s="43"/>
      <c r="I61" s="42"/>
      <c r="J61" s="42"/>
      <c r="K61" s="213"/>
      <c r="L61" s="215"/>
      <c r="M61" s="216" t="str">
        <f t="shared" si="0"/>
        <v/>
      </c>
      <c r="N61" s="217" t="str">
        <f t="shared" si="1"/>
        <v/>
      </c>
      <c r="O61" s="217" t="str">
        <f t="shared" si="2"/>
        <v/>
      </c>
      <c r="P61" s="218" t="str">
        <f t="shared" si="3"/>
        <v/>
      </c>
      <c r="Q61" s="217" t="str">
        <f t="shared" si="4"/>
        <v/>
      </c>
      <c r="R61" s="217" t="str">
        <f t="shared" si="5"/>
        <v/>
      </c>
      <c r="S61" s="219" t="str">
        <f t="shared" si="6"/>
        <v/>
      </c>
      <c r="T61" s="220" t="str">
        <f xml:space="preserve"> IF(AND($E61&gt;0,H61&lt;&gt;""),IF( H61="A", $E61, IF( H61="B", $E61 * Prozent_B, IF( H61="C", $E61 *Prozent_C, IF( H61="D", 0, "Fehler" ) ) ) ), "")</f>
        <v/>
      </c>
      <c r="U61" s="220" t="str">
        <f xml:space="preserve"> IF( $E61&gt;0,IF(K61&gt;0, IF( K61="A", $E61, IF( K61="B", $E61 * Prozent_B, IF( K61="C", $E61 *Prozent_C, IF( K61="D", 0, "Fehler" ) ) ) ),T61), "")</f>
        <v/>
      </c>
      <c r="V61" s="213" t="str">
        <f t="shared" si="7"/>
        <v/>
      </c>
    </row>
    <row r="62" spans="1:22" ht="14.6" thickBot="1" x14ac:dyDescent="0.35">
      <c r="A62" s="222" t="s">
        <v>1147</v>
      </c>
      <c r="B62" s="223"/>
      <c r="C62" s="222" t="s">
        <v>851</v>
      </c>
      <c r="D62" s="223" t="s">
        <v>68</v>
      </c>
      <c r="E62" s="223"/>
      <c r="F62" s="223"/>
      <c r="G62" s="226"/>
      <c r="H62" s="43"/>
      <c r="I62" s="42"/>
      <c r="J62" s="42"/>
      <c r="K62" s="213"/>
      <c r="L62" s="215"/>
      <c r="M62" s="216" t="str">
        <f t="shared" si="0"/>
        <v>Muss</v>
      </c>
      <c r="N62" s="217" t="str">
        <f t="shared" si="1"/>
        <v/>
      </c>
      <c r="O62" s="217" t="str">
        <f t="shared" si="2"/>
        <v/>
      </c>
      <c r="P62" s="218" t="str">
        <f t="shared" si="3"/>
        <v/>
      </c>
      <c r="Q62" s="217" t="str">
        <f t="shared" si="4"/>
        <v/>
      </c>
      <c r="R62" s="217" t="str">
        <f t="shared" si="5"/>
        <v/>
      </c>
      <c r="S62" s="219" t="str">
        <f t="shared" si="6"/>
        <v/>
      </c>
      <c r="T62" s="220" t="str">
        <f xml:space="preserve"> IF(AND($E62&gt;0,H62&lt;&gt;""),IF( H62="A", $E62, IF( H62="B", $E62 * Prozent_B, IF( H62="C", $E62 *Prozent_C, IF( H62="D", 0, "Fehler" ) ) ) ), "")</f>
        <v/>
      </c>
      <c r="U62" s="220" t="str">
        <f xml:space="preserve"> IF( $E62&gt;0,IF(K62&gt;0, IF( K62="A", $E62, IF( K62="B", $E62 * Prozent_B, IF( K62="C", $E62 *Prozent_C, IF( K62="D", 0, "Fehler" ) ) ) ),T62), "")</f>
        <v/>
      </c>
      <c r="V62" s="213" t="str">
        <f t="shared" si="7"/>
        <v/>
      </c>
    </row>
    <row r="63" spans="1:22" ht="14.6" thickBot="1" x14ac:dyDescent="0.35">
      <c r="A63" s="222" t="s">
        <v>1148</v>
      </c>
      <c r="B63" s="223"/>
      <c r="C63" s="222" t="s">
        <v>852</v>
      </c>
      <c r="D63" s="223" t="s">
        <v>68</v>
      </c>
      <c r="E63" s="223"/>
      <c r="F63" s="223"/>
      <c r="G63" s="226"/>
      <c r="H63" s="43"/>
      <c r="I63" s="42"/>
      <c r="J63" s="42"/>
      <c r="K63" s="213"/>
      <c r="L63" s="215"/>
      <c r="M63" s="216" t="str">
        <f t="shared" si="0"/>
        <v>Muss</v>
      </c>
      <c r="N63" s="217" t="str">
        <f t="shared" si="1"/>
        <v/>
      </c>
      <c r="O63" s="217" t="str">
        <f t="shared" si="2"/>
        <v/>
      </c>
      <c r="P63" s="218" t="str">
        <f t="shared" si="3"/>
        <v/>
      </c>
      <c r="Q63" s="217" t="str">
        <f t="shared" si="4"/>
        <v/>
      </c>
      <c r="R63" s="217" t="str">
        <f t="shared" si="5"/>
        <v/>
      </c>
      <c r="S63" s="219" t="str">
        <f t="shared" si="6"/>
        <v/>
      </c>
      <c r="T63" s="220" t="str">
        <f xml:space="preserve"> IF(AND($E63&gt;0,H63&lt;&gt;""),IF( H63="A", $E63, IF( H63="B", $E63 * Prozent_B, IF( H63="C", $E63 *Prozent_C, IF( H63="D", 0, "Fehler" ) ) ) ), "")</f>
        <v/>
      </c>
      <c r="U63" s="220" t="str">
        <f xml:space="preserve"> IF( $E63&gt;0,IF(K63&gt;0, IF( K63="A", $E63, IF( K63="B", $E63 * Prozent_B, IF( K63="C", $E63 *Prozent_C, IF( K63="D", 0, "Fehler" ) ) ) ),T63), "")</f>
        <v/>
      </c>
      <c r="V63" s="213" t="str">
        <f t="shared" si="7"/>
        <v/>
      </c>
    </row>
    <row r="64" spans="1:22" ht="14.6" thickBot="1" x14ac:dyDescent="0.35">
      <c r="A64" s="222" t="s">
        <v>1149</v>
      </c>
      <c r="B64" s="223"/>
      <c r="C64" s="222" t="s">
        <v>853</v>
      </c>
      <c r="D64" s="223" t="s">
        <v>68</v>
      </c>
      <c r="E64" s="223"/>
      <c r="F64" s="223"/>
      <c r="G64" s="226"/>
      <c r="H64" s="43"/>
      <c r="I64" s="42"/>
      <c r="J64" s="42"/>
      <c r="K64" s="213"/>
      <c r="L64" s="215"/>
      <c r="M64" s="216" t="str">
        <f t="shared" si="0"/>
        <v>Muss</v>
      </c>
      <c r="N64" s="217" t="str">
        <f t="shared" si="1"/>
        <v/>
      </c>
      <c r="O64" s="217" t="str">
        <f t="shared" si="2"/>
        <v/>
      </c>
      <c r="P64" s="218" t="str">
        <f t="shared" si="3"/>
        <v/>
      </c>
      <c r="Q64" s="217" t="str">
        <f t="shared" si="4"/>
        <v/>
      </c>
      <c r="R64" s="217" t="str">
        <f t="shared" si="5"/>
        <v/>
      </c>
      <c r="S64" s="219" t="str">
        <f t="shared" si="6"/>
        <v/>
      </c>
      <c r="T64" s="220" t="str">
        <f xml:space="preserve"> IF(AND($E64&gt;0,H64&lt;&gt;""),IF( H64="A", $E64, IF( H64="B", $E64 * Prozent_B, IF( H64="C", $E64 *Prozent_C, IF( H64="D", 0, "Fehler" ) ) ) ), "")</f>
        <v/>
      </c>
      <c r="U64" s="220" t="str">
        <f xml:space="preserve"> IF( $E64&gt;0,IF(K64&gt;0, IF( K64="A", $E64, IF( K64="B", $E64 * Prozent_B, IF( K64="C", $E64 *Prozent_C, IF( K64="D", 0, "Fehler" ) ) ) ),T64), "")</f>
        <v/>
      </c>
      <c r="V64" s="213" t="str">
        <f t="shared" si="7"/>
        <v/>
      </c>
    </row>
    <row r="65" spans="1:22" ht="28.75" thickBot="1" x14ac:dyDescent="0.35">
      <c r="A65" s="222" t="s">
        <v>1150</v>
      </c>
      <c r="B65" s="223"/>
      <c r="C65" s="222" t="s">
        <v>293</v>
      </c>
      <c r="D65" s="223" t="s">
        <v>68</v>
      </c>
      <c r="E65" s="223"/>
      <c r="F65" s="223"/>
      <c r="G65" s="226"/>
      <c r="H65" s="43"/>
      <c r="I65" s="42"/>
      <c r="J65" s="42"/>
      <c r="K65" s="213"/>
      <c r="L65" s="215"/>
      <c r="M65" s="216" t="str">
        <f t="shared" si="0"/>
        <v>Muss</v>
      </c>
      <c r="N65" s="217" t="str">
        <f t="shared" si="1"/>
        <v/>
      </c>
      <c r="O65" s="217" t="str">
        <f t="shared" si="2"/>
        <v/>
      </c>
      <c r="P65" s="218" t="str">
        <f t="shared" si="3"/>
        <v/>
      </c>
      <c r="Q65" s="217" t="str">
        <f t="shared" si="4"/>
        <v/>
      </c>
      <c r="R65" s="217" t="str">
        <f t="shared" si="5"/>
        <v/>
      </c>
      <c r="S65" s="219" t="str">
        <f t="shared" si="6"/>
        <v/>
      </c>
      <c r="T65" s="220" t="str">
        <f xml:space="preserve"> IF(AND($E65&gt;0,H65&lt;&gt;""),IF( H65="A", $E65, IF( H65="B", $E65 * Prozent_B, IF( H65="C", $E65 *Prozent_C, IF( H65="D", 0, "Fehler" ) ) ) ), "")</f>
        <v/>
      </c>
      <c r="U65" s="220" t="str">
        <f xml:space="preserve"> IF( $E65&gt;0,IF(K65&gt;0, IF( K65="A", $E65, IF( K65="B", $E65 * Prozent_B, IF( K65="C", $E65 *Prozent_C, IF( K65="D", 0, "Fehler" ) ) ) ),T65), "")</f>
        <v/>
      </c>
      <c r="V65" s="213" t="str">
        <f t="shared" si="7"/>
        <v/>
      </c>
    </row>
    <row r="66" spans="1:22" ht="14.6" thickBot="1" x14ac:dyDescent="0.35">
      <c r="A66" s="222" t="s">
        <v>1151</v>
      </c>
      <c r="B66" s="223"/>
      <c r="C66" s="222" t="s">
        <v>294</v>
      </c>
      <c r="D66" s="223" t="s">
        <v>68</v>
      </c>
      <c r="E66" s="223"/>
      <c r="F66" s="223"/>
      <c r="G66" s="226"/>
      <c r="H66" s="43"/>
      <c r="I66" s="42"/>
      <c r="J66" s="42"/>
      <c r="K66" s="213"/>
      <c r="L66" s="215"/>
      <c r="M66" s="216" t="str">
        <f t="shared" si="0"/>
        <v>Muss</v>
      </c>
      <c r="N66" s="217" t="str">
        <f t="shared" si="1"/>
        <v/>
      </c>
      <c r="O66" s="217" t="str">
        <f t="shared" si="2"/>
        <v/>
      </c>
      <c r="P66" s="218" t="str">
        <f t="shared" si="3"/>
        <v/>
      </c>
      <c r="Q66" s="217" t="str">
        <f t="shared" si="4"/>
        <v/>
      </c>
      <c r="R66" s="217" t="str">
        <f t="shared" si="5"/>
        <v/>
      </c>
      <c r="S66" s="219" t="str">
        <f t="shared" si="6"/>
        <v/>
      </c>
      <c r="T66" s="220" t="str">
        <f xml:space="preserve"> IF(AND($E66&gt;0,H66&lt;&gt;""),IF( H66="A", $E66, IF( H66="B", $E66 * Prozent_B, IF( H66="C", $E66 *Prozent_C, IF( H66="D", 0, "Fehler" ) ) ) ), "")</f>
        <v/>
      </c>
      <c r="U66" s="220" t="str">
        <f xml:space="preserve"> IF( $E66&gt;0,IF(K66&gt;0, IF( K66="A", $E66, IF( K66="B", $E66 * Prozent_B, IF( K66="C", $E66 *Prozent_C, IF( K66="D", 0, "Fehler" ) ) ) ),T66), "")</f>
        <v/>
      </c>
      <c r="V66" s="213" t="str">
        <f t="shared" si="7"/>
        <v/>
      </c>
    </row>
    <row r="67" spans="1:22" ht="28.75" thickBot="1" x14ac:dyDescent="0.35">
      <c r="A67" s="222" t="s">
        <v>1152</v>
      </c>
      <c r="B67" s="223"/>
      <c r="C67" s="222" t="s">
        <v>295</v>
      </c>
      <c r="D67" s="223" t="s">
        <v>68</v>
      </c>
      <c r="E67" s="223"/>
      <c r="F67" s="223"/>
      <c r="G67" s="226"/>
      <c r="H67" s="43"/>
      <c r="I67" s="42"/>
      <c r="J67" s="42"/>
      <c r="K67" s="213"/>
      <c r="L67" s="215"/>
      <c r="M67" s="216" t="str">
        <f t="shared" si="0"/>
        <v>Muss</v>
      </c>
      <c r="N67" s="217" t="str">
        <f t="shared" si="1"/>
        <v/>
      </c>
      <c r="O67" s="217" t="str">
        <f t="shared" si="2"/>
        <v/>
      </c>
      <c r="P67" s="218" t="str">
        <f t="shared" si="3"/>
        <v/>
      </c>
      <c r="Q67" s="217" t="str">
        <f t="shared" si="4"/>
        <v/>
      </c>
      <c r="R67" s="217" t="str">
        <f t="shared" si="5"/>
        <v/>
      </c>
      <c r="S67" s="219" t="str">
        <f t="shared" si="6"/>
        <v/>
      </c>
      <c r="T67" s="220" t="str">
        <f xml:space="preserve"> IF(AND($E67&gt;0,H67&lt;&gt;""),IF( H67="A", $E67, IF( H67="B", $E67 * Prozent_B, IF( H67="C", $E67 *Prozent_C, IF( H67="D", 0, "Fehler" ) ) ) ), "")</f>
        <v/>
      </c>
      <c r="U67" s="220" t="str">
        <f xml:space="preserve"> IF( $E67&gt;0,IF(K67&gt;0, IF( K67="A", $E67, IF( K67="B", $E67 * Prozent_B, IF( K67="C", $E67 *Prozent_C, IF( K67="D", 0, "Fehler" ) ) ) ),T67), "")</f>
        <v/>
      </c>
      <c r="V67" s="213" t="str">
        <f t="shared" si="7"/>
        <v/>
      </c>
    </row>
    <row r="68" spans="1:22" ht="28.75" thickBot="1" x14ac:dyDescent="0.35">
      <c r="A68" s="222" t="s">
        <v>1153</v>
      </c>
      <c r="B68" s="223"/>
      <c r="C68" s="222" t="s">
        <v>296</v>
      </c>
      <c r="D68" s="223" t="s">
        <v>68</v>
      </c>
      <c r="E68" s="223"/>
      <c r="F68" s="223"/>
      <c r="G68" s="226"/>
      <c r="H68" s="43"/>
      <c r="I68" s="42"/>
      <c r="J68" s="42"/>
      <c r="K68" s="213"/>
      <c r="L68" s="215"/>
      <c r="M68" s="216" t="str">
        <f t="shared" si="0"/>
        <v>Muss</v>
      </c>
      <c r="N68" s="217" t="str">
        <f t="shared" si="1"/>
        <v/>
      </c>
      <c r="O68" s="217" t="str">
        <f t="shared" si="2"/>
        <v/>
      </c>
      <c r="P68" s="218" t="str">
        <f t="shared" si="3"/>
        <v/>
      </c>
      <c r="Q68" s="217" t="str">
        <f t="shared" si="4"/>
        <v/>
      </c>
      <c r="R68" s="217" t="str">
        <f t="shared" si="5"/>
        <v/>
      </c>
      <c r="S68" s="219" t="str">
        <f t="shared" si="6"/>
        <v/>
      </c>
      <c r="T68" s="220" t="str">
        <f xml:space="preserve"> IF(AND($E68&gt;0,H68&lt;&gt;""),IF( H68="A", $E68, IF( H68="B", $E68 * Prozent_B, IF( H68="C", $E68 *Prozent_C, IF( H68="D", 0, "Fehler" ) ) ) ), "")</f>
        <v/>
      </c>
      <c r="U68" s="220" t="str">
        <f xml:space="preserve"> IF( $E68&gt;0,IF(K68&gt;0, IF( K68="A", $E68, IF( K68="B", $E68 * Prozent_B, IF( K68="C", $E68 *Prozent_C, IF( K68="D", 0, "Fehler" ) ) ) ),T68), "")</f>
        <v/>
      </c>
      <c r="V68" s="213" t="str">
        <f t="shared" si="7"/>
        <v/>
      </c>
    </row>
    <row r="69" spans="1:22" ht="71.150000000000006" thickBot="1" x14ac:dyDescent="0.35">
      <c r="A69" s="222" t="s">
        <v>1154</v>
      </c>
      <c r="B69" s="223"/>
      <c r="C69" s="222" t="s">
        <v>297</v>
      </c>
      <c r="D69" s="223" t="s">
        <v>68</v>
      </c>
      <c r="E69" s="223"/>
      <c r="F69" s="223"/>
      <c r="G69" s="226"/>
      <c r="H69" s="43"/>
      <c r="I69" s="42"/>
      <c r="J69" s="42"/>
      <c r="K69" s="213"/>
      <c r="L69" s="215"/>
      <c r="M69" s="216" t="str">
        <f t="shared" si="0"/>
        <v>Muss</v>
      </c>
      <c r="N69" s="217" t="str">
        <f t="shared" si="1"/>
        <v/>
      </c>
      <c r="O69" s="217" t="str">
        <f t="shared" si="2"/>
        <v/>
      </c>
      <c r="P69" s="218" t="str">
        <f t="shared" si="3"/>
        <v/>
      </c>
      <c r="Q69" s="217" t="str">
        <f t="shared" si="4"/>
        <v/>
      </c>
      <c r="R69" s="217" t="str">
        <f t="shared" si="5"/>
        <v/>
      </c>
      <c r="S69" s="219" t="str">
        <f t="shared" si="6"/>
        <v/>
      </c>
      <c r="T69" s="220" t="str">
        <f xml:space="preserve"> IF(AND($E69&gt;0,H69&lt;&gt;""),IF( H69="A", $E69, IF( H69="B", $E69 * Prozent_B, IF( H69="C", $E69 *Prozent_C, IF( H69="D", 0, "Fehler" ) ) ) ), "")</f>
        <v/>
      </c>
      <c r="U69" s="220" t="str">
        <f xml:space="preserve"> IF( $E69&gt;0,IF(K69&gt;0, IF( K69="A", $E69, IF( K69="B", $E69 * Prozent_B, IF( K69="C", $E69 *Prozent_C, IF( K69="D", 0, "Fehler" ) ) ) ),T69), "")</f>
        <v/>
      </c>
      <c r="V69" s="213" t="str">
        <f t="shared" si="7"/>
        <v/>
      </c>
    </row>
    <row r="70" spans="1:22" ht="14.6" thickBot="1" x14ac:dyDescent="0.35">
      <c r="A70" s="222" t="s">
        <v>1155</v>
      </c>
      <c r="B70" s="223"/>
      <c r="C70" s="222" t="s">
        <v>298</v>
      </c>
      <c r="D70" s="223" t="s">
        <v>68</v>
      </c>
      <c r="E70" s="223"/>
      <c r="F70" s="223"/>
      <c r="G70" s="226"/>
      <c r="H70" s="43"/>
      <c r="I70" s="42"/>
      <c r="J70" s="42"/>
      <c r="K70" s="213"/>
      <c r="L70" s="215"/>
      <c r="M70" s="216" t="str">
        <f t="shared" si="0"/>
        <v>Muss</v>
      </c>
      <c r="N70" s="217" t="str">
        <f t="shared" si="1"/>
        <v/>
      </c>
      <c r="O70" s="217" t="str">
        <f t="shared" si="2"/>
        <v/>
      </c>
      <c r="P70" s="218" t="str">
        <f t="shared" si="3"/>
        <v/>
      </c>
      <c r="Q70" s="217" t="str">
        <f t="shared" si="4"/>
        <v/>
      </c>
      <c r="R70" s="217" t="str">
        <f t="shared" si="5"/>
        <v/>
      </c>
      <c r="S70" s="219" t="str">
        <f t="shared" si="6"/>
        <v/>
      </c>
      <c r="T70" s="220" t="str">
        <f xml:space="preserve"> IF(AND($E70&gt;0,H70&lt;&gt;""),IF( H70="A", $E70, IF( H70="B", $E70 * Prozent_B, IF( H70="C", $E70 *Prozent_C, IF( H70="D", 0, "Fehler" ) ) ) ), "")</f>
        <v/>
      </c>
      <c r="U70" s="220" t="str">
        <f xml:space="preserve"> IF( $E70&gt;0,IF(K70&gt;0, IF( K70="A", $E70, IF( K70="B", $E70 * Prozent_B, IF( K70="C", $E70 *Prozent_C, IF( K70="D", 0, "Fehler" ) ) ) ),T70), "")</f>
        <v/>
      </c>
      <c r="V70" s="213" t="str">
        <f t="shared" si="7"/>
        <v/>
      </c>
    </row>
    <row r="71" spans="1:22" ht="42.9" thickBot="1" x14ac:dyDescent="0.35">
      <c r="A71" s="222" t="s">
        <v>1156</v>
      </c>
      <c r="B71" s="223"/>
      <c r="C71" s="222" t="s">
        <v>299</v>
      </c>
      <c r="D71" s="223" t="s">
        <v>68</v>
      </c>
      <c r="E71" s="223"/>
      <c r="F71" s="223"/>
      <c r="G71" s="226"/>
      <c r="H71" s="43"/>
      <c r="I71" s="42"/>
      <c r="J71" s="42"/>
      <c r="K71" s="213"/>
      <c r="L71" s="215"/>
      <c r="M71" s="216" t="str">
        <f t="shared" si="0"/>
        <v>Muss</v>
      </c>
      <c r="N71" s="217" t="str">
        <f t="shared" si="1"/>
        <v/>
      </c>
      <c r="O71" s="217" t="str">
        <f t="shared" si="2"/>
        <v/>
      </c>
      <c r="P71" s="218" t="str">
        <f t="shared" si="3"/>
        <v/>
      </c>
      <c r="Q71" s="217" t="str">
        <f t="shared" si="4"/>
        <v/>
      </c>
      <c r="R71" s="217" t="str">
        <f t="shared" si="5"/>
        <v/>
      </c>
      <c r="S71" s="219" t="str">
        <f t="shared" si="6"/>
        <v/>
      </c>
      <c r="T71" s="220" t="str">
        <f xml:space="preserve"> IF(AND($E71&gt;0,H71&lt;&gt;""),IF( H71="A", $E71, IF( H71="B", $E71 * Prozent_B, IF( H71="C", $E71 *Prozent_C, IF( H71="D", 0, "Fehler" ) ) ) ), "")</f>
        <v/>
      </c>
      <c r="U71" s="220" t="str">
        <f xml:space="preserve"> IF( $E71&gt;0,IF(K71&gt;0, IF( K71="A", $E71, IF( K71="B", $E71 * Prozent_B, IF( K71="C", $E71 *Prozent_C, IF( K71="D", 0, "Fehler" ) ) ) ),T71), "")</f>
        <v/>
      </c>
      <c r="V71" s="213" t="str">
        <f t="shared" si="7"/>
        <v/>
      </c>
    </row>
    <row r="72" spans="1:22" ht="28.75" thickBot="1" x14ac:dyDescent="0.35">
      <c r="A72" s="222"/>
      <c r="B72" s="223"/>
      <c r="C72" s="222" t="s">
        <v>300</v>
      </c>
      <c r="D72" s="223"/>
      <c r="E72" s="223"/>
      <c r="F72" s="223"/>
      <c r="G72" s="226"/>
      <c r="H72" s="43"/>
      <c r="I72" s="42"/>
      <c r="J72" s="42"/>
      <c r="K72" s="213"/>
      <c r="L72" s="215"/>
      <c r="M72" s="216" t="str">
        <f t="shared" si="0"/>
        <v/>
      </c>
      <c r="N72" s="217" t="str">
        <f t="shared" si="1"/>
        <v/>
      </c>
      <c r="O72" s="217" t="str">
        <f t="shared" si="2"/>
        <v/>
      </c>
      <c r="P72" s="218" t="str">
        <f t="shared" si="3"/>
        <v/>
      </c>
      <c r="Q72" s="217" t="str">
        <f t="shared" si="4"/>
        <v/>
      </c>
      <c r="R72" s="217" t="str">
        <f t="shared" si="5"/>
        <v/>
      </c>
      <c r="S72" s="219" t="str">
        <f t="shared" si="6"/>
        <v/>
      </c>
      <c r="T72" s="220" t="str">
        <f xml:space="preserve"> IF(AND($E72&gt;0,H72&lt;&gt;""),IF( H72="A", $E72, IF( H72="B", $E72 * Prozent_B, IF( H72="C", $E72 *Prozent_C, IF( H72="D", 0, "Fehler" ) ) ) ), "")</f>
        <v/>
      </c>
      <c r="U72" s="220" t="str">
        <f xml:space="preserve"> IF( $E72&gt;0,IF(K72&gt;0, IF( K72="A", $E72, IF( K72="B", $E72 * Prozent_B, IF( K72="C", $E72 *Prozent_C, IF( K72="D", 0, "Fehler" ) ) ) ),T72), "")</f>
        <v/>
      </c>
      <c r="V72" s="213" t="str">
        <f t="shared" si="7"/>
        <v/>
      </c>
    </row>
    <row r="73" spans="1:22" ht="14.6" thickBot="1" x14ac:dyDescent="0.35">
      <c r="A73" s="222" t="s">
        <v>1157</v>
      </c>
      <c r="B73" s="223"/>
      <c r="C73" s="222" t="s">
        <v>854</v>
      </c>
      <c r="D73" s="223"/>
      <c r="E73" s="223"/>
      <c r="F73" s="223"/>
      <c r="G73" s="226"/>
      <c r="H73" s="43"/>
      <c r="I73" s="42"/>
      <c r="J73" s="42"/>
      <c r="K73" s="213"/>
      <c r="L73" s="215"/>
      <c r="M73" s="216" t="str">
        <f t="shared" si="0"/>
        <v>Soll</v>
      </c>
      <c r="N73" s="217" t="str">
        <f t="shared" si="1"/>
        <v/>
      </c>
      <c r="O73" s="217" t="str">
        <f t="shared" si="2"/>
        <v>Fehler in Punktespalte</v>
      </c>
      <c r="P73" s="218" t="str">
        <f t="shared" si="3"/>
        <v/>
      </c>
      <c r="Q73" s="217" t="str">
        <f t="shared" si="4"/>
        <v/>
      </c>
      <c r="R73" s="217" t="str">
        <f t="shared" si="5"/>
        <v/>
      </c>
      <c r="S73" s="219" t="str">
        <f t="shared" si="6"/>
        <v/>
      </c>
      <c r="T73" s="220" t="str">
        <f xml:space="preserve"> IF(AND($E73&gt;0,H73&lt;&gt;""),IF( H73="A", $E73, IF( H73="B", $E73 * Prozent_B, IF( H73="C", $E73 *Prozent_C, IF( H73="D", 0, "Fehler" ) ) ) ), "")</f>
        <v/>
      </c>
      <c r="U73" s="220" t="str">
        <f xml:space="preserve"> IF( $E73&gt;0,IF(K73&gt;0, IF( K73="A", $E73, IF( K73="B", $E73 * Prozent_B, IF( K73="C", $E73 *Prozent_C, IF( K73="D", 0, "Fehler" ) ) ) ),T73), "")</f>
        <v/>
      </c>
      <c r="V73" s="213" t="str">
        <f t="shared" si="7"/>
        <v/>
      </c>
    </row>
    <row r="74" spans="1:22" ht="14.6" thickBot="1" x14ac:dyDescent="0.35">
      <c r="A74" s="222" t="s">
        <v>1158</v>
      </c>
      <c r="B74" s="223"/>
      <c r="C74" s="222" t="s">
        <v>855</v>
      </c>
      <c r="D74" s="223" t="s">
        <v>68</v>
      </c>
      <c r="E74" s="223"/>
      <c r="F74" s="223"/>
      <c r="G74" s="226"/>
      <c r="H74" s="43"/>
      <c r="I74" s="42"/>
      <c r="J74" s="42"/>
      <c r="K74" s="213"/>
      <c r="L74" s="215"/>
      <c r="M74" s="216" t="str">
        <f t="shared" ref="M74:M137" si="8">IF(ISERR(VALUE(SUBSTITUTE(A74,CHAR(160),""))),"",(IF(ISERROR(SEARCH("X",D74)),"Soll","Muss")))</f>
        <v>Muss</v>
      </c>
      <c r="N74" s="217" t="str">
        <f t="shared" ref="N74:N137" si="9">IF(AND(D74="x",F74&lt;&gt;""), "Fehler", "")</f>
        <v/>
      </c>
      <c r="O74" s="217" t="str">
        <f t="shared" ref="O74:O137" si="10">IF(M74="","",
      IF(M74="Soll",
           IF(NOT(ISNUMBER(E74)),"Fehler in Punktespalte",
                IF(NOT(E74&gt;0),"Fehler: Negative Punktzahl","")
               ),""
          )
     )</f>
        <v/>
      </c>
      <c r="P74" s="218" t="str">
        <f t="shared" ref="P74:P137" si="11">IF( AND(E74&gt;0,M74&lt;&gt;"soll"), "Fehler", "")</f>
        <v/>
      </c>
      <c r="Q74" s="217" t="str">
        <f t="shared" ref="Q74:Q137" si="12">IF( AND(A74="",D74="x"), "Fehler", "")</f>
        <v/>
      </c>
      <c r="R74" s="217" t="str">
        <f t="shared" ref="R74:R137" si="13">IF(AND(M74="Muss",NOT(E74="")),"Fehler","")</f>
        <v/>
      </c>
      <c r="S74" s="219" t="str">
        <f t="shared" ref="S74:S137" si="14">IF(
AND(F74&lt;&gt;"",OR(
ISERROR(SEARCH("Konzept",C74)),
ISERROR(SEARCH("benannt",C74)),
ISERROR(SEARCH("benennt",C74)),
ISERROR(SEARCH("gibt an",C74)),
ISERROR(SEARCH("erklärt",C74)),
ISERROR(SEARCH("erläutert",C74)),
))," 'E' richtig?",
IF(
AND(F74="",OR(
ISNUMBER(SEARCH("Konzept",C74)),
ISNUMBER(SEARCH("benannt",C74)),
ISNUMBER(SEARCH("benennt",C74)),
ISNUMBER(SEARCH("gibt an",C74)),
ISNUMBER(SEARCH("erklärt",C74)),
ISNUMBER(SEARCH("erläutert",C74))
)),"Fehlt hier 'E' ?",""))</f>
        <v/>
      </c>
      <c r="T74" s="220" t="str">
        <f xml:space="preserve"> IF(AND($E74&gt;0,H74&lt;&gt;""),IF( H74="A", $E74, IF( H74="B", $E74 * Prozent_B, IF( H74="C", $E74 *Prozent_C, IF( H74="D", 0, "Fehler" ) ) ) ), "")</f>
        <v/>
      </c>
      <c r="U74" s="220" t="str">
        <f xml:space="preserve"> IF( $E74&gt;0,IF(K74&gt;0, IF( K74="A", $E74, IF( K74="B", $E74 * Prozent_B, IF( K74="C", $E74 *Prozent_C, IF( K74="D", 0, "Fehler" ) ) ) ),T74), "")</f>
        <v/>
      </c>
      <c r="V74" s="213" t="str">
        <f t="shared" ref="V74:V137" si="15" xml:space="preserve"> IF( $M74 ="muss", IF(H74&lt;&gt;"",IF(IF(K74&gt;0, K74,H74)&lt;&gt;"A", "Fehler", ""), ""),"")</f>
        <v/>
      </c>
    </row>
    <row r="75" spans="1:22" ht="14.6" thickBot="1" x14ac:dyDescent="0.35">
      <c r="A75" s="222" t="s">
        <v>1159</v>
      </c>
      <c r="B75" s="223"/>
      <c r="C75" s="222" t="s">
        <v>856</v>
      </c>
      <c r="D75" s="223" t="s">
        <v>68</v>
      </c>
      <c r="E75" s="223"/>
      <c r="F75" s="223"/>
      <c r="G75" s="226"/>
      <c r="H75" s="43"/>
      <c r="I75" s="42"/>
      <c r="J75" s="42"/>
      <c r="K75" s="213"/>
      <c r="L75" s="215"/>
      <c r="M75" s="216" t="str">
        <f t="shared" si="8"/>
        <v>Muss</v>
      </c>
      <c r="N75" s="217" t="str">
        <f t="shared" si="9"/>
        <v/>
      </c>
      <c r="O75" s="217" t="str">
        <f t="shared" si="10"/>
        <v/>
      </c>
      <c r="P75" s="218" t="str">
        <f t="shared" si="11"/>
        <v/>
      </c>
      <c r="Q75" s="217" t="str">
        <f t="shared" si="12"/>
        <v/>
      </c>
      <c r="R75" s="217" t="str">
        <f t="shared" si="13"/>
        <v/>
      </c>
      <c r="S75" s="219" t="str">
        <f t="shared" si="14"/>
        <v/>
      </c>
      <c r="T75" s="220" t="str">
        <f xml:space="preserve"> IF(AND($E75&gt;0,H75&lt;&gt;""),IF( H75="A", $E75, IF( H75="B", $E75 * Prozent_B, IF( H75="C", $E75 *Prozent_C, IF( H75="D", 0, "Fehler" ) ) ) ), "")</f>
        <v/>
      </c>
      <c r="U75" s="220" t="str">
        <f xml:space="preserve"> IF( $E75&gt;0,IF(K75&gt;0, IF( K75="A", $E75, IF( K75="B", $E75 * Prozent_B, IF( K75="C", $E75 *Prozent_C, IF( K75="D", 0, "Fehler" ) ) ) ),T75), "")</f>
        <v/>
      </c>
      <c r="V75" s="213" t="str">
        <f t="shared" si="15"/>
        <v/>
      </c>
    </row>
    <row r="76" spans="1:22" ht="15.9" thickBot="1" x14ac:dyDescent="0.35">
      <c r="A76" s="222"/>
      <c r="B76" s="223"/>
      <c r="C76" s="229" t="s">
        <v>857</v>
      </c>
      <c r="D76" s="223"/>
      <c r="E76" s="223"/>
      <c r="F76" s="223"/>
      <c r="G76" s="226"/>
      <c r="H76" s="43"/>
      <c r="I76" s="42"/>
      <c r="J76" s="42"/>
      <c r="K76" s="213"/>
      <c r="L76" s="215"/>
      <c r="M76" s="216" t="str">
        <f t="shared" si="8"/>
        <v/>
      </c>
      <c r="N76" s="217" t="str">
        <f t="shared" si="9"/>
        <v/>
      </c>
      <c r="O76" s="217" t="str">
        <f t="shared" si="10"/>
        <v/>
      </c>
      <c r="P76" s="218" t="str">
        <f t="shared" si="11"/>
        <v/>
      </c>
      <c r="Q76" s="217" t="str">
        <f t="shared" si="12"/>
        <v/>
      </c>
      <c r="R76" s="217" t="str">
        <f t="shared" si="13"/>
        <v/>
      </c>
      <c r="S76" s="219" t="str">
        <f t="shared" si="14"/>
        <v/>
      </c>
      <c r="T76" s="220" t="str">
        <f xml:space="preserve"> IF(AND($E76&gt;0,H76&lt;&gt;""),IF( H76="A", $E76, IF( H76="B", $E76 * Prozent_B, IF( H76="C", $E76 *Prozent_C, IF( H76="D", 0, "Fehler" ) ) ) ), "")</f>
        <v/>
      </c>
      <c r="U76" s="220" t="str">
        <f xml:space="preserve"> IF( $E76&gt;0,IF(K76&gt;0, IF( K76="A", $E76, IF( K76="B", $E76 * Prozent_B, IF( K76="C", $E76 *Prozent_C, IF( K76="D", 0, "Fehler" ) ) ) ),T76), "")</f>
        <v/>
      </c>
      <c r="V76" s="213" t="str">
        <f t="shared" si="15"/>
        <v/>
      </c>
    </row>
    <row r="77" spans="1:22" ht="14.6" thickBot="1" x14ac:dyDescent="0.35">
      <c r="A77" s="222" t="s">
        <v>1160</v>
      </c>
      <c r="B77" s="223"/>
      <c r="C77" s="222" t="s">
        <v>301</v>
      </c>
      <c r="D77" s="223" t="s">
        <v>68</v>
      </c>
      <c r="E77" s="223"/>
      <c r="F77" s="223"/>
      <c r="G77" s="226"/>
      <c r="H77" s="43"/>
      <c r="I77" s="42"/>
      <c r="J77" s="42"/>
      <c r="K77" s="213"/>
      <c r="L77" s="215"/>
      <c r="M77" s="216" t="str">
        <f t="shared" si="8"/>
        <v>Muss</v>
      </c>
      <c r="N77" s="217" t="str">
        <f t="shared" si="9"/>
        <v/>
      </c>
      <c r="O77" s="217" t="str">
        <f t="shared" si="10"/>
        <v/>
      </c>
      <c r="P77" s="218" t="str">
        <f t="shared" si="11"/>
        <v/>
      </c>
      <c r="Q77" s="217" t="str">
        <f t="shared" si="12"/>
        <v/>
      </c>
      <c r="R77" s="217" t="str">
        <f t="shared" si="13"/>
        <v/>
      </c>
      <c r="S77" s="219" t="str">
        <f t="shared" si="14"/>
        <v/>
      </c>
      <c r="T77" s="220" t="str">
        <f xml:space="preserve"> IF(AND($E77&gt;0,H77&lt;&gt;""),IF( H77="A", $E77, IF( H77="B", $E77 * Prozent_B, IF( H77="C", $E77 *Prozent_C, IF( H77="D", 0, "Fehler" ) ) ) ), "")</f>
        <v/>
      </c>
      <c r="U77" s="220" t="str">
        <f xml:space="preserve"> IF( $E77&gt;0,IF(K77&gt;0, IF( K77="A", $E77, IF( K77="B", $E77 * Prozent_B, IF( K77="C", $E77 *Prozent_C, IF( K77="D", 0, "Fehler" ) ) ) ),T77), "")</f>
        <v/>
      </c>
      <c r="V77" s="213" t="str">
        <f t="shared" si="15"/>
        <v/>
      </c>
    </row>
    <row r="78" spans="1:22" ht="14.6" thickBot="1" x14ac:dyDescent="0.35">
      <c r="A78" s="222" t="s">
        <v>1161</v>
      </c>
      <c r="B78" s="223"/>
      <c r="C78" s="222" t="s">
        <v>302</v>
      </c>
      <c r="D78" s="223" t="s">
        <v>68</v>
      </c>
      <c r="E78" s="223"/>
      <c r="F78" s="223"/>
      <c r="G78" s="226"/>
      <c r="H78" s="43"/>
      <c r="I78" s="42"/>
      <c r="J78" s="42"/>
      <c r="K78" s="213"/>
      <c r="L78" s="215"/>
      <c r="M78" s="216" t="str">
        <f t="shared" si="8"/>
        <v>Muss</v>
      </c>
      <c r="N78" s="217" t="str">
        <f t="shared" si="9"/>
        <v/>
      </c>
      <c r="O78" s="217" t="str">
        <f t="shared" si="10"/>
        <v/>
      </c>
      <c r="P78" s="218" t="str">
        <f t="shared" si="11"/>
        <v/>
      </c>
      <c r="Q78" s="217" t="str">
        <f t="shared" si="12"/>
        <v/>
      </c>
      <c r="R78" s="217" t="str">
        <f t="shared" si="13"/>
        <v/>
      </c>
      <c r="S78" s="219" t="str">
        <f t="shared" si="14"/>
        <v/>
      </c>
      <c r="T78" s="220" t="str">
        <f xml:space="preserve"> IF(AND($E78&gt;0,H78&lt;&gt;""),IF( H78="A", $E78, IF( H78="B", $E78 * Prozent_B, IF( H78="C", $E78 *Prozent_C, IF( H78="D", 0, "Fehler" ) ) ) ), "")</f>
        <v/>
      </c>
      <c r="U78" s="220" t="str">
        <f xml:space="preserve"> IF( $E78&gt;0,IF(K78&gt;0, IF( K78="A", $E78, IF( K78="B", $E78 * Prozent_B, IF( K78="C", $E78 *Prozent_C, IF( K78="D", 0, "Fehler" ) ) ) ),T78), "")</f>
        <v/>
      </c>
      <c r="V78" s="213" t="str">
        <f t="shared" si="15"/>
        <v/>
      </c>
    </row>
    <row r="79" spans="1:22" ht="14.6" thickBot="1" x14ac:dyDescent="0.35">
      <c r="A79" s="222" t="s">
        <v>1162</v>
      </c>
      <c r="B79" s="223"/>
      <c r="C79" s="222" t="s">
        <v>303</v>
      </c>
      <c r="D79" s="223" t="s">
        <v>68</v>
      </c>
      <c r="E79" s="223"/>
      <c r="F79" s="223"/>
      <c r="G79" s="226"/>
      <c r="H79" s="43"/>
      <c r="I79" s="42"/>
      <c r="J79" s="42"/>
      <c r="K79" s="213"/>
      <c r="L79" s="215"/>
      <c r="M79" s="216" t="str">
        <f t="shared" si="8"/>
        <v>Muss</v>
      </c>
      <c r="N79" s="217" t="str">
        <f t="shared" si="9"/>
        <v/>
      </c>
      <c r="O79" s="217" t="str">
        <f t="shared" si="10"/>
        <v/>
      </c>
      <c r="P79" s="218" t="str">
        <f t="shared" si="11"/>
        <v/>
      </c>
      <c r="Q79" s="217" t="str">
        <f t="shared" si="12"/>
        <v/>
      </c>
      <c r="R79" s="217" t="str">
        <f t="shared" si="13"/>
        <v/>
      </c>
      <c r="S79" s="219" t="str">
        <f t="shared" si="14"/>
        <v/>
      </c>
      <c r="T79" s="220" t="str">
        <f xml:space="preserve"> IF(AND($E79&gt;0,H79&lt;&gt;""),IF( H79="A", $E79, IF( H79="B", $E79 * Prozent_B, IF( H79="C", $E79 *Prozent_C, IF( H79="D", 0, "Fehler" ) ) ) ), "")</f>
        <v/>
      </c>
      <c r="U79" s="220" t="str">
        <f xml:space="preserve"> IF( $E79&gt;0,IF(K79&gt;0, IF( K79="A", $E79, IF( K79="B", $E79 * Prozent_B, IF( K79="C", $E79 *Prozent_C, IF( K79="D", 0, "Fehler" ) ) ) ),T79), "")</f>
        <v/>
      </c>
      <c r="V79" s="213" t="str">
        <f t="shared" si="15"/>
        <v/>
      </c>
    </row>
    <row r="80" spans="1:22" ht="15.9" thickBot="1" x14ac:dyDescent="0.35">
      <c r="A80" s="222"/>
      <c r="B80" s="223"/>
      <c r="C80" s="229" t="s">
        <v>858</v>
      </c>
      <c r="D80" s="223"/>
      <c r="E80" s="223"/>
      <c r="F80" s="223"/>
      <c r="G80" s="226"/>
      <c r="H80" s="43"/>
      <c r="I80" s="42"/>
      <c r="J80" s="42"/>
      <c r="K80" s="213"/>
      <c r="L80" s="215"/>
      <c r="M80" s="216" t="str">
        <f t="shared" si="8"/>
        <v/>
      </c>
      <c r="N80" s="217" t="str">
        <f t="shared" si="9"/>
        <v/>
      </c>
      <c r="O80" s="217" t="str">
        <f t="shared" si="10"/>
        <v/>
      </c>
      <c r="P80" s="218" t="str">
        <f t="shared" si="11"/>
        <v/>
      </c>
      <c r="Q80" s="217" t="str">
        <f t="shared" si="12"/>
        <v/>
      </c>
      <c r="R80" s="217" t="str">
        <f t="shared" si="13"/>
        <v/>
      </c>
      <c r="S80" s="219" t="str">
        <f t="shared" si="14"/>
        <v/>
      </c>
      <c r="T80" s="220" t="str">
        <f xml:space="preserve"> IF(AND($E80&gt;0,H80&lt;&gt;""),IF( H80="A", $E80, IF( H80="B", $E80 * Prozent_B, IF( H80="C", $E80 *Prozent_C, IF( H80="D", 0, "Fehler" ) ) ) ), "")</f>
        <v/>
      </c>
      <c r="U80" s="220" t="str">
        <f xml:space="preserve"> IF( $E80&gt;0,IF(K80&gt;0, IF( K80="A", $E80, IF( K80="B", $E80 * Prozent_B, IF( K80="C", $E80 *Prozent_C, IF( K80="D", 0, "Fehler" ) ) ) ),T80), "")</f>
        <v/>
      </c>
      <c r="V80" s="213" t="str">
        <f t="shared" si="15"/>
        <v/>
      </c>
    </row>
    <row r="81" spans="1:22" ht="28.75" thickBot="1" x14ac:dyDescent="0.35">
      <c r="A81" s="222" t="s">
        <v>1163</v>
      </c>
      <c r="B81" s="223"/>
      <c r="C81" s="222" t="s">
        <v>304</v>
      </c>
      <c r="D81" s="223" t="s">
        <v>68</v>
      </c>
      <c r="E81" s="223"/>
      <c r="F81" s="223"/>
      <c r="G81" s="226"/>
      <c r="H81" s="43"/>
      <c r="I81" s="42"/>
      <c r="J81" s="42"/>
      <c r="K81" s="213"/>
      <c r="L81" s="215"/>
      <c r="M81" s="216" t="str">
        <f t="shared" si="8"/>
        <v>Muss</v>
      </c>
      <c r="N81" s="217" t="str">
        <f t="shared" si="9"/>
        <v/>
      </c>
      <c r="O81" s="217" t="str">
        <f t="shared" si="10"/>
        <v/>
      </c>
      <c r="P81" s="218" t="str">
        <f t="shared" si="11"/>
        <v/>
      </c>
      <c r="Q81" s="217" t="str">
        <f t="shared" si="12"/>
        <v/>
      </c>
      <c r="R81" s="217" t="str">
        <f t="shared" si="13"/>
        <v/>
      </c>
      <c r="S81" s="219" t="str">
        <f t="shared" si="14"/>
        <v/>
      </c>
      <c r="T81" s="220" t="str">
        <f xml:space="preserve"> IF(AND($E81&gt;0,H81&lt;&gt;""),IF( H81="A", $E81, IF( H81="B", $E81 * Prozent_B, IF( H81="C", $E81 *Prozent_C, IF( H81="D", 0, "Fehler" ) ) ) ), "")</f>
        <v/>
      </c>
      <c r="U81" s="220" t="str">
        <f xml:space="preserve"> IF( $E81&gt;0,IF(K81&gt;0, IF( K81="A", $E81, IF( K81="B", $E81 * Prozent_B, IF( K81="C", $E81 *Prozent_C, IF( K81="D", 0, "Fehler" ) ) ) ),T81), "")</f>
        <v/>
      </c>
      <c r="V81" s="213" t="str">
        <f t="shared" si="15"/>
        <v/>
      </c>
    </row>
    <row r="82" spans="1:22" ht="42.9" thickBot="1" x14ac:dyDescent="0.35">
      <c r="A82" s="222" t="s">
        <v>1164</v>
      </c>
      <c r="B82" s="223"/>
      <c r="C82" s="222" t="s">
        <v>305</v>
      </c>
      <c r="D82" s="223" t="s">
        <v>68</v>
      </c>
      <c r="E82" s="223"/>
      <c r="F82" s="223"/>
      <c r="G82" s="226"/>
      <c r="H82" s="43"/>
      <c r="I82" s="42"/>
      <c r="J82" s="42"/>
      <c r="K82" s="213"/>
      <c r="L82" s="215"/>
      <c r="M82" s="216" t="str">
        <f t="shared" si="8"/>
        <v>Muss</v>
      </c>
      <c r="N82" s="217" t="str">
        <f t="shared" si="9"/>
        <v/>
      </c>
      <c r="O82" s="217" t="str">
        <f t="shared" si="10"/>
        <v/>
      </c>
      <c r="P82" s="218" t="str">
        <f t="shared" si="11"/>
        <v/>
      </c>
      <c r="Q82" s="217" t="str">
        <f t="shared" si="12"/>
        <v/>
      </c>
      <c r="R82" s="217" t="str">
        <f t="shared" si="13"/>
        <v/>
      </c>
      <c r="S82" s="219" t="str">
        <f t="shared" si="14"/>
        <v/>
      </c>
      <c r="T82" s="220" t="str">
        <f xml:space="preserve"> IF(AND($E82&gt;0,H82&lt;&gt;""),IF( H82="A", $E82, IF( H82="B", $E82 * Prozent_B, IF( H82="C", $E82 *Prozent_C, IF( H82="D", 0, "Fehler" ) ) ) ), "")</f>
        <v/>
      </c>
      <c r="U82" s="220" t="str">
        <f xml:space="preserve"> IF( $E82&gt;0,IF(K82&gt;0, IF( K82="A", $E82, IF( K82="B", $E82 * Prozent_B, IF( K82="C", $E82 *Prozent_C, IF( K82="D", 0, "Fehler" ) ) ) ),T82), "")</f>
        <v/>
      </c>
      <c r="V82" s="213" t="str">
        <f t="shared" si="15"/>
        <v/>
      </c>
    </row>
    <row r="83" spans="1:22" ht="42.9" thickBot="1" x14ac:dyDescent="0.35">
      <c r="A83" s="222" t="s">
        <v>1165</v>
      </c>
      <c r="B83" s="223"/>
      <c r="C83" s="222" t="s">
        <v>306</v>
      </c>
      <c r="D83" s="223" t="s">
        <v>68</v>
      </c>
      <c r="E83" s="223"/>
      <c r="F83" s="223"/>
      <c r="G83" s="226"/>
      <c r="H83" s="43"/>
      <c r="I83" s="42"/>
      <c r="J83" s="42"/>
      <c r="K83" s="213"/>
      <c r="L83" s="215"/>
      <c r="M83" s="216" t="str">
        <f t="shared" si="8"/>
        <v>Muss</v>
      </c>
      <c r="N83" s="217" t="str">
        <f t="shared" si="9"/>
        <v/>
      </c>
      <c r="O83" s="217" t="str">
        <f t="shared" si="10"/>
        <v/>
      </c>
      <c r="P83" s="218" t="str">
        <f t="shared" si="11"/>
        <v/>
      </c>
      <c r="Q83" s="217" t="str">
        <f t="shared" si="12"/>
        <v/>
      </c>
      <c r="R83" s="217" t="str">
        <f t="shared" si="13"/>
        <v/>
      </c>
      <c r="S83" s="219" t="str">
        <f t="shared" si="14"/>
        <v/>
      </c>
      <c r="T83" s="220" t="str">
        <f xml:space="preserve"> IF(AND($E83&gt;0,H83&lt;&gt;""),IF( H83="A", $E83, IF( H83="B", $E83 * Prozent_B, IF( H83="C", $E83 *Prozent_C, IF( H83="D", 0, "Fehler" ) ) ) ), "")</f>
        <v/>
      </c>
      <c r="U83" s="220" t="str">
        <f xml:space="preserve"> IF( $E83&gt;0,IF(K83&gt;0, IF( K83="A", $E83, IF( K83="B", $E83 * Prozent_B, IF( K83="C", $E83 *Prozent_C, IF( K83="D", 0, "Fehler" ) ) ) ),T83), "")</f>
        <v/>
      </c>
      <c r="V83" s="213" t="str">
        <f t="shared" si="15"/>
        <v/>
      </c>
    </row>
    <row r="84" spans="1:22" ht="14.6" thickBot="1" x14ac:dyDescent="0.35">
      <c r="A84" s="222" t="s">
        <v>1166</v>
      </c>
      <c r="B84" s="223"/>
      <c r="C84" s="222" t="s">
        <v>859</v>
      </c>
      <c r="D84" s="223" t="s">
        <v>68</v>
      </c>
      <c r="E84" s="223"/>
      <c r="F84" s="223"/>
      <c r="G84" s="226"/>
      <c r="H84" s="43"/>
      <c r="I84" s="42"/>
      <c r="J84" s="42"/>
      <c r="K84" s="213"/>
      <c r="L84" s="215"/>
      <c r="M84" s="216" t="str">
        <f t="shared" si="8"/>
        <v>Muss</v>
      </c>
      <c r="N84" s="217" t="str">
        <f t="shared" si="9"/>
        <v/>
      </c>
      <c r="O84" s="217" t="str">
        <f t="shared" si="10"/>
        <v/>
      </c>
      <c r="P84" s="218" t="str">
        <f t="shared" si="11"/>
        <v/>
      </c>
      <c r="Q84" s="217" t="str">
        <f t="shared" si="12"/>
        <v/>
      </c>
      <c r="R84" s="217" t="str">
        <f t="shared" si="13"/>
        <v/>
      </c>
      <c r="S84" s="219" t="str">
        <f t="shared" si="14"/>
        <v/>
      </c>
      <c r="T84" s="220" t="str">
        <f xml:space="preserve"> IF(AND($E84&gt;0,H84&lt;&gt;""),IF( H84="A", $E84, IF( H84="B", $E84 * Prozent_B, IF( H84="C", $E84 *Prozent_C, IF( H84="D", 0, "Fehler" ) ) ) ), "")</f>
        <v/>
      </c>
      <c r="U84" s="220" t="str">
        <f xml:space="preserve"> IF( $E84&gt;0,IF(K84&gt;0, IF( K84="A", $E84, IF( K84="B", $E84 * Prozent_B, IF( K84="C", $E84 *Prozent_C, IF( K84="D", 0, "Fehler" ) ) ) ),T84), "")</f>
        <v/>
      </c>
      <c r="V84" s="213" t="str">
        <f t="shared" si="15"/>
        <v/>
      </c>
    </row>
    <row r="85" spans="1:22" ht="14.6" thickBot="1" x14ac:dyDescent="0.35">
      <c r="A85" s="222" t="s">
        <v>1167</v>
      </c>
      <c r="B85" s="223"/>
      <c r="C85" s="222" t="s">
        <v>860</v>
      </c>
      <c r="D85" s="223" t="s">
        <v>68</v>
      </c>
      <c r="E85" s="223"/>
      <c r="F85" s="223"/>
      <c r="G85" s="226"/>
      <c r="H85" s="43"/>
      <c r="I85" s="42"/>
      <c r="J85" s="42"/>
      <c r="K85" s="213"/>
      <c r="L85" s="215"/>
      <c r="M85" s="216" t="str">
        <f t="shared" si="8"/>
        <v>Muss</v>
      </c>
      <c r="N85" s="217" t="str">
        <f t="shared" si="9"/>
        <v/>
      </c>
      <c r="O85" s="217" t="str">
        <f t="shared" si="10"/>
        <v/>
      </c>
      <c r="P85" s="218" t="str">
        <f t="shared" si="11"/>
        <v/>
      </c>
      <c r="Q85" s="217" t="str">
        <f t="shared" si="12"/>
        <v/>
      </c>
      <c r="R85" s="217" t="str">
        <f t="shared" si="13"/>
        <v/>
      </c>
      <c r="S85" s="219" t="str">
        <f t="shared" si="14"/>
        <v/>
      </c>
      <c r="T85" s="220" t="str">
        <f xml:space="preserve"> IF(AND($E85&gt;0,H85&lt;&gt;""),IF( H85="A", $E85, IF( H85="B", $E85 * Prozent_B, IF( H85="C", $E85 *Prozent_C, IF( H85="D", 0, "Fehler" ) ) ) ), "")</f>
        <v/>
      </c>
      <c r="U85" s="220" t="str">
        <f xml:space="preserve"> IF( $E85&gt;0,IF(K85&gt;0, IF( K85="A", $E85, IF( K85="B", $E85 * Prozent_B, IF( K85="C", $E85 *Prozent_C, IF( K85="D", 0, "Fehler" ) ) ) ),T85), "")</f>
        <v/>
      </c>
      <c r="V85" s="213" t="str">
        <f t="shared" si="15"/>
        <v/>
      </c>
    </row>
    <row r="86" spans="1:22" ht="14.6" thickBot="1" x14ac:dyDescent="0.35">
      <c r="A86" s="222" t="s">
        <v>1168</v>
      </c>
      <c r="B86" s="223"/>
      <c r="C86" s="222" t="s">
        <v>861</v>
      </c>
      <c r="D86" s="223" t="s">
        <v>68</v>
      </c>
      <c r="E86" s="223"/>
      <c r="F86" s="223"/>
      <c r="G86" s="226"/>
      <c r="H86" s="43"/>
      <c r="I86" s="42"/>
      <c r="J86" s="42"/>
      <c r="K86" s="213"/>
      <c r="L86" s="215"/>
      <c r="M86" s="216" t="str">
        <f t="shared" si="8"/>
        <v>Muss</v>
      </c>
      <c r="N86" s="217" t="str">
        <f t="shared" si="9"/>
        <v/>
      </c>
      <c r="O86" s="217" t="str">
        <f t="shared" si="10"/>
        <v/>
      </c>
      <c r="P86" s="218" t="str">
        <f t="shared" si="11"/>
        <v/>
      </c>
      <c r="Q86" s="217" t="str">
        <f t="shared" si="12"/>
        <v/>
      </c>
      <c r="R86" s="217" t="str">
        <f t="shared" si="13"/>
        <v/>
      </c>
      <c r="S86" s="219" t="str">
        <f t="shared" si="14"/>
        <v/>
      </c>
      <c r="T86" s="220" t="str">
        <f xml:space="preserve"> IF(AND($E86&gt;0,H86&lt;&gt;""),IF( H86="A", $E86, IF( H86="B", $E86 * Prozent_B, IF( H86="C", $E86 *Prozent_C, IF( H86="D", 0, "Fehler" ) ) ) ), "")</f>
        <v/>
      </c>
      <c r="U86" s="220" t="str">
        <f xml:space="preserve"> IF( $E86&gt;0,IF(K86&gt;0, IF( K86="A", $E86, IF( K86="B", $E86 * Prozent_B, IF( K86="C", $E86 *Prozent_C, IF( K86="D", 0, "Fehler" ) ) ) ),T86), "")</f>
        <v/>
      </c>
      <c r="V86" s="213" t="str">
        <f t="shared" si="15"/>
        <v/>
      </c>
    </row>
    <row r="87" spans="1:22" ht="14.6" thickBot="1" x14ac:dyDescent="0.35">
      <c r="A87" s="222" t="s">
        <v>1169</v>
      </c>
      <c r="B87" s="223"/>
      <c r="C87" s="222" t="s">
        <v>862</v>
      </c>
      <c r="D87" s="223" t="s">
        <v>68</v>
      </c>
      <c r="E87" s="223"/>
      <c r="F87" s="223"/>
      <c r="G87" s="226"/>
      <c r="H87" s="43"/>
      <c r="I87" s="42"/>
      <c r="J87" s="42"/>
      <c r="K87" s="213"/>
      <c r="L87" s="215"/>
      <c r="M87" s="216" t="str">
        <f t="shared" si="8"/>
        <v>Muss</v>
      </c>
      <c r="N87" s="217" t="str">
        <f t="shared" si="9"/>
        <v/>
      </c>
      <c r="O87" s="217" t="str">
        <f t="shared" si="10"/>
        <v/>
      </c>
      <c r="P87" s="218" t="str">
        <f t="shared" si="11"/>
        <v/>
      </c>
      <c r="Q87" s="217" t="str">
        <f t="shared" si="12"/>
        <v/>
      </c>
      <c r="R87" s="217" t="str">
        <f t="shared" si="13"/>
        <v/>
      </c>
      <c r="S87" s="219" t="str">
        <f t="shared" si="14"/>
        <v/>
      </c>
      <c r="T87" s="220" t="str">
        <f xml:space="preserve"> IF(AND($E87&gt;0,H87&lt;&gt;""),IF( H87="A", $E87, IF( H87="B", $E87 * Prozent_B, IF( H87="C", $E87 *Prozent_C, IF( H87="D", 0, "Fehler" ) ) ) ), "")</f>
        <v/>
      </c>
      <c r="U87" s="220" t="str">
        <f xml:space="preserve"> IF( $E87&gt;0,IF(K87&gt;0, IF( K87="A", $E87, IF( K87="B", $E87 * Prozent_B, IF( K87="C", $E87 *Prozent_C, IF( K87="D", 0, "Fehler" ) ) ) ),T87), "")</f>
        <v/>
      </c>
      <c r="V87" s="213" t="str">
        <f t="shared" si="15"/>
        <v/>
      </c>
    </row>
    <row r="88" spans="1:22" ht="14.6" thickBot="1" x14ac:dyDescent="0.35">
      <c r="A88" s="222" t="s">
        <v>1170</v>
      </c>
      <c r="B88" s="223"/>
      <c r="C88" s="222" t="s">
        <v>863</v>
      </c>
      <c r="D88" s="223" t="s">
        <v>68</v>
      </c>
      <c r="E88" s="223"/>
      <c r="F88" s="223"/>
      <c r="G88" s="226"/>
      <c r="H88" s="43"/>
      <c r="I88" s="42"/>
      <c r="J88" s="42"/>
      <c r="K88" s="213"/>
      <c r="L88" s="215"/>
      <c r="M88" s="216" t="str">
        <f t="shared" si="8"/>
        <v>Muss</v>
      </c>
      <c r="N88" s="217" t="str">
        <f t="shared" si="9"/>
        <v/>
      </c>
      <c r="O88" s="217" t="str">
        <f t="shared" si="10"/>
        <v/>
      </c>
      <c r="P88" s="218" t="str">
        <f t="shared" si="11"/>
        <v/>
      </c>
      <c r="Q88" s="217" t="str">
        <f t="shared" si="12"/>
        <v/>
      </c>
      <c r="R88" s="217" t="str">
        <f t="shared" si="13"/>
        <v/>
      </c>
      <c r="S88" s="219" t="str">
        <f t="shared" si="14"/>
        <v/>
      </c>
      <c r="T88" s="220" t="str">
        <f xml:space="preserve"> IF(AND($E88&gt;0,H88&lt;&gt;""),IF( H88="A", $E88, IF( H88="B", $E88 * Prozent_B, IF( H88="C", $E88 *Prozent_C, IF( H88="D", 0, "Fehler" ) ) ) ), "")</f>
        <v/>
      </c>
      <c r="U88" s="220" t="str">
        <f xml:space="preserve"> IF( $E88&gt;0,IF(K88&gt;0, IF( K88="A", $E88, IF( K88="B", $E88 * Prozent_B, IF( K88="C", $E88 *Prozent_C, IF( K88="D", 0, "Fehler" ) ) ) ),T88), "")</f>
        <v/>
      </c>
      <c r="V88" s="213" t="str">
        <f t="shared" si="15"/>
        <v/>
      </c>
    </row>
    <row r="89" spans="1:22" ht="28.75" thickBot="1" x14ac:dyDescent="0.35">
      <c r="A89" s="222" t="s">
        <v>1171</v>
      </c>
      <c r="B89" s="223"/>
      <c r="C89" s="222" t="s">
        <v>307</v>
      </c>
      <c r="D89" s="223"/>
      <c r="E89" s="230">
        <v>100</v>
      </c>
      <c r="F89" s="223"/>
      <c r="G89" s="226"/>
      <c r="H89" s="43"/>
      <c r="I89" s="42"/>
      <c r="J89" s="42"/>
      <c r="K89" s="213"/>
      <c r="L89" s="215"/>
      <c r="M89" s="216" t="str">
        <f t="shared" si="8"/>
        <v>Soll</v>
      </c>
      <c r="N89" s="217" t="str">
        <f t="shared" si="9"/>
        <v/>
      </c>
      <c r="O89" s="217" t="str">
        <f t="shared" si="10"/>
        <v/>
      </c>
      <c r="P89" s="218" t="str">
        <f t="shared" si="11"/>
        <v/>
      </c>
      <c r="Q89" s="217" t="str">
        <f t="shared" si="12"/>
        <v/>
      </c>
      <c r="R89" s="217" t="str">
        <f t="shared" si="13"/>
        <v/>
      </c>
      <c r="S89" s="219" t="str">
        <f t="shared" si="14"/>
        <v/>
      </c>
      <c r="T89" s="220" t="str">
        <f xml:space="preserve"> IF(AND($E89&gt;0,H89&lt;&gt;""),IF( H89="A", $E89, IF( H89="B", $E89 * Prozent_B, IF( H89="C", $E89 *Prozent_C, IF( H89="D", 0, "Fehler" ) ) ) ), "")</f>
        <v/>
      </c>
      <c r="U89" s="220" t="str">
        <f xml:space="preserve"> IF( $E89&gt;0,IF(K89&gt;0, IF( K89="A", $E89, IF( K89="B", $E89 * Prozent_B, IF( K89="C", $E89 *Prozent_C, IF( K89="D", 0, "Fehler" ) ) ) ),T89), "")</f>
        <v/>
      </c>
      <c r="V89" s="213" t="str">
        <f t="shared" si="15"/>
        <v/>
      </c>
    </row>
    <row r="90" spans="1:22" ht="42.9" thickBot="1" x14ac:dyDescent="0.35">
      <c r="A90" s="222" t="s">
        <v>1172</v>
      </c>
      <c r="B90" s="223"/>
      <c r="C90" s="222" t="s">
        <v>308</v>
      </c>
      <c r="D90" s="223" t="s">
        <v>68</v>
      </c>
      <c r="E90" s="223"/>
      <c r="F90" s="223"/>
      <c r="G90" s="226"/>
      <c r="H90" s="43"/>
      <c r="I90" s="42"/>
      <c r="J90" s="42"/>
      <c r="K90" s="213"/>
      <c r="L90" s="215"/>
      <c r="M90" s="216" t="str">
        <f t="shared" si="8"/>
        <v>Muss</v>
      </c>
      <c r="N90" s="217" t="str">
        <f t="shared" si="9"/>
        <v/>
      </c>
      <c r="O90" s="217" t="str">
        <f t="shared" si="10"/>
        <v/>
      </c>
      <c r="P90" s="218" t="str">
        <f t="shared" si="11"/>
        <v/>
      </c>
      <c r="Q90" s="217" t="str">
        <f t="shared" si="12"/>
        <v/>
      </c>
      <c r="R90" s="217" t="str">
        <f t="shared" si="13"/>
        <v/>
      </c>
      <c r="S90" s="219" t="str">
        <f t="shared" si="14"/>
        <v/>
      </c>
      <c r="T90" s="220" t="str">
        <f xml:space="preserve"> IF(AND($E90&gt;0,H90&lt;&gt;""),IF( H90="A", $E90, IF( H90="B", $E90 * Prozent_B, IF( H90="C", $E90 *Prozent_C, IF( H90="D", 0, "Fehler" ) ) ) ), "")</f>
        <v/>
      </c>
      <c r="U90" s="220" t="str">
        <f xml:space="preserve"> IF( $E90&gt;0,IF(K90&gt;0, IF( K90="A", $E90, IF( K90="B", $E90 * Prozent_B, IF( K90="C", $E90 *Prozent_C, IF( K90="D", 0, "Fehler" ) ) ) ),T90), "")</f>
        <v/>
      </c>
      <c r="V90" s="213" t="str">
        <f t="shared" si="15"/>
        <v/>
      </c>
    </row>
    <row r="91" spans="1:22" ht="15.9" thickBot="1" x14ac:dyDescent="0.35">
      <c r="A91" s="222"/>
      <c r="B91" s="223"/>
      <c r="C91" s="229" t="s">
        <v>864</v>
      </c>
      <c r="D91" s="223"/>
      <c r="E91" s="223"/>
      <c r="F91" s="223"/>
      <c r="G91" s="226"/>
      <c r="H91" s="43"/>
      <c r="I91" s="42"/>
      <c r="J91" s="42"/>
      <c r="K91" s="213"/>
      <c r="L91" s="215"/>
      <c r="M91" s="216" t="str">
        <f t="shared" si="8"/>
        <v/>
      </c>
      <c r="N91" s="217" t="str">
        <f t="shared" si="9"/>
        <v/>
      </c>
      <c r="O91" s="217" t="str">
        <f t="shared" si="10"/>
        <v/>
      </c>
      <c r="P91" s="218" t="str">
        <f t="shared" si="11"/>
        <v/>
      </c>
      <c r="Q91" s="217" t="str">
        <f t="shared" si="12"/>
        <v/>
      </c>
      <c r="R91" s="217" t="str">
        <f t="shared" si="13"/>
        <v/>
      </c>
      <c r="S91" s="219" t="str">
        <f t="shared" si="14"/>
        <v/>
      </c>
      <c r="T91" s="220" t="str">
        <f xml:space="preserve"> IF(AND($E91&gt;0,H91&lt;&gt;""),IF( H91="A", $E91, IF( H91="B", $E91 * Prozent_B, IF( H91="C", $E91 *Prozent_C, IF( H91="D", 0, "Fehler" ) ) ) ), "")</f>
        <v/>
      </c>
      <c r="U91" s="220" t="str">
        <f xml:space="preserve"> IF( $E91&gt;0,IF(K91&gt;0, IF( K91="A", $E91, IF( K91="B", $E91 * Prozent_B, IF( K91="C", $E91 *Prozent_C, IF( K91="D", 0, "Fehler" ) ) ) ),T91), "")</f>
        <v/>
      </c>
      <c r="V91" s="213" t="str">
        <f t="shared" si="15"/>
        <v/>
      </c>
    </row>
    <row r="92" spans="1:22" ht="14.6" thickBot="1" x14ac:dyDescent="0.35">
      <c r="A92" s="222"/>
      <c r="B92" s="223"/>
      <c r="C92" s="222" t="s">
        <v>309</v>
      </c>
      <c r="D92" s="223"/>
      <c r="E92" s="223"/>
      <c r="F92" s="223"/>
      <c r="G92" s="226"/>
      <c r="H92" s="43"/>
      <c r="I92" s="42"/>
      <c r="J92" s="42"/>
      <c r="K92" s="213"/>
      <c r="L92" s="215"/>
      <c r="M92" s="216" t="str">
        <f t="shared" si="8"/>
        <v/>
      </c>
      <c r="N92" s="217" t="str">
        <f t="shared" si="9"/>
        <v/>
      </c>
      <c r="O92" s="217" t="str">
        <f t="shared" si="10"/>
        <v/>
      </c>
      <c r="P92" s="218" t="str">
        <f t="shared" si="11"/>
        <v/>
      </c>
      <c r="Q92" s="217" t="str">
        <f t="shared" si="12"/>
        <v/>
      </c>
      <c r="R92" s="217" t="str">
        <f t="shared" si="13"/>
        <v/>
      </c>
      <c r="S92" s="219" t="str">
        <f t="shared" si="14"/>
        <v/>
      </c>
      <c r="T92" s="220" t="str">
        <f xml:space="preserve"> IF(AND($E92&gt;0,H92&lt;&gt;""),IF( H92="A", $E92, IF( H92="B", $E92 * Prozent_B, IF( H92="C", $E92 *Prozent_C, IF( H92="D", 0, "Fehler" ) ) ) ), "")</f>
        <v/>
      </c>
      <c r="U92" s="220" t="str">
        <f xml:space="preserve"> IF( $E92&gt;0,IF(K92&gt;0, IF( K92="A", $E92, IF( K92="B", $E92 * Prozent_B, IF( K92="C", $E92 *Prozent_C, IF( K92="D", 0, "Fehler" ) ) ) ),T92), "")</f>
        <v/>
      </c>
      <c r="V92" s="213" t="str">
        <f t="shared" si="15"/>
        <v/>
      </c>
    </row>
    <row r="93" spans="1:22" ht="28.75" thickBot="1" x14ac:dyDescent="0.35">
      <c r="A93" s="222" t="s">
        <v>1173</v>
      </c>
      <c r="B93" s="223"/>
      <c r="C93" s="222" t="s">
        <v>310</v>
      </c>
      <c r="D93" s="223" t="s">
        <v>68</v>
      </c>
      <c r="E93" s="223"/>
      <c r="F93" s="223"/>
      <c r="G93" s="226"/>
      <c r="H93" s="43"/>
      <c r="I93" s="42"/>
      <c r="J93" s="42"/>
      <c r="K93" s="213"/>
      <c r="L93" s="215"/>
      <c r="M93" s="216" t="str">
        <f t="shared" si="8"/>
        <v>Muss</v>
      </c>
      <c r="N93" s="217" t="str">
        <f t="shared" si="9"/>
        <v/>
      </c>
      <c r="O93" s="217" t="str">
        <f t="shared" si="10"/>
        <v/>
      </c>
      <c r="P93" s="218" t="str">
        <f t="shared" si="11"/>
        <v/>
      </c>
      <c r="Q93" s="217" t="str">
        <f t="shared" si="12"/>
        <v/>
      </c>
      <c r="R93" s="217" t="str">
        <f t="shared" si="13"/>
        <v/>
      </c>
      <c r="S93" s="219" t="str">
        <f t="shared" si="14"/>
        <v/>
      </c>
      <c r="T93" s="220" t="str">
        <f xml:space="preserve"> IF(AND($E93&gt;0,H93&lt;&gt;""),IF( H93="A", $E93, IF( H93="B", $E93 * Prozent_B, IF( H93="C", $E93 *Prozent_C, IF( H93="D", 0, "Fehler" ) ) ) ), "")</f>
        <v/>
      </c>
      <c r="U93" s="220" t="str">
        <f xml:space="preserve"> IF( $E93&gt;0,IF(K93&gt;0, IF( K93="A", $E93, IF( K93="B", $E93 * Prozent_B, IF( K93="C", $E93 *Prozent_C, IF( K93="D", 0, "Fehler" ) ) ) ),T93), "")</f>
        <v/>
      </c>
      <c r="V93" s="213" t="str">
        <f t="shared" si="15"/>
        <v/>
      </c>
    </row>
    <row r="94" spans="1:22" ht="15.9" thickBot="1" x14ac:dyDescent="0.35">
      <c r="A94" s="222"/>
      <c r="B94" s="223"/>
      <c r="C94" s="229" t="s">
        <v>865</v>
      </c>
      <c r="D94" s="223"/>
      <c r="E94" s="223"/>
      <c r="F94" s="223"/>
      <c r="G94" s="226"/>
      <c r="H94" s="43"/>
      <c r="I94" s="42"/>
      <c r="J94" s="42"/>
      <c r="K94" s="213"/>
      <c r="L94" s="215"/>
      <c r="M94" s="216" t="str">
        <f t="shared" si="8"/>
        <v/>
      </c>
      <c r="N94" s="217" t="str">
        <f t="shared" si="9"/>
        <v/>
      </c>
      <c r="O94" s="217" t="str">
        <f t="shared" si="10"/>
        <v/>
      </c>
      <c r="P94" s="218" t="str">
        <f t="shared" si="11"/>
        <v/>
      </c>
      <c r="Q94" s="217" t="str">
        <f t="shared" si="12"/>
        <v/>
      </c>
      <c r="R94" s="217" t="str">
        <f t="shared" si="13"/>
        <v/>
      </c>
      <c r="S94" s="219" t="str">
        <f t="shared" si="14"/>
        <v/>
      </c>
      <c r="T94" s="220" t="str">
        <f xml:space="preserve"> IF(AND($E94&gt;0,H94&lt;&gt;""),IF( H94="A", $E94, IF( H94="B", $E94 * Prozent_B, IF( H94="C", $E94 *Prozent_C, IF( H94="D", 0, "Fehler" ) ) ) ), "")</f>
        <v/>
      </c>
      <c r="U94" s="220" t="str">
        <f xml:space="preserve"> IF( $E94&gt;0,IF(K94&gt;0, IF( K94="A", $E94, IF( K94="B", $E94 * Prozent_B, IF( K94="C", $E94 *Prozent_C, IF( K94="D", 0, "Fehler" ) ) ) ),T94), "")</f>
        <v/>
      </c>
      <c r="V94" s="213" t="str">
        <f t="shared" si="15"/>
        <v/>
      </c>
    </row>
    <row r="95" spans="1:22" ht="14.6" thickBot="1" x14ac:dyDescent="0.35">
      <c r="A95" s="222"/>
      <c r="B95" s="223"/>
      <c r="C95" s="222" t="s">
        <v>311</v>
      </c>
      <c r="D95" s="223"/>
      <c r="E95" s="223"/>
      <c r="F95" s="223"/>
      <c r="G95" s="226"/>
      <c r="H95" s="43"/>
      <c r="I95" s="42"/>
      <c r="J95" s="42"/>
      <c r="K95" s="213"/>
      <c r="L95" s="215"/>
      <c r="M95" s="216" t="str">
        <f t="shared" si="8"/>
        <v/>
      </c>
      <c r="N95" s="217" t="str">
        <f t="shared" si="9"/>
        <v/>
      </c>
      <c r="O95" s="217" t="str">
        <f t="shared" si="10"/>
        <v/>
      </c>
      <c r="P95" s="218" t="str">
        <f t="shared" si="11"/>
        <v/>
      </c>
      <c r="Q95" s="217" t="str">
        <f t="shared" si="12"/>
        <v/>
      </c>
      <c r="R95" s="217" t="str">
        <f t="shared" si="13"/>
        <v/>
      </c>
      <c r="S95" s="219" t="str">
        <f t="shared" si="14"/>
        <v/>
      </c>
      <c r="T95" s="220" t="str">
        <f xml:space="preserve"> IF(AND($E95&gt;0,H95&lt;&gt;""),IF( H95="A", $E95, IF( H95="B", $E95 * Prozent_B, IF( H95="C", $E95 *Prozent_C, IF( H95="D", 0, "Fehler" ) ) ) ), "")</f>
        <v/>
      </c>
      <c r="U95" s="220" t="str">
        <f xml:space="preserve"> IF( $E95&gt;0,IF(K95&gt;0, IF( K95="A", $E95, IF( K95="B", $E95 * Prozent_B, IF( K95="C", $E95 *Prozent_C, IF( K95="D", 0, "Fehler" ) ) ) ),T95), "")</f>
        <v/>
      </c>
      <c r="V95" s="213" t="str">
        <f t="shared" si="15"/>
        <v/>
      </c>
    </row>
    <row r="96" spans="1:22" ht="14.6" thickBot="1" x14ac:dyDescent="0.35">
      <c r="A96" s="222" t="s">
        <v>1174</v>
      </c>
      <c r="B96" s="223"/>
      <c r="C96" s="222" t="s">
        <v>866</v>
      </c>
      <c r="D96" s="223" t="s">
        <v>68</v>
      </c>
      <c r="E96" s="223"/>
      <c r="F96" s="223"/>
      <c r="G96" s="226"/>
      <c r="H96" s="43"/>
      <c r="I96" s="42"/>
      <c r="J96" s="42"/>
      <c r="K96" s="213"/>
      <c r="L96" s="215"/>
      <c r="M96" s="216" t="str">
        <f t="shared" si="8"/>
        <v>Muss</v>
      </c>
      <c r="N96" s="217" t="str">
        <f t="shared" si="9"/>
        <v/>
      </c>
      <c r="O96" s="217" t="str">
        <f t="shared" si="10"/>
        <v/>
      </c>
      <c r="P96" s="218" t="str">
        <f t="shared" si="11"/>
        <v/>
      </c>
      <c r="Q96" s="217" t="str">
        <f t="shared" si="12"/>
        <v/>
      </c>
      <c r="R96" s="217" t="str">
        <f t="shared" si="13"/>
        <v/>
      </c>
      <c r="S96" s="219" t="str">
        <f t="shared" si="14"/>
        <v/>
      </c>
      <c r="T96" s="220" t="str">
        <f xml:space="preserve"> IF(AND($E96&gt;0,H96&lt;&gt;""),IF( H96="A", $E96, IF( H96="B", $E96 * Prozent_B, IF( H96="C", $E96 *Prozent_C, IF( H96="D", 0, "Fehler" ) ) ) ), "")</f>
        <v/>
      </c>
      <c r="U96" s="220" t="str">
        <f xml:space="preserve"> IF( $E96&gt;0,IF(K96&gt;0, IF( K96="A", $E96, IF( K96="B", $E96 * Prozent_B, IF( K96="C", $E96 *Prozent_C, IF( K96="D", 0, "Fehler" ) ) ) ),T96), "")</f>
        <v/>
      </c>
      <c r="V96" s="213" t="str">
        <f t="shared" si="15"/>
        <v/>
      </c>
    </row>
    <row r="97" spans="1:22" ht="14.6" thickBot="1" x14ac:dyDescent="0.35">
      <c r="A97" s="222" t="s">
        <v>1175</v>
      </c>
      <c r="B97" s="223"/>
      <c r="C97" s="222" t="s">
        <v>867</v>
      </c>
      <c r="D97" s="223" t="s">
        <v>68</v>
      </c>
      <c r="E97" s="223"/>
      <c r="F97" s="223"/>
      <c r="G97" s="226"/>
      <c r="H97" s="43"/>
      <c r="I97" s="42"/>
      <c r="J97" s="42"/>
      <c r="K97" s="213"/>
      <c r="L97" s="215"/>
      <c r="M97" s="216" t="str">
        <f t="shared" si="8"/>
        <v>Muss</v>
      </c>
      <c r="N97" s="217" t="str">
        <f t="shared" si="9"/>
        <v/>
      </c>
      <c r="O97" s="217" t="str">
        <f t="shared" si="10"/>
        <v/>
      </c>
      <c r="P97" s="218" t="str">
        <f t="shared" si="11"/>
        <v/>
      </c>
      <c r="Q97" s="217" t="str">
        <f t="shared" si="12"/>
        <v/>
      </c>
      <c r="R97" s="217" t="str">
        <f t="shared" si="13"/>
        <v/>
      </c>
      <c r="S97" s="219" t="str">
        <f t="shared" si="14"/>
        <v/>
      </c>
      <c r="T97" s="220" t="str">
        <f xml:space="preserve"> IF(AND($E97&gt;0,H97&lt;&gt;""),IF( H97="A", $E97, IF( H97="B", $E97 * Prozent_B, IF( H97="C", $E97 *Prozent_C, IF( H97="D", 0, "Fehler" ) ) ) ), "")</f>
        <v/>
      </c>
      <c r="U97" s="220" t="str">
        <f xml:space="preserve"> IF( $E97&gt;0,IF(K97&gt;0, IF( K97="A", $E97, IF( K97="B", $E97 * Prozent_B, IF( K97="C", $E97 *Prozent_C, IF( K97="D", 0, "Fehler" ) ) ) ),T97), "")</f>
        <v/>
      </c>
      <c r="V97" s="213" t="str">
        <f t="shared" si="15"/>
        <v/>
      </c>
    </row>
    <row r="98" spans="1:22" ht="14.6" thickBot="1" x14ac:dyDescent="0.35">
      <c r="A98" s="222" t="s">
        <v>1176</v>
      </c>
      <c r="B98" s="223"/>
      <c r="C98" s="222" t="s">
        <v>868</v>
      </c>
      <c r="D98" s="223" t="s">
        <v>68</v>
      </c>
      <c r="E98" s="223"/>
      <c r="F98" s="223"/>
      <c r="G98" s="226"/>
      <c r="H98" s="43"/>
      <c r="I98" s="42"/>
      <c r="J98" s="42"/>
      <c r="K98" s="213"/>
      <c r="L98" s="215"/>
      <c r="M98" s="216" t="str">
        <f t="shared" si="8"/>
        <v>Muss</v>
      </c>
      <c r="N98" s="217" t="str">
        <f t="shared" si="9"/>
        <v/>
      </c>
      <c r="O98" s="217" t="str">
        <f t="shared" si="10"/>
        <v/>
      </c>
      <c r="P98" s="218" t="str">
        <f t="shared" si="11"/>
        <v/>
      </c>
      <c r="Q98" s="217" t="str">
        <f t="shared" si="12"/>
        <v/>
      </c>
      <c r="R98" s="217" t="str">
        <f t="shared" si="13"/>
        <v/>
      </c>
      <c r="S98" s="219" t="str">
        <f t="shared" si="14"/>
        <v/>
      </c>
      <c r="T98" s="220" t="str">
        <f xml:space="preserve"> IF(AND($E98&gt;0,H98&lt;&gt;""),IF( H98="A", $E98, IF( H98="B", $E98 * Prozent_B, IF( H98="C", $E98 *Prozent_C, IF( H98="D", 0, "Fehler" ) ) ) ), "")</f>
        <v/>
      </c>
      <c r="U98" s="220" t="str">
        <f xml:space="preserve"> IF( $E98&gt;0,IF(K98&gt;0, IF( K98="A", $E98, IF( K98="B", $E98 * Prozent_B, IF( K98="C", $E98 *Prozent_C, IF( K98="D", 0, "Fehler" ) ) ) ),T98), "")</f>
        <v/>
      </c>
      <c r="V98" s="213" t="str">
        <f t="shared" si="15"/>
        <v/>
      </c>
    </row>
    <row r="99" spans="1:22" ht="14.6" thickBot="1" x14ac:dyDescent="0.35">
      <c r="A99" s="222" t="s">
        <v>1177</v>
      </c>
      <c r="B99" s="223"/>
      <c r="C99" s="222" t="s">
        <v>869</v>
      </c>
      <c r="D99" s="223" t="s">
        <v>68</v>
      </c>
      <c r="E99" s="223"/>
      <c r="F99" s="223"/>
      <c r="G99" s="226"/>
      <c r="H99" s="43"/>
      <c r="I99" s="42"/>
      <c r="J99" s="42"/>
      <c r="K99" s="213"/>
      <c r="L99" s="215"/>
      <c r="M99" s="216" t="str">
        <f t="shared" si="8"/>
        <v>Muss</v>
      </c>
      <c r="N99" s="217" t="str">
        <f t="shared" si="9"/>
        <v/>
      </c>
      <c r="O99" s="217" t="str">
        <f t="shared" si="10"/>
        <v/>
      </c>
      <c r="P99" s="218" t="str">
        <f t="shared" si="11"/>
        <v/>
      </c>
      <c r="Q99" s="217" t="str">
        <f t="shared" si="12"/>
        <v/>
      </c>
      <c r="R99" s="217" t="str">
        <f t="shared" si="13"/>
        <v/>
      </c>
      <c r="S99" s="219" t="str">
        <f t="shared" si="14"/>
        <v/>
      </c>
      <c r="T99" s="220" t="str">
        <f xml:space="preserve"> IF(AND($E99&gt;0,H99&lt;&gt;""),IF( H99="A", $E99, IF( H99="B", $E99 * Prozent_B, IF( H99="C", $E99 *Prozent_C, IF( H99="D", 0, "Fehler" ) ) ) ), "")</f>
        <v/>
      </c>
      <c r="U99" s="220" t="str">
        <f xml:space="preserve"> IF( $E99&gt;0,IF(K99&gt;0, IF( K99="A", $E99, IF( K99="B", $E99 * Prozent_B, IF( K99="C", $E99 *Prozent_C, IF( K99="D", 0, "Fehler" ) ) ) ),T99), "")</f>
        <v/>
      </c>
      <c r="V99" s="213" t="str">
        <f t="shared" si="15"/>
        <v/>
      </c>
    </row>
    <row r="100" spans="1:22" ht="14.6" thickBot="1" x14ac:dyDescent="0.35">
      <c r="A100" s="222" t="s">
        <v>1178</v>
      </c>
      <c r="B100" s="223"/>
      <c r="C100" s="222" t="s">
        <v>870</v>
      </c>
      <c r="D100" s="223" t="s">
        <v>68</v>
      </c>
      <c r="E100" s="223"/>
      <c r="F100" s="223"/>
      <c r="G100" s="226"/>
      <c r="H100" s="43"/>
      <c r="I100" s="42"/>
      <c r="J100" s="42"/>
      <c r="K100" s="213"/>
      <c r="L100" s="215"/>
      <c r="M100" s="216" t="str">
        <f t="shared" si="8"/>
        <v>Muss</v>
      </c>
      <c r="N100" s="217" t="str">
        <f t="shared" si="9"/>
        <v/>
      </c>
      <c r="O100" s="217" t="str">
        <f t="shared" si="10"/>
        <v/>
      </c>
      <c r="P100" s="218" t="str">
        <f t="shared" si="11"/>
        <v/>
      </c>
      <c r="Q100" s="217" t="str">
        <f t="shared" si="12"/>
        <v/>
      </c>
      <c r="R100" s="217" t="str">
        <f t="shared" si="13"/>
        <v/>
      </c>
      <c r="S100" s="219" t="str">
        <f t="shared" si="14"/>
        <v/>
      </c>
      <c r="T100" s="220" t="str">
        <f xml:space="preserve"> IF(AND($E100&gt;0,H100&lt;&gt;""),IF( H100="A", $E100, IF( H100="B", $E100 * Prozent_B, IF( H100="C", $E100 *Prozent_C, IF( H100="D", 0, "Fehler" ) ) ) ), "")</f>
        <v/>
      </c>
      <c r="U100" s="220" t="str">
        <f xml:space="preserve"> IF( $E100&gt;0,IF(K100&gt;0, IF( K100="A", $E100, IF( K100="B", $E100 * Prozent_B, IF( K100="C", $E100 *Prozent_C, IF( K100="D", 0, "Fehler" ) ) ) ),T100), "")</f>
        <v/>
      </c>
      <c r="V100" s="213" t="str">
        <f t="shared" si="15"/>
        <v/>
      </c>
    </row>
    <row r="101" spans="1:22" ht="14.6" thickBot="1" x14ac:dyDescent="0.35">
      <c r="A101" s="222" t="s">
        <v>1179</v>
      </c>
      <c r="B101" s="223"/>
      <c r="C101" s="222" t="s">
        <v>871</v>
      </c>
      <c r="D101" s="223" t="s">
        <v>68</v>
      </c>
      <c r="E101" s="223"/>
      <c r="F101" s="223"/>
      <c r="G101" s="226"/>
      <c r="H101" s="43"/>
      <c r="I101" s="42"/>
      <c r="J101" s="42"/>
      <c r="K101" s="213"/>
      <c r="L101" s="215"/>
      <c r="M101" s="216" t="str">
        <f t="shared" si="8"/>
        <v>Muss</v>
      </c>
      <c r="N101" s="217" t="str">
        <f t="shared" si="9"/>
        <v/>
      </c>
      <c r="O101" s="217" t="str">
        <f t="shared" si="10"/>
        <v/>
      </c>
      <c r="P101" s="218" t="str">
        <f t="shared" si="11"/>
        <v/>
      </c>
      <c r="Q101" s="217" t="str">
        <f t="shared" si="12"/>
        <v/>
      </c>
      <c r="R101" s="217" t="str">
        <f t="shared" si="13"/>
        <v/>
      </c>
      <c r="S101" s="219" t="str">
        <f t="shared" si="14"/>
        <v/>
      </c>
      <c r="T101" s="220" t="str">
        <f xml:space="preserve"> IF(AND($E101&gt;0,H101&lt;&gt;""),IF( H101="A", $E101, IF( H101="B", $E101 * Prozent_B, IF( H101="C", $E101 *Prozent_C, IF( H101="D", 0, "Fehler" ) ) ) ), "")</f>
        <v/>
      </c>
      <c r="U101" s="220" t="str">
        <f xml:space="preserve"> IF( $E101&gt;0,IF(K101&gt;0, IF( K101="A", $E101, IF( K101="B", $E101 * Prozent_B, IF( K101="C", $E101 *Prozent_C, IF( K101="D", 0, "Fehler" ) ) ) ),T101), "")</f>
        <v/>
      </c>
      <c r="V101" s="213" t="str">
        <f t="shared" si="15"/>
        <v/>
      </c>
    </row>
    <row r="102" spans="1:22" ht="14.6" thickBot="1" x14ac:dyDescent="0.35">
      <c r="A102" s="222" t="s">
        <v>1180</v>
      </c>
      <c r="B102" s="223"/>
      <c r="C102" s="222" t="s">
        <v>872</v>
      </c>
      <c r="D102" s="223" t="s">
        <v>68</v>
      </c>
      <c r="E102" s="223"/>
      <c r="F102" s="223"/>
      <c r="G102" s="226"/>
      <c r="H102" s="43"/>
      <c r="I102" s="42"/>
      <c r="J102" s="42"/>
      <c r="K102" s="213"/>
      <c r="L102" s="215"/>
      <c r="M102" s="216" t="str">
        <f t="shared" si="8"/>
        <v>Muss</v>
      </c>
      <c r="N102" s="217" t="str">
        <f t="shared" si="9"/>
        <v/>
      </c>
      <c r="O102" s="217" t="str">
        <f t="shared" si="10"/>
        <v/>
      </c>
      <c r="P102" s="218" t="str">
        <f t="shared" si="11"/>
        <v/>
      </c>
      <c r="Q102" s="217" t="str">
        <f t="shared" si="12"/>
        <v/>
      </c>
      <c r="R102" s="217" t="str">
        <f t="shared" si="13"/>
        <v/>
      </c>
      <c r="S102" s="219" t="str">
        <f t="shared" si="14"/>
        <v/>
      </c>
      <c r="T102" s="220" t="str">
        <f xml:space="preserve"> IF(AND($E102&gt;0,H102&lt;&gt;""),IF( H102="A", $E102, IF( H102="B", $E102 * Prozent_B, IF( H102="C", $E102 *Prozent_C, IF( H102="D", 0, "Fehler" ) ) ) ), "")</f>
        <v/>
      </c>
      <c r="U102" s="220" t="str">
        <f xml:space="preserve"> IF( $E102&gt;0,IF(K102&gt;0, IF( K102="A", $E102, IF( K102="B", $E102 * Prozent_B, IF( K102="C", $E102 *Prozent_C, IF( K102="D", 0, "Fehler" ) ) ) ),T102), "")</f>
        <v/>
      </c>
      <c r="V102" s="213" t="str">
        <f t="shared" si="15"/>
        <v/>
      </c>
    </row>
    <row r="103" spans="1:22" ht="14.6" thickBot="1" x14ac:dyDescent="0.35">
      <c r="A103" s="222" t="s">
        <v>1181</v>
      </c>
      <c r="B103" s="223"/>
      <c r="C103" s="222" t="s">
        <v>873</v>
      </c>
      <c r="D103" s="223" t="s">
        <v>68</v>
      </c>
      <c r="E103" s="223"/>
      <c r="F103" s="223"/>
      <c r="G103" s="226"/>
      <c r="H103" s="43"/>
      <c r="I103" s="42"/>
      <c r="J103" s="42"/>
      <c r="K103" s="213"/>
      <c r="L103" s="215"/>
      <c r="M103" s="216" t="str">
        <f t="shared" si="8"/>
        <v>Muss</v>
      </c>
      <c r="N103" s="217" t="str">
        <f t="shared" si="9"/>
        <v/>
      </c>
      <c r="O103" s="217" t="str">
        <f t="shared" si="10"/>
        <v/>
      </c>
      <c r="P103" s="218" t="str">
        <f t="shared" si="11"/>
        <v/>
      </c>
      <c r="Q103" s="217" t="str">
        <f t="shared" si="12"/>
        <v/>
      </c>
      <c r="R103" s="217" t="str">
        <f t="shared" si="13"/>
        <v/>
      </c>
      <c r="S103" s="219" t="str">
        <f t="shared" si="14"/>
        <v/>
      </c>
      <c r="T103" s="220" t="str">
        <f xml:space="preserve"> IF(AND($E103&gt;0,H103&lt;&gt;""),IF( H103="A", $E103, IF( H103="B", $E103 * Prozent_B, IF( H103="C", $E103 *Prozent_C, IF( H103="D", 0, "Fehler" ) ) ) ), "")</f>
        <v/>
      </c>
      <c r="U103" s="220" t="str">
        <f xml:space="preserve"> IF( $E103&gt;0,IF(K103&gt;0, IF( K103="A", $E103, IF( K103="B", $E103 * Prozent_B, IF( K103="C", $E103 *Prozent_C, IF( K103="D", 0, "Fehler" ) ) ) ),T103), "")</f>
        <v/>
      </c>
      <c r="V103" s="213" t="str">
        <f t="shared" si="15"/>
        <v/>
      </c>
    </row>
    <row r="104" spans="1:22" ht="14.6" thickBot="1" x14ac:dyDescent="0.35">
      <c r="A104" s="222" t="s">
        <v>1182</v>
      </c>
      <c r="B104" s="223"/>
      <c r="C104" s="222" t="s">
        <v>874</v>
      </c>
      <c r="D104" s="223" t="s">
        <v>68</v>
      </c>
      <c r="E104" s="223"/>
      <c r="F104" s="223"/>
      <c r="G104" s="226"/>
      <c r="H104" s="43"/>
      <c r="I104" s="42"/>
      <c r="J104" s="42"/>
      <c r="K104" s="213"/>
      <c r="L104" s="215"/>
      <c r="M104" s="216" t="str">
        <f t="shared" si="8"/>
        <v>Muss</v>
      </c>
      <c r="N104" s="217" t="str">
        <f t="shared" si="9"/>
        <v/>
      </c>
      <c r="O104" s="217" t="str">
        <f t="shared" si="10"/>
        <v/>
      </c>
      <c r="P104" s="218" t="str">
        <f t="shared" si="11"/>
        <v/>
      </c>
      <c r="Q104" s="217" t="str">
        <f t="shared" si="12"/>
        <v/>
      </c>
      <c r="R104" s="217" t="str">
        <f t="shared" si="13"/>
        <v/>
      </c>
      <c r="S104" s="219" t="str">
        <f t="shared" si="14"/>
        <v/>
      </c>
      <c r="T104" s="220" t="str">
        <f xml:space="preserve"> IF(AND($E104&gt;0,H104&lt;&gt;""),IF( H104="A", $E104, IF( H104="B", $E104 * Prozent_B, IF( H104="C", $E104 *Prozent_C, IF( H104="D", 0, "Fehler" ) ) ) ), "")</f>
        <v/>
      </c>
      <c r="U104" s="220" t="str">
        <f xml:space="preserve"> IF( $E104&gt;0,IF(K104&gt;0, IF( K104="A", $E104, IF( K104="B", $E104 * Prozent_B, IF( K104="C", $E104 *Prozent_C, IF( K104="D", 0, "Fehler" ) ) ) ),T104), "")</f>
        <v/>
      </c>
      <c r="V104" s="213" t="str">
        <f t="shared" si="15"/>
        <v/>
      </c>
    </row>
    <row r="105" spans="1:22" ht="71.150000000000006" thickBot="1" x14ac:dyDescent="0.35">
      <c r="A105" s="222" t="s">
        <v>1183</v>
      </c>
      <c r="B105" s="223"/>
      <c r="C105" s="222" t="s">
        <v>312</v>
      </c>
      <c r="D105" s="223" t="s">
        <v>68</v>
      </c>
      <c r="E105" s="223"/>
      <c r="F105" s="223"/>
      <c r="G105" s="226"/>
      <c r="H105" s="43"/>
      <c r="I105" s="42"/>
      <c r="J105" s="42"/>
      <c r="K105" s="213"/>
      <c r="L105" s="215"/>
      <c r="M105" s="216" t="str">
        <f t="shared" si="8"/>
        <v>Muss</v>
      </c>
      <c r="N105" s="217" t="str">
        <f t="shared" si="9"/>
        <v/>
      </c>
      <c r="O105" s="217" t="str">
        <f t="shared" si="10"/>
        <v/>
      </c>
      <c r="P105" s="218" t="str">
        <f t="shared" si="11"/>
        <v/>
      </c>
      <c r="Q105" s="217" t="str">
        <f t="shared" si="12"/>
        <v/>
      </c>
      <c r="R105" s="217" t="str">
        <f t="shared" si="13"/>
        <v/>
      </c>
      <c r="S105" s="219" t="str">
        <f t="shared" si="14"/>
        <v/>
      </c>
      <c r="T105" s="220" t="str">
        <f xml:space="preserve"> IF(AND($E105&gt;0,H105&lt;&gt;""),IF( H105="A", $E105, IF( H105="B", $E105 * Prozent_B, IF( H105="C", $E105 *Prozent_C, IF( H105="D", 0, "Fehler" ) ) ) ), "")</f>
        <v/>
      </c>
      <c r="U105" s="220" t="str">
        <f xml:space="preserve"> IF( $E105&gt;0,IF(K105&gt;0, IF( K105="A", $E105, IF( K105="B", $E105 * Prozent_B, IF( K105="C", $E105 *Prozent_C, IF( K105="D", 0, "Fehler" ) ) ) ),T105), "")</f>
        <v/>
      </c>
      <c r="V105" s="213" t="str">
        <f t="shared" si="15"/>
        <v/>
      </c>
    </row>
    <row r="106" spans="1:22" ht="15.9" thickBot="1" x14ac:dyDescent="0.35">
      <c r="A106" s="222"/>
      <c r="B106" s="223"/>
      <c r="C106" s="229" t="s">
        <v>875</v>
      </c>
      <c r="D106" s="223"/>
      <c r="E106" s="223"/>
      <c r="F106" s="223"/>
      <c r="G106" s="226"/>
      <c r="H106" s="43"/>
      <c r="I106" s="42"/>
      <c r="J106" s="42"/>
      <c r="K106" s="213"/>
      <c r="L106" s="215"/>
      <c r="M106" s="216" t="str">
        <f t="shared" si="8"/>
        <v/>
      </c>
      <c r="N106" s="217" t="str">
        <f t="shared" si="9"/>
        <v/>
      </c>
      <c r="O106" s="217" t="str">
        <f t="shared" si="10"/>
        <v/>
      </c>
      <c r="P106" s="218" t="str">
        <f t="shared" si="11"/>
        <v/>
      </c>
      <c r="Q106" s="217" t="str">
        <f t="shared" si="12"/>
        <v/>
      </c>
      <c r="R106" s="217" t="str">
        <f t="shared" si="13"/>
        <v/>
      </c>
      <c r="S106" s="219" t="str">
        <f t="shared" si="14"/>
        <v/>
      </c>
      <c r="T106" s="220" t="str">
        <f xml:space="preserve"> IF(AND($E106&gt;0,H106&lt;&gt;""),IF( H106="A", $E106, IF( H106="B", $E106 * Prozent_B, IF( H106="C", $E106 *Prozent_C, IF( H106="D", 0, "Fehler" ) ) ) ), "")</f>
        <v/>
      </c>
      <c r="U106" s="220" t="str">
        <f xml:space="preserve"> IF( $E106&gt;0,IF(K106&gt;0, IF( K106="A", $E106, IF( K106="B", $E106 * Prozent_B, IF( K106="C", $E106 *Prozent_C, IF( K106="D", 0, "Fehler" ) ) ) ),T106), "")</f>
        <v/>
      </c>
      <c r="V106" s="213" t="str">
        <f t="shared" si="15"/>
        <v/>
      </c>
    </row>
    <row r="107" spans="1:22" ht="28.75" thickBot="1" x14ac:dyDescent="0.35">
      <c r="A107" s="222" t="s">
        <v>1184</v>
      </c>
      <c r="B107" s="223"/>
      <c r="C107" s="222" t="s">
        <v>313</v>
      </c>
      <c r="D107" s="223" t="s">
        <v>68</v>
      </c>
      <c r="E107" s="223"/>
      <c r="F107" s="223"/>
      <c r="G107" s="226"/>
      <c r="H107" s="43"/>
      <c r="I107" s="42"/>
      <c r="J107" s="42"/>
      <c r="K107" s="213"/>
      <c r="L107" s="215"/>
      <c r="M107" s="216" t="str">
        <f t="shared" si="8"/>
        <v>Muss</v>
      </c>
      <c r="N107" s="217" t="str">
        <f t="shared" si="9"/>
        <v/>
      </c>
      <c r="O107" s="217" t="str">
        <f t="shared" si="10"/>
        <v/>
      </c>
      <c r="P107" s="218" t="str">
        <f t="shared" si="11"/>
        <v/>
      </c>
      <c r="Q107" s="217" t="str">
        <f t="shared" si="12"/>
        <v/>
      </c>
      <c r="R107" s="217" t="str">
        <f t="shared" si="13"/>
        <v/>
      </c>
      <c r="S107" s="219" t="str">
        <f t="shared" si="14"/>
        <v/>
      </c>
      <c r="T107" s="220" t="str">
        <f xml:space="preserve"> IF(AND($E107&gt;0,H107&lt;&gt;""),IF( H107="A", $E107, IF( H107="B", $E107 * Prozent_B, IF( H107="C", $E107 *Prozent_C, IF( H107="D", 0, "Fehler" ) ) ) ), "")</f>
        <v/>
      </c>
      <c r="U107" s="220" t="str">
        <f xml:space="preserve"> IF( $E107&gt;0,IF(K107&gt;0, IF( K107="A", $E107, IF( K107="B", $E107 * Prozent_B, IF( K107="C", $E107 *Prozent_C, IF( K107="D", 0, "Fehler" ) ) ) ),T107), "")</f>
        <v/>
      </c>
      <c r="V107" s="213" t="str">
        <f t="shared" si="15"/>
        <v/>
      </c>
    </row>
    <row r="108" spans="1:22" ht="28.75" thickBot="1" x14ac:dyDescent="0.35">
      <c r="A108" s="222" t="s">
        <v>1185</v>
      </c>
      <c r="B108" s="223"/>
      <c r="C108" s="222" t="s">
        <v>314</v>
      </c>
      <c r="D108" s="223" t="s">
        <v>68</v>
      </c>
      <c r="E108" s="223"/>
      <c r="F108" s="223"/>
      <c r="G108" s="226"/>
      <c r="H108" s="43"/>
      <c r="I108" s="42"/>
      <c r="J108" s="42"/>
      <c r="K108" s="213"/>
      <c r="L108" s="215"/>
      <c r="M108" s="216" t="str">
        <f t="shared" si="8"/>
        <v>Muss</v>
      </c>
      <c r="N108" s="217" t="str">
        <f t="shared" si="9"/>
        <v/>
      </c>
      <c r="O108" s="217" t="str">
        <f t="shared" si="10"/>
        <v/>
      </c>
      <c r="P108" s="218" t="str">
        <f t="shared" si="11"/>
        <v/>
      </c>
      <c r="Q108" s="217" t="str">
        <f t="shared" si="12"/>
        <v/>
      </c>
      <c r="R108" s="217" t="str">
        <f t="shared" si="13"/>
        <v/>
      </c>
      <c r="S108" s="219" t="str">
        <f t="shared" si="14"/>
        <v/>
      </c>
      <c r="T108" s="220" t="str">
        <f xml:space="preserve"> IF(AND($E108&gt;0,H108&lt;&gt;""),IF( H108="A", $E108, IF( H108="B", $E108 * Prozent_B, IF( H108="C", $E108 *Prozent_C, IF( H108="D", 0, "Fehler" ) ) ) ), "")</f>
        <v/>
      </c>
      <c r="U108" s="220" t="str">
        <f xml:space="preserve"> IF( $E108&gt;0,IF(K108&gt;0, IF( K108="A", $E108, IF( K108="B", $E108 * Prozent_B, IF( K108="C", $E108 *Prozent_C, IF( K108="D", 0, "Fehler" ) ) ) ),T108), "")</f>
        <v/>
      </c>
      <c r="V108" s="213" t="str">
        <f t="shared" si="15"/>
        <v/>
      </c>
    </row>
    <row r="109" spans="1:22" ht="14.6" thickBot="1" x14ac:dyDescent="0.35">
      <c r="A109" s="222" t="s">
        <v>1186</v>
      </c>
      <c r="B109" s="223"/>
      <c r="C109" s="222" t="s">
        <v>315</v>
      </c>
      <c r="D109" s="223" t="s">
        <v>68</v>
      </c>
      <c r="E109" s="223"/>
      <c r="F109" s="223"/>
      <c r="G109" s="226"/>
      <c r="H109" s="43"/>
      <c r="I109" s="42"/>
      <c r="J109" s="42"/>
      <c r="K109" s="213"/>
      <c r="L109" s="215"/>
      <c r="M109" s="216" t="str">
        <f t="shared" si="8"/>
        <v>Muss</v>
      </c>
      <c r="N109" s="217" t="str">
        <f t="shared" si="9"/>
        <v/>
      </c>
      <c r="O109" s="217" t="str">
        <f t="shared" si="10"/>
        <v/>
      </c>
      <c r="P109" s="218" t="str">
        <f t="shared" si="11"/>
        <v/>
      </c>
      <c r="Q109" s="217" t="str">
        <f t="shared" si="12"/>
        <v/>
      </c>
      <c r="R109" s="217" t="str">
        <f t="shared" si="13"/>
        <v/>
      </c>
      <c r="S109" s="219" t="str">
        <f t="shared" si="14"/>
        <v/>
      </c>
      <c r="T109" s="220" t="str">
        <f xml:space="preserve"> IF(AND($E109&gt;0,H109&lt;&gt;""),IF( H109="A", $E109, IF( H109="B", $E109 * Prozent_B, IF( H109="C", $E109 *Prozent_C, IF( H109="D", 0, "Fehler" ) ) ) ), "")</f>
        <v/>
      </c>
      <c r="U109" s="220" t="str">
        <f xml:space="preserve"> IF( $E109&gt;0,IF(K109&gt;0, IF( K109="A", $E109, IF( K109="B", $E109 * Prozent_B, IF( K109="C", $E109 *Prozent_C, IF( K109="D", 0, "Fehler" ) ) ) ),T109), "")</f>
        <v/>
      </c>
      <c r="V109" s="213" t="str">
        <f t="shared" si="15"/>
        <v/>
      </c>
    </row>
    <row r="110" spans="1:22" ht="14.6" thickBot="1" x14ac:dyDescent="0.35">
      <c r="A110" s="222" t="s">
        <v>1187</v>
      </c>
      <c r="B110" s="223"/>
      <c r="C110" s="222" t="s">
        <v>316</v>
      </c>
      <c r="D110" s="223"/>
      <c r="E110" s="230">
        <v>100</v>
      </c>
      <c r="F110" s="223"/>
      <c r="G110" s="226"/>
      <c r="H110" s="43"/>
      <c r="I110" s="42"/>
      <c r="J110" s="42"/>
      <c r="K110" s="213"/>
      <c r="L110" s="215"/>
      <c r="M110" s="216" t="str">
        <f t="shared" si="8"/>
        <v>Soll</v>
      </c>
      <c r="N110" s="217" t="str">
        <f t="shared" si="9"/>
        <v/>
      </c>
      <c r="O110" s="217" t="str">
        <f t="shared" si="10"/>
        <v/>
      </c>
      <c r="P110" s="218" t="str">
        <f t="shared" si="11"/>
        <v/>
      </c>
      <c r="Q110" s="217" t="str">
        <f t="shared" si="12"/>
        <v/>
      </c>
      <c r="R110" s="217" t="str">
        <f t="shared" si="13"/>
        <v/>
      </c>
      <c r="S110" s="219" t="str">
        <f t="shared" si="14"/>
        <v/>
      </c>
      <c r="T110" s="220" t="str">
        <f xml:space="preserve"> IF(AND($E110&gt;0,H110&lt;&gt;""),IF( H110="A", $E110, IF( H110="B", $E110 * Prozent_B, IF( H110="C", $E110 *Prozent_C, IF( H110="D", 0, "Fehler" ) ) ) ), "")</f>
        <v/>
      </c>
      <c r="U110" s="220" t="str">
        <f xml:space="preserve"> IF( $E110&gt;0,IF(K110&gt;0, IF( K110="A", $E110, IF( K110="B", $E110 * Prozent_B, IF( K110="C", $E110 *Prozent_C, IF( K110="D", 0, "Fehler" ) ) ) ),T110), "")</f>
        <v/>
      </c>
      <c r="V110" s="213" t="str">
        <f t="shared" si="15"/>
        <v/>
      </c>
    </row>
    <row r="111" spans="1:22" ht="42.9" thickBot="1" x14ac:dyDescent="0.35">
      <c r="A111" s="222" t="s">
        <v>1188</v>
      </c>
      <c r="B111" s="223"/>
      <c r="C111" s="222" t="s">
        <v>317</v>
      </c>
      <c r="D111" s="223" t="s">
        <v>68</v>
      </c>
      <c r="E111" s="223"/>
      <c r="F111" s="223"/>
      <c r="G111" s="226"/>
      <c r="H111" s="43"/>
      <c r="I111" s="42"/>
      <c r="J111" s="42"/>
      <c r="K111" s="213"/>
      <c r="L111" s="215"/>
      <c r="M111" s="216" t="str">
        <f t="shared" si="8"/>
        <v>Muss</v>
      </c>
      <c r="N111" s="217" t="str">
        <f t="shared" si="9"/>
        <v/>
      </c>
      <c r="O111" s="217" t="str">
        <f t="shared" si="10"/>
        <v/>
      </c>
      <c r="P111" s="218" t="str">
        <f t="shared" si="11"/>
        <v/>
      </c>
      <c r="Q111" s="217" t="str">
        <f t="shared" si="12"/>
        <v/>
      </c>
      <c r="R111" s="217" t="str">
        <f t="shared" si="13"/>
        <v/>
      </c>
      <c r="S111" s="219" t="str">
        <f t="shared" si="14"/>
        <v/>
      </c>
      <c r="T111" s="220" t="str">
        <f xml:space="preserve"> IF(AND($E111&gt;0,H111&lt;&gt;""),IF( H111="A", $E111, IF( H111="B", $E111 * Prozent_B, IF( H111="C", $E111 *Prozent_C, IF( H111="D", 0, "Fehler" ) ) ) ), "")</f>
        <v/>
      </c>
      <c r="U111" s="220" t="str">
        <f xml:space="preserve"> IF( $E111&gt;0,IF(K111&gt;0, IF( K111="A", $E111, IF( K111="B", $E111 * Prozent_B, IF( K111="C", $E111 *Prozent_C, IF( K111="D", 0, "Fehler" ) ) ) ),T111), "")</f>
        <v/>
      </c>
      <c r="V111" s="213" t="str">
        <f t="shared" si="15"/>
        <v/>
      </c>
    </row>
    <row r="112" spans="1:22" ht="28.75" thickBot="1" x14ac:dyDescent="0.35">
      <c r="A112" s="222" t="s">
        <v>1189</v>
      </c>
      <c r="B112" s="223"/>
      <c r="C112" s="222" t="s">
        <v>318</v>
      </c>
      <c r="D112" s="223" t="s">
        <v>68</v>
      </c>
      <c r="E112" s="223"/>
      <c r="F112" s="223"/>
      <c r="G112" s="226"/>
      <c r="H112" s="43"/>
      <c r="I112" s="42"/>
      <c r="J112" s="42"/>
      <c r="K112" s="213"/>
      <c r="L112" s="215"/>
      <c r="M112" s="216" t="str">
        <f t="shared" si="8"/>
        <v>Muss</v>
      </c>
      <c r="N112" s="217" t="str">
        <f t="shared" si="9"/>
        <v/>
      </c>
      <c r="O112" s="217" t="str">
        <f t="shared" si="10"/>
        <v/>
      </c>
      <c r="P112" s="218" t="str">
        <f t="shared" si="11"/>
        <v/>
      </c>
      <c r="Q112" s="217" t="str">
        <f t="shared" si="12"/>
        <v/>
      </c>
      <c r="R112" s="217" t="str">
        <f t="shared" si="13"/>
        <v/>
      </c>
      <c r="S112" s="219" t="str">
        <f t="shared" si="14"/>
        <v/>
      </c>
      <c r="T112" s="220" t="str">
        <f xml:space="preserve"> IF(AND($E112&gt;0,H112&lt;&gt;""),IF( H112="A", $E112, IF( H112="B", $E112 * Prozent_B, IF( H112="C", $E112 *Prozent_C, IF( H112="D", 0, "Fehler" ) ) ) ), "")</f>
        <v/>
      </c>
      <c r="U112" s="220" t="str">
        <f xml:space="preserve"> IF( $E112&gt;0,IF(K112&gt;0, IF( K112="A", $E112, IF( K112="B", $E112 * Prozent_B, IF( K112="C", $E112 *Prozent_C, IF( K112="D", 0, "Fehler" ) ) ) ),T112), "")</f>
        <v/>
      </c>
      <c r="V112" s="213" t="str">
        <f t="shared" si="15"/>
        <v/>
      </c>
    </row>
    <row r="113" spans="1:22" ht="28.75" thickBot="1" x14ac:dyDescent="0.35">
      <c r="A113" s="222"/>
      <c r="B113" s="223"/>
      <c r="C113" s="222" t="s">
        <v>319</v>
      </c>
      <c r="D113" s="223"/>
      <c r="E113" s="223"/>
      <c r="F113" s="223"/>
      <c r="G113" s="226"/>
      <c r="H113" s="43"/>
      <c r="I113" s="42"/>
      <c r="J113" s="42"/>
      <c r="K113" s="213"/>
      <c r="L113" s="215"/>
      <c r="M113" s="216" t="str">
        <f t="shared" si="8"/>
        <v/>
      </c>
      <c r="N113" s="217" t="str">
        <f t="shared" si="9"/>
        <v/>
      </c>
      <c r="O113" s="217" t="str">
        <f t="shared" si="10"/>
        <v/>
      </c>
      <c r="P113" s="218" t="str">
        <f t="shared" si="11"/>
        <v/>
      </c>
      <c r="Q113" s="217" t="str">
        <f t="shared" si="12"/>
        <v/>
      </c>
      <c r="R113" s="217" t="str">
        <f t="shared" si="13"/>
        <v/>
      </c>
      <c r="S113" s="219" t="str">
        <f t="shared" si="14"/>
        <v/>
      </c>
      <c r="T113" s="220" t="str">
        <f xml:space="preserve"> IF(AND($E113&gt;0,H113&lt;&gt;""),IF( H113="A", $E113, IF( H113="B", $E113 * Prozent_B, IF( H113="C", $E113 *Prozent_C, IF( H113="D", 0, "Fehler" ) ) ) ), "")</f>
        <v/>
      </c>
      <c r="U113" s="220" t="str">
        <f xml:space="preserve"> IF( $E113&gt;0,IF(K113&gt;0, IF( K113="A", $E113, IF( K113="B", $E113 * Prozent_B, IF( K113="C", $E113 *Prozent_C, IF( K113="D", 0, "Fehler" ) ) ) ),T113), "")</f>
        <v/>
      </c>
      <c r="V113" s="213" t="str">
        <f t="shared" si="15"/>
        <v/>
      </c>
    </row>
    <row r="114" spans="1:22" ht="28.75" thickBot="1" x14ac:dyDescent="0.35">
      <c r="A114" s="222" t="s">
        <v>1190</v>
      </c>
      <c r="B114" s="223"/>
      <c r="C114" s="222" t="s">
        <v>320</v>
      </c>
      <c r="D114" s="223" t="s">
        <v>68</v>
      </c>
      <c r="E114" s="223"/>
      <c r="F114" s="223"/>
      <c r="G114" s="226"/>
      <c r="H114" s="43"/>
      <c r="I114" s="42"/>
      <c r="J114" s="42"/>
      <c r="K114" s="213"/>
      <c r="L114" s="215"/>
      <c r="M114" s="216" t="str">
        <f t="shared" si="8"/>
        <v>Muss</v>
      </c>
      <c r="N114" s="217" t="str">
        <f t="shared" si="9"/>
        <v/>
      </c>
      <c r="O114" s="217" t="str">
        <f t="shared" si="10"/>
        <v/>
      </c>
      <c r="P114" s="218" t="str">
        <f t="shared" si="11"/>
        <v/>
      </c>
      <c r="Q114" s="217" t="str">
        <f t="shared" si="12"/>
        <v/>
      </c>
      <c r="R114" s="217" t="str">
        <f t="shared" si="13"/>
        <v/>
      </c>
      <c r="S114" s="219" t="str">
        <f t="shared" si="14"/>
        <v/>
      </c>
      <c r="T114" s="220" t="str">
        <f xml:space="preserve"> IF(AND($E114&gt;0,H114&lt;&gt;""),IF( H114="A", $E114, IF( H114="B", $E114 * Prozent_B, IF( H114="C", $E114 *Prozent_C, IF( H114="D", 0, "Fehler" ) ) ) ), "")</f>
        <v/>
      </c>
      <c r="U114" s="220" t="str">
        <f xml:space="preserve"> IF( $E114&gt;0,IF(K114&gt;0, IF( K114="A", $E114, IF( K114="B", $E114 * Prozent_B, IF( K114="C", $E114 *Prozent_C, IF( K114="D", 0, "Fehler" ) ) ) ),T114), "")</f>
        <v/>
      </c>
      <c r="V114" s="213" t="str">
        <f t="shared" si="15"/>
        <v/>
      </c>
    </row>
    <row r="115" spans="1:22" ht="57" thickBot="1" x14ac:dyDescent="0.35">
      <c r="A115" s="222"/>
      <c r="B115" s="223"/>
      <c r="C115" s="222" t="s">
        <v>321</v>
      </c>
      <c r="D115" s="223"/>
      <c r="E115" s="223"/>
      <c r="F115" s="223"/>
      <c r="G115" s="226"/>
      <c r="H115" s="43"/>
      <c r="I115" s="42"/>
      <c r="J115" s="42"/>
      <c r="K115" s="213"/>
      <c r="L115" s="215"/>
      <c r="M115" s="216" t="str">
        <f t="shared" si="8"/>
        <v/>
      </c>
      <c r="N115" s="217" t="str">
        <f t="shared" si="9"/>
        <v/>
      </c>
      <c r="O115" s="217" t="str">
        <f t="shared" si="10"/>
        <v/>
      </c>
      <c r="P115" s="218" t="str">
        <f t="shared" si="11"/>
        <v/>
      </c>
      <c r="Q115" s="217" t="str">
        <f t="shared" si="12"/>
        <v/>
      </c>
      <c r="R115" s="217" t="str">
        <f t="shared" si="13"/>
        <v/>
      </c>
      <c r="S115" s="219" t="str">
        <f t="shared" si="14"/>
        <v/>
      </c>
      <c r="T115" s="220" t="str">
        <f xml:space="preserve"> IF(AND($E115&gt;0,H115&lt;&gt;""),IF( H115="A", $E115, IF( H115="B", $E115 * Prozent_B, IF( H115="C", $E115 *Prozent_C, IF( H115="D", 0, "Fehler" ) ) ) ), "")</f>
        <v/>
      </c>
      <c r="U115" s="220" t="str">
        <f xml:space="preserve"> IF( $E115&gt;0,IF(K115&gt;0, IF( K115="A", $E115, IF( K115="B", $E115 * Prozent_B, IF( K115="C", $E115 *Prozent_C, IF( K115="D", 0, "Fehler" ) ) ) ),T115), "")</f>
        <v/>
      </c>
      <c r="V115" s="213" t="str">
        <f t="shared" si="15"/>
        <v/>
      </c>
    </row>
    <row r="116" spans="1:22" ht="42.9" thickBot="1" x14ac:dyDescent="0.35">
      <c r="A116" s="222" t="s">
        <v>1191</v>
      </c>
      <c r="B116" s="223"/>
      <c r="C116" s="222" t="s">
        <v>322</v>
      </c>
      <c r="D116" s="223" t="s">
        <v>68</v>
      </c>
      <c r="E116" s="223"/>
      <c r="F116" s="223"/>
      <c r="G116" s="226"/>
      <c r="H116" s="43"/>
      <c r="I116" s="42"/>
      <c r="J116" s="42"/>
      <c r="K116" s="213"/>
      <c r="L116" s="215"/>
      <c r="M116" s="216" t="str">
        <f t="shared" si="8"/>
        <v>Muss</v>
      </c>
      <c r="N116" s="217" t="str">
        <f t="shared" si="9"/>
        <v/>
      </c>
      <c r="O116" s="217" t="str">
        <f t="shared" si="10"/>
        <v/>
      </c>
      <c r="P116" s="218" t="str">
        <f t="shared" si="11"/>
        <v/>
      </c>
      <c r="Q116" s="217" t="str">
        <f t="shared" si="12"/>
        <v/>
      </c>
      <c r="R116" s="217" t="str">
        <f t="shared" si="13"/>
        <v/>
      </c>
      <c r="S116" s="219" t="str">
        <f t="shared" si="14"/>
        <v/>
      </c>
      <c r="T116" s="220" t="str">
        <f xml:space="preserve"> IF(AND($E116&gt;0,H116&lt;&gt;""),IF( H116="A", $E116, IF( H116="B", $E116 * Prozent_B, IF( H116="C", $E116 *Prozent_C, IF( H116="D", 0, "Fehler" ) ) ) ), "")</f>
        <v/>
      </c>
      <c r="U116" s="220" t="str">
        <f xml:space="preserve"> IF( $E116&gt;0,IF(K116&gt;0, IF( K116="A", $E116, IF( K116="B", $E116 * Prozent_B, IF( K116="C", $E116 *Prozent_C, IF( K116="D", 0, "Fehler" ) ) ) ),T116), "")</f>
        <v/>
      </c>
      <c r="V116" s="213" t="str">
        <f t="shared" si="15"/>
        <v/>
      </c>
    </row>
    <row r="117" spans="1:22" ht="15.9" thickBot="1" x14ac:dyDescent="0.35">
      <c r="A117" s="222"/>
      <c r="B117" s="223"/>
      <c r="C117" s="229" t="s">
        <v>876</v>
      </c>
      <c r="D117" s="223"/>
      <c r="E117" s="223"/>
      <c r="F117" s="223"/>
      <c r="G117" s="226"/>
      <c r="H117" s="43"/>
      <c r="I117" s="42"/>
      <c r="J117" s="42"/>
      <c r="K117" s="213"/>
      <c r="L117" s="215"/>
      <c r="M117" s="216" t="str">
        <f t="shared" si="8"/>
        <v/>
      </c>
      <c r="N117" s="217" t="str">
        <f t="shared" si="9"/>
        <v/>
      </c>
      <c r="O117" s="217" t="str">
        <f t="shared" si="10"/>
        <v/>
      </c>
      <c r="P117" s="218" t="str">
        <f t="shared" si="11"/>
        <v/>
      </c>
      <c r="Q117" s="217" t="str">
        <f t="shared" si="12"/>
        <v/>
      </c>
      <c r="R117" s="217" t="str">
        <f t="shared" si="13"/>
        <v/>
      </c>
      <c r="S117" s="219" t="str">
        <f t="shared" si="14"/>
        <v/>
      </c>
      <c r="T117" s="220" t="str">
        <f xml:space="preserve"> IF(AND($E117&gt;0,H117&lt;&gt;""),IF( H117="A", $E117, IF( H117="B", $E117 * Prozent_B, IF( H117="C", $E117 *Prozent_C, IF( H117="D", 0, "Fehler" ) ) ) ), "")</f>
        <v/>
      </c>
      <c r="U117" s="220" t="str">
        <f xml:space="preserve"> IF( $E117&gt;0,IF(K117&gt;0, IF( K117="A", $E117, IF( K117="B", $E117 * Prozent_B, IF( K117="C", $E117 *Prozent_C, IF( K117="D", 0, "Fehler" ) ) ) ),T117), "")</f>
        <v/>
      </c>
      <c r="V117" s="213" t="str">
        <f t="shared" si="15"/>
        <v/>
      </c>
    </row>
    <row r="118" spans="1:22" ht="71.150000000000006" thickBot="1" x14ac:dyDescent="0.35">
      <c r="A118" s="222" t="s">
        <v>1192</v>
      </c>
      <c r="B118" s="223"/>
      <c r="C118" s="222" t="s">
        <v>323</v>
      </c>
      <c r="D118" s="223" t="s">
        <v>68</v>
      </c>
      <c r="E118" s="223"/>
      <c r="F118" s="223"/>
      <c r="G118" s="226"/>
      <c r="H118" s="43"/>
      <c r="I118" s="42"/>
      <c r="J118" s="42"/>
      <c r="K118" s="213"/>
      <c r="L118" s="215"/>
      <c r="M118" s="216" t="str">
        <f t="shared" si="8"/>
        <v>Muss</v>
      </c>
      <c r="N118" s="217" t="str">
        <f t="shared" si="9"/>
        <v/>
      </c>
      <c r="O118" s="217" t="str">
        <f t="shared" si="10"/>
        <v/>
      </c>
      <c r="P118" s="218" t="str">
        <f t="shared" si="11"/>
        <v/>
      </c>
      <c r="Q118" s="217" t="str">
        <f t="shared" si="12"/>
        <v/>
      </c>
      <c r="R118" s="217" t="str">
        <f t="shared" si="13"/>
        <v/>
      </c>
      <c r="S118" s="219" t="str">
        <f t="shared" si="14"/>
        <v/>
      </c>
      <c r="T118" s="220" t="str">
        <f xml:space="preserve"> IF(AND($E118&gt;0,H118&lt;&gt;""),IF( H118="A", $E118, IF( H118="B", $E118 * Prozent_B, IF( H118="C", $E118 *Prozent_C, IF( H118="D", 0, "Fehler" ) ) ) ), "")</f>
        <v/>
      </c>
      <c r="U118" s="220" t="str">
        <f xml:space="preserve"> IF( $E118&gt;0,IF(K118&gt;0, IF( K118="A", $E118, IF( K118="B", $E118 * Prozent_B, IF( K118="C", $E118 *Prozent_C, IF( K118="D", 0, "Fehler" ) ) ) ),T118), "")</f>
        <v/>
      </c>
      <c r="V118" s="213" t="str">
        <f t="shared" si="15"/>
        <v/>
      </c>
    </row>
    <row r="119" spans="1:22" ht="28.75" thickBot="1" x14ac:dyDescent="0.35">
      <c r="A119" s="222" t="s">
        <v>1193</v>
      </c>
      <c r="B119" s="223"/>
      <c r="C119" s="222" t="s">
        <v>324</v>
      </c>
      <c r="D119" s="223" t="s">
        <v>68</v>
      </c>
      <c r="E119" s="223"/>
      <c r="F119" s="223"/>
      <c r="G119" s="226"/>
      <c r="H119" s="43"/>
      <c r="I119" s="42"/>
      <c r="J119" s="42"/>
      <c r="K119" s="213"/>
      <c r="L119" s="215"/>
      <c r="M119" s="216" t="str">
        <f t="shared" si="8"/>
        <v>Muss</v>
      </c>
      <c r="N119" s="217" t="str">
        <f t="shared" si="9"/>
        <v/>
      </c>
      <c r="O119" s="217" t="str">
        <f t="shared" si="10"/>
        <v/>
      </c>
      <c r="P119" s="218" t="str">
        <f t="shared" si="11"/>
        <v/>
      </c>
      <c r="Q119" s="217" t="str">
        <f t="shared" si="12"/>
        <v/>
      </c>
      <c r="R119" s="217" t="str">
        <f t="shared" si="13"/>
        <v/>
      </c>
      <c r="S119" s="219" t="str">
        <f t="shared" si="14"/>
        <v/>
      </c>
      <c r="T119" s="220" t="str">
        <f xml:space="preserve"> IF(AND($E119&gt;0,H119&lt;&gt;""),IF( H119="A", $E119, IF( H119="B", $E119 * Prozent_B, IF( H119="C", $E119 *Prozent_C, IF( H119="D", 0, "Fehler" ) ) ) ), "")</f>
        <v/>
      </c>
      <c r="U119" s="220" t="str">
        <f xml:space="preserve"> IF( $E119&gt;0,IF(K119&gt;0, IF( K119="A", $E119, IF( K119="B", $E119 * Prozent_B, IF( K119="C", $E119 *Prozent_C, IF( K119="D", 0, "Fehler" ) ) ) ),T119), "")</f>
        <v/>
      </c>
      <c r="V119" s="213" t="str">
        <f t="shared" si="15"/>
        <v/>
      </c>
    </row>
    <row r="120" spans="1:22" ht="15.9" thickBot="1" x14ac:dyDescent="0.35">
      <c r="A120" s="222"/>
      <c r="B120" s="223"/>
      <c r="C120" s="229" t="s">
        <v>877</v>
      </c>
      <c r="D120" s="223"/>
      <c r="E120" s="223"/>
      <c r="F120" s="223"/>
      <c r="G120" s="226"/>
      <c r="H120" s="43"/>
      <c r="I120" s="42"/>
      <c r="J120" s="42"/>
      <c r="K120" s="213"/>
      <c r="L120" s="215"/>
      <c r="M120" s="216" t="str">
        <f t="shared" si="8"/>
        <v/>
      </c>
      <c r="N120" s="217" t="str">
        <f t="shared" si="9"/>
        <v/>
      </c>
      <c r="O120" s="217" t="str">
        <f t="shared" si="10"/>
        <v/>
      </c>
      <c r="P120" s="218" t="str">
        <f t="shared" si="11"/>
        <v/>
      </c>
      <c r="Q120" s="217" t="str">
        <f t="shared" si="12"/>
        <v/>
      </c>
      <c r="R120" s="217" t="str">
        <f t="shared" si="13"/>
        <v/>
      </c>
      <c r="S120" s="219" t="str">
        <f t="shared" si="14"/>
        <v/>
      </c>
      <c r="T120" s="220" t="str">
        <f xml:space="preserve"> IF(AND($E120&gt;0,H120&lt;&gt;""),IF( H120="A", $E120, IF( H120="B", $E120 * Prozent_B, IF( H120="C", $E120 *Prozent_C, IF( H120="D", 0, "Fehler" ) ) ) ), "")</f>
        <v/>
      </c>
      <c r="U120" s="220" t="str">
        <f xml:space="preserve"> IF( $E120&gt;0,IF(K120&gt;0, IF( K120="A", $E120, IF( K120="B", $E120 * Prozent_B, IF( K120="C", $E120 *Prozent_C, IF( K120="D", 0, "Fehler" ) ) ) ),T120), "")</f>
        <v/>
      </c>
      <c r="V120" s="213" t="str">
        <f t="shared" si="15"/>
        <v/>
      </c>
    </row>
    <row r="121" spans="1:22" ht="14.6" thickBot="1" x14ac:dyDescent="0.35">
      <c r="A121" s="222"/>
      <c r="B121" s="223"/>
      <c r="C121" s="222" t="s">
        <v>325</v>
      </c>
      <c r="D121" s="223"/>
      <c r="E121" s="223"/>
      <c r="F121" s="223"/>
      <c r="G121" s="226"/>
      <c r="H121" s="43"/>
      <c r="I121" s="42"/>
      <c r="J121" s="42"/>
      <c r="K121" s="213"/>
      <c r="L121" s="215"/>
      <c r="M121" s="216" t="str">
        <f t="shared" si="8"/>
        <v/>
      </c>
      <c r="N121" s="217" t="str">
        <f t="shared" si="9"/>
        <v/>
      </c>
      <c r="O121" s="217" t="str">
        <f t="shared" si="10"/>
        <v/>
      </c>
      <c r="P121" s="218" t="str">
        <f t="shared" si="11"/>
        <v/>
      </c>
      <c r="Q121" s="217" t="str">
        <f t="shared" si="12"/>
        <v/>
      </c>
      <c r="R121" s="217" t="str">
        <f t="shared" si="13"/>
        <v/>
      </c>
      <c r="S121" s="219" t="str">
        <f t="shared" si="14"/>
        <v/>
      </c>
      <c r="T121" s="220" t="str">
        <f xml:space="preserve"> IF(AND($E121&gt;0,H121&lt;&gt;""),IF( H121="A", $E121, IF( H121="B", $E121 * Prozent_B, IF( H121="C", $E121 *Prozent_C, IF( H121="D", 0, "Fehler" ) ) ) ), "")</f>
        <v/>
      </c>
      <c r="U121" s="220" t="str">
        <f xml:space="preserve"> IF( $E121&gt;0,IF(K121&gt;0, IF( K121="A", $E121, IF( K121="B", $E121 * Prozent_B, IF( K121="C", $E121 *Prozent_C, IF( K121="D", 0, "Fehler" ) ) ) ),T121), "")</f>
        <v/>
      </c>
      <c r="V121" s="213" t="str">
        <f t="shared" si="15"/>
        <v/>
      </c>
    </row>
    <row r="122" spans="1:22" ht="14.6" thickBot="1" x14ac:dyDescent="0.35">
      <c r="A122" s="222" t="s">
        <v>1194</v>
      </c>
      <c r="B122" s="223"/>
      <c r="C122" s="222" t="s">
        <v>878</v>
      </c>
      <c r="D122" s="223" t="s">
        <v>68</v>
      </c>
      <c r="E122" s="223"/>
      <c r="F122" s="223"/>
      <c r="G122" s="226"/>
      <c r="H122" s="43"/>
      <c r="I122" s="42"/>
      <c r="J122" s="42"/>
      <c r="K122" s="213"/>
      <c r="L122" s="215"/>
      <c r="M122" s="216" t="str">
        <f t="shared" si="8"/>
        <v>Muss</v>
      </c>
      <c r="N122" s="217" t="str">
        <f t="shared" si="9"/>
        <v/>
      </c>
      <c r="O122" s="217" t="str">
        <f t="shared" si="10"/>
        <v/>
      </c>
      <c r="P122" s="218" t="str">
        <f t="shared" si="11"/>
        <v/>
      </c>
      <c r="Q122" s="217" t="str">
        <f t="shared" si="12"/>
        <v/>
      </c>
      <c r="R122" s="217" t="str">
        <f t="shared" si="13"/>
        <v/>
      </c>
      <c r="S122" s="219" t="str">
        <f t="shared" si="14"/>
        <v/>
      </c>
      <c r="T122" s="220" t="str">
        <f xml:space="preserve"> IF(AND($E122&gt;0,H122&lt;&gt;""),IF( H122="A", $E122, IF( H122="B", $E122 * Prozent_B, IF( H122="C", $E122 *Prozent_C, IF( H122="D", 0, "Fehler" ) ) ) ), "")</f>
        <v/>
      </c>
      <c r="U122" s="220" t="str">
        <f xml:space="preserve"> IF( $E122&gt;0,IF(K122&gt;0, IF( K122="A", $E122, IF( K122="B", $E122 * Prozent_B, IF( K122="C", $E122 *Prozent_C, IF( K122="D", 0, "Fehler" ) ) ) ),T122), "")</f>
        <v/>
      </c>
      <c r="V122" s="213" t="str">
        <f t="shared" si="15"/>
        <v/>
      </c>
    </row>
    <row r="123" spans="1:22" ht="14.6" thickBot="1" x14ac:dyDescent="0.35">
      <c r="A123" s="222" t="s">
        <v>1195</v>
      </c>
      <c r="B123" s="223"/>
      <c r="C123" s="222" t="s">
        <v>879</v>
      </c>
      <c r="D123" s="223" t="s">
        <v>68</v>
      </c>
      <c r="E123" s="223"/>
      <c r="F123" s="223"/>
      <c r="G123" s="226"/>
      <c r="H123" s="43"/>
      <c r="I123" s="42"/>
      <c r="J123" s="42"/>
      <c r="K123" s="213"/>
      <c r="L123" s="215"/>
      <c r="M123" s="216" t="str">
        <f t="shared" si="8"/>
        <v>Muss</v>
      </c>
      <c r="N123" s="217" t="str">
        <f t="shared" si="9"/>
        <v/>
      </c>
      <c r="O123" s="217" t="str">
        <f t="shared" si="10"/>
        <v/>
      </c>
      <c r="P123" s="218" t="str">
        <f t="shared" si="11"/>
        <v/>
      </c>
      <c r="Q123" s="217" t="str">
        <f t="shared" si="12"/>
        <v/>
      </c>
      <c r="R123" s="217" t="str">
        <f t="shared" si="13"/>
        <v/>
      </c>
      <c r="S123" s="219" t="str">
        <f t="shared" si="14"/>
        <v/>
      </c>
      <c r="T123" s="220" t="str">
        <f xml:space="preserve"> IF(AND($E123&gt;0,H123&lt;&gt;""),IF( H123="A", $E123, IF( H123="B", $E123 * Prozent_B, IF( H123="C", $E123 *Prozent_C, IF( H123="D", 0, "Fehler" ) ) ) ), "")</f>
        <v/>
      </c>
      <c r="U123" s="220" t="str">
        <f xml:space="preserve"> IF( $E123&gt;0,IF(K123&gt;0, IF( K123="A", $E123, IF( K123="B", $E123 * Prozent_B, IF( K123="C", $E123 *Prozent_C, IF( K123="D", 0, "Fehler" ) ) ) ),T123), "")</f>
        <v/>
      </c>
      <c r="V123" s="213" t="str">
        <f t="shared" si="15"/>
        <v/>
      </c>
    </row>
    <row r="124" spans="1:22" ht="14.6" thickBot="1" x14ac:dyDescent="0.35">
      <c r="A124" s="222" t="s">
        <v>1196</v>
      </c>
      <c r="B124" s="223"/>
      <c r="C124" s="222" t="s">
        <v>880</v>
      </c>
      <c r="D124" s="223" t="s">
        <v>68</v>
      </c>
      <c r="E124" s="223"/>
      <c r="F124" s="223"/>
      <c r="G124" s="226"/>
      <c r="H124" s="43"/>
      <c r="I124" s="42"/>
      <c r="J124" s="42"/>
      <c r="K124" s="213"/>
      <c r="L124" s="215"/>
      <c r="M124" s="216" t="str">
        <f t="shared" si="8"/>
        <v>Muss</v>
      </c>
      <c r="N124" s="217" t="str">
        <f t="shared" si="9"/>
        <v/>
      </c>
      <c r="O124" s="217" t="str">
        <f t="shared" si="10"/>
        <v/>
      </c>
      <c r="P124" s="218" t="str">
        <f t="shared" si="11"/>
        <v/>
      </c>
      <c r="Q124" s="217" t="str">
        <f t="shared" si="12"/>
        <v/>
      </c>
      <c r="R124" s="217" t="str">
        <f t="shared" si="13"/>
        <v/>
      </c>
      <c r="S124" s="219" t="str">
        <f t="shared" si="14"/>
        <v/>
      </c>
      <c r="T124" s="220" t="str">
        <f xml:space="preserve"> IF(AND($E124&gt;0,H124&lt;&gt;""),IF( H124="A", $E124, IF( H124="B", $E124 * Prozent_B, IF( H124="C", $E124 *Prozent_C, IF( H124="D", 0, "Fehler" ) ) ) ), "")</f>
        <v/>
      </c>
      <c r="U124" s="220" t="str">
        <f xml:space="preserve"> IF( $E124&gt;0,IF(K124&gt;0, IF( K124="A", $E124, IF( K124="B", $E124 * Prozent_B, IF( K124="C", $E124 *Prozent_C, IF( K124="D", 0, "Fehler" ) ) ) ),T124), "")</f>
        <v/>
      </c>
      <c r="V124" s="213" t="str">
        <f t="shared" si="15"/>
        <v/>
      </c>
    </row>
    <row r="125" spans="1:22" ht="14.6" thickBot="1" x14ac:dyDescent="0.35">
      <c r="A125" s="222" t="s">
        <v>1197</v>
      </c>
      <c r="B125" s="223"/>
      <c r="C125" s="222" t="s">
        <v>881</v>
      </c>
      <c r="D125" s="223" t="s">
        <v>68</v>
      </c>
      <c r="E125" s="223"/>
      <c r="F125" s="223"/>
      <c r="G125" s="226"/>
      <c r="H125" s="43"/>
      <c r="I125" s="42"/>
      <c r="J125" s="42"/>
      <c r="K125" s="213"/>
      <c r="L125" s="215"/>
      <c r="M125" s="216" t="str">
        <f t="shared" si="8"/>
        <v>Muss</v>
      </c>
      <c r="N125" s="217" t="str">
        <f t="shared" si="9"/>
        <v/>
      </c>
      <c r="O125" s="217" t="str">
        <f t="shared" si="10"/>
        <v/>
      </c>
      <c r="P125" s="218" t="str">
        <f t="shared" si="11"/>
        <v/>
      </c>
      <c r="Q125" s="217" t="str">
        <f t="shared" si="12"/>
        <v/>
      </c>
      <c r="R125" s="217" t="str">
        <f t="shared" si="13"/>
        <v/>
      </c>
      <c r="S125" s="219" t="str">
        <f t="shared" si="14"/>
        <v/>
      </c>
      <c r="T125" s="220" t="str">
        <f xml:space="preserve"> IF(AND($E125&gt;0,H125&lt;&gt;""),IF( H125="A", $E125, IF( H125="B", $E125 * Prozent_B, IF( H125="C", $E125 *Prozent_C, IF( H125="D", 0, "Fehler" ) ) ) ), "")</f>
        <v/>
      </c>
      <c r="U125" s="220" t="str">
        <f xml:space="preserve"> IF( $E125&gt;0,IF(K125&gt;0, IF( K125="A", $E125, IF( K125="B", $E125 * Prozent_B, IF( K125="C", $E125 *Prozent_C, IF( K125="D", 0, "Fehler" ) ) ) ),T125), "")</f>
        <v/>
      </c>
      <c r="V125" s="213" t="str">
        <f t="shared" si="15"/>
        <v/>
      </c>
    </row>
    <row r="126" spans="1:22" ht="14.6" thickBot="1" x14ac:dyDescent="0.35">
      <c r="A126" s="222" t="s">
        <v>1198</v>
      </c>
      <c r="B126" s="223"/>
      <c r="C126" s="222" t="s">
        <v>882</v>
      </c>
      <c r="D126" s="223" t="s">
        <v>68</v>
      </c>
      <c r="E126" s="223"/>
      <c r="F126" s="223"/>
      <c r="G126" s="226"/>
      <c r="H126" s="43"/>
      <c r="I126" s="42"/>
      <c r="J126" s="42"/>
      <c r="K126" s="213"/>
      <c r="L126" s="215"/>
      <c r="M126" s="216" t="str">
        <f t="shared" si="8"/>
        <v>Muss</v>
      </c>
      <c r="N126" s="217" t="str">
        <f t="shared" si="9"/>
        <v/>
      </c>
      <c r="O126" s="217" t="str">
        <f t="shared" si="10"/>
        <v/>
      </c>
      <c r="P126" s="218" t="str">
        <f t="shared" si="11"/>
        <v/>
      </c>
      <c r="Q126" s="217" t="str">
        <f t="shared" si="12"/>
        <v/>
      </c>
      <c r="R126" s="217" t="str">
        <f t="shared" si="13"/>
        <v/>
      </c>
      <c r="S126" s="219" t="str">
        <f t="shared" si="14"/>
        <v/>
      </c>
      <c r="T126" s="220" t="str">
        <f xml:space="preserve"> IF(AND($E126&gt;0,H126&lt;&gt;""),IF( H126="A", $E126, IF( H126="B", $E126 * Prozent_B, IF( H126="C", $E126 *Prozent_C, IF( H126="D", 0, "Fehler" ) ) ) ), "")</f>
        <v/>
      </c>
      <c r="U126" s="220" t="str">
        <f xml:space="preserve"> IF( $E126&gt;0,IF(K126&gt;0, IF( K126="A", $E126, IF( K126="B", $E126 * Prozent_B, IF( K126="C", $E126 *Prozent_C, IF( K126="D", 0, "Fehler" ) ) ) ),T126), "")</f>
        <v/>
      </c>
      <c r="V126" s="213" t="str">
        <f t="shared" si="15"/>
        <v/>
      </c>
    </row>
    <row r="127" spans="1:22" ht="14.6" thickBot="1" x14ac:dyDescent="0.35">
      <c r="A127" s="222" t="s">
        <v>1199</v>
      </c>
      <c r="B127" s="223"/>
      <c r="C127" s="222" t="s">
        <v>883</v>
      </c>
      <c r="D127" s="223"/>
      <c r="E127" s="230">
        <v>100</v>
      </c>
      <c r="F127" s="223"/>
      <c r="G127" s="226"/>
      <c r="H127" s="43"/>
      <c r="I127" s="42"/>
      <c r="J127" s="42"/>
      <c r="K127" s="213"/>
      <c r="L127" s="215"/>
      <c r="M127" s="216" t="str">
        <f t="shared" si="8"/>
        <v>Soll</v>
      </c>
      <c r="N127" s="217" t="str">
        <f t="shared" si="9"/>
        <v/>
      </c>
      <c r="O127" s="217" t="str">
        <f t="shared" si="10"/>
        <v/>
      </c>
      <c r="P127" s="218" t="str">
        <f t="shared" si="11"/>
        <v/>
      </c>
      <c r="Q127" s="217" t="str">
        <f t="shared" si="12"/>
        <v/>
      </c>
      <c r="R127" s="217" t="str">
        <f t="shared" si="13"/>
        <v/>
      </c>
      <c r="S127" s="219" t="str">
        <f t="shared" si="14"/>
        <v/>
      </c>
      <c r="T127" s="220" t="str">
        <f xml:space="preserve"> IF(AND($E127&gt;0,H127&lt;&gt;""),IF( H127="A", $E127, IF( H127="B", $E127 * Prozent_B, IF( H127="C", $E127 *Prozent_C, IF( H127="D", 0, "Fehler" ) ) ) ), "")</f>
        <v/>
      </c>
      <c r="U127" s="220" t="str">
        <f xml:space="preserve"> IF( $E127&gt;0,IF(K127&gt;0, IF( K127="A", $E127, IF( K127="B", $E127 * Prozent_B, IF( K127="C", $E127 *Prozent_C, IF( K127="D", 0, "Fehler" ) ) ) ),T127), "")</f>
        <v/>
      </c>
      <c r="V127" s="213" t="str">
        <f t="shared" si="15"/>
        <v/>
      </c>
    </row>
    <row r="128" spans="1:22" ht="14.6" thickBot="1" x14ac:dyDescent="0.35">
      <c r="A128" s="222" t="s">
        <v>1200</v>
      </c>
      <c r="B128" s="223"/>
      <c r="C128" s="222" t="s">
        <v>884</v>
      </c>
      <c r="D128" s="223" t="s">
        <v>68</v>
      </c>
      <c r="E128" s="223"/>
      <c r="F128" s="223" t="s">
        <v>326</v>
      </c>
      <c r="G128" s="226"/>
      <c r="H128" s="43"/>
      <c r="I128" s="42"/>
      <c r="J128" s="42"/>
      <c r="K128" s="213"/>
      <c r="L128" s="215"/>
      <c r="M128" s="216" t="str">
        <f t="shared" si="8"/>
        <v>Muss</v>
      </c>
      <c r="N128" s="217" t="str">
        <f t="shared" si="9"/>
        <v>Fehler</v>
      </c>
      <c r="O128" s="217" t="str">
        <f t="shared" si="10"/>
        <v/>
      </c>
      <c r="P128" s="218" t="str">
        <f t="shared" si="11"/>
        <v/>
      </c>
      <c r="Q128" s="217" t="str">
        <f t="shared" si="12"/>
        <v/>
      </c>
      <c r="R128" s="217" t="str">
        <f t="shared" si="13"/>
        <v/>
      </c>
      <c r="S128" s="219" t="str">
        <f t="shared" si="14"/>
        <v xml:space="preserve"> 'E' richtig?</v>
      </c>
      <c r="T128" s="220" t="str">
        <f xml:space="preserve"> IF(AND($E128&gt;0,H128&lt;&gt;""),IF( H128="A", $E128, IF( H128="B", $E128 * Prozent_B, IF( H128="C", $E128 *Prozent_C, IF( H128="D", 0, "Fehler" ) ) ) ), "")</f>
        <v/>
      </c>
      <c r="U128" s="220" t="str">
        <f xml:space="preserve"> IF( $E128&gt;0,IF(K128&gt;0, IF( K128="A", $E128, IF( K128="B", $E128 * Prozent_B, IF( K128="C", $E128 *Prozent_C, IF( K128="D", 0, "Fehler" ) ) ) ),T128), "")</f>
        <v/>
      </c>
      <c r="V128" s="213" t="str">
        <f t="shared" si="15"/>
        <v/>
      </c>
    </row>
    <row r="129" spans="1:22" ht="14.6" thickBot="1" x14ac:dyDescent="0.35">
      <c r="A129" s="222" t="s">
        <v>1201</v>
      </c>
      <c r="B129" s="223"/>
      <c r="C129" s="222" t="s">
        <v>885</v>
      </c>
      <c r="D129" s="223"/>
      <c r="E129" s="223">
        <v>50</v>
      </c>
      <c r="F129" s="223"/>
      <c r="G129" s="226"/>
      <c r="H129" s="43"/>
      <c r="I129" s="42"/>
      <c r="J129" s="42"/>
      <c r="K129" s="213"/>
      <c r="L129" s="215"/>
      <c r="M129" s="216" t="str">
        <f t="shared" si="8"/>
        <v>Soll</v>
      </c>
      <c r="N129" s="217" t="str">
        <f t="shared" si="9"/>
        <v/>
      </c>
      <c r="O129" s="217" t="str">
        <f t="shared" si="10"/>
        <v/>
      </c>
      <c r="P129" s="218" t="str">
        <f t="shared" si="11"/>
        <v/>
      </c>
      <c r="Q129" s="217" t="str">
        <f t="shared" si="12"/>
        <v/>
      </c>
      <c r="R129" s="217" t="str">
        <f t="shared" si="13"/>
        <v/>
      </c>
      <c r="S129" s="219" t="str">
        <f t="shared" si="14"/>
        <v/>
      </c>
      <c r="T129" s="220" t="str">
        <f xml:space="preserve"> IF(AND($E129&gt;0,H129&lt;&gt;""),IF( H129="A", $E129, IF( H129="B", $E129 * Prozent_B, IF( H129="C", $E129 *Prozent_C, IF( H129="D", 0, "Fehler" ) ) ) ), "")</f>
        <v/>
      </c>
      <c r="U129" s="220" t="str">
        <f xml:space="preserve"> IF( $E129&gt;0,IF(K129&gt;0, IF( K129="A", $E129, IF( K129="B", $E129 * Prozent_B, IF( K129="C", $E129 *Prozent_C, IF( K129="D", 0, "Fehler" ) ) ) ),T129), "")</f>
        <v/>
      </c>
      <c r="V129" s="213" t="str">
        <f t="shared" si="15"/>
        <v/>
      </c>
    </row>
    <row r="130" spans="1:22" ht="14.6" thickBot="1" x14ac:dyDescent="0.35">
      <c r="A130" s="222" t="s">
        <v>1202</v>
      </c>
      <c r="B130" s="223"/>
      <c r="C130" s="222" t="s">
        <v>886</v>
      </c>
      <c r="D130" s="223"/>
      <c r="E130" s="223">
        <v>50</v>
      </c>
      <c r="F130" s="223"/>
      <c r="G130" s="226"/>
      <c r="H130" s="43"/>
      <c r="I130" s="42"/>
      <c r="J130" s="42"/>
      <c r="K130" s="213"/>
      <c r="L130" s="215"/>
      <c r="M130" s="216" t="str">
        <f t="shared" si="8"/>
        <v>Soll</v>
      </c>
      <c r="N130" s="217" t="str">
        <f t="shared" si="9"/>
        <v/>
      </c>
      <c r="O130" s="217" t="str">
        <f t="shared" si="10"/>
        <v/>
      </c>
      <c r="P130" s="218" t="str">
        <f t="shared" si="11"/>
        <v/>
      </c>
      <c r="Q130" s="217" t="str">
        <f t="shared" si="12"/>
        <v/>
      </c>
      <c r="R130" s="217" t="str">
        <f t="shared" si="13"/>
        <v/>
      </c>
      <c r="S130" s="219" t="str">
        <f t="shared" si="14"/>
        <v/>
      </c>
      <c r="T130" s="220" t="str">
        <f xml:space="preserve"> IF(AND($E130&gt;0,H130&lt;&gt;""),IF( H130="A", $E130, IF( H130="B", $E130 * Prozent_B, IF( H130="C", $E130 *Prozent_C, IF( H130="D", 0, "Fehler" ) ) ) ), "")</f>
        <v/>
      </c>
      <c r="U130" s="220" t="str">
        <f xml:space="preserve"> IF( $E130&gt;0,IF(K130&gt;0, IF( K130="A", $E130, IF( K130="B", $E130 * Prozent_B, IF( K130="C", $E130 *Prozent_C, IF( K130="D", 0, "Fehler" ) ) ) ),T130), "")</f>
        <v/>
      </c>
      <c r="V130" s="213" t="str">
        <f t="shared" si="15"/>
        <v/>
      </c>
    </row>
    <row r="131" spans="1:22" ht="15.9" thickBot="1" x14ac:dyDescent="0.35">
      <c r="A131" s="222"/>
      <c r="B131" s="223"/>
      <c r="C131" s="229" t="s">
        <v>887</v>
      </c>
      <c r="D131" s="223"/>
      <c r="E131" s="223"/>
      <c r="F131" s="223"/>
      <c r="G131" s="226"/>
      <c r="H131" s="43"/>
      <c r="I131" s="42"/>
      <c r="J131" s="42"/>
      <c r="K131" s="213"/>
      <c r="L131" s="215"/>
      <c r="M131" s="216" t="str">
        <f t="shared" si="8"/>
        <v/>
      </c>
      <c r="N131" s="217" t="str">
        <f t="shared" si="9"/>
        <v/>
      </c>
      <c r="O131" s="217" t="str">
        <f t="shared" si="10"/>
        <v/>
      </c>
      <c r="P131" s="218" t="str">
        <f t="shared" si="11"/>
        <v/>
      </c>
      <c r="Q131" s="217" t="str">
        <f t="shared" si="12"/>
        <v/>
      </c>
      <c r="R131" s="217" t="str">
        <f t="shared" si="13"/>
        <v/>
      </c>
      <c r="S131" s="219" t="str">
        <f t="shared" si="14"/>
        <v/>
      </c>
      <c r="T131" s="220" t="str">
        <f xml:space="preserve"> IF(AND($E131&gt;0,H131&lt;&gt;""),IF( H131="A", $E131, IF( H131="B", $E131 * Prozent_B, IF( H131="C", $E131 *Prozent_C, IF( H131="D", 0, "Fehler" ) ) ) ), "")</f>
        <v/>
      </c>
      <c r="U131" s="220" t="str">
        <f xml:space="preserve"> IF( $E131&gt;0,IF(K131&gt;0, IF( K131="A", $E131, IF( K131="B", $E131 * Prozent_B, IF( K131="C", $E131 *Prozent_C, IF( K131="D", 0, "Fehler" ) ) ) ),T131), "")</f>
        <v/>
      </c>
      <c r="V131" s="213" t="str">
        <f t="shared" si="15"/>
        <v/>
      </c>
    </row>
    <row r="132" spans="1:22" ht="28.75" thickBot="1" x14ac:dyDescent="0.35">
      <c r="A132" s="222"/>
      <c r="B132" s="223"/>
      <c r="C132" s="222" t="s">
        <v>327</v>
      </c>
      <c r="D132" s="223"/>
      <c r="E132" s="223"/>
      <c r="F132" s="223"/>
      <c r="G132" s="226"/>
      <c r="H132" s="43"/>
      <c r="I132" s="42"/>
      <c r="J132" s="42"/>
      <c r="K132" s="213"/>
      <c r="L132" s="215"/>
      <c r="M132" s="216" t="str">
        <f t="shared" si="8"/>
        <v/>
      </c>
      <c r="N132" s="217" t="str">
        <f t="shared" si="9"/>
        <v/>
      </c>
      <c r="O132" s="217" t="str">
        <f t="shared" si="10"/>
        <v/>
      </c>
      <c r="P132" s="218" t="str">
        <f t="shared" si="11"/>
        <v/>
      </c>
      <c r="Q132" s="217" t="str">
        <f t="shared" si="12"/>
        <v/>
      </c>
      <c r="R132" s="217" t="str">
        <f t="shared" si="13"/>
        <v/>
      </c>
      <c r="S132" s="219" t="str">
        <f t="shared" si="14"/>
        <v/>
      </c>
      <c r="T132" s="220" t="str">
        <f xml:space="preserve"> IF(AND($E132&gt;0,H132&lt;&gt;""),IF( H132="A", $E132, IF( H132="B", $E132 * Prozent_B, IF( H132="C", $E132 *Prozent_C, IF( H132="D", 0, "Fehler" ) ) ) ), "")</f>
        <v/>
      </c>
      <c r="U132" s="220" t="str">
        <f xml:space="preserve"> IF( $E132&gt;0,IF(K132&gt;0, IF( K132="A", $E132, IF( K132="B", $E132 * Prozent_B, IF( K132="C", $E132 *Prozent_C, IF( K132="D", 0, "Fehler" ) ) ) ),T132), "")</f>
        <v/>
      </c>
      <c r="V132" s="213" t="str">
        <f t="shared" si="15"/>
        <v/>
      </c>
    </row>
    <row r="133" spans="1:22" ht="14.6" thickBot="1" x14ac:dyDescent="0.35">
      <c r="A133" s="222" t="s">
        <v>1203</v>
      </c>
      <c r="B133" s="223"/>
      <c r="C133" s="222" t="s">
        <v>888</v>
      </c>
      <c r="D133" s="223" t="s">
        <v>68</v>
      </c>
      <c r="E133" s="223"/>
      <c r="F133" s="223"/>
      <c r="G133" s="226"/>
      <c r="H133" s="43"/>
      <c r="I133" s="42"/>
      <c r="J133" s="42"/>
      <c r="K133" s="213"/>
      <c r="L133" s="215"/>
      <c r="M133" s="216" t="str">
        <f t="shared" si="8"/>
        <v>Muss</v>
      </c>
      <c r="N133" s="217" t="str">
        <f t="shared" si="9"/>
        <v/>
      </c>
      <c r="O133" s="217" t="str">
        <f t="shared" si="10"/>
        <v/>
      </c>
      <c r="P133" s="218" t="str">
        <f t="shared" si="11"/>
        <v/>
      </c>
      <c r="Q133" s="217" t="str">
        <f t="shared" si="12"/>
        <v/>
      </c>
      <c r="R133" s="217" t="str">
        <f t="shared" si="13"/>
        <v/>
      </c>
      <c r="S133" s="219" t="str">
        <f t="shared" si="14"/>
        <v/>
      </c>
      <c r="T133" s="220" t="str">
        <f xml:space="preserve"> IF(AND($E133&gt;0,H133&lt;&gt;""),IF( H133="A", $E133, IF( H133="B", $E133 * Prozent_B, IF( H133="C", $E133 *Prozent_C, IF( H133="D", 0, "Fehler" ) ) ) ), "")</f>
        <v/>
      </c>
      <c r="U133" s="220" t="str">
        <f xml:space="preserve"> IF( $E133&gt;0,IF(K133&gt;0, IF( K133="A", $E133, IF( K133="B", $E133 * Prozent_B, IF( K133="C", $E133 *Prozent_C, IF( K133="D", 0, "Fehler" ) ) ) ),T133), "")</f>
        <v/>
      </c>
      <c r="V133" s="213" t="str">
        <f t="shared" si="15"/>
        <v/>
      </c>
    </row>
    <row r="134" spans="1:22" ht="14.6" thickBot="1" x14ac:dyDescent="0.35">
      <c r="A134" s="222" t="s">
        <v>1204</v>
      </c>
      <c r="B134" s="223"/>
      <c r="C134" s="222" t="s">
        <v>889</v>
      </c>
      <c r="D134" s="223" t="s">
        <v>68</v>
      </c>
      <c r="E134" s="223"/>
      <c r="F134" s="223"/>
      <c r="G134" s="226"/>
      <c r="H134" s="43"/>
      <c r="I134" s="42"/>
      <c r="J134" s="42"/>
      <c r="K134" s="213"/>
      <c r="L134" s="215"/>
      <c r="M134" s="216" t="str">
        <f t="shared" si="8"/>
        <v>Muss</v>
      </c>
      <c r="N134" s="217" t="str">
        <f t="shared" si="9"/>
        <v/>
      </c>
      <c r="O134" s="217" t="str">
        <f t="shared" si="10"/>
        <v/>
      </c>
      <c r="P134" s="218" t="str">
        <f t="shared" si="11"/>
        <v/>
      </c>
      <c r="Q134" s="217" t="str">
        <f t="shared" si="12"/>
        <v/>
      </c>
      <c r="R134" s="217" t="str">
        <f t="shared" si="13"/>
        <v/>
      </c>
      <c r="S134" s="219" t="str">
        <f t="shared" si="14"/>
        <v/>
      </c>
      <c r="T134" s="220" t="str">
        <f xml:space="preserve"> IF(AND($E134&gt;0,H134&lt;&gt;""),IF( H134="A", $E134, IF( H134="B", $E134 * Prozent_B, IF( H134="C", $E134 *Prozent_C, IF( H134="D", 0, "Fehler" ) ) ) ), "")</f>
        <v/>
      </c>
      <c r="U134" s="220" t="str">
        <f xml:space="preserve"> IF( $E134&gt;0,IF(K134&gt;0, IF( K134="A", $E134, IF( K134="B", $E134 * Prozent_B, IF( K134="C", $E134 *Prozent_C, IF( K134="D", 0, "Fehler" ) ) ) ),T134), "")</f>
        <v/>
      </c>
      <c r="V134" s="213" t="str">
        <f t="shared" si="15"/>
        <v/>
      </c>
    </row>
    <row r="135" spans="1:22" ht="14.6" thickBot="1" x14ac:dyDescent="0.35">
      <c r="A135" s="222" t="s">
        <v>1205</v>
      </c>
      <c r="B135" s="223"/>
      <c r="C135" s="222" t="s">
        <v>890</v>
      </c>
      <c r="D135" s="223" t="s">
        <v>68</v>
      </c>
      <c r="E135" s="223"/>
      <c r="F135" s="223"/>
      <c r="G135" s="226"/>
      <c r="H135" s="43"/>
      <c r="I135" s="42"/>
      <c r="J135" s="42"/>
      <c r="K135" s="213"/>
      <c r="L135" s="215"/>
      <c r="M135" s="216" t="str">
        <f t="shared" si="8"/>
        <v>Muss</v>
      </c>
      <c r="N135" s="217" t="str">
        <f t="shared" si="9"/>
        <v/>
      </c>
      <c r="O135" s="217" t="str">
        <f t="shared" si="10"/>
        <v/>
      </c>
      <c r="P135" s="218" t="str">
        <f t="shared" si="11"/>
        <v/>
      </c>
      <c r="Q135" s="217" t="str">
        <f t="shared" si="12"/>
        <v/>
      </c>
      <c r="R135" s="217" t="str">
        <f t="shared" si="13"/>
        <v/>
      </c>
      <c r="S135" s="219" t="str">
        <f t="shared" si="14"/>
        <v/>
      </c>
      <c r="T135" s="220" t="str">
        <f xml:space="preserve"> IF(AND($E135&gt;0,H135&lt;&gt;""),IF( H135="A", $E135, IF( H135="B", $E135 * Prozent_B, IF( H135="C", $E135 *Prozent_C, IF( H135="D", 0, "Fehler" ) ) ) ), "")</f>
        <v/>
      </c>
      <c r="U135" s="220" t="str">
        <f xml:space="preserve"> IF( $E135&gt;0,IF(K135&gt;0, IF( K135="A", $E135, IF( K135="B", $E135 * Prozent_B, IF( K135="C", $E135 *Prozent_C, IF( K135="D", 0, "Fehler" ) ) ) ),T135), "")</f>
        <v/>
      </c>
      <c r="V135" s="213" t="str">
        <f t="shared" si="15"/>
        <v/>
      </c>
    </row>
    <row r="136" spans="1:22" ht="14.6" thickBot="1" x14ac:dyDescent="0.35">
      <c r="A136" s="222" t="s">
        <v>1206</v>
      </c>
      <c r="B136" s="223"/>
      <c r="C136" s="222" t="s">
        <v>891</v>
      </c>
      <c r="D136" s="223" t="s">
        <v>68</v>
      </c>
      <c r="E136" s="223"/>
      <c r="F136" s="223"/>
      <c r="G136" s="226"/>
      <c r="H136" s="43"/>
      <c r="I136" s="42"/>
      <c r="J136" s="42"/>
      <c r="K136" s="213"/>
      <c r="L136" s="215"/>
      <c r="M136" s="216" t="str">
        <f t="shared" si="8"/>
        <v>Muss</v>
      </c>
      <c r="N136" s="217" t="str">
        <f t="shared" si="9"/>
        <v/>
      </c>
      <c r="O136" s="217" t="str">
        <f t="shared" si="10"/>
        <v/>
      </c>
      <c r="P136" s="218" t="str">
        <f t="shared" si="11"/>
        <v/>
      </c>
      <c r="Q136" s="217" t="str">
        <f t="shared" si="12"/>
        <v/>
      </c>
      <c r="R136" s="217" t="str">
        <f t="shared" si="13"/>
        <v/>
      </c>
      <c r="S136" s="219" t="str">
        <f t="shared" si="14"/>
        <v/>
      </c>
      <c r="T136" s="220" t="str">
        <f xml:space="preserve"> IF(AND($E136&gt;0,H136&lt;&gt;""),IF( H136="A", $E136, IF( H136="B", $E136 * Prozent_B, IF( H136="C", $E136 *Prozent_C, IF( H136="D", 0, "Fehler" ) ) ) ), "")</f>
        <v/>
      </c>
      <c r="U136" s="220" t="str">
        <f xml:space="preserve"> IF( $E136&gt;0,IF(K136&gt;0, IF( K136="A", $E136, IF( K136="B", $E136 * Prozent_B, IF( K136="C", $E136 *Prozent_C, IF( K136="D", 0, "Fehler" ) ) ) ),T136), "")</f>
        <v/>
      </c>
      <c r="V136" s="213" t="str">
        <f t="shared" si="15"/>
        <v/>
      </c>
    </row>
    <row r="137" spans="1:22" ht="14.6" thickBot="1" x14ac:dyDescent="0.35">
      <c r="A137" s="222" t="s">
        <v>1207</v>
      </c>
      <c r="B137" s="223"/>
      <c r="C137" s="222" t="s">
        <v>328</v>
      </c>
      <c r="D137" s="223"/>
      <c r="E137" s="223">
        <v>100</v>
      </c>
      <c r="F137" s="223"/>
      <c r="G137" s="226"/>
      <c r="H137" s="43"/>
      <c r="I137" s="42"/>
      <c r="J137" s="42"/>
      <c r="K137" s="213"/>
      <c r="L137" s="215"/>
      <c r="M137" s="216" t="str">
        <f t="shared" si="8"/>
        <v>Soll</v>
      </c>
      <c r="N137" s="217" t="str">
        <f t="shared" si="9"/>
        <v/>
      </c>
      <c r="O137" s="217" t="str">
        <f t="shared" si="10"/>
        <v/>
      </c>
      <c r="P137" s="218" t="str">
        <f t="shared" si="11"/>
        <v/>
      </c>
      <c r="Q137" s="217" t="str">
        <f t="shared" si="12"/>
        <v/>
      </c>
      <c r="R137" s="217" t="str">
        <f t="shared" si="13"/>
        <v/>
      </c>
      <c r="S137" s="219" t="str">
        <f t="shared" si="14"/>
        <v/>
      </c>
      <c r="T137" s="220" t="str">
        <f xml:space="preserve"> IF(AND($E137&gt;0,H137&lt;&gt;""),IF( H137="A", $E137, IF( H137="B", $E137 * Prozent_B, IF( H137="C", $E137 *Prozent_C, IF( H137="D", 0, "Fehler" ) ) ) ), "")</f>
        <v/>
      </c>
      <c r="U137" s="220" t="str">
        <f xml:space="preserve"> IF( $E137&gt;0,IF(K137&gt;0, IF( K137="A", $E137, IF( K137="B", $E137 * Prozent_B, IF( K137="C", $E137 *Prozent_C, IF( K137="D", 0, "Fehler" ) ) ) ),T137), "")</f>
        <v/>
      </c>
      <c r="V137" s="213" t="str">
        <f t="shared" si="15"/>
        <v/>
      </c>
    </row>
    <row r="138" spans="1:22" ht="14.6" thickBot="1" x14ac:dyDescent="0.35">
      <c r="A138" s="222"/>
      <c r="B138" s="223"/>
      <c r="C138" s="222" t="s">
        <v>329</v>
      </c>
      <c r="D138" s="223"/>
      <c r="E138" s="223"/>
      <c r="F138" s="223"/>
      <c r="G138" s="226"/>
      <c r="H138" s="43"/>
      <c r="I138" s="42"/>
      <c r="J138" s="42"/>
      <c r="K138" s="213"/>
      <c r="L138" s="215"/>
      <c r="M138" s="216" t="str">
        <f t="shared" ref="M138:M201" si="16">IF(ISERR(VALUE(SUBSTITUTE(A138,CHAR(160),""))),"",(IF(ISERROR(SEARCH("X",D138)),"Soll","Muss")))</f>
        <v/>
      </c>
      <c r="N138" s="217" t="str">
        <f t="shared" ref="N138:N201" si="17">IF(AND(D138="x",F138&lt;&gt;""), "Fehler", "")</f>
        <v/>
      </c>
      <c r="O138" s="217" t="str">
        <f t="shared" ref="O138:O201" si="18">IF(M138="","",
      IF(M138="Soll",
           IF(NOT(ISNUMBER(E138)),"Fehler in Punktespalte",
                IF(NOT(E138&gt;0),"Fehler: Negative Punktzahl","")
               ),""
          )
     )</f>
        <v/>
      </c>
      <c r="P138" s="218" t="str">
        <f t="shared" ref="P138:P201" si="19">IF( AND(E138&gt;0,M138&lt;&gt;"soll"), "Fehler", "")</f>
        <v/>
      </c>
      <c r="Q138" s="217" t="str">
        <f t="shared" ref="Q138:Q201" si="20">IF( AND(A138="",D138="x"), "Fehler", "")</f>
        <v/>
      </c>
      <c r="R138" s="217" t="str">
        <f t="shared" ref="R138:R201" si="21">IF(AND(M138="Muss",NOT(E138="")),"Fehler","")</f>
        <v/>
      </c>
      <c r="S138" s="219" t="str">
        <f t="shared" ref="S138:S201" si="22">IF(
AND(F138&lt;&gt;"",OR(
ISERROR(SEARCH("Konzept",C138)),
ISERROR(SEARCH("benannt",C138)),
ISERROR(SEARCH("benennt",C138)),
ISERROR(SEARCH("gibt an",C138)),
ISERROR(SEARCH("erklärt",C138)),
ISERROR(SEARCH("erläutert",C138)),
))," 'E' richtig?",
IF(
AND(F138="",OR(
ISNUMBER(SEARCH("Konzept",C138)),
ISNUMBER(SEARCH("benannt",C138)),
ISNUMBER(SEARCH("benennt",C138)),
ISNUMBER(SEARCH("gibt an",C138)),
ISNUMBER(SEARCH("erklärt",C138)),
ISNUMBER(SEARCH("erläutert",C138))
)),"Fehlt hier 'E' ?",""))</f>
        <v/>
      </c>
      <c r="T138" s="220" t="str">
        <f xml:space="preserve"> IF(AND($E138&gt;0,H138&lt;&gt;""),IF( H138="A", $E138, IF( H138="B", $E138 * Prozent_B, IF( H138="C", $E138 *Prozent_C, IF( H138="D", 0, "Fehler" ) ) ) ), "")</f>
        <v/>
      </c>
      <c r="U138" s="220" t="str">
        <f xml:space="preserve"> IF( $E138&gt;0,IF(K138&gt;0, IF( K138="A", $E138, IF( K138="B", $E138 * Prozent_B, IF( K138="C", $E138 *Prozent_C, IF( K138="D", 0, "Fehler" ) ) ) ),T138), "")</f>
        <v/>
      </c>
      <c r="V138" s="213" t="str">
        <f t="shared" ref="V138:V201" si="23" xml:space="preserve"> IF( $M138 ="muss", IF(H138&lt;&gt;"",IF(IF(K138&gt;0, K138,H138)&lt;&gt;"A", "Fehler", ""), ""),"")</f>
        <v/>
      </c>
    </row>
    <row r="139" spans="1:22" ht="14.6" thickBot="1" x14ac:dyDescent="0.35">
      <c r="A139" s="222" t="s">
        <v>1208</v>
      </c>
      <c r="B139" s="223"/>
      <c r="C139" s="222" t="s">
        <v>892</v>
      </c>
      <c r="D139" s="223" t="s">
        <v>68</v>
      </c>
      <c r="E139" s="223"/>
      <c r="F139" s="223"/>
      <c r="G139" s="226"/>
      <c r="H139" s="43"/>
      <c r="I139" s="42"/>
      <c r="J139" s="42"/>
      <c r="K139" s="213"/>
      <c r="L139" s="215"/>
      <c r="M139" s="216" t="str">
        <f t="shared" si="16"/>
        <v>Muss</v>
      </c>
      <c r="N139" s="217" t="str">
        <f t="shared" si="17"/>
        <v/>
      </c>
      <c r="O139" s="217" t="str">
        <f t="shared" si="18"/>
        <v/>
      </c>
      <c r="P139" s="218" t="str">
        <f t="shared" si="19"/>
        <v/>
      </c>
      <c r="Q139" s="217" t="str">
        <f t="shared" si="20"/>
        <v/>
      </c>
      <c r="R139" s="217" t="str">
        <f t="shared" si="21"/>
        <v/>
      </c>
      <c r="S139" s="219" t="str">
        <f t="shared" si="22"/>
        <v/>
      </c>
      <c r="T139" s="220" t="str">
        <f xml:space="preserve"> IF(AND($E139&gt;0,H139&lt;&gt;""),IF( H139="A", $E139, IF( H139="B", $E139 * Prozent_B, IF( H139="C", $E139 *Prozent_C, IF( H139="D", 0, "Fehler" ) ) ) ), "")</f>
        <v/>
      </c>
      <c r="U139" s="220" t="str">
        <f xml:space="preserve"> IF( $E139&gt;0,IF(K139&gt;0, IF( K139="A", $E139, IF( K139="B", $E139 * Prozent_B, IF( K139="C", $E139 *Prozent_C, IF( K139="D", 0, "Fehler" ) ) ) ),T139), "")</f>
        <v/>
      </c>
      <c r="V139" s="213" t="str">
        <f t="shared" si="23"/>
        <v/>
      </c>
    </row>
    <row r="140" spans="1:22" ht="14.6" thickBot="1" x14ac:dyDescent="0.35">
      <c r="A140" s="222" t="s">
        <v>1209</v>
      </c>
      <c r="B140" s="223"/>
      <c r="C140" s="222" t="s">
        <v>893</v>
      </c>
      <c r="D140" s="223" t="s">
        <v>68</v>
      </c>
      <c r="E140" s="223"/>
      <c r="F140" s="223"/>
      <c r="G140" s="226"/>
      <c r="H140" s="43"/>
      <c r="I140" s="42"/>
      <c r="J140" s="42"/>
      <c r="K140" s="213"/>
      <c r="L140" s="215"/>
      <c r="M140" s="216" t="str">
        <f t="shared" si="16"/>
        <v>Muss</v>
      </c>
      <c r="N140" s="217" t="str">
        <f t="shared" si="17"/>
        <v/>
      </c>
      <c r="O140" s="217" t="str">
        <f t="shared" si="18"/>
        <v/>
      </c>
      <c r="P140" s="218" t="str">
        <f t="shared" si="19"/>
        <v/>
      </c>
      <c r="Q140" s="217" t="str">
        <f t="shared" si="20"/>
        <v/>
      </c>
      <c r="R140" s="217" t="str">
        <f t="shared" si="21"/>
        <v/>
      </c>
      <c r="S140" s="219" t="str">
        <f t="shared" si="22"/>
        <v/>
      </c>
      <c r="T140" s="220" t="str">
        <f xml:space="preserve"> IF(AND($E140&gt;0,H140&lt;&gt;""),IF( H140="A", $E140, IF( H140="B", $E140 * Prozent_B, IF( H140="C", $E140 *Prozent_C, IF( H140="D", 0, "Fehler" ) ) ) ), "")</f>
        <v/>
      </c>
      <c r="U140" s="220" t="str">
        <f xml:space="preserve"> IF( $E140&gt;0,IF(K140&gt;0, IF( K140="A", $E140, IF( K140="B", $E140 * Prozent_B, IF( K140="C", $E140 *Prozent_C, IF( K140="D", 0, "Fehler" ) ) ) ),T140), "")</f>
        <v/>
      </c>
      <c r="V140" s="213" t="str">
        <f t="shared" si="23"/>
        <v/>
      </c>
    </row>
    <row r="141" spans="1:22" ht="14.6" thickBot="1" x14ac:dyDescent="0.35">
      <c r="A141" s="222" t="s">
        <v>1210</v>
      </c>
      <c r="B141" s="223"/>
      <c r="C141" s="222" t="s">
        <v>894</v>
      </c>
      <c r="D141" s="223" t="s">
        <v>68</v>
      </c>
      <c r="E141" s="223"/>
      <c r="F141" s="223"/>
      <c r="G141" s="226"/>
      <c r="H141" s="43"/>
      <c r="I141" s="42"/>
      <c r="J141" s="42"/>
      <c r="K141" s="213"/>
      <c r="L141" s="215"/>
      <c r="M141" s="216" t="str">
        <f t="shared" si="16"/>
        <v>Muss</v>
      </c>
      <c r="N141" s="217" t="str">
        <f t="shared" si="17"/>
        <v/>
      </c>
      <c r="O141" s="217" t="str">
        <f t="shared" si="18"/>
        <v/>
      </c>
      <c r="P141" s="218" t="str">
        <f t="shared" si="19"/>
        <v/>
      </c>
      <c r="Q141" s="217" t="str">
        <f t="shared" si="20"/>
        <v/>
      </c>
      <c r="R141" s="217" t="str">
        <f t="shared" si="21"/>
        <v/>
      </c>
      <c r="S141" s="219" t="str">
        <f t="shared" si="22"/>
        <v/>
      </c>
      <c r="T141" s="220" t="str">
        <f xml:space="preserve"> IF(AND($E141&gt;0,H141&lt;&gt;""),IF( H141="A", $E141, IF( H141="B", $E141 * Prozent_B, IF( H141="C", $E141 *Prozent_C, IF( H141="D", 0, "Fehler" ) ) ) ), "")</f>
        <v/>
      </c>
      <c r="U141" s="220" t="str">
        <f xml:space="preserve"> IF( $E141&gt;0,IF(K141&gt;0, IF( K141="A", $E141, IF( K141="B", $E141 * Prozent_B, IF( K141="C", $E141 *Prozent_C, IF( K141="D", 0, "Fehler" ) ) ) ),T141), "")</f>
        <v/>
      </c>
      <c r="V141" s="213" t="str">
        <f t="shared" si="23"/>
        <v/>
      </c>
    </row>
    <row r="142" spans="1:22" ht="14.6" thickBot="1" x14ac:dyDescent="0.35">
      <c r="A142" s="222" t="s">
        <v>1211</v>
      </c>
      <c r="B142" s="223"/>
      <c r="C142" s="222" t="s">
        <v>895</v>
      </c>
      <c r="D142" s="223" t="s">
        <v>68</v>
      </c>
      <c r="E142" s="223"/>
      <c r="F142" s="223"/>
      <c r="G142" s="226"/>
      <c r="H142" s="43"/>
      <c r="I142" s="42"/>
      <c r="J142" s="42"/>
      <c r="K142" s="213"/>
      <c r="L142" s="215"/>
      <c r="M142" s="216" t="str">
        <f t="shared" si="16"/>
        <v>Muss</v>
      </c>
      <c r="N142" s="217" t="str">
        <f t="shared" si="17"/>
        <v/>
      </c>
      <c r="O142" s="217" t="str">
        <f t="shared" si="18"/>
        <v/>
      </c>
      <c r="P142" s="218" t="str">
        <f t="shared" si="19"/>
        <v/>
      </c>
      <c r="Q142" s="217" t="str">
        <f t="shared" si="20"/>
        <v/>
      </c>
      <c r="R142" s="217" t="str">
        <f t="shared" si="21"/>
        <v/>
      </c>
      <c r="S142" s="219" t="str">
        <f t="shared" si="22"/>
        <v/>
      </c>
      <c r="T142" s="220" t="str">
        <f xml:space="preserve"> IF(AND($E142&gt;0,H142&lt;&gt;""),IF( H142="A", $E142, IF( H142="B", $E142 * Prozent_B, IF( H142="C", $E142 *Prozent_C, IF( H142="D", 0, "Fehler" ) ) ) ), "")</f>
        <v/>
      </c>
      <c r="U142" s="220" t="str">
        <f xml:space="preserve"> IF( $E142&gt;0,IF(K142&gt;0, IF( K142="A", $E142, IF( K142="B", $E142 * Prozent_B, IF( K142="C", $E142 *Prozent_C, IF( K142="D", 0, "Fehler" ) ) ) ),T142), "")</f>
        <v/>
      </c>
      <c r="V142" s="213" t="str">
        <f t="shared" si="23"/>
        <v/>
      </c>
    </row>
    <row r="143" spans="1:22" ht="14.6" thickBot="1" x14ac:dyDescent="0.35">
      <c r="A143" s="222" t="s">
        <v>1212</v>
      </c>
      <c r="B143" s="223"/>
      <c r="C143" s="222" t="s">
        <v>896</v>
      </c>
      <c r="D143" s="223" t="s">
        <v>68</v>
      </c>
      <c r="E143" s="223"/>
      <c r="F143" s="223"/>
      <c r="G143" s="226"/>
      <c r="H143" s="43"/>
      <c r="I143" s="42"/>
      <c r="J143" s="42"/>
      <c r="K143" s="213"/>
      <c r="L143" s="215"/>
      <c r="M143" s="216" t="str">
        <f t="shared" si="16"/>
        <v>Muss</v>
      </c>
      <c r="N143" s="217" t="str">
        <f t="shared" si="17"/>
        <v/>
      </c>
      <c r="O143" s="217" t="str">
        <f t="shared" si="18"/>
        <v/>
      </c>
      <c r="P143" s="218" t="str">
        <f t="shared" si="19"/>
        <v/>
      </c>
      <c r="Q143" s="217" t="str">
        <f t="shared" si="20"/>
        <v/>
      </c>
      <c r="R143" s="217" t="str">
        <f t="shared" si="21"/>
        <v/>
      </c>
      <c r="S143" s="219" t="str">
        <f t="shared" si="22"/>
        <v/>
      </c>
      <c r="T143" s="220" t="str">
        <f xml:space="preserve"> IF(AND($E143&gt;0,H143&lt;&gt;""),IF( H143="A", $E143, IF( H143="B", $E143 * Prozent_B, IF( H143="C", $E143 *Prozent_C, IF( H143="D", 0, "Fehler" ) ) ) ), "")</f>
        <v/>
      </c>
      <c r="U143" s="220" t="str">
        <f xml:space="preserve"> IF( $E143&gt;0,IF(K143&gt;0, IF( K143="A", $E143, IF( K143="B", $E143 * Prozent_B, IF( K143="C", $E143 *Prozent_C, IF( K143="D", 0, "Fehler" ) ) ) ),T143), "")</f>
        <v/>
      </c>
      <c r="V143" s="213" t="str">
        <f t="shared" si="23"/>
        <v/>
      </c>
    </row>
    <row r="144" spans="1:22" ht="28.75" thickBot="1" x14ac:dyDescent="0.35">
      <c r="A144" s="222" t="s">
        <v>1213</v>
      </c>
      <c r="B144" s="223"/>
      <c r="C144" s="222" t="s">
        <v>330</v>
      </c>
      <c r="D144" s="223" t="s">
        <v>68</v>
      </c>
      <c r="E144" s="223"/>
      <c r="F144" s="223"/>
      <c r="G144" s="226"/>
      <c r="H144" s="43"/>
      <c r="I144" s="42"/>
      <c r="J144" s="42"/>
      <c r="K144" s="213"/>
      <c r="L144" s="215"/>
      <c r="M144" s="216" t="str">
        <f t="shared" si="16"/>
        <v>Muss</v>
      </c>
      <c r="N144" s="217" t="str">
        <f t="shared" si="17"/>
        <v/>
      </c>
      <c r="O144" s="217" t="str">
        <f t="shared" si="18"/>
        <v/>
      </c>
      <c r="P144" s="218" t="str">
        <f t="shared" si="19"/>
        <v/>
      </c>
      <c r="Q144" s="217" t="str">
        <f t="shared" si="20"/>
        <v/>
      </c>
      <c r="R144" s="217" t="str">
        <f t="shared" si="21"/>
        <v/>
      </c>
      <c r="S144" s="219" t="str">
        <f t="shared" si="22"/>
        <v/>
      </c>
      <c r="T144" s="220" t="str">
        <f xml:space="preserve"> IF(AND($E144&gt;0,H144&lt;&gt;""),IF( H144="A", $E144, IF( H144="B", $E144 * Prozent_B, IF( H144="C", $E144 *Prozent_C, IF( H144="D", 0, "Fehler" ) ) ) ), "")</f>
        <v/>
      </c>
      <c r="U144" s="220" t="str">
        <f xml:space="preserve"> IF( $E144&gt;0,IF(K144&gt;0, IF( K144="A", $E144, IF( K144="B", $E144 * Prozent_B, IF( K144="C", $E144 *Prozent_C, IF( K144="D", 0, "Fehler" ) ) ) ),T144), "")</f>
        <v/>
      </c>
      <c r="V144" s="213" t="str">
        <f t="shared" si="23"/>
        <v/>
      </c>
    </row>
    <row r="145" spans="1:22" ht="15.9" thickBot="1" x14ac:dyDescent="0.35">
      <c r="A145" s="222"/>
      <c r="B145" s="223"/>
      <c r="C145" s="229" t="s">
        <v>897</v>
      </c>
      <c r="D145" s="223"/>
      <c r="E145" s="223"/>
      <c r="F145" s="223"/>
      <c r="G145" s="226"/>
      <c r="H145" s="43"/>
      <c r="I145" s="42"/>
      <c r="J145" s="42"/>
      <c r="K145" s="213"/>
      <c r="L145" s="215"/>
      <c r="M145" s="216" t="str">
        <f t="shared" si="16"/>
        <v/>
      </c>
      <c r="N145" s="217" t="str">
        <f t="shared" si="17"/>
        <v/>
      </c>
      <c r="O145" s="217" t="str">
        <f t="shared" si="18"/>
        <v/>
      </c>
      <c r="P145" s="218" t="str">
        <f t="shared" si="19"/>
        <v/>
      </c>
      <c r="Q145" s="217" t="str">
        <f t="shared" si="20"/>
        <v/>
      </c>
      <c r="R145" s="217" t="str">
        <f t="shared" si="21"/>
        <v/>
      </c>
      <c r="S145" s="219" t="str">
        <f t="shared" si="22"/>
        <v/>
      </c>
      <c r="T145" s="220" t="str">
        <f xml:space="preserve"> IF(AND($E145&gt;0,H145&lt;&gt;""),IF( H145="A", $E145, IF( H145="B", $E145 * Prozent_B, IF( H145="C", $E145 *Prozent_C, IF( H145="D", 0, "Fehler" ) ) ) ), "")</f>
        <v/>
      </c>
      <c r="U145" s="220" t="str">
        <f xml:space="preserve"> IF( $E145&gt;0,IF(K145&gt;0, IF( K145="A", $E145, IF( K145="B", $E145 * Prozent_B, IF( K145="C", $E145 *Prozent_C, IF( K145="D", 0, "Fehler" ) ) ) ),T145), "")</f>
        <v/>
      </c>
      <c r="V145" s="213" t="str">
        <f t="shared" si="23"/>
        <v/>
      </c>
    </row>
    <row r="146" spans="1:22" ht="28.75" thickBot="1" x14ac:dyDescent="0.35">
      <c r="A146" s="222"/>
      <c r="B146" s="223"/>
      <c r="C146" s="222" t="s">
        <v>331</v>
      </c>
      <c r="D146" s="223"/>
      <c r="E146" s="223"/>
      <c r="F146" s="223"/>
      <c r="G146" s="226"/>
      <c r="H146" s="43"/>
      <c r="I146" s="42"/>
      <c r="J146" s="42"/>
      <c r="K146" s="213"/>
      <c r="L146" s="215"/>
      <c r="M146" s="216" t="str">
        <f t="shared" si="16"/>
        <v/>
      </c>
      <c r="N146" s="217" t="str">
        <f t="shared" si="17"/>
        <v/>
      </c>
      <c r="O146" s="217" t="str">
        <f t="shared" si="18"/>
        <v/>
      </c>
      <c r="P146" s="218" t="str">
        <f t="shared" si="19"/>
        <v/>
      </c>
      <c r="Q146" s="217" t="str">
        <f t="shared" si="20"/>
        <v/>
      </c>
      <c r="R146" s="217" t="str">
        <f t="shared" si="21"/>
        <v/>
      </c>
      <c r="S146" s="219" t="str">
        <f t="shared" si="22"/>
        <v/>
      </c>
      <c r="T146" s="220" t="str">
        <f xml:space="preserve"> IF(AND($E146&gt;0,H146&lt;&gt;""),IF( H146="A", $E146, IF( H146="B", $E146 * Prozent_B, IF( H146="C", $E146 *Prozent_C, IF( H146="D", 0, "Fehler" ) ) ) ), "")</f>
        <v/>
      </c>
      <c r="U146" s="220" t="str">
        <f xml:space="preserve"> IF( $E146&gt;0,IF(K146&gt;0, IF( K146="A", $E146, IF( K146="B", $E146 * Prozent_B, IF( K146="C", $E146 *Prozent_C, IF( K146="D", 0, "Fehler" ) ) ) ),T146), "")</f>
        <v/>
      </c>
      <c r="V146" s="213" t="str">
        <f t="shared" si="23"/>
        <v/>
      </c>
    </row>
    <row r="147" spans="1:22" ht="14.6" thickBot="1" x14ac:dyDescent="0.35">
      <c r="A147" s="222" t="s">
        <v>1214</v>
      </c>
      <c r="B147" s="223"/>
      <c r="C147" s="222" t="s">
        <v>898</v>
      </c>
      <c r="D147" s="223" t="s">
        <v>68</v>
      </c>
      <c r="E147" s="223"/>
      <c r="F147" s="223"/>
      <c r="G147" s="226"/>
      <c r="H147" s="43"/>
      <c r="I147" s="42"/>
      <c r="J147" s="42"/>
      <c r="K147" s="213"/>
      <c r="L147" s="215"/>
      <c r="M147" s="216" t="str">
        <f t="shared" si="16"/>
        <v>Muss</v>
      </c>
      <c r="N147" s="217" t="str">
        <f t="shared" si="17"/>
        <v/>
      </c>
      <c r="O147" s="217" t="str">
        <f t="shared" si="18"/>
        <v/>
      </c>
      <c r="P147" s="218" t="str">
        <f t="shared" si="19"/>
        <v/>
      </c>
      <c r="Q147" s="217" t="str">
        <f t="shared" si="20"/>
        <v/>
      </c>
      <c r="R147" s="217" t="str">
        <f t="shared" si="21"/>
        <v/>
      </c>
      <c r="S147" s="219" t="str">
        <f t="shared" si="22"/>
        <v/>
      </c>
      <c r="T147" s="220" t="str">
        <f xml:space="preserve"> IF(AND($E147&gt;0,H147&lt;&gt;""),IF( H147="A", $E147, IF( H147="B", $E147 * Prozent_B, IF( H147="C", $E147 *Prozent_C, IF( H147="D", 0, "Fehler" ) ) ) ), "")</f>
        <v/>
      </c>
      <c r="U147" s="220" t="str">
        <f xml:space="preserve"> IF( $E147&gt;0,IF(K147&gt;0, IF( K147="A", $E147, IF( K147="B", $E147 * Prozent_B, IF( K147="C", $E147 *Prozent_C, IF( K147="D", 0, "Fehler" ) ) ) ),T147), "")</f>
        <v/>
      </c>
      <c r="V147" s="213" t="str">
        <f t="shared" si="23"/>
        <v/>
      </c>
    </row>
    <row r="148" spans="1:22" ht="14.6" thickBot="1" x14ac:dyDescent="0.35">
      <c r="A148" s="222" t="s">
        <v>1215</v>
      </c>
      <c r="B148" s="223"/>
      <c r="C148" s="222" t="s">
        <v>899</v>
      </c>
      <c r="D148" s="223" t="s">
        <v>68</v>
      </c>
      <c r="E148" s="223"/>
      <c r="F148" s="223"/>
      <c r="G148" s="226"/>
      <c r="H148" s="43"/>
      <c r="I148" s="42"/>
      <c r="J148" s="42"/>
      <c r="K148" s="213"/>
      <c r="L148" s="215"/>
      <c r="M148" s="216" t="str">
        <f t="shared" si="16"/>
        <v>Muss</v>
      </c>
      <c r="N148" s="217" t="str">
        <f t="shared" si="17"/>
        <v/>
      </c>
      <c r="O148" s="217" t="str">
        <f t="shared" si="18"/>
        <v/>
      </c>
      <c r="P148" s="218" t="str">
        <f t="shared" si="19"/>
        <v/>
      </c>
      <c r="Q148" s="217" t="str">
        <f t="shared" si="20"/>
        <v/>
      </c>
      <c r="R148" s="217" t="str">
        <f t="shared" si="21"/>
        <v/>
      </c>
      <c r="S148" s="219" t="str">
        <f t="shared" si="22"/>
        <v/>
      </c>
      <c r="T148" s="220" t="str">
        <f xml:space="preserve"> IF(AND($E148&gt;0,H148&lt;&gt;""),IF( H148="A", $E148, IF( H148="B", $E148 * Prozent_B, IF( H148="C", $E148 *Prozent_C, IF( H148="D", 0, "Fehler" ) ) ) ), "")</f>
        <v/>
      </c>
      <c r="U148" s="220" t="str">
        <f xml:space="preserve"> IF( $E148&gt;0,IF(K148&gt;0, IF( K148="A", $E148, IF( K148="B", $E148 * Prozent_B, IF( K148="C", $E148 *Prozent_C, IF( K148="D", 0, "Fehler" ) ) ) ),T148), "")</f>
        <v/>
      </c>
      <c r="V148" s="213" t="str">
        <f t="shared" si="23"/>
        <v/>
      </c>
    </row>
    <row r="149" spans="1:22" ht="14.6" thickBot="1" x14ac:dyDescent="0.35">
      <c r="A149" s="222" t="s">
        <v>1216</v>
      </c>
      <c r="B149" s="223"/>
      <c r="C149" s="222" t="s">
        <v>900</v>
      </c>
      <c r="D149" s="223"/>
      <c r="E149" s="230">
        <v>100</v>
      </c>
      <c r="F149" s="223"/>
      <c r="G149" s="226"/>
      <c r="H149" s="43"/>
      <c r="I149" s="42"/>
      <c r="J149" s="42"/>
      <c r="K149" s="213"/>
      <c r="L149" s="215"/>
      <c r="M149" s="216" t="str">
        <f t="shared" si="16"/>
        <v>Soll</v>
      </c>
      <c r="N149" s="217" t="str">
        <f t="shared" si="17"/>
        <v/>
      </c>
      <c r="O149" s="217" t="str">
        <f t="shared" si="18"/>
        <v/>
      </c>
      <c r="P149" s="218" t="str">
        <f t="shared" si="19"/>
        <v/>
      </c>
      <c r="Q149" s="217" t="str">
        <f t="shared" si="20"/>
        <v/>
      </c>
      <c r="R149" s="217" t="str">
        <f t="shared" si="21"/>
        <v/>
      </c>
      <c r="S149" s="219" t="str">
        <f t="shared" si="22"/>
        <v/>
      </c>
      <c r="T149" s="220" t="str">
        <f xml:space="preserve"> IF(AND($E149&gt;0,H149&lt;&gt;""),IF( H149="A", $E149, IF( H149="B", $E149 * Prozent_B, IF( H149="C", $E149 *Prozent_C, IF( H149="D", 0, "Fehler" ) ) ) ), "")</f>
        <v/>
      </c>
      <c r="U149" s="220" t="str">
        <f xml:space="preserve"> IF( $E149&gt;0,IF(K149&gt;0, IF( K149="A", $E149, IF( K149="B", $E149 * Prozent_B, IF( K149="C", $E149 *Prozent_C, IF( K149="D", 0, "Fehler" ) ) ) ),T149), "")</f>
        <v/>
      </c>
      <c r="V149" s="213" t="str">
        <f t="shared" si="23"/>
        <v/>
      </c>
    </row>
    <row r="150" spans="1:22" ht="14.6" thickBot="1" x14ac:dyDescent="0.35">
      <c r="A150" s="222" t="s">
        <v>1217</v>
      </c>
      <c r="B150" s="223"/>
      <c r="C150" s="222" t="s">
        <v>901</v>
      </c>
      <c r="D150" s="223" t="s">
        <v>68</v>
      </c>
      <c r="E150" s="223"/>
      <c r="F150" s="223"/>
      <c r="G150" s="226"/>
      <c r="H150" s="43"/>
      <c r="I150" s="42"/>
      <c r="J150" s="42"/>
      <c r="K150" s="213"/>
      <c r="L150" s="215"/>
      <c r="M150" s="216" t="str">
        <f t="shared" si="16"/>
        <v>Muss</v>
      </c>
      <c r="N150" s="217" t="str">
        <f t="shared" si="17"/>
        <v/>
      </c>
      <c r="O150" s="217" t="str">
        <f t="shared" si="18"/>
        <v/>
      </c>
      <c r="P150" s="218" t="str">
        <f t="shared" si="19"/>
        <v/>
      </c>
      <c r="Q150" s="217" t="str">
        <f t="shared" si="20"/>
        <v/>
      </c>
      <c r="R150" s="217" t="str">
        <f t="shared" si="21"/>
        <v/>
      </c>
      <c r="S150" s="219" t="str">
        <f t="shared" si="22"/>
        <v/>
      </c>
      <c r="T150" s="220" t="str">
        <f xml:space="preserve"> IF(AND($E150&gt;0,H150&lt;&gt;""),IF( H150="A", $E150, IF( H150="B", $E150 * Prozent_B, IF( H150="C", $E150 *Prozent_C, IF( H150="D", 0, "Fehler" ) ) ) ), "")</f>
        <v/>
      </c>
      <c r="U150" s="220" t="str">
        <f xml:space="preserve"> IF( $E150&gt;0,IF(K150&gt;0, IF( K150="A", $E150, IF( K150="B", $E150 * Prozent_B, IF( K150="C", $E150 *Prozent_C, IF( K150="D", 0, "Fehler" ) ) ) ),T150), "")</f>
        <v/>
      </c>
      <c r="V150" s="213" t="str">
        <f t="shared" si="23"/>
        <v/>
      </c>
    </row>
    <row r="151" spans="1:22" ht="14.6" thickBot="1" x14ac:dyDescent="0.35">
      <c r="A151" s="222" t="s">
        <v>1218</v>
      </c>
      <c r="B151" s="223"/>
      <c r="C151" s="222" t="s">
        <v>902</v>
      </c>
      <c r="D151" s="223" t="s">
        <v>68</v>
      </c>
      <c r="E151" s="223"/>
      <c r="F151" s="223"/>
      <c r="G151" s="226"/>
      <c r="H151" s="43"/>
      <c r="I151" s="42"/>
      <c r="J151" s="42"/>
      <c r="K151" s="213"/>
      <c r="L151" s="215"/>
      <c r="M151" s="216" t="str">
        <f t="shared" si="16"/>
        <v>Muss</v>
      </c>
      <c r="N151" s="217" t="str">
        <f t="shared" si="17"/>
        <v/>
      </c>
      <c r="O151" s="217" t="str">
        <f t="shared" si="18"/>
        <v/>
      </c>
      <c r="P151" s="218" t="str">
        <f t="shared" si="19"/>
        <v/>
      </c>
      <c r="Q151" s="217" t="str">
        <f t="shared" si="20"/>
        <v/>
      </c>
      <c r="R151" s="217" t="str">
        <f t="shared" si="21"/>
        <v/>
      </c>
      <c r="S151" s="219" t="str">
        <f t="shared" si="22"/>
        <v/>
      </c>
      <c r="T151" s="220" t="str">
        <f xml:space="preserve"> IF(AND($E151&gt;0,H151&lt;&gt;""),IF( H151="A", $E151, IF( H151="B", $E151 * Prozent_B, IF( H151="C", $E151 *Prozent_C, IF( H151="D", 0, "Fehler" ) ) ) ), "")</f>
        <v/>
      </c>
      <c r="U151" s="220" t="str">
        <f xml:space="preserve"> IF( $E151&gt;0,IF(K151&gt;0, IF( K151="A", $E151, IF( K151="B", $E151 * Prozent_B, IF( K151="C", $E151 *Prozent_C, IF( K151="D", 0, "Fehler" ) ) ) ),T151), "")</f>
        <v/>
      </c>
      <c r="V151" s="213" t="str">
        <f t="shared" si="23"/>
        <v/>
      </c>
    </row>
    <row r="152" spans="1:22" ht="14.6" thickBot="1" x14ac:dyDescent="0.35">
      <c r="A152" s="222" t="s">
        <v>1219</v>
      </c>
      <c r="B152" s="223"/>
      <c r="C152" s="222" t="s">
        <v>903</v>
      </c>
      <c r="D152" s="223"/>
      <c r="E152" s="230">
        <v>100</v>
      </c>
      <c r="F152" s="223"/>
      <c r="G152" s="226"/>
      <c r="H152" s="43"/>
      <c r="I152" s="42"/>
      <c r="J152" s="42"/>
      <c r="K152" s="213"/>
      <c r="L152" s="215"/>
      <c r="M152" s="216" t="str">
        <f t="shared" si="16"/>
        <v>Soll</v>
      </c>
      <c r="N152" s="217" t="str">
        <f t="shared" si="17"/>
        <v/>
      </c>
      <c r="O152" s="217" t="str">
        <f t="shared" si="18"/>
        <v/>
      </c>
      <c r="P152" s="218" t="str">
        <f t="shared" si="19"/>
        <v/>
      </c>
      <c r="Q152" s="217" t="str">
        <f t="shared" si="20"/>
        <v/>
      </c>
      <c r="R152" s="217" t="str">
        <f t="shared" si="21"/>
        <v/>
      </c>
      <c r="S152" s="219" t="str">
        <f t="shared" si="22"/>
        <v/>
      </c>
      <c r="T152" s="220" t="str">
        <f xml:space="preserve"> IF(AND($E152&gt;0,H152&lt;&gt;""),IF( H152="A", $E152, IF( H152="B", $E152 * Prozent_B, IF( H152="C", $E152 *Prozent_C, IF( H152="D", 0, "Fehler" ) ) ) ), "")</f>
        <v/>
      </c>
      <c r="U152" s="220" t="str">
        <f xml:space="preserve"> IF( $E152&gt;0,IF(K152&gt;0, IF( K152="A", $E152, IF( K152="B", $E152 * Prozent_B, IF( K152="C", $E152 *Prozent_C, IF( K152="D", 0, "Fehler" ) ) ) ),T152), "")</f>
        <v/>
      </c>
      <c r="V152" s="213" t="str">
        <f t="shared" si="23"/>
        <v/>
      </c>
    </row>
    <row r="153" spans="1:22" ht="28.75" thickBot="1" x14ac:dyDescent="0.35">
      <c r="A153" s="222" t="s">
        <v>1220</v>
      </c>
      <c r="B153" s="223"/>
      <c r="C153" s="222" t="s">
        <v>904</v>
      </c>
      <c r="D153" s="223" t="s">
        <v>68</v>
      </c>
      <c r="E153" s="223"/>
      <c r="F153" s="223"/>
      <c r="G153" s="226"/>
      <c r="H153" s="43"/>
      <c r="I153" s="42"/>
      <c r="J153" s="42"/>
      <c r="K153" s="213"/>
      <c r="L153" s="215"/>
      <c r="M153" s="216" t="str">
        <f t="shared" si="16"/>
        <v>Muss</v>
      </c>
      <c r="N153" s="217" t="str">
        <f t="shared" si="17"/>
        <v/>
      </c>
      <c r="O153" s="217" t="str">
        <f t="shared" si="18"/>
        <v/>
      </c>
      <c r="P153" s="218" t="str">
        <f t="shared" si="19"/>
        <v/>
      </c>
      <c r="Q153" s="217" t="str">
        <f t="shared" si="20"/>
        <v/>
      </c>
      <c r="R153" s="217" t="str">
        <f t="shared" si="21"/>
        <v/>
      </c>
      <c r="S153" s="219" t="str">
        <f t="shared" si="22"/>
        <v/>
      </c>
      <c r="T153" s="220" t="str">
        <f xml:space="preserve"> IF(AND($E153&gt;0,H153&lt;&gt;""),IF( H153="A", $E153, IF( H153="B", $E153 * Prozent_B, IF( H153="C", $E153 *Prozent_C, IF( H153="D", 0, "Fehler" ) ) ) ), "")</f>
        <v/>
      </c>
      <c r="U153" s="220" t="str">
        <f xml:space="preserve"> IF( $E153&gt;0,IF(K153&gt;0, IF( K153="A", $E153, IF( K153="B", $E153 * Prozent_B, IF( K153="C", $E153 *Prozent_C, IF( K153="D", 0, "Fehler" ) ) ) ),T153), "")</f>
        <v/>
      </c>
      <c r="V153" s="213" t="str">
        <f t="shared" si="23"/>
        <v/>
      </c>
    </row>
    <row r="154" spans="1:22" ht="28.75" thickBot="1" x14ac:dyDescent="0.35">
      <c r="A154" s="222" t="s">
        <v>1221</v>
      </c>
      <c r="B154" s="223"/>
      <c r="C154" s="222" t="s">
        <v>905</v>
      </c>
      <c r="D154" s="223" t="s">
        <v>68</v>
      </c>
      <c r="E154" s="223"/>
      <c r="F154" s="223"/>
      <c r="G154" s="226"/>
      <c r="H154" s="43"/>
      <c r="I154" s="42"/>
      <c r="J154" s="42"/>
      <c r="K154" s="213"/>
      <c r="L154" s="215"/>
      <c r="M154" s="216" t="str">
        <f t="shared" si="16"/>
        <v>Muss</v>
      </c>
      <c r="N154" s="217" t="str">
        <f t="shared" si="17"/>
        <v/>
      </c>
      <c r="O154" s="217" t="str">
        <f t="shared" si="18"/>
        <v/>
      </c>
      <c r="P154" s="218" t="str">
        <f t="shared" si="19"/>
        <v/>
      </c>
      <c r="Q154" s="217" t="str">
        <f t="shared" si="20"/>
        <v/>
      </c>
      <c r="R154" s="217" t="str">
        <f t="shared" si="21"/>
        <v/>
      </c>
      <c r="S154" s="219" t="str">
        <f t="shared" si="22"/>
        <v/>
      </c>
      <c r="T154" s="220" t="str">
        <f xml:space="preserve"> IF(AND($E154&gt;0,H154&lt;&gt;""),IF( H154="A", $E154, IF( H154="B", $E154 * Prozent_B, IF( H154="C", $E154 *Prozent_C, IF( H154="D", 0, "Fehler" ) ) ) ), "")</f>
        <v/>
      </c>
      <c r="U154" s="220" t="str">
        <f xml:space="preserve"> IF( $E154&gt;0,IF(K154&gt;0, IF( K154="A", $E154, IF( K154="B", $E154 * Prozent_B, IF( K154="C", $E154 *Prozent_C, IF( K154="D", 0, "Fehler" ) ) ) ),T154), "")</f>
        <v/>
      </c>
      <c r="V154" s="213" t="str">
        <f t="shared" si="23"/>
        <v/>
      </c>
    </row>
    <row r="155" spans="1:22" ht="28.75" thickBot="1" x14ac:dyDescent="0.35">
      <c r="A155" s="222" t="s">
        <v>1222</v>
      </c>
      <c r="B155" s="223"/>
      <c r="C155" s="222" t="s">
        <v>906</v>
      </c>
      <c r="D155" s="223" t="s">
        <v>68</v>
      </c>
      <c r="E155" s="223"/>
      <c r="F155" s="223"/>
      <c r="G155" s="226"/>
      <c r="H155" s="43"/>
      <c r="I155" s="42"/>
      <c r="J155" s="42"/>
      <c r="K155" s="213"/>
      <c r="L155" s="215"/>
      <c r="M155" s="216" t="str">
        <f t="shared" si="16"/>
        <v>Muss</v>
      </c>
      <c r="N155" s="217" t="str">
        <f t="shared" si="17"/>
        <v/>
      </c>
      <c r="O155" s="217" t="str">
        <f t="shared" si="18"/>
        <v/>
      </c>
      <c r="P155" s="218" t="str">
        <f t="shared" si="19"/>
        <v/>
      </c>
      <c r="Q155" s="217" t="str">
        <f t="shared" si="20"/>
        <v/>
      </c>
      <c r="R155" s="217" t="str">
        <f t="shared" si="21"/>
        <v/>
      </c>
      <c r="S155" s="219" t="str">
        <f t="shared" si="22"/>
        <v/>
      </c>
      <c r="T155" s="220" t="str">
        <f xml:space="preserve"> IF(AND($E155&gt;0,H155&lt;&gt;""),IF( H155="A", $E155, IF( H155="B", $E155 * Prozent_B, IF( H155="C", $E155 *Prozent_C, IF( H155="D", 0, "Fehler" ) ) ) ), "")</f>
        <v/>
      </c>
      <c r="U155" s="220" t="str">
        <f xml:space="preserve"> IF( $E155&gt;0,IF(K155&gt;0, IF( K155="A", $E155, IF( K155="B", $E155 * Prozent_B, IF( K155="C", $E155 *Prozent_C, IF( K155="D", 0, "Fehler" ) ) ) ),T155), "")</f>
        <v/>
      </c>
      <c r="V155" s="213" t="str">
        <f t="shared" si="23"/>
        <v/>
      </c>
    </row>
    <row r="156" spans="1:22" ht="14.6" thickBot="1" x14ac:dyDescent="0.35">
      <c r="A156" s="222" t="s">
        <v>1223</v>
      </c>
      <c r="B156" s="223"/>
      <c r="C156" s="222" t="s">
        <v>907</v>
      </c>
      <c r="D156" s="223"/>
      <c r="E156" s="230">
        <v>100</v>
      </c>
      <c r="F156" s="223"/>
      <c r="G156" s="226"/>
      <c r="H156" s="43"/>
      <c r="I156" s="42"/>
      <c r="J156" s="42"/>
      <c r="K156" s="213"/>
      <c r="L156" s="215"/>
      <c r="M156" s="216" t="str">
        <f t="shared" si="16"/>
        <v>Soll</v>
      </c>
      <c r="N156" s="217" t="str">
        <f t="shared" si="17"/>
        <v/>
      </c>
      <c r="O156" s="217" t="str">
        <f t="shared" si="18"/>
        <v/>
      </c>
      <c r="P156" s="218" t="str">
        <f t="shared" si="19"/>
        <v/>
      </c>
      <c r="Q156" s="217" t="str">
        <f t="shared" si="20"/>
        <v/>
      </c>
      <c r="R156" s="217" t="str">
        <f t="shared" si="21"/>
        <v/>
      </c>
      <c r="S156" s="219" t="str">
        <f t="shared" si="22"/>
        <v/>
      </c>
      <c r="T156" s="220" t="str">
        <f xml:space="preserve"> IF(AND($E156&gt;0,H156&lt;&gt;""),IF( H156="A", $E156, IF( H156="B", $E156 * Prozent_B, IF( H156="C", $E156 *Prozent_C, IF( H156="D", 0, "Fehler" ) ) ) ), "")</f>
        <v/>
      </c>
      <c r="U156" s="220" t="str">
        <f xml:space="preserve"> IF( $E156&gt;0,IF(K156&gt;0, IF( K156="A", $E156, IF( K156="B", $E156 * Prozent_B, IF( K156="C", $E156 *Prozent_C, IF( K156="D", 0, "Fehler" ) ) ) ),T156), "")</f>
        <v/>
      </c>
      <c r="V156" s="213" t="str">
        <f t="shared" si="23"/>
        <v/>
      </c>
    </row>
    <row r="157" spans="1:22" ht="28.75" thickBot="1" x14ac:dyDescent="0.35">
      <c r="A157" s="222" t="s">
        <v>1224</v>
      </c>
      <c r="B157" s="223"/>
      <c r="C157" s="222" t="s">
        <v>908</v>
      </c>
      <c r="D157" s="223" t="s">
        <v>68</v>
      </c>
      <c r="E157" s="223"/>
      <c r="F157" s="223"/>
      <c r="G157" s="226"/>
      <c r="H157" s="43"/>
      <c r="I157" s="42"/>
      <c r="J157" s="42"/>
      <c r="K157" s="213"/>
      <c r="L157" s="215"/>
      <c r="M157" s="216" t="str">
        <f t="shared" si="16"/>
        <v>Muss</v>
      </c>
      <c r="N157" s="217" t="str">
        <f t="shared" si="17"/>
        <v/>
      </c>
      <c r="O157" s="217" t="str">
        <f t="shared" si="18"/>
        <v/>
      </c>
      <c r="P157" s="218" t="str">
        <f t="shared" si="19"/>
        <v/>
      </c>
      <c r="Q157" s="217" t="str">
        <f t="shared" si="20"/>
        <v/>
      </c>
      <c r="R157" s="217" t="str">
        <f t="shared" si="21"/>
        <v/>
      </c>
      <c r="S157" s="219" t="str">
        <f t="shared" si="22"/>
        <v/>
      </c>
      <c r="T157" s="220" t="str">
        <f xml:space="preserve"> IF(AND($E157&gt;0,H157&lt;&gt;""),IF( H157="A", $E157, IF( H157="B", $E157 * Prozent_B, IF( H157="C", $E157 *Prozent_C, IF( H157="D", 0, "Fehler" ) ) ) ), "")</f>
        <v/>
      </c>
      <c r="U157" s="220" t="str">
        <f xml:space="preserve"> IF( $E157&gt;0,IF(K157&gt;0, IF( K157="A", $E157, IF( K157="B", $E157 * Prozent_B, IF( K157="C", $E157 *Prozent_C, IF( K157="D", 0, "Fehler" ) ) ) ),T157), "")</f>
        <v/>
      </c>
      <c r="V157" s="213" t="str">
        <f t="shared" si="23"/>
        <v/>
      </c>
    </row>
    <row r="158" spans="1:22" ht="14.6" thickBot="1" x14ac:dyDescent="0.35">
      <c r="A158" s="222" t="s">
        <v>1225</v>
      </c>
      <c r="B158" s="223"/>
      <c r="C158" s="222" t="s">
        <v>909</v>
      </c>
      <c r="D158" s="223" t="s">
        <v>68</v>
      </c>
      <c r="E158" s="223"/>
      <c r="F158" s="223"/>
      <c r="G158" s="226"/>
      <c r="H158" s="43"/>
      <c r="I158" s="42"/>
      <c r="J158" s="42"/>
      <c r="K158" s="213"/>
      <c r="L158" s="215"/>
      <c r="M158" s="216" t="str">
        <f t="shared" si="16"/>
        <v>Muss</v>
      </c>
      <c r="N158" s="217" t="str">
        <f t="shared" si="17"/>
        <v/>
      </c>
      <c r="O158" s="217" t="str">
        <f t="shared" si="18"/>
        <v/>
      </c>
      <c r="P158" s="218" t="str">
        <f t="shared" si="19"/>
        <v/>
      </c>
      <c r="Q158" s="217" t="str">
        <f t="shared" si="20"/>
        <v/>
      </c>
      <c r="R158" s="217" t="str">
        <f t="shared" si="21"/>
        <v/>
      </c>
      <c r="S158" s="219" t="str">
        <f t="shared" si="22"/>
        <v/>
      </c>
      <c r="T158" s="220" t="str">
        <f xml:space="preserve"> IF(AND($E158&gt;0,H158&lt;&gt;""),IF( H158="A", $E158, IF( H158="B", $E158 * Prozent_B, IF( H158="C", $E158 *Prozent_C, IF( H158="D", 0, "Fehler" ) ) ) ), "")</f>
        <v/>
      </c>
      <c r="U158" s="220" t="str">
        <f xml:space="preserve"> IF( $E158&gt;0,IF(K158&gt;0, IF( K158="A", $E158, IF( K158="B", $E158 * Prozent_B, IF( K158="C", $E158 *Prozent_C, IF( K158="D", 0, "Fehler" ) ) ) ),T158), "")</f>
        <v/>
      </c>
      <c r="V158" s="213" t="str">
        <f t="shared" si="23"/>
        <v/>
      </c>
    </row>
    <row r="159" spans="1:22" ht="57" thickBot="1" x14ac:dyDescent="0.35">
      <c r="A159" s="222" t="s">
        <v>1226</v>
      </c>
      <c r="B159" s="223"/>
      <c r="C159" s="222" t="s">
        <v>332</v>
      </c>
      <c r="D159" s="223"/>
      <c r="E159" s="230">
        <v>100</v>
      </c>
      <c r="F159" s="223"/>
      <c r="G159" s="226"/>
      <c r="H159" s="43"/>
      <c r="I159" s="42"/>
      <c r="J159" s="42"/>
      <c r="K159" s="213"/>
      <c r="L159" s="215"/>
      <c r="M159" s="216" t="str">
        <f t="shared" si="16"/>
        <v>Soll</v>
      </c>
      <c r="N159" s="217" t="str">
        <f t="shared" si="17"/>
        <v/>
      </c>
      <c r="O159" s="217" t="str">
        <f t="shared" si="18"/>
        <v/>
      </c>
      <c r="P159" s="218" t="str">
        <f t="shared" si="19"/>
        <v/>
      </c>
      <c r="Q159" s="217" t="str">
        <f t="shared" si="20"/>
        <v/>
      </c>
      <c r="R159" s="217" t="str">
        <f t="shared" si="21"/>
        <v/>
      </c>
      <c r="S159" s="219" t="str">
        <f t="shared" si="22"/>
        <v/>
      </c>
      <c r="T159" s="220" t="str">
        <f xml:space="preserve"> IF(AND($E159&gt;0,H159&lt;&gt;""),IF( H159="A", $E159, IF( H159="B", $E159 * Prozent_B, IF( H159="C", $E159 *Prozent_C, IF( H159="D", 0, "Fehler" ) ) ) ), "")</f>
        <v/>
      </c>
      <c r="U159" s="220" t="str">
        <f xml:space="preserve"> IF( $E159&gt;0,IF(K159&gt;0, IF( K159="A", $E159, IF( K159="B", $E159 * Prozent_B, IF( K159="C", $E159 *Prozent_C, IF( K159="D", 0, "Fehler" ) ) ) ),T159), "")</f>
        <v/>
      </c>
      <c r="V159" s="213" t="str">
        <f t="shared" si="23"/>
        <v/>
      </c>
    </row>
    <row r="160" spans="1:22" ht="71.150000000000006" thickBot="1" x14ac:dyDescent="0.35">
      <c r="A160" s="222" t="s">
        <v>1227</v>
      </c>
      <c r="B160" s="223"/>
      <c r="C160" s="222" t="s">
        <v>333</v>
      </c>
      <c r="D160" s="223" t="s">
        <v>68</v>
      </c>
      <c r="E160" s="223"/>
      <c r="F160" s="223" t="s">
        <v>326</v>
      </c>
      <c r="G160" s="226"/>
      <c r="H160" s="43"/>
      <c r="I160" s="42"/>
      <c r="J160" s="42"/>
      <c r="K160" s="213"/>
      <c r="L160" s="215"/>
      <c r="M160" s="216" t="str">
        <f t="shared" si="16"/>
        <v>Muss</v>
      </c>
      <c r="N160" s="217" t="str">
        <f t="shared" si="17"/>
        <v>Fehler</v>
      </c>
      <c r="O160" s="217" t="str">
        <f t="shared" si="18"/>
        <v/>
      </c>
      <c r="P160" s="218" t="str">
        <f t="shared" si="19"/>
        <v/>
      </c>
      <c r="Q160" s="217" t="str">
        <f t="shared" si="20"/>
        <v/>
      </c>
      <c r="R160" s="217" t="str">
        <f t="shared" si="21"/>
        <v/>
      </c>
      <c r="S160" s="219" t="str">
        <f t="shared" si="22"/>
        <v xml:space="preserve"> 'E' richtig?</v>
      </c>
      <c r="T160" s="220" t="str">
        <f xml:space="preserve"> IF(AND($E160&gt;0,H160&lt;&gt;""),IF( H160="A", $E160, IF( H160="B", $E160 * Prozent_B, IF( H160="C", $E160 *Prozent_C, IF( H160="D", 0, "Fehler" ) ) ) ), "")</f>
        <v/>
      </c>
      <c r="U160" s="220" t="str">
        <f xml:space="preserve"> IF( $E160&gt;0,IF(K160&gt;0, IF( K160="A", $E160, IF( K160="B", $E160 * Prozent_B, IF( K160="C", $E160 *Prozent_C, IF( K160="D", 0, "Fehler" ) ) ) ),T160), "")</f>
        <v/>
      </c>
      <c r="V160" s="213" t="str">
        <f t="shared" si="23"/>
        <v/>
      </c>
    </row>
    <row r="161" spans="1:22" ht="14.6" thickBot="1" x14ac:dyDescent="0.35">
      <c r="A161" s="222" t="s">
        <v>1228</v>
      </c>
      <c r="B161" s="223"/>
      <c r="C161" s="222" t="s">
        <v>910</v>
      </c>
      <c r="D161" s="223"/>
      <c r="E161" s="223">
        <v>100</v>
      </c>
      <c r="F161" s="223"/>
      <c r="G161" s="226"/>
      <c r="H161" s="43"/>
      <c r="I161" s="42"/>
      <c r="J161" s="42"/>
      <c r="K161" s="213"/>
      <c r="L161" s="215"/>
      <c r="M161" s="216" t="str">
        <f t="shared" si="16"/>
        <v>Soll</v>
      </c>
      <c r="N161" s="217" t="str">
        <f t="shared" si="17"/>
        <v/>
      </c>
      <c r="O161" s="217" t="str">
        <f t="shared" si="18"/>
        <v/>
      </c>
      <c r="P161" s="218" t="str">
        <f t="shared" si="19"/>
        <v/>
      </c>
      <c r="Q161" s="217" t="str">
        <f t="shared" si="20"/>
        <v/>
      </c>
      <c r="R161" s="217" t="str">
        <f t="shared" si="21"/>
        <v/>
      </c>
      <c r="S161" s="219" t="str">
        <f t="shared" si="22"/>
        <v/>
      </c>
      <c r="T161" s="220" t="str">
        <f xml:space="preserve"> IF(AND($E161&gt;0,H161&lt;&gt;""),IF( H161="A", $E161, IF( H161="B", $E161 * Prozent_B, IF( H161="C", $E161 *Prozent_C, IF( H161="D", 0, "Fehler" ) ) ) ), "")</f>
        <v/>
      </c>
      <c r="U161" s="220" t="str">
        <f xml:space="preserve"> IF( $E161&gt;0,IF(K161&gt;0, IF( K161="A", $E161, IF( K161="B", $E161 * Prozent_B, IF( K161="C", $E161 *Prozent_C, IF( K161="D", 0, "Fehler" ) ) ) ),T161), "")</f>
        <v/>
      </c>
      <c r="V161" s="213" t="str">
        <f t="shared" si="23"/>
        <v/>
      </c>
    </row>
    <row r="162" spans="1:22" ht="15.9" thickBot="1" x14ac:dyDescent="0.35">
      <c r="A162" s="222"/>
      <c r="B162" s="223"/>
      <c r="C162" s="229" t="s">
        <v>911</v>
      </c>
      <c r="D162" s="223"/>
      <c r="E162" s="223"/>
      <c r="F162" s="223"/>
      <c r="G162" s="226"/>
      <c r="H162" s="43"/>
      <c r="I162" s="42"/>
      <c r="J162" s="42"/>
      <c r="K162" s="213"/>
      <c r="L162" s="215"/>
      <c r="M162" s="216" t="str">
        <f t="shared" si="16"/>
        <v/>
      </c>
      <c r="N162" s="217" t="str">
        <f t="shared" si="17"/>
        <v/>
      </c>
      <c r="O162" s="217" t="str">
        <f t="shared" si="18"/>
        <v/>
      </c>
      <c r="P162" s="218" t="str">
        <f t="shared" si="19"/>
        <v/>
      </c>
      <c r="Q162" s="217" t="str">
        <f t="shared" si="20"/>
        <v/>
      </c>
      <c r="R162" s="217" t="str">
        <f t="shared" si="21"/>
        <v/>
      </c>
      <c r="S162" s="219" t="str">
        <f t="shared" si="22"/>
        <v/>
      </c>
      <c r="T162" s="220" t="str">
        <f xml:space="preserve"> IF(AND($E162&gt;0,H162&lt;&gt;""),IF( H162="A", $E162, IF( H162="B", $E162 * Prozent_B, IF( H162="C", $E162 *Prozent_C, IF( H162="D", 0, "Fehler" ) ) ) ), "")</f>
        <v/>
      </c>
      <c r="U162" s="220" t="str">
        <f xml:space="preserve"> IF( $E162&gt;0,IF(K162&gt;0, IF( K162="A", $E162, IF( K162="B", $E162 * Prozent_B, IF( K162="C", $E162 *Prozent_C, IF( K162="D", 0, "Fehler" ) ) ) ),T162), "")</f>
        <v/>
      </c>
      <c r="V162" s="213" t="str">
        <f t="shared" si="23"/>
        <v/>
      </c>
    </row>
    <row r="163" spans="1:22" ht="28.75" thickBot="1" x14ac:dyDescent="0.35">
      <c r="A163" s="222" t="s">
        <v>1229</v>
      </c>
      <c r="B163" s="223"/>
      <c r="C163" s="222" t="s">
        <v>334</v>
      </c>
      <c r="D163" s="223" t="s">
        <v>68</v>
      </c>
      <c r="E163" s="223"/>
      <c r="F163" s="223"/>
      <c r="G163" s="226"/>
      <c r="H163" s="43"/>
      <c r="I163" s="42"/>
      <c r="J163" s="42"/>
      <c r="K163" s="213"/>
      <c r="L163" s="215"/>
      <c r="M163" s="216" t="str">
        <f t="shared" si="16"/>
        <v>Muss</v>
      </c>
      <c r="N163" s="217" t="str">
        <f t="shared" si="17"/>
        <v/>
      </c>
      <c r="O163" s="217" t="str">
        <f t="shared" si="18"/>
        <v/>
      </c>
      <c r="P163" s="218" t="str">
        <f t="shared" si="19"/>
        <v/>
      </c>
      <c r="Q163" s="217" t="str">
        <f t="shared" si="20"/>
        <v/>
      </c>
      <c r="R163" s="217" t="str">
        <f t="shared" si="21"/>
        <v/>
      </c>
      <c r="S163" s="219" t="str">
        <f t="shared" si="22"/>
        <v/>
      </c>
      <c r="T163" s="220" t="str">
        <f xml:space="preserve"> IF(AND($E163&gt;0,H163&lt;&gt;""),IF( H163="A", $E163, IF( H163="B", $E163 * Prozent_B, IF( H163="C", $E163 *Prozent_C, IF( H163="D", 0, "Fehler" ) ) ) ), "")</f>
        <v/>
      </c>
      <c r="U163" s="220" t="str">
        <f xml:space="preserve"> IF( $E163&gt;0,IF(K163&gt;0, IF( K163="A", $E163, IF( K163="B", $E163 * Prozent_B, IF( K163="C", $E163 *Prozent_C, IF( K163="D", 0, "Fehler" ) ) ) ),T163), "")</f>
        <v/>
      </c>
      <c r="V163" s="213" t="str">
        <f t="shared" si="23"/>
        <v/>
      </c>
    </row>
    <row r="164" spans="1:22" ht="14.6" thickBot="1" x14ac:dyDescent="0.35">
      <c r="A164" s="222" t="s">
        <v>1230</v>
      </c>
      <c r="B164" s="223"/>
      <c r="C164" s="222" t="s">
        <v>335</v>
      </c>
      <c r="D164" s="223" t="s">
        <v>68</v>
      </c>
      <c r="E164" s="223"/>
      <c r="F164" s="223"/>
      <c r="G164" s="226"/>
      <c r="H164" s="43"/>
      <c r="I164" s="42"/>
      <c r="J164" s="42"/>
      <c r="K164" s="213"/>
      <c r="L164" s="215"/>
      <c r="M164" s="216" t="str">
        <f t="shared" si="16"/>
        <v>Muss</v>
      </c>
      <c r="N164" s="217" t="str">
        <f t="shared" si="17"/>
        <v/>
      </c>
      <c r="O164" s="217" t="str">
        <f t="shared" si="18"/>
        <v/>
      </c>
      <c r="P164" s="218" t="str">
        <f t="shared" si="19"/>
        <v/>
      </c>
      <c r="Q164" s="217" t="str">
        <f t="shared" si="20"/>
        <v/>
      </c>
      <c r="R164" s="217" t="str">
        <f t="shared" si="21"/>
        <v/>
      </c>
      <c r="S164" s="219" t="str">
        <f t="shared" si="22"/>
        <v/>
      </c>
      <c r="T164" s="220" t="str">
        <f xml:space="preserve"> IF(AND($E164&gt;0,H164&lt;&gt;""),IF( H164="A", $E164, IF( H164="B", $E164 * Prozent_B, IF( H164="C", $E164 *Prozent_C, IF( H164="D", 0, "Fehler" ) ) ) ), "")</f>
        <v/>
      </c>
      <c r="U164" s="220" t="str">
        <f xml:space="preserve"> IF( $E164&gt;0,IF(K164&gt;0, IF( K164="A", $E164, IF( K164="B", $E164 * Prozent_B, IF( K164="C", $E164 *Prozent_C, IF( K164="D", 0, "Fehler" ) ) ) ),T164), "")</f>
        <v/>
      </c>
      <c r="V164" s="213" t="str">
        <f t="shared" si="23"/>
        <v/>
      </c>
    </row>
    <row r="165" spans="1:22" ht="28.75" thickBot="1" x14ac:dyDescent="0.35">
      <c r="A165" s="222" t="s">
        <v>1231</v>
      </c>
      <c r="B165" s="223"/>
      <c r="C165" s="222" t="s">
        <v>336</v>
      </c>
      <c r="D165" s="223"/>
      <c r="E165" s="223">
        <v>200</v>
      </c>
      <c r="F165" s="223"/>
      <c r="G165" s="226"/>
      <c r="H165" s="43"/>
      <c r="I165" s="42"/>
      <c r="J165" s="42"/>
      <c r="K165" s="213"/>
      <c r="L165" s="215"/>
      <c r="M165" s="216" t="str">
        <f t="shared" si="16"/>
        <v>Soll</v>
      </c>
      <c r="N165" s="217" t="str">
        <f t="shared" si="17"/>
        <v/>
      </c>
      <c r="O165" s="217" t="str">
        <f t="shared" si="18"/>
        <v/>
      </c>
      <c r="P165" s="218" t="str">
        <f t="shared" si="19"/>
        <v/>
      </c>
      <c r="Q165" s="217" t="str">
        <f t="shared" si="20"/>
        <v/>
      </c>
      <c r="R165" s="217" t="str">
        <f t="shared" si="21"/>
        <v/>
      </c>
      <c r="S165" s="219" t="str">
        <f t="shared" si="22"/>
        <v/>
      </c>
      <c r="T165" s="220" t="str">
        <f xml:space="preserve"> IF(AND($E165&gt;0,H165&lt;&gt;""),IF( H165="A", $E165, IF( H165="B", $E165 * Prozent_B, IF( H165="C", $E165 *Prozent_C, IF( H165="D", 0, "Fehler" ) ) ) ), "")</f>
        <v/>
      </c>
      <c r="U165" s="220" t="str">
        <f xml:space="preserve"> IF( $E165&gt;0,IF(K165&gt;0, IF( K165="A", $E165, IF( K165="B", $E165 * Prozent_B, IF( K165="C", $E165 *Prozent_C, IF( K165="D", 0, "Fehler" ) ) ) ),T165), "")</f>
        <v/>
      </c>
      <c r="V165" s="213" t="str">
        <f t="shared" si="23"/>
        <v/>
      </c>
    </row>
    <row r="166" spans="1:22" ht="28.75" thickBot="1" x14ac:dyDescent="0.35">
      <c r="A166" s="222" t="s">
        <v>1232</v>
      </c>
      <c r="B166" s="223"/>
      <c r="C166" s="222" t="s">
        <v>337</v>
      </c>
      <c r="D166" s="223" t="s">
        <v>68</v>
      </c>
      <c r="E166" s="223"/>
      <c r="F166" s="223"/>
      <c r="G166" s="226"/>
      <c r="H166" s="43"/>
      <c r="I166" s="42"/>
      <c r="J166" s="42"/>
      <c r="K166" s="213"/>
      <c r="L166" s="215"/>
      <c r="M166" s="216" t="str">
        <f t="shared" si="16"/>
        <v>Muss</v>
      </c>
      <c r="N166" s="217" t="str">
        <f t="shared" si="17"/>
        <v/>
      </c>
      <c r="O166" s="217" t="str">
        <f t="shared" si="18"/>
        <v/>
      </c>
      <c r="P166" s="218" t="str">
        <f t="shared" si="19"/>
        <v/>
      </c>
      <c r="Q166" s="217" t="str">
        <f t="shared" si="20"/>
        <v/>
      </c>
      <c r="R166" s="217" t="str">
        <f t="shared" si="21"/>
        <v/>
      </c>
      <c r="S166" s="219" t="str">
        <f t="shared" si="22"/>
        <v/>
      </c>
      <c r="T166" s="220" t="str">
        <f xml:space="preserve"> IF(AND($E166&gt;0,H166&lt;&gt;""),IF( H166="A", $E166, IF( H166="B", $E166 * Prozent_B, IF( H166="C", $E166 *Prozent_C, IF( H166="D", 0, "Fehler" ) ) ) ), "")</f>
        <v/>
      </c>
      <c r="U166" s="220" t="str">
        <f xml:space="preserve"> IF( $E166&gt;0,IF(K166&gt;0, IF( K166="A", $E166, IF( K166="B", $E166 * Prozent_B, IF( K166="C", $E166 *Prozent_C, IF( K166="D", 0, "Fehler" ) ) ) ),T166), "")</f>
        <v/>
      </c>
      <c r="V166" s="213" t="str">
        <f t="shared" si="23"/>
        <v/>
      </c>
    </row>
    <row r="167" spans="1:22" ht="113.6" thickBot="1" x14ac:dyDescent="0.35">
      <c r="A167" s="222" t="s">
        <v>1233</v>
      </c>
      <c r="B167" s="223"/>
      <c r="C167" s="222" t="s">
        <v>338</v>
      </c>
      <c r="D167" s="223" t="s">
        <v>68</v>
      </c>
      <c r="E167" s="223"/>
      <c r="F167" s="223"/>
      <c r="G167" s="226"/>
      <c r="H167" s="43"/>
      <c r="I167" s="42"/>
      <c r="J167" s="42"/>
      <c r="K167" s="213"/>
      <c r="L167" s="215"/>
      <c r="M167" s="216" t="str">
        <f t="shared" si="16"/>
        <v>Muss</v>
      </c>
      <c r="N167" s="217" t="str">
        <f t="shared" si="17"/>
        <v/>
      </c>
      <c r="O167" s="217" t="str">
        <f t="shared" si="18"/>
        <v/>
      </c>
      <c r="P167" s="218" t="str">
        <f t="shared" si="19"/>
        <v/>
      </c>
      <c r="Q167" s="217" t="str">
        <f t="shared" si="20"/>
        <v/>
      </c>
      <c r="R167" s="217" t="str">
        <f t="shared" si="21"/>
        <v/>
      </c>
      <c r="S167" s="219" t="str">
        <f t="shared" si="22"/>
        <v/>
      </c>
      <c r="T167" s="220" t="str">
        <f xml:space="preserve"> IF(AND($E167&gt;0,H167&lt;&gt;""),IF( H167="A", $E167, IF( H167="B", $E167 * Prozent_B, IF( H167="C", $E167 *Prozent_C, IF( H167="D", 0, "Fehler" ) ) ) ), "")</f>
        <v/>
      </c>
      <c r="U167" s="220" t="str">
        <f xml:space="preserve"> IF( $E167&gt;0,IF(K167&gt;0, IF( K167="A", $E167, IF( K167="B", $E167 * Prozent_B, IF( K167="C", $E167 *Prozent_C, IF( K167="D", 0, "Fehler" ) ) ) ),T167), "")</f>
        <v/>
      </c>
      <c r="V167" s="213" t="str">
        <f t="shared" si="23"/>
        <v/>
      </c>
    </row>
    <row r="168" spans="1:22" ht="99.45" thickBot="1" x14ac:dyDescent="0.35">
      <c r="A168" s="222" t="s">
        <v>1234</v>
      </c>
      <c r="B168" s="223"/>
      <c r="C168" s="222" t="s">
        <v>339</v>
      </c>
      <c r="D168" s="223" t="s">
        <v>68</v>
      </c>
      <c r="E168" s="223"/>
      <c r="F168" s="223"/>
      <c r="G168" s="226"/>
      <c r="H168" s="43"/>
      <c r="I168" s="42"/>
      <c r="J168" s="42"/>
      <c r="K168" s="213"/>
      <c r="L168" s="215"/>
      <c r="M168" s="216" t="str">
        <f t="shared" si="16"/>
        <v>Muss</v>
      </c>
      <c r="N168" s="217" t="str">
        <f t="shared" si="17"/>
        <v/>
      </c>
      <c r="O168" s="217" t="str">
        <f t="shared" si="18"/>
        <v/>
      </c>
      <c r="P168" s="218" t="str">
        <f t="shared" si="19"/>
        <v/>
      </c>
      <c r="Q168" s="217" t="str">
        <f t="shared" si="20"/>
        <v/>
      </c>
      <c r="R168" s="217" t="str">
        <f t="shared" si="21"/>
        <v/>
      </c>
      <c r="S168" s="219" t="str">
        <f t="shared" si="22"/>
        <v/>
      </c>
      <c r="T168" s="220" t="str">
        <f xml:space="preserve"> IF(AND($E168&gt;0,H168&lt;&gt;""),IF( H168="A", $E168, IF( H168="B", $E168 * Prozent_B, IF( H168="C", $E168 *Prozent_C, IF( H168="D", 0, "Fehler" ) ) ) ), "")</f>
        <v/>
      </c>
      <c r="U168" s="220" t="str">
        <f xml:space="preserve"> IF( $E168&gt;0,IF(K168&gt;0, IF( K168="A", $E168, IF( K168="B", $E168 * Prozent_B, IF( K168="C", $E168 *Prozent_C, IF( K168="D", 0, "Fehler" ) ) ) ),T168), "")</f>
        <v/>
      </c>
      <c r="V168" s="213" t="str">
        <f t="shared" si="23"/>
        <v/>
      </c>
    </row>
    <row r="169" spans="1:22" ht="42.9" thickBot="1" x14ac:dyDescent="0.35">
      <c r="A169" s="222" t="s">
        <v>1235</v>
      </c>
      <c r="B169" s="223"/>
      <c r="C169" s="222" t="s">
        <v>340</v>
      </c>
      <c r="D169" s="223" t="s">
        <v>68</v>
      </c>
      <c r="E169" s="223"/>
      <c r="F169" s="223"/>
      <c r="G169" s="226"/>
      <c r="H169" s="43"/>
      <c r="I169" s="42"/>
      <c r="J169" s="42"/>
      <c r="K169" s="213"/>
      <c r="L169" s="215"/>
      <c r="M169" s="216" t="str">
        <f t="shared" si="16"/>
        <v>Muss</v>
      </c>
      <c r="N169" s="217" t="str">
        <f t="shared" si="17"/>
        <v/>
      </c>
      <c r="O169" s="217" t="str">
        <f t="shared" si="18"/>
        <v/>
      </c>
      <c r="P169" s="218" t="str">
        <f t="shared" si="19"/>
        <v/>
      </c>
      <c r="Q169" s="217" t="str">
        <f t="shared" si="20"/>
        <v/>
      </c>
      <c r="R169" s="217" t="str">
        <f t="shared" si="21"/>
        <v/>
      </c>
      <c r="S169" s="219" t="str">
        <f t="shared" si="22"/>
        <v/>
      </c>
      <c r="T169" s="220" t="str">
        <f xml:space="preserve"> IF(AND($E169&gt;0,H169&lt;&gt;""),IF( H169="A", $E169, IF( H169="B", $E169 * Prozent_B, IF( H169="C", $E169 *Prozent_C, IF( H169="D", 0, "Fehler" ) ) ) ), "")</f>
        <v/>
      </c>
      <c r="U169" s="220" t="str">
        <f xml:space="preserve"> IF( $E169&gt;0,IF(K169&gt;0, IF( K169="A", $E169, IF( K169="B", $E169 * Prozent_B, IF( K169="C", $E169 *Prozent_C, IF( K169="D", 0, "Fehler" ) ) ) ),T169), "")</f>
        <v/>
      </c>
      <c r="V169" s="213" t="str">
        <f t="shared" si="23"/>
        <v/>
      </c>
    </row>
    <row r="170" spans="1:22" ht="57" thickBot="1" x14ac:dyDescent="0.35">
      <c r="A170" s="222" t="s">
        <v>1236</v>
      </c>
      <c r="B170" s="223"/>
      <c r="C170" s="222" t="s">
        <v>341</v>
      </c>
      <c r="D170" s="223" t="s">
        <v>68</v>
      </c>
      <c r="E170" s="223"/>
      <c r="F170" s="223"/>
      <c r="G170" s="226"/>
      <c r="H170" s="43"/>
      <c r="I170" s="42"/>
      <c r="J170" s="42"/>
      <c r="K170" s="213"/>
      <c r="L170" s="215"/>
      <c r="M170" s="216" t="str">
        <f t="shared" si="16"/>
        <v>Muss</v>
      </c>
      <c r="N170" s="217" t="str">
        <f t="shared" si="17"/>
        <v/>
      </c>
      <c r="O170" s="217" t="str">
        <f t="shared" si="18"/>
        <v/>
      </c>
      <c r="P170" s="218" t="str">
        <f t="shared" si="19"/>
        <v/>
      </c>
      <c r="Q170" s="217" t="str">
        <f t="shared" si="20"/>
        <v/>
      </c>
      <c r="R170" s="217" t="str">
        <f t="shared" si="21"/>
        <v/>
      </c>
      <c r="S170" s="219" t="str">
        <f t="shared" si="22"/>
        <v/>
      </c>
      <c r="T170" s="220" t="str">
        <f xml:space="preserve"> IF(AND($E170&gt;0,H170&lt;&gt;""),IF( H170="A", $E170, IF( H170="B", $E170 * Prozent_B, IF( H170="C", $E170 *Prozent_C, IF( H170="D", 0, "Fehler" ) ) ) ), "")</f>
        <v/>
      </c>
      <c r="U170" s="220" t="str">
        <f xml:space="preserve"> IF( $E170&gt;0,IF(K170&gt;0, IF( K170="A", $E170, IF( K170="B", $E170 * Prozent_B, IF( K170="C", $E170 *Prozent_C, IF( K170="D", 0, "Fehler" ) ) ) ),T170), "")</f>
        <v/>
      </c>
      <c r="V170" s="213" t="str">
        <f t="shared" si="23"/>
        <v/>
      </c>
    </row>
    <row r="171" spans="1:22" ht="42.9" thickBot="1" x14ac:dyDescent="0.35">
      <c r="A171" s="222" t="s">
        <v>1237</v>
      </c>
      <c r="B171" s="223"/>
      <c r="C171" s="222" t="s">
        <v>342</v>
      </c>
      <c r="D171" s="223" t="s">
        <v>68</v>
      </c>
      <c r="E171" s="223"/>
      <c r="F171" s="223"/>
      <c r="G171" s="226"/>
      <c r="H171" s="43"/>
      <c r="I171" s="42"/>
      <c r="J171" s="42"/>
      <c r="K171" s="213"/>
      <c r="L171" s="215"/>
      <c r="M171" s="216" t="str">
        <f t="shared" si="16"/>
        <v>Muss</v>
      </c>
      <c r="N171" s="217" t="str">
        <f t="shared" si="17"/>
        <v/>
      </c>
      <c r="O171" s="217" t="str">
        <f t="shared" si="18"/>
        <v/>
      </c>
      <c r="P171" s="218" t="str">
        <f t="shared" si="19"/>
        <v/>
      </c>
      <c r="Q171" s="217" t="str">
        <f t="shared" si="20"/>
        <v/>
      </c>
      <c r="R171" s="217" t="str">
        <f t="shared" si="21"/>
        <v/>
      </c>
      <c r="S171" s="219" t="str">
        <f t="shared" si="22"/>
        <v/>
      </c>
      <c r="T171" s="220" t="str">
        <f xml:space="preserve"> IF(AND($E171&gt;0,H171&lt;&gt;""),IF( H171="A", $E171, IF( H171="B", $E171 * Prozent_B, IF( H171="C", $E171 *Prozent_C, IF( H171="D", 0, "Fehler" ) ) ) ), "")</f>
        <v/>
      </c>
      <c r="U171" s="220" t="str">
        <f xml:space="preserve"> IF( $E171&gt;0,IF(K171&gt;0, IF( K171="A", $E171, IF( K171="B", $E171 * Prozent_B, IF( K171="C", $E171 *Prozent_C, IF( K171="D", 0, "Fehler" ) ) ) ),T171), "")</f>
        <v/>
      </c>
      <c r="V171" s="213" t="str">
        <f t="shared" si="23"/>
        <v/>
      </c>
    </row>
    <row r="172" spans="1:22" ht="28.75" thickBot="1" x14ac:dyDescent="0.35">
      <c r="A172" s="222" t="s">
        <v>1238</v>
      </c>
      <c r="B172" s="223"/>
      <c r="C172" s="222" t="s">
        <v>343</v>
      </c>
      <c r="D172" s="223" t="s">
        <v>68</v>
      </c>
      <c r="E172" s="223"/>
      <c r="F172" s="223" t="s">
        <v>326</v>
      </c>
      <c r="G172" s="226"/>
      <c r="H172" s="43"/>
      <c r="I172" s="42"/>
      <c r="J172" s="42"/>
      <c r="K172" s="213"/>
      <c r="L172" s="215"/>
      <c r="M172" s="216" t="str">
        <f t="shared" si="16"/>
        <v>Muss</v>
      </c>
      <c r="N172" s="217" t="str">
        <f t="shared" si="17"/>
        <v>Fehler</v>
      </c>
      <c r="O172" s="217" t="str">
        <f t="shared" si="18"/>
        <v/>
      </c>
      <c r="P172" s="218" t="str">
        <f t="shared" si="19"/>
        <v/>
      </c>
      <c r="Q172" s="217" t="str">
        <f t="shared" si="20"/>
        <v/>
      </c>
      <c r="R172" s="217" t="str">
        <f t="shared" si="21"/>
        <v/>
      </c>
      <c r="S172" s="219" t="str">
        <f t="shared" si="22"/>
        <v xml:space="preserve"> 'E' richtig?</v>
      </c>
      <c r="T172" s="220" t="str">
        <f xml:space="preserve"> IF(AND($E172&gt;0,H172&lt;&gt;""),IF( H172="A", $E172, IF( H172="B", $E172 * Prozent_B, IF( H172="C", $E172 *Prozent_C, IF( H172="D", 0, "Fehler" ) ) ) ), "")</f>
        <v/>
      </c>
      <c r="U172" s="220" t="str">
        <f xml:space="preserve"> IF( $E172&gt;0,IF(K172&gt;0, IF( K172="A", $E172, IF( K172="B", $E172 * Prozent_B, IF( K172="C", $E172 *Prozent_C, IF( K172="D", 0, "Fehler" ) ) ) ),T172), "")</f>
        <v/>
      </c>
      <c r="V172" s="213" t="str">
        <f t="shared" si="23"/>
        <v/>
      </c>
    </row>
    <row r="173" spans="1:22" ht="15.9" thickBot="1" x14ac:dyDescent="0.35">
      <c r="A173" s="222"/>
      <c r="B173" s="223"/>
      <c r="C173" s="229" t="s">
        <v>912</v>
      </c>
      <c r="D173" s="223"/>
      <c r="E173" s="223"/>
      <c r="F173" s="223"/>
      <c r="G173" s="226"/>
      <c r="H173" s="43"/>
      <c r="I173" s="42"/>
      <c r="J173" s="42"/>
      <c r="K173" s="213"/>
      <c r="L173" s="215"/>
      <c r="M173" s="216" t="str">
        <f t="shared" si="16"/>
        <v/>
      </c>
      <c r="N173" s="217" t="str">
        <f t="shared" si="17"/>
        <v/>
      </c>
      <c r="O173" s="217" t="str">
        <f t="shared" si="18"/>
        <v/>
      </c>
      <c r="P173" s="218" t="str">
        <f t="shared" si="19"/>
        <v/>
      </c>
      <c r="Q173" s="217" t="str">
        <f t="shared" si="20"/>
        <v/>
      </c>
      <c r="R173" s="217" t="str">
        <f t="shared" si="21"/>
        <v/>
      </c>
      <c r="S173" s="219" t="str">
        <f t="shared" si="22"/>
        <v/>
      </c>
      <c r="T173" s="220" t="str">
        <f xml:space="preserve"> IF(AND($E173&gt;0,H173&lt;&gt;""),IF( H173="A", $E173, IF( H173="B", $E173 * Prozent_B, IF( H173="C", $E173 *Prozent_C, IF( H173="D", 0, "Fehler" ) ) ) ), "")</f>
        <v/>
      </c>
      <c r="U173" s="220" t="str">
        <f xml:space="preserve"> IF( $E173&gt;0,IF(K173&gt;0, IF( K173="A", $E173, IF( K173="B", $E173 * Prozent_B, IF( K173="C", $E173 *Prozent_C, IF( K173="D", 0, "Fehler" ) ) ) ),T173), "")</f>
        <v/>
      </c>
      <c r="V173" s="213" t="str">
        <f t="shared" si="23"/>
        <v/>
      </c>
    </row>
    <row r="174" spans="1:22" ht="28.75" thickBot="1" x14ac:dyDescent="0.35">
      <c r="A174" s="222" t="s">
        <v>1239</v>
      </c>
      <c r="B174" s="223"/>
      <c r="C174" s="222" t="s">
        <v>344</v>
      </c>
      <c r="D174" s="223" t="s">
        <v>68</v>
      </c>
      <c r="E174" s="223"/>
      <c r="F174" s="223"/>
      <c r="G174" s="226"/>
      <c r="H174" s="43"/>
      <c r="I174" s="42"/>
      <c r="J174" s="42"/>
      <c r="K174" s="213"/>
      <c r="L174" s="215"/>
      <c r="M174" s="216" t="str">
        <f t="shared" si="16"/>
        <v>Muss</v>
      </c>
      <c r="N174" s="217" t="str">
        <f t="shared" si="17"/>
        <v/>
      </c>
      <c r="O174" s="217" t="str">
        <f t="shared" si="18"/>
        <v/>
      </c>
      <c r="P174" s="218" t="str">
        <f t="shared" si="19"/>
        <v/>
      </c>
      <c r="Q174" s="217" t="str">
        <f t="shared" si="20"/>
        <v/>
      </c>
      <c r="R174" s="217" t="str">
        <f t="shared" si="21"/>
        <v/>
      </c>
      <c r="S174" s="219" t="str">
        <f t="shared" si="22"/>
        <v/>
      </c>
      <c r="T174" s="220" t="str">
        <f xml:space="preserve"> IF(AND($E174&gt;0,H174&lt;&gt;""),IF( H174="A", $E174, IF( H174="B", $E174 * Prozent_B, IF( H174="C", $E174 *Prozent_C, IF( H174="D", 0, "Fehler" ) ) ) ), "")</f>
        <v/>
      </c>
      <c r="U174" s="220" t="str">
        <f xml:space="preserve"> IF( $E174&gt;0,IF(K174&gt;0, IF( K174="A", $E174, IF( K174="B", $E174 * Prozent_B, IF( K174="C", $E174 *Prozent_C, IF( K174="D", 0, "Fehler" ) ) ) ),T174), "")</f>
        <v/>
      </c>
      <c r="V174" s="213" t="str">
        <f t="shared" si="23"/>
        <v/>
      </c>
    </row>
    <row r="175" spans="1:22" ht="42.9" thickBot="1" x14ac:dyDescent="0.35">
      <c r="A175" s="222"/>
      <c r="B175" s="223"/>
      <c r="C175" s="222" t="s">
        <v>345</v>
      </c>
      <c r="D175" s="223"/>
      <c r="E175" s="223"/>
      <c r="F175" s="223"/>
      <c r="G175" s="226"/>
      <c r="H175" s="43"/>
      <c r="I175" s="42"/>
      <c r="J175" s="42"/>
      <c r="K175" s="213"/>
      <c r="L175" s="215"/>
      <c r="M175" s="216" t="str">
        <f t="shared" si="16"/>
        <v/>
      </c>
      <c r="N175" s="217" t="str">
        <f t="shared" si="17"/>
        <v/>
      </c>
      <c r="O175" s="217" t="str">
        <f t="shared" si="18"/>
        <v/>
      </c>
      <c r="P175" s="218" t="str">
        <f t="shared" si="19"/>
        <v/>
      </c>
      <c r="Q175" s="217" t="str">
        <f t="shared" si="20"/>
        <v/>
      </c>
      <c r="R175" s="217" t="str">
        <f t="shared" si="21"/>
        <v/>
      </c>
      <c r="S175" s="219" t="str">
        <f t="shared" si="22"/>
        <v/>
      </c>
      <c r="T175" s="220" t="str">
        <f xml:space="preserve"> IF(AND($E175&gt;0,H175&lt;&gt;""),IF( H175="A", $E175, IF( H175="B", $E175 * Prozent_B, IF( H175="C", $E175 *Prozent_C, IF( H175="D", 0, "Fehler" ) ) ) ), "")</f>
        <v/>
      </c>
      <c r="U175" s="220" t="str">
        <f xml:space="preserve"> IF( $E175&gt;0,IF(K175&gt;0, IF( K175="A", $E175, IF( K175="B", $E175 * Prozent_B, IF( K175="C", $E175 *Prozent_C, IF( K175="D", 0, "Fehler" ) ) ) ),T175), "")</f>
        <v/>
      </c>
      <c r="V175" s="213" t="str">
        <f t="shared" si="23"/>
        <v/>
      </c>
    </row>
    <row r="176" spans="1:22" ht="57" thickBot="1" x14ac:dyDescent="0.35">
      <c r="A176" s="222" t="s">
        <v>1240</v>
      </c>
      <c r="B176" s="223"/>
      <c r="C176" s="222" t="s">
        <v>346</v>
      </c>
      <c r="D176" s="223" t="s">
        <v>68</v>
      </c>
      <c r="E176" s="223"/>
      <c r="F176" s="223"/>
      <c r="G176" s="226"/>
      <c r="H176" s="43"/>
      <c r="I176" s="42"/>
      <c r="J176" s="42"/>
      <c r="K176" s="213"/>
      <c r="L176" s="215"/>
      <c r="M176" s="216" t="str">
        <f t="shared" si="16"/>
        <v>Muss</v>
      </c>
      <c r="N176" s="217" t="str">
        <f t="shared" si="17"/>
        <v/>
      </c>
      <c r="O176" s="217" t="str">
        <f t="shared" si="18"/>
        <v/>
      </c>
      <c r="P176" s="218" t="str">
        <f t="shared" si="19"/>
        <v/>
      </c>
      <c r="Q176" s="217" t="str">
        <f t="shared" si="20"/>
        <v/>
      </c>
      <c r="R176" s="217" t="str">
        <f t="shared" si="21"/>
        <v/>
      </c>
      <c r="S176" s="219" t="str">
        <f t="shared" si="22"/>
        <v/>
      </c>
      <c r="T176" s="220" t="str">
        <f xml:space="preserve"> IF(AND($E176&gt;0,H176&lt;&gt;""),IF( H176="A", $E176, IF( H176="B", $E176 * Prozent_B, IF( H176="C", $E176 *Prozent_C, IF( H176="D", 0, "Fehler" ) ) ) ), "")</f>
        <v/>
      </c>
      <c r="U176" s="220" t="str">
        <f xml:space="preserve"> IF( $E176&gt;0,IF(K176&gt;0, IF( K176="A", $E176, IF( K176="B", $E176 * Prozent_B, IF( K176="C", $E176 *Prozent_C, IF( K176="D", 0, "Fehler" ) ) ) ),T176), "")</f>
        <v/>
      </c>
      <c r="V176" s="213" t="str">
        <f t="shared" si="23"/>
        <v/>
      </c>
    </row>
    <row r="177" spans="1:22" ht="14.6" thickBot="1" x14ac:dyDescent="0.35">
      <c r="A177" s="222" t="s">
        <v>1241</v>
      </c>
      <c r="B177" s="223"/>
      <c r="C177" s="222" t="s">
        <v>347</v>
      </c>
      <c r="D177" s="223" t="s">
        <v>68</v>
      </c>
      <c r="E177" s="223"/>
      <c r="F177" s="223"/>
      <c r="G177" s="226"/>
      <c r="H177" s="43"/>
      <c r="I177" s="42"/>
      <c r="J177" s="42"/>
      <c r="K177" s="213"/>
      <c r="L177" s="215"/>
      <c r="M177" s="216" t="str">
        <f t="shared" si="16"/>
        <v>Muss</v>
      </c>
      <c r="N177" s="217" t="str">
        <f t="shared" si="17"/>
        <v/>
      </c>
      <c r="O177" s="217" t="str">
        <f t="shared" si="18"/>
        <v/>
      </c>
      <c r="P177" s="218" t="str">
        <f t="shared" si="19"/>
        <v/>
      </c>
      <c r="Q177" s="217" t="str">
        <f t="shared" si="20"/>
        <v/>
      </c>
      <c r="R177" s="217" t="str">
        <f t="shared" si="21"/>
        <v/>
      </c>
      <c r="S177" s="219" t="str">
        <f t="shared" si="22"/>
        <v/>
      </c>
      <c r="T177" s="220" t="str">
        <f xml:space="preserve"> IF(AND($E177&gt;0,H177&lt;&gt;""),IF( H177="A", $E177, IF( H177="B", $E177 * Prozent_B, IF( H177="C", $E177 *Prozent_C, IF( H177="D", 0, "Fehler" ) ) ) ), "")</f>
        <v/>
      </c>
      <c r="U177" s="220" t="str">
        <f xml:space="preserve"> IF( $E177&gt;0,IF(K177&gt;0, IF( K177="A", $E177, IF( K177="B", $E177 * Prozent_B, IF( K177="C", $E177 *Prozent_C, IF( K177="D", 0, "Fehler" ) ) ) ),T177), "")</f>
        <v/>
      </c>
      <c r="V177" s="213" t="str">
        <f t="shared" si="23"/>
        <v/>
      </c>
    </row>
    <row r="178" spans="1:22" ht="57" thickBot="1" x14ac:dyDescent="0.35">
      <c r="A178" s="222" t="s">
        <v>1242</v>
      </c>
      <c r="B178" s="223"/>
      <c r="C178" s="222" t="s">
        <v>348</v>
      </c>
      <c r="D178" s="223" t="s">
        <v>68</v>
      </c>
      <c r="E178" s="223"/>
      <c r="F178" s="223"/>
      <c r="G178" s="226"/>
      <c r="H178" s="43"/>
      <c r="I178" s="42"/>
      <c r="J178" s="42"/>
      <c r="K178" s="213"/>
      <c r="L178" s="215"/>
      <c r="M178" s="216" t="str">
        <f t="shared" si="16"/>
        <v>Muss</v>
      </c>
      <c r="N178" s="217" t="str">
        <f t="shared" si="17"/>
        <v/>
      </c>
      <c r="O178" s="217" t="str">
        <f t="shared" si="18"/>
        <v/>
      </c>
      <c r="P178" s="218" t="str">
        <f t="shared" si="19"/>
        <v/>
      </c>
      <c r="Q178" s="217" t="str">
        <f t="shared" si="20"/>
        <v/>
      </c>
      <c r="R178" s="217" t="str">
        <f t="shared" si="21"/>
        <v/>
      </c>
      <c r="S178" s="219" t="str">
        <f t="shared" si="22"/>
        <v/>
      </c>
      <c r="T178" s="220" t="str">
        <f xml:space="preserve"> IF(AND($E178&gt;0,H178&lt;&gt;""),IF( H178="A", $E178, IF( H178="B", $E178 * Prozent_B, IF( H178="C", $E178 *Prozent_C, IF( H178="D", 0, "Fehler" ) ) ) ), "")</f>
        <v/>
      </c>
      <c r="U178" s="220" t="str">
        <f xml:space="preserve"> IF( $E178&gt;0,IF(K178&gt;0, IF( K178="A", $E178, IF( K178="B", $E178 * Prozent_B, IF( K178="C", $E178 *Prozent_C, IF( K178="D", 0, "Fehler" ) ) ) ),T178), "")</f>
        <v/>
      </c>
      <c r="V178" s="213" t="str">
        <f t="shared" si="23"/>
        <v/>
      </c>
    </row>
    <row r="179" spans="1:22" ht="42.9" thickBot="1" x14ac:dyDescent="0.35">
      <c r="A179" s="222" t="s">
        <v>1243</v>
      </c>
      <c r="B179" s="223"/>
      <c r="C179" s="222" t="s">
        <v>349</v>
      </c>
      <c r="D179" s="223" t="s">
        <v>68</v>
      </c>
      <c r="E179" s="223"/>
      <c r="F179" s="223"/>
      <c r="G179" s="226"/>
      <c r="H179" s="43"/>
      <c r="I179" s="42"/>
      <c r="J179" s="42"/>
      <c r="K179" s="213"/>
      <c r="L179" s="215"/>
      <c r="M179" s="216" t="str">
        <f t="shared" si="16"/>
        <v>Muss</v>
      </c>
      <c r="N179" s="217" t="str">
        <f t="shared" si="17"/>
        <v/>
      </c>
      <c r="O179" s="217" t="str">
        <f t="shared" si="18"/>
        <v/>
      </c>
      <c r="P179" s="218" t="str">
        <f t="shared" si="19"/>
        <v/>
      </c>
      <c r="Q179" s="217" t="str">
        <f t="shared" si="20"/>
        <v/>
      </c>
      <c r="R179" s="217" t="str">
        <f t="shared" si="21"/>
        <v/>
      </c>
      <c r="S179" s="219" t="str">
        <f t="shared" si="22"/>
        <v/>
      </c>
      <c r="T179" s="220" t="str">
        <f xml:space="preserve"> IF(AND($E179&gt;0,H179&lt;&gt;""),IF( H179="A", $E179, IF( H179="B", $E179 * Prozent_B, IF( H179="C", $E179 *Prozent_C, IF( H179="D", 0, "Fehler" ) ) ) ), "")</f>
        <v/>
      </c>
      <c r="U179" s="220" t="str">
        <f xml:space="preserve"> IF( $E179&gt;0,IF(K179&gt;0, IF( K179="A", $E179, IF( K179="B", $E179 * Prozent_B, IF( K179="C", $E179 *Prozent_C, IF( K179="D", 0, "Fehler" ) ) ) ),T179), "")</f>
        <v/>
      </c>
      <c r="V179" s="213" t="str">
        <f t="shared" si="23"/>
        <v/>
      </c>
    </row>
    <row r="180" spans="1:22" ht="28.75" thickBot="1" x14ac:dyDescent="0.35">
      <c r="A180" s="222" t="s">
        <v>1244</v>
      </c>
      <c r="B180" s="223"/>
      <c r="C180" s="222" t="s">
        <v>350</v>
      </c>
      <c r="D180" s="223" t="s">
        <v>68</v>
      </c>
      <c r="E180" s="223"/>
      <c r="F180" s="223"/>
      <c r="G180" s="226"/>
      <c r="H180" s="43"/>
      <c r="I180" s="42"/>
      <c r="J180" s="42"/>
      <c r="K180" s="213"/>
      <c r="L180" s="215"/>
      <c r="M180" s="216" t="str">
        <f t="shared" si="16"/>
        <v>Muss</v>
      </c>
      <c r="N180" s="217" t="str">
        <f t="shared" si="17"/>
        <v/>
      </c>
      <c r="O180" s="217" t="str">
        <f t="shared" si="18"/>
        <v/>
      </c>
      <c r="P180" s="218" t="str">
        <f t="shared" si="19"/>
        <v/>
      </c>
      <c r="Q180" s="217" t="str">
        <f t="shared" si="20"/>
        <v/>
      </c>
      <c r="R180" s="217" t="str">
        <f t="shared" si="21"/>
        <v/>
      </c>
      <c r="S180" s="219" t="str">
        <f t="shared" si="22"/>
        <v/>
      </c>
      <c r="T180" s="220" t="str">
        <f xml:space="preserve"> IF(AND($E180&gt;0,H180&lt;&gt;""),IF( H180="A", $E180, IF( H180="B", $E180 * Prozent_B, IF( H180="C", $E180 *Prozent_C, IF( H180="D", 0, "Fehler" ) ) ) ), "")</f>
        <v/>
      </c>
      <c r="U180" s="220" t="str">
        <f xml:space="preserve"> IF( $E180&gt;0,IF(K180&gt;0, IF( K180="A", $E180, IF( K180="B", $E180 * Prozent_B, IF( K180="C", $E180 *Prozent_C, IF( K180="D", 0, "Fehler" ) ) ) ),T180), "")</f>
        <v/>
      </c>
      <c r="V180" s="213" t="str">
        <f t="shared" si="23"/>
        <v/>
      </c>
    </row>
    <row r="181" spans="1:22" ht="28.75" thickBot="1" x14ac:dyDescent="0.35">
      <c r="A181" s="222" t="s">
        <v>1245</v>
      </c>
      <c r="B181" s="223"/>
      <c r="C181" s="231" t="s">
        <v>351</v>
      </c>
      <c r="D181" s="223" t="s">
        <v>68</v>
      </c>
      <c r="E181" s="223"/>
      <c r="F181" s="223"/>
      <c r="G181" s="226"/>
      <c r="H181" s="43"/>
      <c r="I181" s="42"/>
      <c r="J181" s="42"/>
      <c r="K181" s="213"/>
      <c r="L181" s="215"/>
      <c r="M181" s="216" t="str">
        <f t="shared" si="16"/>
        <v>Muss</v>
      </c>
      <c r="N181" s="217" t="str">
        <f t="shared" si="17"/>
        <v/>
      </c>
      <c r="O181" s="217" t="str">
        <f t="shared" si="18"/>
        <v/>
      </c>
      <c r="P181" s="218" t="str">
        <f t="shared" si="19"/>
        <v/>
      </c>
      <c r="Q181" s="217" t="str">
        <f t="shared" si="20"/>
        <v/>
      </c>
      <c r="R181" s="217" t="str">
        <f t="shared" si="21"/>
        <v/>
      </c>
      <c r="S181" s="219" t="str">
        <f t="shared" si="22"/>
        <v/>
      </c>
      <c r="T181" s="220" t="str">
        <f xml:space="preserve"> IF(AND($E181&gt;0,H181&lt;&gt;""),IF( H181="A", $E181, IF( H181="B", $E181 * Prozent_B, IF( H181="C", $E181 *Prozent_C, IF( H181="D", 0, "Fehler" ) ) ) ), "")</f>
        <v/>
      </c>
      <c r="U181" s="220" t="str">
        <f xml:space="preserve"> IF( $E181&gt;0,IF(K181&gt;0, IF( K181="A", $E181, IF( K181="B", $E181 * Prozent_B, IF( K181="C", $E181 *Prozent_C, IF( K181="D", 0, "Fehler" ) ) ) ),T181), "")</f>
        <v/>
      </c>
      <c r="V181" s="213" t="str">
        <f t="shared" si="23"/>
        <v/>
      </c>
    </row>
    <row r="182" spans="1:22" ht="28.75" thickBot="1" x14ac:dyDescent="0.35">
      <c r="A182" s="222" t="s">
        <v>1246</v>
      </c>
      <c r="B182" s="223"/>
      <c r="C182" s="222" t="s">
        <v>352</v>
      </c>
      <c r="D182" s="223" t="s">
        <v>68</v>
      </c>
      <c r="E182" s="223"/>
      <c r="F182" s="223"/>
      <c r="G182" s="226"/>
      <c r="H182" s="43"/>
      <c r="I182" s="42"/>
      <c r="J182" s="42"/>
      <c r="K182" s="213"/>
      <c r="L182" s="215"/>
      <c r="M182" s="216" t="str">
        <f t="shared" si="16"/>
        <v>Muss</v>
      </c>
      <c r="N182" s="217" t="str">
        <f t="shared" si="17"/>
        <v/>
      </c>
      <c r="O182" s="217" t="str">
        <f t="shared" si="18"/>
        <v/>
      </c>
      <c r="P182" s="218" t="str">
        <f t="shared" si="19"/>
        <v/>
      </c>
      <c r="Q182" s="217" t="str">
        <f t="shared" si="20"/>
        <v/>
      </c>
      <c r="R182" s="217" t="str">
        <f t="shared" si="21"/>
        <v/>
      </c>
      <c r="S182" s="219" t="str">
        <f t="shared" si="22"/>
        <v/>
      </c>
      <c r="T182" s="220" t="str">
        <f xml:space="preserve"> IF(AND($E182&gt;0,H182&lt;&gt;""),IF( H182="A", $E182, IF( H182="B", $E182 * Prozent_B, IF( H182="C", $E182 *Prozent_C, IF( H182="D", 0, "Fehler" ) ) ) ), "")</f>
        <v/>
      </c>
      <c r="U182" s="220" t="str">
        <f xml:space="preserve"> IF( $E182&gt;0,IF(K182&gt;0, IF( K182="A", $E182, IF( K182="B", $E182 * Prozent_B, IF( K182="C", $E182 *Prozent_C, IF( K182="D", 0, "Fehler" ) ) ) ),T182), "")</f>
        <v/>
      </c>
      <c r="V182" s="213" t="str">
        <f t="shared" si="23"/>
        <v/>
      </c>
    </row>
    <row r="183" spans="1:22" ht="28.75" thickBot="1" x14ac:dyDescent="0.35">
      <c r="A183" s="222" t="s">
        <v>1247</v>
      </c>
      <c r="B183" s="223"/>
      <c r="C183" s="222" t="s">
        <v>353</v>
      </c>
      <c r="D183" s="223"/>
      <c r="E183" s="223">
        <v>10</v>
      </c>
      <c r="F183" s="223"/>
      <c r="G183" s="226"/>
      <c r="H183" s="43"/>
      <c r="I183" s="42"/>
      <c r="J183" s="42"/>
      <c r="K183" s="213"/>
      <c r="L183" s="215"/>
      <c r="M183" s="216" t="str">
        <f t="shared" si="16"/>
        <v>Soll</v>
      </c>
      <c r="N183" s="217" t="str">
        <f t="shared" si="17"/>
        <v/>
      </c>
      <c r="O183" s="217" t="str">
        <f t="shared" si="18"/>
        <v/>
      </c>
      <c r="P183" s="218" t="str">
        <f t="shared" si="19"/>
        <v/>
      </c>
      <c r="Q183" s="217" t="str">
        <f t="shared" si="20"/>
        <v/>
      </c>
      <c r="R183" s="217" t="str">
        <f t="shared" si="21"/>
        <v/>
      </c>
      <c r="S183" s="219" t="str">
        <f t="shared" si="22"/>
        <v/>
      </c>
      <c r="T183" s="220" t="str">
        <f xml:space="preserve"> IF(AND($E183&gt;0,H183&lt;&gt;""),IF( H183="A", $E183, IF( H183="B", $E183 * Prozent_B, IF( H183="C", $E183 *Prozent_C, IF( H183="D", 0, "Fehler" ) ) ) ), "")</f>
        <v/>
      </c>
      <c r="U183" s="220" t="str">
        <f xml:space="preserve"> IF( $E183&gt;0,IF(K183&gt;0, IF( K183="A", $E183, IF( K183="B", $E183 * Prozent_B, IF( K183="C", $E183 *Prozent_C, IF( K183="D", 0, "Fehler" ) ) ) ),T183), "")</f>
        <v/>
      </c>
      <c r="V183" s="213" t="str">
        <f t="shared" si="23"/>
        <v/>
      </c>
    </row>
    <row r="184" spans="1:22" ht="28.75" thickBot="1" x14ac:dyDescent="0.35">
      <c r="A184" s="222" t="s">
        <v>1248</v>
      </c>
      <c r="B184" s="223"/>
      <c r="C184" s="231" t="s">
        <v>354</v>
      </c>
      <c r="D184" s="223"/>
      <c r="E184" s="223">
        <v>50</v>
      </c>
      <c r="F184" s="223"/>
      <c r="G184" s="226"/>
      <c r="H184" s="43"/>
      <c r="I184" s="42"/>
      <c r="J184" s="42"/>
      <c r="K184" s="213"/>
      <c r="L184" s="215"/>
      <c r="M184" s="216" t="str">
        <f t="shared" si="16"/>
        <v>Soll</v>
      </c>
      <c r="N184" s="217" t="str">
        <f t="shared" si="17"/>
        <v/>
      </c>
      <c r="O184" s="217" t="str">
        <f t="shared" si="18"/>
        <v/>
      </c>
      <c r="P184" s="218" t="str">
        <f t="shared" si="19"/>
        <v/>
      </c>
      <c r="Q184" s="217" t="str">
        <f t="shared" si="20"/>
        <v/>
      </c>
      <c r="R184" s="217" t="str">
        <f t="shared" si="21"/>
        <v/>
      </c>
      <c r="S184" s="219" t="str">
        <f t="shared" si="22"/>
        <v/>
      </c>
      <c r="T184" s="220" t="str">
        <f xml:space="preserve"> IF(AND($E184&gt;0,H184&lt;&gt;""),IF( H184="A", $E184, IF( H184="B", $E184 * Prozent_B, IF( H184="C", $E184 *Prozent_C, IF( H184="D", 0, "Fehler" ) ) ) ), "")</f>
        <v/>
      </c>
      <c r="U184" s="220" t="str">
        <f xml:space="preserve"> IF( $E184&gt;0,IF(K184&gt;0, IF( K184="A", $E184, IF( K184="B", $E184 * Prozent_B, IF( K184="C", $E184 *Prozent_C, IF( K184="D", 0, "Fehler" ) ) ) ),T184), "")</f>
        <v/>
      </c>
      <c r="V184" s="213" t="str">
        <f t="shared" si="23"/>
        <v/>
      </c>
    </row>
    <row r="185" spans="1:22" ht="14.6" thickBot="1" x14ac:dyDescent="0.35">
      <c r="A185" s="222" t="s">
        <v>1249</v>
      </c>
      <c r="B185" s="223"/>
      <c r="C185" s="231" t="s">
        <v>355</v>
      </c>
      <c r="D185" s="223"/>
      <c r="E185" s="223">
        <v>50</v>
      </c>
      <c r="F185" s="223"/>
      <c r="G185" s="226"/>
      <c r="H185" s="43"/>
      <c r="I185" s="42"/>
      <c r="J185" s="42"/>
      <c r="K185" s="213"/>
      <c r="L185" s="215"/>
      <c r="M185" s="216" t="str">
        <f t="shared" si="16"/>
        <v>Soll</v>
      </c>
      <c r="N185" s="217" t="str">
        <f t="shared" si="17"/>
        <v/>
      </c>
      <c r="O185" s="217" t="str">
        <f t="shared" si="18"/>
        <v/>
      </c>
      <c r="P185" s="218" t="str">
        <f t="shared" si="19"/>
        <v/>
      </c>
      <c r="Q185" s="217" t="str">
        <f t="shared" si="20"/>
        <v/>
      </c>
      <c r="R185" s="217" t="str">
        <f t="shared" si="21"/>
        <v/>
      </c>
      <c r="S185" s="219" t="str">
        <f t="shared" si="22"/>
        <v/>
      </c>
      <c r="T185" s="220" t="str">
        <f xml:space="preserve"> IF(AND($E185&gt;0,H185&lt;&gt;""),IF( H185="A", $E185, IF( H185="B", $E185 * Prozent_B, IF( H185="C", $E185 *Prozent_C, IF( H185="D", 0, "Fehler" ) ) ) ), "")</f>
        <v/>
      </c>
      <c r="U185" s="220" t="str">
        <f xml:space="preserve"> IF( $E185&gt;0,IF(K185&gt;0, IF( K185="A", $E185, IF( K185="B", $E185 * Prozent_B, IF( K185="C", $E185 *Prozent_C, IF( K185="D", 0, "Fehler" ) ) ) ),T185), "")</f>
        <v/>
      </c>
      <c r="V185" s="213" t="str">
        <f t="shared" si="23"/>
        <v/>
      </c>
    </row>
    <row r="186" spans="1:22" ht="42.9" thickBot="1" x14ac:dyDescent="0.35">
      <c r="A186" s="222" t="s">
        <v>1250</v>
      </c>
      <c r="B186" s="223"/>
      <c r="C186" s="222" t="s">
        <v>913</v>
      </c>
      <c r="D186" s="223" t="s">
        <v>68</v>
      </c>
      <c r="E186" s="223"/>
      <c r="F186" s="223"/>
      <c r="G186" s="226"/>
      <c r="H186" s="43"/>
      <c r="I186" s="42"/>
      <c r="J186" s="42"/>
      <c r="K186" s="213"/>
      <c r="L186" s="215"/>
      <c r="M186" s="216" t="str">
        <f t="shared" si="16"/>
        <v>Muss</v>
      </c>
      <c r="N186" s="217" t="str">
        <f t="shared" si="17"/>
        <v/>
      </c>
      <c r="O186" s="217" t="str">
        <f t="shared" si="18"/>
        <v/>
      </c>
      <c r="P186" s="218" t="str">
        <f t="shared" si="19"/>
        <v/>
      </c>
      <c r="Q186" s="217" t="str">
        <f t="shared" si="20"/>
        <v/>
      </c>
      <c r="R186" s="217" t="str">
        <f t="shared" si="21"/>
        <v/>
      </c>
      <c r="S186" s="219" t="str">
        <f t="shared" si="22"/>
        <v/>
      </c>
      <c r="T186" s="220" t="str">
        <f xml:space="preserve"> IF(AND($E186&gt;0,H186&lt;&gt;""),IF( H186="A", $E186, IF( H186="B", $E186 * Prozent_B, IF( H186="C", $E186 *Prozent_C, IF( H186="D", 0, "Fehler" ) ) ) ), "")</f>
        <v/>
      </c>
      <c r="U186" s="220" t="str">
        <f xml:space="preserve"> IF( $E186&gt;0,IF(K186&gt;0, IF( K186="A", $E186, IF( K186="B", $E186 * Prozent_B, IF( K186="C", $E186 *Prozent_C, IF( K186="D", 0, "Fehler" ) ) ) ),T186), "")</f>
        <v/>
      </c>
      <c r="V186" s="213" t="str">
        <f t="shared" si="23"/>
        <v/>
      </c>
    </row>
    <row r="187" spans="1:22" ht="42.9" thickBot="1" x14ac:dyDescent="0.35">
      <c r="A187" s="222" t="s">
        <v>1251</v>
      </c>
      <c r="B187" s="223"/>
      <c r="C187" s="222" t="s">
        <v>356</v>
      </c>
      <c r="D187" s="223"/>
      <c r="E187" s="223">
        <v>200</v>
      </c>
      <c r="F187" s="223" t="s">
        <v>326</v>
      </c>
      <c r="G187" s="226"/>
      <c r="H187" s="43"/>
      <c r="I187" s="42"/>
      <c r="J187" s="42"/>
      <c r="K187" s="213"/>
      <c r="L187" s="215"/>
      <c r="M187" s="216" t="str">
        <f t="shared" si="16"/>
        <v>Soll</v>
      </c>
      <c r="N187" s="217" t="str">
        <f t="shared" si="17"/>
        <v/>
      </c>
      <c r="O187" s="217" t="str">
        <f t="shared" si="18"/>
        <v/>
      </c>
      <c r="P187" s="218" t="str">
        <f t="shared" si="19"/>
        <v/>
      </c>
      <c r="Q187" s="217" t="str">
        <f t="shared" si="20"/>
        <v/>
      </c>
      <c r="R187" s="217" t="str">
        <f t="shared" si="21"/>
        <v/>
      </c>
      <c r="S187" s="219" t="str">
        <f t="shared" si="22"/>
        <v xml:space="preserve"> 'E' richtig?</v>
      </c>
      <c r="T187" s="220" t="str">
        <f xml:space="preserve"> IF(AND($E187&gt;0,H187&lt;&gt;""),IF( H187="A", $E187, IF( H187="B", $E187 * Prozent_B, IF( H187="C", $E187 *Prozent_C, IF( H187="D", 0, "Fehler" ) ) ) ), "")</f>
        <v/>
      </c>
      <c r="U187" s="220" t="str">
        <f xml:space="preserve"> IF( $E187&gt;0,IF(K187&gt;0, IF( K187="A", $E187, IF( K187="B", $E187 * Prozent_B, IF( K187="C", $E187 *Prozent_C, IF( K187="D", 0, "Fehler" ) ) ) ),T187), "")</f>
        <v/>
      </c>
      <c r="V187" s="213" t="str">
        <f t="shared" si="23"/>
        <v/>
      </c>
    </row>
    <row r="188" spans="1:22" ht="99.45" thickBot="1" x14ac:dyDescent="0.35">
      <c r="A188" s="222" t="s">
        <v>1252</v>
      </c>
      <c r="B188" s="223"/>
      <c r="C188" s="222" t="s">
        <v>357</v>
      </c>
      <c r="D188" s="223" t="s">
        <v>68</v>
      </c>
      <c r="E188" s="223"/>
      <c r="F188" s="223" t="s">
        <v>326</v>
      </c>
      <c r="G188" s="226"/>
      <c r="H188" s="43"/>
      <c r="I188" s="42"/>
      <c r="J188" s="42"/>
      <c r="K188" s="213"/>
      <c r="L188" s="215"/>
      <c r="M188" s="216" t="str">
        <f t="shared" si="16"/>
        <v>Muss</v>
      </c>
      <c r="N188" s="217" t="str">
        <f t="shared" si="17"/>
        <v>Fehler</v>
      </c>
      <c r="O188" s="217" t="str">
        <f t="shared" si="18"/>
        <v/>
      </c>
      <c r="P188" s="218" t="str">
        <f t="shared" si="19"/>
        <v/>
      </c>
      <c r="Q188" s="217" t="str">
        <f t="shared" si="20"/>
        <v/>
      </c>
      <c r="R188" s="217" t="str">
        <f t="shared" si="21"/>
        <v/>
      </c>
      <c r="S188" s="219" t="str">
        <f t="shared" si="22"/>
        <v xml:space="preserve"> 'E' richtig?</v>
      </c>
      <c r="T188" s="220" t="str">
        <f xml:space="preserve"> IF(AND($E188&gt;0,H188&lt;&gt;""),IF( H188="A", $E188, IF( H188="B", $E188 * Prozent_B, IF( H188="C", $E188 *Prozent_C, IF( H188="D", 0, "Fehler" ) ) ) ), "")</f>
        <v/>
      </c>
      <c r="U188" s="220" t="str">
        <f xml:space="preserve"> IF( $E188&gt;0,IF(K188&gt;0, IF( K188="A", $E188, IF( K188="B", $E188 * Prozent_B, IF( K188="C", $E188 *Prozent_C, IF( K188="D", 0, "Fehler" ) ) ) ),T188), "")</f>
        <v/>
      </c>
      <c r="V188" s="213" t="str">
        <f t="shared" si="23"/>
        <v/>
      </c>
    </row>
    <row r="189" spans="1:22" ht="15.9" thickBot="1" x14ac:dyDescent="0.35">
      <c r="A189" s="222"/>
      <c r="B189" s="223"/>
      <c r="C189" s="229" t="s">
        <v>914</v>
      </c>
      <c r="D189" s="223"/>
      <c r="E189" s="223"/>
      <c r="F189" s="223"/>
      <c r="G189" s="226"/>
      <c r="H189" s="43"/>
      <c r="I189" s="42"/>
      <c r="J189" s="42"/>
      <c r="K189" s="213"/>
      <c r="L189" s="215"/>
      <c r="M189" s="216" t="str">
        <f t="shared" si="16"/>
        <v/>
      </c>
      <c r="N189" s="217" t="str">
        <f t="shared" si="17"/>
        <v/>
      </c>
      <c r="O189" s="217" t="str">
        <f t="shared" si="18"/>
        <v/>
      </c>
      <c r="P189" s="218" t="str">
        <f t="shared" si="19"/>
        <v/>
      </c>
      <c r="Q189" s="217" t="str">
        <f t="shared" si="20"/>
        <v/>
      </c>
      <c r="R189" s="217" t="str">
        <f t="shared" si="21"/>
        <v/>
      </c>
      <c r="S189" s="219" t="str">
        <f t="shared" si="22"/>
        <v/>
      </c>
      <c r="T189" s="220" t="str">
        <f xml:space="preserve"> IF(AND($E189&gt;0,H189&lt;&gt;""),IF( H189="A", $E189, IF( H189="B", $E189 * Prozent_B, IF( H189="C", $E189 *Prozent_C, IF( H189="D", 0, "Fehler" ) ) ) ), "")</f>
        <v/>
      </c>
      <c r="U189" s="220" t="str">
        <f xml:space="preserve"> IF( $E189&gt;0,IF(K189&gt;0, IF( K189="A", $E189, IF( K189="B", $E189 * Prozent_B, IF( K189="C", $E189 *Prozent_C, IF( K189="D", 0, "Fehler" ) ) ) ),T189), "")</f>
        <v/>
      </c>
      <c r="V189" s="213" t="str">
        <f t="shared" si="23"/>
        <v/>
      </c>
    </row>
    <row r="190" spans="1:22" ht="28.75" thickBot="1" x14ac:dyDescent="0.35">
      <c r="A190" s="222" t="s">
        <v>1253</v>
      </c>
      <c r="B190" s="223"/>
      <c r="C190" s="222" t="s">
        <v>358</v>
      </c>
      <c r="D190" s="223" t="s">
        <v>68</v>
      </c>
      <c r="E190" s="223"/>
      <c r="F190" s="223"/>
      <c r="G190" s="226"/>
      <c r="H190" s="43"/>
      <c r="I190" s="42"/>
      <c r="J190" s="42"/>
      <c r="K190" s="213"/>
      <c r="L190" s="215"/>
      <c r="M190" s="216" t="str">
        <f t="shared" si="16"/>
        <v>Muss</v>
      </c>
      <c r="N190" s="217" t="str">
        <f t="shared" si="17"/>
        <v/>
      </c>
      <c r="O190" s="217" t="str">
        <f t="shared" si="18"/>
        <v/>
      </c>
      <c r="P190" s="218" t="str">
        <f t="shared" si="19"/>
        <v/>
      </c>
      <c r="Q190" s="217" t="str">
        <f t="shared" si="20"/>
        <v/>
      </c>
      <c r="R190" s="217" t="str">
        <f t="shared" si="21"/>
        <v/>
      </c>
      <c r="S190" s="219" t="str">
        <f t="shared" si="22"/>
        <v/>
      </c>
      <c r="T190" s="220" t="str">
        <f xml:space="preserve"> IF(AND($E190&gt;0,H190&lt;&gt;""),IF( H190="A", $E190, IF( H190="B", $E190 * Prozent_B, IF( H190="C", $E190 *Prozent_C, IF( H190="D", 0, "Fehler" ) ) ) ), "")</f>
        <v/>
      </c>
      <c r="U190" s="220" t="str">
        <f xml:space="preserve"> IF( $E190&gt;0,IF(K190&gt;0, IF( K190="A", $E190, IF( K190="B", $E190 * Prozent_B, IF( K190="C", $E190 *Prozent_C, IF( K190="D", 0, "Fehler" ) ) ) ),T190), "")</f>
        <v/>
      </c>
      <c r="V190" s="213" t="str">
        <f t="shared" si="23"/>
        <v/>
      </c>
    </row>
    <row r="191" spans="1:22" ht="42.9" thickBot="1" x14ac:dyDescent="0.35">
      <c r="A191" s="222" t="s">
        <v>1254</v>
      </c>
      <c r="B191" s="223"/>
      <c r="C191" s="222" t="s">
        <v>359</v>
      </c>
      <c r="D191" s="223" t="s">
        <v>68</v>
      </c>
      <c r="E191" s="223"/>
      <c r="F191" s="223"/>
      <c r="G191" s="226"/>
      <c r="H191" s="43"/>
      <c r="I191" s="42"/>
      <c r="J191" s="42"/>
      <c r="K191" s="213"/>
      <c r="L191" s="215"/>
      <c r="M191" s="216" t="str">
        <f t="shared" si="16"/>
        <v>Muss</v>
      </c>
      <c r="N191" s="217" t="str">
        <f t="shared" si="17"/>
        <v/>
      </c>
      <c r="O191" s="217" t="str">
        <f t="shared" si="18"/>
        <v/>
      </c>
      <c r="P191" s="218" t="str">
        <f t="shared" si="19"/>
        <v/>
      </c>
      <c r="Q191" s="217" t="str">
        <f t="shared" si="20"/>
        <v/>
      </c>
      <c r="R191" s="217" t="str">
        <f t="shared" si="21"/>
        <v/>
      </c>
      <c r="S191" s="219" t="str">
        <f t="shared" si="22"/>
        <v/>
      </c>
      <c r="T191" s="220" t="str">
        <f xml:space="preserve"> IF(AND($E191&gt;0,H191&lt;&gt;""),IF( H191="A", $E191, IF( H191="B", $E191 * Prozent_B, IF( H191="C", $E191 *Prozent_C, IF( H191="D", 0, "Fehler" ) ) ) ), "")</f>
        <v/>
      </c>
      <c r="U191" s="220" t="str">
        <f xml:space="preserve"> IF( $E191&gt;0,IF(K191&gt;0, IF( K191="A", $E191, IF( K191="B", $E191 * Prozent_B, IF( K191="C", $E191 *Prozent_C, IF( K191="D", 0, "Fehler" ) ) ) ),T191), "")</f>
        <v/>
      </c>
      <c r="V191" s="213" t="str">
        <f t="shared" si="23"/>
        <v/>
      </c>
    </row>
    <row r="192" spans="1:22" ht="28.75" thickBot="1" x14ac:dyDescent="0.35">
      <c r="A192" s="222" t="s">
        <v>1255</v>
      </c>
      <c r="B192" s="223"/>
      <c r="C192" s="222" t="s">
        <v>360</v>
      </c>
      <c r="D192" s="223" t="s">
        <v>68</v>
      </c>
      <c r="E192" s="223"/>
      <c r="F192" s="223"/>
      <c r="G192" s="226"/>
      <c r="H192" s="43"/>
      <c r="I192" s="42"/>
      <c r="J192" s="42"/>
      <c r="K192" s="213"/>
      <c r="L192" s="215"/>
      <c r="M192" s="216" t="str">
        <f t="shared" si="16"/>
        <v>Muss</v>
      </c>
      <c r="N192" s="217" t="str">
        <f t="shared" si="17"/>
        <v/>
      </c>
      <c r="O192" s="217" t="str">
        <f t="shared" si="18"/>
        <v/>
      </c>
      <c r="P192" s="218" t="str">
        <f t="shared" si="19"/>
        <v/>
      </c>
      <c r="Q192" s="217" t="str">
        <f t="shared" si="20"/>
        <v/>
      </c>
      <c r="R192" s="217" t="str">
        <f t="shared" si="21"/>
        <v/>
      </c>
      <c r="S192" s="219" t="str">
        <f t="shared" si="22"/>
        <v/>
      </c>
      <c r="T192" s="220" t="str">
        <f xml:space="preserve"> IF(AND($E192&gt;0,H192&lt;&gt;""),IF( H192="A", $E192, IF( H192="B", $E192 * Prozent_B, IF( H192="C", $E192 *Prozent_C, IF( H192="D", 0, "Fehler" ) ) ) ), "")</f>
        <v/>
      </c>
      <c r="U192" s="220" t="str">
        <f xml:space="preserve"> IF( $E192&gt;0,IF(K192&gt;0, IF( K192="A", $E192, IF( K192="B", $E192 * Prozent_B, IF( K192="C", $E192 *Prozent_C, IF( K192="D", 0, "Fehler" ) ) ) ),T192), "")</f>
        <v/>
      </c>
      <c r="V192" s="213" t="str">
        <f t="shared" si="23"/>
        <v/>
      </c>
    </row>
    <row r="193" spans="1:22" ht="28.75" thickBot="1" x14ac:dyDescent="0.35">
      <c r="A193" s="222" t="s">
        <v>1256</v>
      </c>
      <c r="B193" s="223"/>
      <c r="C193" s="222" t="s">
        <v>361</v>
      </c>
      <c r="D193" s="223" t="s">
        <v>68</v>
      </c>
      <c r="E193" s="230"/>
      <c r="F193" s="223"/>
      <c r="G193" s="226"/>
      <c r="H193" s="43"/>
      <c r="I193" s="42"/>
      <c r="J193" s="42"/>
      <c r="K193" s="213"/>
      <c r="L193" s="215"/>
      <c r="M193" s="216" t="str">
        <f t="shared" si="16"/>
        <v>Muss</v>
      </c>
      <c r="N193" s="217" t="str">
        <f t="shared" si="17"/>
        <v/>
      </c>
      <c r="O193" s="217" t="str">
        <f t="shared" si="18"/>
        <v/>
      </c>
      <c r="P193" s="218" t="str">
        <f t="shared" si="19"/>
        <v/>
      </c>
      <c r="Q193" s="217" t="str">
        <f t="shared" si="20"/>
        <v/>
      </c>
      <c r="R193" s="217" t="str">
        <f t="shared" si="21"/>
        <v/>
      </c>
      <c r="S193" s="219" t="str">
        <f t="shared" si="22"/>
        <v/>
      </c>
      <c r="T193" s="220" t="str">
        <f xml:space="preserve"> IF(AND($E193&gt;0,H193&lt;&gt;""),IF( H193="A", $E193, IF( H193="B", $E193 * Prozent_B, IF( H193="C", $E193 *Prozent_C, IF( H193="D", 0, "Fehler" ) ) ) ), "")</f>
        <v/>
      </c>
      <c r="U193" s="220" t="str">
        <f xml:space="preserve"> IF( $E193&gt;0,IF(K193&gt;0, IF( K193="A", $E193, IF( K193="B", $E193 * Prozent_B, IF( K193="C", $E193 *Prozent_C, IF( K193="D", 0, "Fehler" ) ) ) ),T193), "")</f>
        <v/>
      </c>
      <c r="V193" s="213" t="str">
        <f t="shared" si="23"/>
        <v/>
      </c>
    </row>
    <row r="194" spans="1:22" ht="14.6" thickBot="1" x14ac:dyDescent="0.35">
      <c r="A194" s="222" t="s">
        <v>1257</v>
      </c>
      <c r="B194" s="223"/>
      <c r="C194" s="222" t="s">
        <v>362</v>
      </c>
      <c r="D194" s="223" t="s">
        <v>68</v>
      </c>
      <c r="E194" s="230"/>
      <c r="F194" s="223"/>
      <c r="G194" s="226"/>
      <c r="H194" s="43"/>
      <c r="I194" s="42"/>
      <c r="J194" s="42"/>
      <c r="K194" s="213"/>
      <c r="L194" s="215"/>
      <c r="M194" s="216" t="str">
        <f t="shared" si="16"/>
        <v>Muss</v>
      </c>
      <c r="N194" s="217" t="str">
        <f t="shared" si="17"/>
        <v/>
      </c>
      <c r="O194" s="217" t="str">
        <f t="shared" si="18"/>
        <v/>
      </c>
      <c r="P194" s="218" t="str">
        <f t="shared" si="19"/>
        <v/>
      </c>
      <c r="Q194" s="217" t="str">
        <f t="shared" si="20"/>
        <v/>
      </c>
      <c r="R194" s="217" t="str">
        <f t="shared" si="21"/>
        <v/>
      </c>
      <c r="S194" s="219" t="str">
        <f t="shared" si="22"/>
        <v/>
      </c>
      <c r="T194" s="220" t="str">
        <f xml:space="preserve"> IF(AND($E194&gt;0,H194&lt;&gt;""),IF( H194="A", $E194, IF( H194="B", $E194 * Prozent_B, IF( H194="C", $E194 *Prozent_C, IF( H194="D", 0, "Fehler" ) ) ) ), "")</f>
        <v/>
      </c>
      <c r="U194" s="220" t="str">
        <f xml:space="preserve"> IF( $E194&gt;0,IF(K194&gt;0, IF( K194="A", $E194, IF( K194="B", $E194 * Prozent_B, IF( K194="C", $E194 *Prozent_C, IF( K194="D", 0, "Fehler" ) ) ) ),T194), "")</f>
        <v/>
      </c>
      <c r="V194" s="213" t="str">
        <f t="shared" si="23"/>
        <v/>
      </c>
    </row>
    <row r="195" spans="1:22" ht="14.6" thickBot="1" x14ac:dyDescent="0.35">
      <c r="A195" s="222" t="s">
        <v>1258</v>
      </c>
      <c r="B195" s="223"/>
      <c r="C195" s="231" t="s">
        <v>363</v>
      </c>
      <c r="D195" s="223" t="s">
        <v>68</v>
      </c>
      <c r="E195" s="230"/>
      <c r="F195" s="223"/>
      <c r="G195" s="226"/>
      <c r="H195" s="43"/>
      <c r="I195" s="42"/>
      <c r="J195" s="42"/>
      <c r="K195" s="213"/>
      <c r="L195" s="215"/>
      <c r="M195" s="216" t="str">
        <f t="shared" si="16"/>
        <v>Muss</v>
      </c>
      <c r="N195" s="217" t="str">
        <f t="shared" si="17"/>
        <v/>
      </c>
      <c r="O195" s="217" t="str">
        <f t="shared" si="18"/>
        <v/>
      </c>
      <c r="P195" s="218" t="str">
        <f t="shared" si="19"/>
        <v/>
      </c>
      <c r="Q195" s="217" t="str">
        <f t="shared" si="20"/>
        <v/>
      </c>
      <c r="R195" s="217" t="str">
        <f t="shared" si="21"/>
        <v/>
      </c>
      <c r="S195" s="219" t="str">
        <f t="shared" si="22"/>
        <v/>
      </c>
      <c r="T195" s="220" t="str">
        <f xml:space="preserve"> IF(AND($E195&gt;0,H195&lt;&gt;""),IF( H195="A", $E195, IF( H195="B", $E195 * Prozent_B, IF( H195="C", $E195 *Prozent_C, IF( H195="D", 0, "Fehler" ) ) ) ), "")</f>
        <v/>
      </c>
      <c r="U195" s="220" t="str">
        <f xml:space="preserve"> IF( $E195&gt;0,IF(K195&gt;0, IF( K195="A", $E195, IF( K195="B", $E195 * Prozent_B, IF( K195="C", $E195 *Prozent_C, IF( K195="D", 0, "Fehler" ) ) ) ),T195), "")</f>
        <v/>
      </c>
      <c r="V195" s="213" t="str">
        <f t="shared" si="23"/>
        <v/>
      </c>
    </row>
    <row r="196" spans="1:22" ht="42.9" thickBot="1" x14ac:dyDescent="0.35">
      <c r="A196" s="222" t="s">
        <v>1259</v>
      </c>
      <c r="B196" s="223"/>
      <c r="C196" s="222" t="s">
        <v>364</v>
      </c>
      <c r="D196" s="223" t="s">
        <v>68</v>
      </c>
      <c r="E196" s="223"/>
      <c r="F196" s="223"/>
      <c r="G196" s="226"/>
      <c r="H196" s="43"/>
      <c r="I196" s="42"/>
      <c r="J196" s="42"/>
      <c r="K196" s="213"/>
      <c r="L196" s="215"/>
      <c r="M196" s="216" t="str">
        <f t="shared" si="16"/>
        <v>Muss</v>
      </c>
      <c r="N196" s="217" t="str">
        <f t="shared" si="17"/>
        <v/>
      </c>
      <c r="O196" s="217" t="str">
        <f t="shared" si="18"/>
        <v/>
      </c>
      <c r="P196" s="218" t="str">
        <f t="shared" si="19"/>
        <v/>
      </c>
      <c r="Q196" s="217" t="str">
        <f t="shared" si="20"/>
        <v/>
      </c>
      <c r="R196" s="217" t="str">
        <f t="shared" si="21"/>
        <v/>
      </c>
      <c r="S196" s="219" t="str">
        <f t="shared" si="22"/>
        <v/>
      </c>
      <c r="T196" s="220" t="str">
        <f xml:space="preserve"> IF(AND($E196&gt;0,H196&lt;&gt;""),IF( H196="A", $E196, IF( H196="B", $E196 * Prozent_B, IF( H196="C", $E196 *Prozent_C, IF( H196="D", 0, "Fehler" ) ) ) ), "")</f>
        <v/>
      </c>
      <c r="U196" s="220" t="str">
        <f xml:space="preserve"> IF( $E196&gt;0,IF(K196&gt;0, IF( K196="A", $E196, IF( K196="B", $E196 * Prozent_B, IF( K196="C", $E196 *Prozent_C, IF( K196="D", 0, "Fehler" ) ) ) ),T196), "")</f>
        <v/>
      </c>
      <c r="V196" s="213" t="str">
        <f t="shared" si="23"/>
        <v/>
      </c>
    </row>
    <row r="197" spans="1:22" ht="28.75" thickBot="1" x14ac:dyDescent="0.35">
      <c r="A197" s="222" t="s">
        <v>1260</v>
      </c>
      <c r="B197" s="223"/>
      <c r="C197" s="231" t="s">
        <v>365</v>
      </c>
      <c r="D197" s="223" t="s">
        <v>68</v>
      </c>
      <c r="E197" s="223"/>
      <c r="F197" s="223"/>
      <c r="G197" s="226"/>
      <c r="H197" s="43"/>
      <c r="I197" s="42"/>
      <c r="J197" s="42"/>
      <c r="K197" s="213"/>
      <c r="L197" s="215"/>
      <c r="M197" s="216" t="str">
        <f t="shared" si="16"/>
        <v>Muss</v>
      </c>
      <c r="N197" s="217" t="str">
        <f t="shared" si="17"/>
        <v/>
      </c>
      <c r="O197" s="217" t="str">
        <f t="shared" si="18"/>
        <v/>
      </c>
      <c r="P197" s="218" t="str">
        <f t="shared" si="19"/>
        <v/>
      </c>
      <c r="Q197" s="217" t="str">
        <f t="shared" si="20"/>
        <v/>
      </c>
      <c r="R197" s="217" t="str">
        <f t="shared" si="21"/>
        <v/>
      </c>
      <c r="S197" s="219" t="str">
        <f t="shared" si="22"/>
        <v/>
      </c>
      <c r="T197" s="220" t="str">
        <f xml:space="preserve"> IF(AND($E197&gt;0,H197&lt;&gt;""),IF( H197="A", $E197, IF( H197="B", $E197 * Prozent_B, IF( H197="C", $E197 *Prozent_C, IF( H197="D", 0, "Fehler" ) ) ) ), "")</f>
        <v/>
      </c>
      <c r="U197" s="220" t="str">
        <f xml:space="preserve"> IF( $E197&gt;0,IF(K197&gt;0, IF( K197="A", $E197, IF( K197="B", $E197 * Prozent_B, IF( K197="C", $E197 *Prozent_C, IF( K197="D", 0, "Fehler" ) ) ) ),T197), "")</f>
        <v/>
      </c>
      <c r="V197" s="213" t="str">
        <f t="shared" si="23"/>
        <v/>
      </c>
    </row>
    <row r="198" spans="1:22" ht="28.75" thickBot="1" x14ac:dyDescent="0.35">
      <c r="A198" s="222" t="s">
        <v>1261</v>
      </c>
      <c r="B198" s="223"/>
      <c r="C198" s="231" t="s">
        <v>366</v>
      </c>
      <c r="D198" s="223" t="s">
        <v>68</v>
      </c>
      <c r="E198" s="223"/>
      <c r="F198" s="223"/>
      <c r="G198" s="226"/>
      <c r="H198" s="43"/>
      <c r="I198" s="42"/>
      <c r="J198" s="42"/>
      <c r="K198" s="213"/>
      <c r="L198" s="215"/>
      <c r="M198" s="216" t="str">
        <f t="shared" si="16"/>
        <v>Muss</v>
      </c>
      <c r="N198" s="217" t="str">
        <f t="shared" si="17"/>
        <v/>
      </c>
      <c r="O198" s="217" t="str">
        <f t="shared" si="18"/>
        <v/>
      </c>
      <c r="P198" s="218" t="str">
        <f t="shared" si="19"/>
        <v/>
      </c>
      <c r="Q198" s="217" t="str">
        <f t="shared" si="20"/>
        <v/>
      </c>
      <c r="R198" s="217" t="str">
        <f t="shared" si="21"/>
        <v/>
      </c>
      <c r="S198" s="219" t="str">
        <f t="shared" si="22"/>
        <v/>
      </c>
      <c r="T198" s="220" t="str">
        <f xml:space="preserve"> IF(AND($E198&gt;0,H198&lt;&gt;""),IF( H198="A", $E198, IF( H198="B", $E198 * Prozent_B, IF( H198="C", $E198 *Prozent_C, IF( H198="D", 0, "Fehler" ) ) ) ), "")</f>
        <v/>
      </c>
      <c r="U198" s="220" t="str">
        <f xml:space="preserve"> IF( $E198&gt;0,IF(K198&gt;0, IF( K198="A", $E198, IF( K198="B", $E198 * Prozent_B, IF( K198="C", $E198 *Prozent_C, IF( K198="D", 0, "Fehler" ) ) ) ),T198), "")</f>
        <v/>
      </c>
      <c r="V198" s="213" t="str">
        <f t="shared" si="23"/>
        <v/>
      </c>
    </row>
    <row r="199" spans="1:22" ht="16.75" thickBot="1" x14ac:dyDescent="0.35">
      <c r="A199" s="222"/>
      <c r="B199" s="223"/>
      <c r="C199" s="227" t="s">
        <v>915</v>
      </c>
      <c r="D199" s="223"/>
      <c r="E199" s="223"/>
      <c r="F199" s="223"/>
      <c r="G199" s="226"/>
      <c r="H199" s="43"/>
      <c r="I199" s="42"/>
      <c r="J199" s="42"/>
      <c r="K199" s="213"/>
      <c r="L199" s="215"/>
      <c r="M199" s="216" t="str">
        <f t="shared" si="16"/>
        <v/>
      </c>
      <c r="N199" s="217" t="str">
        <f t="shared" si="17"/>
        <v/>
      </c>
      <c r="O199" s="217" t="str">
        <f t="shared" si="18"/>
        <v/>
      </c>
      <c r="P199" s="218" t="str">
        <f t="shared" si="19"/>
        <v/>
      </c>
      <c r="Q199" s="217" t="str">
        <f t="shared" si="20"/>
        <v/>
      </c>
      <c r="R199" s="217" t="str">
        <f t="shared" si="21"/>
        <v/>
      </c>
      <c r="S199" s="219" t="str">
        <f t="shared" si="22"/>
        <v/>
      </c>
      <c r="T199" s="220" t="str">
        <f xml:space="preserve"> IF(AND($E199&gt;0,H199&lt;&gt;""),IF( H199="A", $E199, IF( H199="B", $E199 * Prozent_B, IF( H199="C", $E199 *Prozent_C, IF( H199="D", 0, "Fehler" ) ) ) ), "")</f>
        <v/>
      </c>
      <c r="U199" s="220" t="str">
        <f xml:space="preserve"> IF( $E199&gt;0,IF(K199&gt;0, IF( K199="A", $E199, IF( K199="B", $E199 * Prozent_B, IF( K199="C", $E199 *Prozent_C, IF( K199="D", 0, "Fehler" ) ) ) ),T199), "")</f>
        <v/>
      </c>
      <c r="V199" s="213" t="str">
        <f t="shared" si="23"/>
        <v/>
      </c>
    </row>
    <row r="200" spans="1:22" ht="42.9" thickBot="1" x14ac:dyDescent="0.35">
      <c r="A200" s="222" t="s">
        <v>1262</v>
      </c>
      <c r="B200" s="223"/>
      <c r="C200" s="222" t="s">
        <v>367</v>
      </c>
      <c r="D200" s="223" t="s">
        <v>68</v>
      </c>
      <c r="E200" s="223"/>
      <c r="F200" s="223"/>
      <c r="G200" s="226"/>
      <c r="H200" s="43"/>
      <c r="I200" s="42"/>
      <c r="J200" s="42"/>
      <c r="K200" s="213"/>
      <c r="L200" s="215"/>
      <c r="M200" s="216" t="str">
        <f t="shared" si="16"/>
        <v>Muss</v>
      </c>
      <c r="N200" s="217" t="str">
        <f t="shared" si="17"/>
        <v/>
      </c>
      <c r="O200" s="217" t="str">
        <f t="shared" si="18"/>
        <v/>
      </c>
      <c r="P200" s="218" t="str">
        <f t="shared" si="19"/>
        <v/>
      </c>
      <c r="Q200" s="217" t="str">
        <f t="shared" si="20"/>
        <v/>
      </c>
      <c r="R200" s="217" t="str">
        <f t="shared" si="21"/>
        <v/>
      </c>
      <c r="S200" s="219" t="str">
        <f t="shared" si="22"/>
        <v/>
      </c>
      <c r="T200" s="220" t="str">
        <f xml:space="preserve"> IF(AND($E200&gt;0,H200&lt;&gt;""),IF( H200="A", $E200, IF( H200="B", $E200 * Prozent_B, IF( H200="C", $E200 *Prozent_C, IF( H200="D", 0, "Fehler" ) ) ) ), "")</f>
        <v/>
      </c>
      <c r="U200" s="220" t="str">
        <f xml:space="preserve"> IF( $E200&gt;0,IF(K200&gt;0, IF( K200="A", $E200, IF( K200="B", $E200 * Prozent_B, IF( K200="C", $E200 *Prozent_C, IF( K200="D", 0, "Fehler" ) ) ) ),T200), "")</f>
        <v/>
      </c>
      <c r="V200" s="213" t="str">
        <f t="shared" si="23"/>
        <v/>
      </c>
    </row>
    <row r="201" spans="1:22" ht="16.75" thickBot="1" x14ac:dyDescent="0.35">
      <c r="A201" s="222"/>
      <c r="B201" s="223"/>
      <c r="C201" s="227" t="s">
        <v>916</v>
      </c>
      <c r="D201" s="223"/>
      <c r="E201" s="223"/>
      <c r="F201" s="223"/>
      <c r="G201" s="226"/>
      <c r="H201" s="43"/>
      <c r="I201" s="42"/>
      <c r="J201" s="42"/>
      <c r="K201" s="213"/>
      <c r="L201" s="215"/>
      <c r="M201" s="216" t="str">
        <f t="shared" si="16"/>
        <v/>
      </c>
      <c r="N201" s="217" t="str">
        <f t="shared" si="17"/>
        <v/>
      </c>
      <c r="O201" s="217" t="str">
        <f t="shared" si="18"/>
        <v/>
      </c>
      <c r="P201" s="218" t="str">
        <f t="shared" si="19"/>
        <v/>
      </c>
      <c r="Q201" s="217" t="str">
        <f t="shared" si="20"/>
        <v/>
      </c>
      <c r="R201" s="217" t="str">
        <f t="shared" si="21"/>
        <v/>
      </c>
      <c r="S201" s="219" t="str">
        <f t="shared" si="22"/>
        <v/>
      </c>
      <c r="T201" s="220" t="str">
        <f xml:space="preserve"> IF(AND($E201&gt;0,H201&lt;&gt;""),IF( H201="A", $E201, IF( H201="B", $E201 * Prozent_B, IF( H201="C", $E201 *Prozent_C, IF( H201="D", 0, "Fehler" ) ) ) ), "")</f>
        <v/>
      </c>
      <c r="U201" s="220" t="str">
        <f xml:space="preserve"> IF( $E201&gt;0,IF(K201&gt;0, IF( K201="A", $E201, IF( K201="B", $E201 * Prozent_B, IF( K201="C", $E201 *Prozent_C, IF( K201="D", 0, "Fehler" ) ) ) ),T201), "")</f>
        <v/>
      </c>
      <c r="V201" s="213" t="str">
        <f t="shared" si="23"/>
        <v/>
      </c>
    </row>
    <row r="202" spans="1:22" ht="42.9" thickBot="1" x14ac:dyDescent="0.35">
      <c r="A202" s="222" t="s">
        <v>1263</v>
      </c>
      <c r="B202" s="223"/>
      <c r="C202" s="222" t="s">
        <v>368</v>
      </c>
      <c r="D202" s="223" t="s">
        <v>68</v>
      </c>
      <c r="E202" s="223"/>
      <c r="F202" s="223"/>
      <c r="G202" s="226"/>
      <c r="H202" s="43"/>
      <c r="I202" s="42"/>
      <c r="J202" s="42"/>
      <c r="K202" s="213"/>
      <c r="L202" s="215"/>
      <c r="M202" s="216" t="str">
        <f t="shared" ref="M202:M265" si="24">IF(ISERR(VALUE(SUBSTITUTE(A202,CHAR(160),""))),"",(IF(ISERROR(SEARCH("X",D202)),"Soll","Muss")))</f>
        <v>Muss</v>
      </c>
      <c r="N202" s="217" t="str">
        <f t="shared" ref="N202:N265" si="25">IF(AND(D202="x",F202&lt;&gt;""), "Fehler", "")</f>
        <v/>
      </c>
      <c r="O202" s="217" t="str">
        <f t="shared" ref="O202:O265" si="26">IF(M202="","",
      IF(M202="Soll",
           IF(NOT(ISNUMBER(E202)),"Fehler in Punktespalte",
                IF(NOT(E202&gt;0),"Fehler: Negative Punktzahl","")
               ),""
          )
     )</f>
        <v/>
      </c>
      <c r="P202" s="218" t="str">
        <f t="shared" ref="P202:P265" si="27">IF( AND(E202&gt;0,M202&lt;&gt;"soll"), "Fehler", "")</f>
        <v/>
      </c>
      <c r="Q202" s="217" t="str">
        <f t="shared" ref="Q202:Q265" si="28">IF( AND(A202="",D202="x"), "Fehler", "")</f>
        <v/>
      </c>
      <c r="R202" s="217" t="str">
        <f t="shared" ref="R202:R265" si="29">IF(AND(M202="Muss",NOT(E202="")),"Fehler","")</f>
        <v/>
      </c>
      <c r="S202" s="219" t="str">
        <f t="shared" ref="S202:S265" si="30">IF(
AND(F202&lt;&gt;"",OR(
ISERROR(SEARCH("Konzept",C202)),
ISERROR(SEARCH("benannt",C202)),
ISERROR(SEARCH("benennt",C202)),
ISERROR(SEARCH("gibt an",C202)),
ISERROR(SEARCH("erklärt",C202)),
ISERROR(SEARCH("erläutert",C202)),
))," 'E' richtig?",
IF(
AND(F202="",OR(
ISNUMBER(SEARCH("Konzept",C202)),
ISNUMBER(SEARCH("benannt",C202)),
ISNUMBER(SEARCH("benennt",C202)),
ISNUMBER(SEARCH("gibt an",C202)),
ISNUMBER(SEARCH("erklärt",C202)),
ISNUMBER(SEARCH("erläutert",C202))
)),"Fehlt hier 'E' ?",""))</f>
        <v/>
      </c>
      <c r="T202" s="220" t="str">
        <f xml:space="preserve"> IF(AND($E202&gt;0,H202&lt;&gt;""),IF( H202="A", $E202, IF( H202="B", $E202 * Prozent_B, IF( H202="C", $E202 *Prozent_C, IF( H202="D", 0, "Fehler" ) ) ) ), "")</f>
        <v/>
      </c>
      <c r="U202" s="220" t="str">
        <f xml:space="preserve"> IF( $E202&gt;0,IF(K202&gt;0, IF( K202="A", $E202, IF( K202="B", $E202 * Prozent_B, IF( K202="C", $E202 *Prozent_C, IF( K202="D", 0, "Fehler" ) ) ) ),T202), "")</f>
        <v/>
      </c>
      <c r="V202" s="213" t="str">
        <f t="shared" ref="V202:V265" si="31" xml:space="preserve"> IF( $M202 ="muss", IF(H202&lt;&gt;"",IF(IF(K202&gt;0, K202,H202)&lt;&gt;"A", "Fehler", ""), ""),"")</f>
        <v/>
      </c>
    </row>
    <row r="203" spans="1:22" ht="57" thickBot="1" x14ac:dyDescent="0.35">
      <c r="A203" s="222" t="s">
        <v>1264</v>
      </c>
      <c r="B203" s="223"/>
      <c r="C203" s="222" t="s">
        <v>369</v>
      </c>
      <c r="D203" s="223" t="s">
        <v>68</v>
      </c>
      <c r="E203" s="223"/>
      <c r="F203" s="223"/>
      <c r="G203" s="226"/>
      <c r="H203" s="43"/>
      <c r="I203" s="42"/>
      <c r="J203" s="42"/>
      <c r="K203" s="213"/>
      <c r="L203" s="215"/>
      <c r="M203" s="216" t="str">
        <f t="shared" si="24"/>
        <v>Muss</v>
      </c>
      <c r="N203" s="217" t="str">
        <f t="shared" si="25"/>
        <v/>
      </c>
      <c r="O203" s="217" t="str">
        <f t="shared" si="26"/>
        <v/>
      </c>
      <c r="P203" s="218" t="str">
        <f t="shared" si="27"/>
        <v/>
      </c>
      <c r="Q203" s="217" t="str">
        <f t="shared" si="28"/>
        <v/>
      </c>
      <c r="R203" s="217" t="str">
        <f t="shared" si="29"/>
        <v/>
      </c>
      <c r="S203" s="219" t="str">
        <f t="shared" si="30"/>
        <v/>
      </c>
      <c r="T203" s="220" t="str">
        <f xml:space="preserve"> IF(AND($E203&gt;0,H203&lt;&gt;""),IF( H203="A", $E203, IF( H203="B", $E203 * Prozent_B, IF( H203="C", $E203 *Prozent_C, IF( H203="D", 0, "Fehler" ) ) ) ), "")</f>
        <v/>
      </c>
      <c r="U203" s="220" t="str">
        <f xml:space="preserve"> IF( $E203&gt;0,IF(K203&gt;0, IF( K203="A", $E203, IF( K203="B", $E203 * Prozent_B, IF( K203="C", $E203 *Prozent_C, IF( K203="D", 0, "Fehler" ) ) ) ),T203), "")</f>
        <v/>
      </c>
      <c r="V203" s="213" t="str">
        <f t="shared" si="31"/>
        <v/>
      </c>
    </row>
    <row r="204" spans="1:22" ht="42.9" thickBot="1" x14ac:dyDescent="0.35">
      <c r="A204" s="222" t="s">
        <v>1265</v>
      </c>
      <c r="B204" s="223"/>
      <c r="C204" s="222" t="s">
        <v>370</v>
      </c>
      <c r="D204" s="223" t="s">
        <v>68</v>
      </c>
      <c r="E204" s="223"/>
      <c r="F204" s="223"/>
      <c r="G204" s="226"/>
      <c r="H204" s="43"/>
      <c r="I204" s="42"/>
      <c r="J204" s="42"/>
      <c r="K204" s="213"/>
      <c r="L204" s="215"/>
      <c r="M204" s="216" t="str">
        <f t="shared" si="24"/>
        <v>Muss</v>
      </c>
      <c r="N204" s="217" t="str">
        <f t="shared" si="25"/>
        <v/>
      </c>
      <c r="O204" s="217" t="str">
        <f t="shared" si="26"/>
        <v/>
      </c>
      <c r="P204" s="218" t="str">
        <f t="shared" si="27"/>
        <v/>
      </c>
      <c r="Q204" s="217" t="str">
        <f t="shared" si="28"/>
        <v/>
      </c>
      <c r="R204" s="217" t="str">
        <f t="shared" si="29"/>
        <v/>
      </c>
      <c r="S204" s="219" t="str">
        <f t="shared" si="30"/>
        <v/>
      </c>
      <c r="T204" s="220" t="str">
        <f xml:space="preserve"> IF(AND($E204&gt;0,H204&lt;&gt;""),IF( H204="A", $E204, IF( H204="B", $E204 * Prozent_B, IF( H204="C", $E204 *Prozent_C, IF( H204="D", 0, "Fehler" ) ) ) ), "")</f>
        <v/>
      </c>
      <c r="U204" s="220" t="str">
        <f xml:space="preserve"> IF( $E204&gt;0,IF(K204&gt;0, IF( K204="A", $E204, IF( K204="B", $E204 * Prozent_B, IF( K204="C", $E204 *Prozent_C, IF( K204="D", 0, "Fehler" ) ) ) ),T204), "")</f>
        <v/>
      </c>
      <c r="V204" s="213" t="str">
        <f t="shared" si="31"/>
        <v/>
      </c>
    </row>
    <row r="205" spans="1:22" ht="57" thickBot="1" x14ac:dyDescent="0.35">
      <c r="A205" s="222" t="s">
        <v>1266</v>
      </c>
      <c r="B205" s="223"/>
      <c r="C205" s="222" t="s">
        <v>371</v>
      </c>
      <c r="D205" s="223" t="s">
        <v>68</v>
      </c>
      <c r="E205" s="223"/>
      <c r="F205" s="223"/>
      <c r="G205" s="226"/>
      <c r="H205" s="43"/>
      <c r="I205" s="42"/>
      <c r="J205" s="42"/>
      <c r="K205" s="213"/>
      <c r="L205" s="215"/>
      <c r="M205" s="216" t="str">
        <f t="shared" si="24"/>
        <v>Muss</v>
      </c>
      <c r="N205" s="217" t="str">
        <f t="shared" si="25"/>
        <v/>
      </c>
      <c r="O205" s="217" t="str">
        <f t="shared" si="26"/>
        <v/>
      </c>
      <c r="P205" s="218" t="str">
        <f t="shared" si="27"/>
        <v/>
      </c>
      <c r="Q205" s="217" t="str">
        <f t="shared" si="28"/>
        <v/>
      </c>
      <c r="R205" s="217" t="str">
        <f t="shared" si="29"/>
        <v/>
      </c>
      <c r="S205" s="219" t="str">
        <f t="shared" si="30"/>
        <v/>
      </c>
      <c r="T205" s="220" t="str">
        <f xml:space="preserve"> IF(AND($E205&gt;0,H205&lt;&gt;""),IF( H205="A", $E205, IF( H205="B", $E205 * Prozent_B, IF( H205="C", $E205 *Prozent_C, IF( H205="D", 0, "Fehler" ) ) ) ), "")</f>
        <v/>
      </c>
      <c r="U205" s="220" t="str">
        <f xml:space="preserve"> IF( $E205&gt;0,IF(K205&gt;0, IF( K205="A", $E205, IF( K205="B", $E205 * Prozent_B, IF( K205="C", $E205 *Prozent_C, IF( K205="D", 0, "Fehler" ) ) ) ),T205), "")</f>
        <v/>
      </c>
      <c r="V205" s="213" t="str">
        <f t="shared" si="31"/>
        <v/>
      </c>
    </row>
    <row r="206" spans="1:22" ht="28.75" thickBot="1" x14ac:dyDescent="0.35">
      <c r="A206" s="222" t="s">
        <v>1267</v>
      </c>
      <c r="B206" s="223"/>
      <c r="C206" s="222" t="s">
        <v>372</v>
      </c>
      <c r="D206" s="223" t="s">
        <v>68</v>
      </c>
      <c r="E206" s="223"/>
      <c r="F206" s="223"/>
      <c r="G206" s="226"/>
      <c r="H206" s="43"/>
      <c r="I206" s="42"/>
      <c r="J206" s="42"/>
      <c r="K206" s="213"/>
      <c r="L206" s="215"/>
      <c r="M206" s="216" t="str">
        <f t="shared" si="24"/>
        <v>Muss</v>
      </c>
      <c r="N206" s="217" t="str">
        <f t="shared" si="25"/>
        <v/>
      </c>
      <c r="O206" s="217" t="str">
        <f t="shared" si="26"/>
        <v/>
      </c>
      <c r="P206" s="218" t="str">
        <f t="shared" si="27"/>
        <v/>
      </c>
      <c r="Q206" s="217" t="str">
        <f t="shared" si="28"/>
        <v/>
      </c>
      <c r="R206" s="217" t="str">
        <f t="shared" si="29"/>
        <v/>
      </c>
      <c r="S206" s="219" t="str">
        <f t="shared" si="30"/>
        <v/>
      </c>
      <c r="T206" s="220" t="str">
        <f xml:space="preserve"> IF(AND($E206&gt;0,H206&lt;&gt;""),IF( H206="A", $E206, IF( H206="B", $E206 * Prozent_B, IF( H206="C", $E206 *Prozent_C, IF( H206="D", 0, "Fehler" ) ) ) ), "")</f>
        <v/>
      </c>
      <c r="U206" s="220" t="str">
        <f xml:space="preserve"> IF( $E206&gt;0,IF(K206&gt;0, IF( K206="A", $E206, IF( K206="B", $E206 * Prozent_B, IF( K206="C", $E206 *Prozent_C, IF( K206="D", 0, "Fehler" ) ) ) ),T206), "")</f>
        <v/>
      </c>
      <c r="V206" s="213" t="str">
        <f t="shared" si="31"/>
        <v/>
      </c>
    </row>
    <row r="207" spans="1:22" ht="28.75" thickBot="1" x14ac:dyDescent="0.35">
      <c r="A207" s="222" t="s">
        <v>1268</v>
      </c>
      <c r="B207" s="223"/>
      <c r="C207" s="222" t="s">
        <v>373</v>
      </c>
      <c r="D207" s="223" t="s">
        <v>68</v>
      </c>
      <c r="E207" s="223"/>
      <c r="F207" s="223"/>
      <c r="G207" s="226"/>
      <c r="H207" s="43"/>
      <c r="I207" s="42"/>
      <c r="J207" s="42"/>
      <c r="K207" s="213"/>
      <c r="L207" s="215"/>
      <c r="M207" s="216" t="str">
        <f t="shared" si="24"/>
        <v>Muss</v>
      </c>
      <c r="N207" s="217" t="str">
        <f t="shared" si="25"/>
        <v/>
      </c>
      <c r="O207" s="217" t="str">
        <f t="shared" si="26"/>
        <v/>
      </c>
      <c r="P207" s="218" t="str">
        <f t="shared" si="27"/>
        <v/>
      </c>
      <c r="Q207" s="217" t="str">
        <f t="shared" si="28"/>
        <v/>
      </c>
      <c r="R207" s="217" t="str">
        <f t="shared" si="29"/>
        <v/>
      </c>
      <c r="S207" s="219" t="str">
        <f t="shared" si="30"/>
        <v/>
      </c>
      <c r="T207" s="220" t="str">
        <f xml:space="preserve"> IF(AND($E207&gt;0,H207&lt;&gt;""),IF( H207="A", $E207, IF( H207="B", $E207 * Prozent_B, IF( H207="C", $E207 *Prozent_C, IF( H207="D", 0, "Fehler" ) ) ) ), "")</f>
        <v/>
      </c>
      <c r="U207" s="220" t="str">
        <f xml:space="preserve"> IF( $E207&gt;0,IF(K207&gt;0, IF( K207="A", $E207, IF( K207="B", $E207 * Prozent_B, IF( K207="C", $E207 *Prozent_C, IF( K207="D", 0, "Fehler" ) ) ) ),T207), "")</f>
        <v/>
      </c>
      <c r="V207" s="213" t="str">
        <f t="shared" si="31"/>
        <v/>
      </c>
    </row>
    <row r="208" spans="1:22" ht="28.75" thickBot="1" x14ac:dyDescent="0.35">
      <c r="A208" s="222" t="s">
        <v>1269</v>
      </c>
      <c r="B208" s="223"/>
      <c r="C208" s="222" t="s">
        <v>374</v>
      </c>
      <c r="D208" s="223" t="s">
        <v>68</v>
      </c>
      <c r="E208" s="223"/>
      <c r="F208" s="223"/>
      <c r="G208" s="226"/>
      <c r="H208" s="43"/>
      <c r="I208" s="42"/>
      <c r="J208" s="42"/>
      <c r="K208" s="213"/>
      <c r="L208" s="215"/>
      <c r="M208" s="216" t="str">
        <f t="shared" si="24"/>
        <v>Muss</v>
      </c>
      <c r="N208" s="217" t="str">
        <f t="shared" si="25"/>
        <v/>
      </c>
      <c r="O208" s="217" t="str">
        <f t="shared" si="26"/>
        <v/>
      </c>
      <c r="P208" s="218" t="str">
        <f t="shared" si="27"/>
        <v/>
      </c>
      <c r="Q208" s="217" t="str">
        <f t="shared" si="28"/>
        <v/>
      </c>
      <c r="R208" s="217" t="str">
        <f t="shared" si="29"/>
        <v/>
      </c>
      <c r="S208" s="219" t="str">
        <f t="shared" si="30"/>
        <v/>
      </c>
      <c r="T208" s="220" t="str">
        <f xml:space="preserve"> IF(AND($E208&gt;0,H208&lt;&gt;""),IF( H208="A", $E208, IF( H208="B", $E208 * Prozent_B, IF( H208="C", $E208 *Prozent_C, IF( H208="D", 0, "Fehler" ) ) ) ), "")</f>
        <v/>
      </c>
      <c r="U208" s="220" t="str">
        <f xml:space="preserve"> IF( $E208&gt;0,IF(K208&gt;0, IF( K208="A", $E208, IF( K208="B", $E208 * Prozent_B, IF( K208="C", $E208 *Prozent_C, IF( K208="D", 0, "Fehler" ) ) ) ),T208), "")</f>
        <v/>
      </c>
      <c r="V208" s="213" t="str">
        <f t="shared" si="31"/>
        <v/>
      </c>
    </row>
    <row r="209" spans="1:22" ht="28.75" thickBot="1" x14ac:dyDescent="0.35">
      <c r="A209" s="222" t="s">
        <v>1270</v>
      </c>
      <c r="B209" s="223"/>
      <c r="C209" s="222" t="s">
        <v>375</v>
      </c>
      <c r="D209" s="223" t="s">
        <v>68</v>
      </c>
      <c r="E209" s="223"/>
      <c r="F209" s="223"/>
      <c r="G209" s="226"/>
      <c r="H209" s="43"/>
      <c r="I209" s="42"/>
      <c r="J209" s="42"/>
      <c r="K209" s="213"/>
      <c r="L209" s="215"/>
      <c r="M209" s="216" t="str">
        <f t="shared" si="24"/>
        <v>Muss</v>
      </c>
      <c r="N209" s="217" t="str">
        <f t="shared" si="25"/>
        <v/>
      </c>
      <c r="O209" s="217" t="str">
        <f t="shared" si="26"/>
        <v/>
      </c>
      <c r="P209" s="218" t="str">
        <f t="shared" si="27"/>
        <v/>
      </c>
      <c r="Q209" s="217" t="str">
        <f t="shared" si="28"/>
        <v/>
      </c>
      <c r="R209" s="217" t="str">
        <f t="shared" si="29"/>
        <v/>
      </c>
      <c r="S209" s="219" t="str">
        <f t="shared" si="30"/>
        <v/>
      </c>
      <c r="T209" s="220" t="str">
        <f xml:space="preserve"> IF(AND($E209&gt;0,H209&lt;&gt;""),IF( H209="A", $E209, IF( H209="B", $E209 * Prozent_B, IF( H209="C", $E209 *Prozent_C, IF( H209="D", 0, "Fehler" ) ) ) ), "")</f>
        <v/>
      </c>
      <c r="U209" s="220" t="str">
        <f xml:space="preserve"> IF( $E209&gt;0,IF(K209&gt;0, IF( K209="A", $E209, IF( K209="B", $E209 * Prozent_B, IF( K209="C", $E209 *Prozent_C, IF( K209="D", 0, "Fehler" ) ) ) ),T209), "")</f>
        <v/>
      </c>
      <c r="V209" s="213" t="str">
        <f t="shared" si="31"/>
        <v/>
      </c>
    </row>
    <row r="210" spans="1:22" ht="42.9" thickBot="1" x14ac:dyDescent="0.35">
      <c r="A210" s="222" t="s">
        <v>1271</v>
      </c>
      <c r="B210" s="223"/>
      <c r="C210" s="222" t="s">
        <v>376</v>
      </c>
      <c r="D210" s="223" t="s">
        <v>68</v>
      </c>
      <c r="E210" s="223"/>
      <c r="F210" s="223"/>
      <c r="G210" s="226"/>
      <c r="H210" s="43"/>
      <c r="I210" s="42"/>
      <c r="J210" s="42"/>
      <c r="K210" s="213"/>
      <c r="L210" s="215"/>
      <c r="M210" s="216" t="str">
        <f t="shared" si="24"/>
        <v>Muss</v>
      </c>
      <c r="N210" s="217" t="str">
        <f t="shared" si="25"/>
        <v/>
      </c>
      <c r="O210" s="217" t="str">
        <f t="shared" si="26"/>
        <v/>
      </c>
      <c r="P210" s="218" t="str">
        <f t="shared" si="27"/>
        <v/>
      </c>
      <c r="Q210" s="217" t="str">
        <f t="shared" si="28"/>
        <v/>
      </c>
      <c r="R210" s="217" t="str">
        <f t="shared" si="29"/>
        <v/>
      </c>
      <c r="S210" s="219" t="str">
        <f t="shared" si="30"/>
        <v/>
      </c>
      <c r="T210" s="220" t="str">
        <f xml:space="preserve"> IF(AND($E210&gt;0,H210&lt;&gt;""),IF( H210="A", $E210, IF( H210="B", $E210 * Prozent_B, IF( H210="C", $E210 *Prozent_C, IF( H210="D", 0, "Fehler" ) ) ) ), "")</f>
        <v/>
      </c>
      <c r="U210" s="220" t="str">
        <f xml:space="preserve"> IF( $E210&gt;0,IF(K210&gt;0, IF( K210="A", $E210, IF( K210="B", $E210 * Prozent_B, IF( K210="C", $E210 *Prozent_C, IF( K210="D", 0, "Fehler" ) ) ) ),T210), "")</f>
        <v/>
      </c>
      <c r="V210" s="213" t="str">
        <f t="shared" si="31"/>
        <v/>
      </c>
    </row>
    <row r="211" spans="1:22" ht="16.75" thickBot="1" x14ac:dyDescent="0.35">
      <c r="A211" s="222"/>
      <c r="B211" s="223"/>
      <c r="C211" s="227" t="s">
        <v>917</v>
      </c>
      <c r="D211" s="223"/>
      <c r="E211" s="223"/>
      <c r="F211" s="223"/>
      <c r="G211" s="226"/>
      <c r="H211" s="43"/>
      <c r="I211" s="42"/>
      <c r="J211" s="42"/>
      <c r="K211" s="213"/>
      <c r="L211" s="215"/>
      <c r="M211" s="216" t="str">
        <f t="shared" si="24"/>
        <v/>
      </c>
      <c r="N211" s="217" t="str">
        <f t="shared" si="25"/>
        <v/>
      </c>
      <c r="O211" s="217" t="str">
        <f t="shared" si="26"/>
        <v/>
      </c>
      <c r="P211" s="218" t="str">
        <f t="shared" si="27"/>
        <v/>
      </c>
      <c r="Q211" s="217" t="str">
        <f t="shared" si="28"/>
        <v/>
      </c>
      <c r="R211" s="217" t="str">
        <f t="shared" si="29"/>
        <v/>
      </c>
      <c r="S211" s="219" t="str">
        <f t="shared" si="30"/>
        <v/>
      </c>
      <c r="T211" s="220" t="str">
        <f xml:space="preserve"> IF(AND($E211&gt;0,H211&lt;&gt;""),IF( H211="A", $E211, IF( H211="B", $E211 * Prozent_B, IF( H211="C", $E211 *Prozent_C, IF( H211="D", 0, "Fehler" ) ) ) ), "")</f>
        <v/>
      </c>
      <c r="U211" s="220" t="str">
        <f xml:space="preserve"> IF( $E211&gt;0,IF(K211&gt;0, IF( K211="A", $E211, IF( K211="B", $E211 * Prozent_B, IF( K211="C", $E211 *Prozent_C, IF( K211="D", 0, "Fehler" ) ) ) ),T211), "")</f>
        <v/>
      </c>
      <c r="V211" s="213" t="str">
        <f t="shared" si="31"/>
        <v/>
      </c>
    </row>
    <row r="212" spans="1:22" ht="15.9" thickBot="1" x14ac:dyDescent="0.35">
      <c r="A212" s="222"/>
      <c r="B212" s="223"/>
      <c r="C212" s="229" t="s">
        <v>918</v>
      </c>
      <c r="D212" s="223"/>
      <c r="E212" s="223"/>
      <c r="F212" s="223"/>
      <c r="G212" s="226"/>
      <c r="H212" s="43"/>
      <c r="I212" s="42"/>
      <c r="J212" s="42"/>
      <c r="K212" s="213"/>
      <c r="L212" s="215"/>
      <c r="M212" s="216" t="str">
        <f t="shared" si="24"/>
        <v/>
      </c>
      <c r="N212" s="217" t="str">
        <f t="shared" si="25"/>
        <v/>
      </c>
      <c r="O212" s="217" t="str">
        <f t="shared" si="26"/>
        <v/>
      </c>
      <c r="P212" s="218" t="str">
        <f t="shared" si="27"/>
        <v/>
      </c>
      <c r="Q212" s="217" t="str">
        <f t="shared" si="28"/>
        <v/>
      </c>
      <c r="R212" s="217" t="str">
        <f t="shared" si="29"/>
        <v/>
      </c>
      <c r="S212" s="219" t="str">
        <f t="shared" si="30"/>
        <v/>
      </c>
      <c r="T212" s="220" t="str">
        <f xml:space="preserve"> IF(AND($E212&gt;0,H212&lt;&gt;""),IF( H212="A", $E212, IF( H212="B", $E212 * Prozent_B, IF( H212="C", $E212 *Prozent_C, IF( H212="D", 0, "Fehler" ) ) ) ), "")</f>
        <v/>
      </c>
      <c r="U212" s="220" t="str">
        <f xml:space="preserve"> IF( $E212&gt;0,IF(K212&gt;0, IF( K212="A", $E212, IF( K212="B", $E212 * Prozent_B, IF( K212="C", $E212 *Prozent_C, IF( K212="D", 0, "Fehler" ) ) ) ),T212), "")</f>
        <v/>
      </c>
      <c r="V212" s="213" t="str">
        <f t="shared" si="31"/>
        <v/>
      </c>
    </row>
    <row r="213" spans="1:22" ht="184.3" thickBot="1" x14ac:dyDescent="0.35">
      <c r="A213" s="222" t="s">
        <v>1272</v>
      </c>
      <c r="B213" s="223"/>
      <c r="C213" s="222" t="s">
        <v>377</v>
      </c>
      <c r="D213" s="223" t="s">
        <v>68</v>
      </c>
      <c r="E213" s="223"/>
      <c r="F213" s="223"/>
      <c r="G213" s="226"/>
      <c r="H213" s="43"/>
      <c r="I213" s="42"/>
      <c r="J213" s="42"/>
      <c r="K213" s="213"/>
      <c r="L213" s="215"/>
      <c r="M213" s="216" t="str">
        <f t="shared" si="24"/>
        <v>Muss</v>
      </c>
      <c r="N213" s="217" t="str">
        <f t="shared" si="25"/>
        <v/>
      </c>
      <c r="O213" s="217" t="str">
        <f t="shared" si="26"/>
        <v/>
      </c>
      <c r="P213" s="218" t="str">
        <f t="shared" si="27"/>
        <v/>
      </c>
      <c r="Q213" s="217" t="str">
        <f t="shared" si="28"/>
        <v/>
      </c>
      <c r="R213" s="217" t="str">
        <f t="shared" si="29"/>
        <v/>
      </c>
      <c r="S213" s="219" t="str">
        <f t="shared" si="30"/>
        <v/>
      </c>
      <c r="T213" s="220" t="str">
        <f xml:space="preserve"> IF(AND($E213&gt;0,H213&lt;&gt;""),IF( H213="A", $E213, IF( H213="B", $E213 * Prozent_B, IF( H213="C", $E213 *Prozent_C, IF( H213="D", 0, "Fehler" ) ) ) ), "")</f>
        <v/>
      </c>
      <c r="U213" s="220" t="str">
        <f xml:space="preserve"> IF( $E213&gt;0,IF(K213&gt;0, IF( K213="A", $E213, IF( K213="B", $E213 * Prozent_B, IF( K213="C", $E213 *Prozent_C, IF( K213="D", 0, "Fehler" ) ) ) ),T213), "")</f>
        <v/>
      </c>
      <c r="V213" s="213" t="str">
        <f t="shared" si="31"/>
        <v/>
      </c>
    </row>
    <row r="214" spans="1:22" ht="28.75" thickBot="1" x14ac:dyDescent="0.35">
      <c r="A214" s="222" t="s">
        <v>1273</v>
      </c>
      <c r="B214" s="223"/>
      <c r="C214" s="222" t="s">
        <v>378</v>
      </c>
      <c r="D214" s="223" t="s">
        <v>68</v>
      </c>
      <c r="E214" s="223"/>
      <c r="F214" s="223"/>
      <c r="G214" s="226"/>
      <c r="H214" s="43"/>
      <c r="I214" s="42"/>
      <c r="J214" s="42"/>
      <c r="K214" s="213"/>
      <c r="L214" s="215"/>
      <c r="M214" s="216" t="str">
        <f t="shared" si="24"/>
        <v>Muss</v>
      </c>
      <c r="N214" s="217" t="str">
        <f t="shared" si="25"/>
        <v/>
      </c>
      <c r="O214" s="217" t="str">
        <f t="shared" si="26"/>
        <v/>
      </c>
      <c r="P214" s="218" t="str">
        <f t="shared" si="27"/>
        <v/>
      </c>
      <c r="Q214" s="217" t="str">
        <f t="shared" si="28"/>
        <v/>
      </c>
      <c r="R214" s="217" t="str">
        <f t="shared" si="29"/>
        <v/>
      </c>
      <c r="S214" s="219" t="str">
        <f t="shared" si="30"/>
        <v/>
      </c>
      <c r="T214" s="220" t="str">
        <f xml:space="preserve"> IF(AND($E214&gt;0,H214&lt;&gt;""),IF( H214="A", $E214, IF( H214="B", $E214 * Prozent_B, IF( H214="C", $E214 *Prozent_C, IF( H214="D", 0, "Fehler" ) ) ) ), "")</f>
        <v/>
      </c>
      <c r="U214" s="220" t="str">
        <f xml:space="preserve"> IF( $E214&gt;0,IF(K214&gt;0, IF( K214="A", $E214, IF( K214="B", $E214 * Prozent_B, IF( K214="C", $E214 *Prozent_C, IF( K214="D", 0, "Fehler" ) ) ) ),T214), "")</f>
        <v/>
      </c>
      <c r="V214" s="213" t="str">
        <f t="shared" si="31"/>
        <v/>
      </c>
    </row>
    <row r="215" spans="1:22" ht="28.75" thickBot="1" x14ac:dyDescent="0.35">
      <c r="A215" s="222" t="s">
        <v>1274</v>
      </c>
      <c r="B215" s="223"/>
      <c r="C215" s="222" t="s">
        <v>379</v>
      </c>
      <c r="D215" s="223" t="s">
        <v>68</v>
      </c>
      <c r="E215" s="223"/>
      <c r="F215" s="223"/>
      <c r="G215" s="226"/>
      <c r="H215" s="43"/>
      <c r="I215" s="42"/>
      <c r="J215" s="42"/>
      <c r="K215" s="213"/>
      <c r="L215" s="215"/>
      <c r="M215" s="216" t="str">
        <f t="shared" si="24"/>
        <v>Muss</v>
      </c>
      <c r="N215" s="217" t="str">
        <f t="shared" si="25"/>
        <v/>
      </c>
      <c r="O215" s="217" t="str">
        <f t="shared" si="26"/>
        <v/>
      </c>
      <c r="P215" s="218" t="str">
        <f t="shared" si="27"/>
        <v/>
      </c>
      <c r="Q215" s="217" t="str">
        <f t="shared" si="28"/>
        <v/>
      </c>
      <c r="R215" s="217" t="str">
        <f t="shared" si="29"/>
        <v/>
      </c>
      <c r="S215" s="219" t="str">
        <f t="shared" si="30"/>
        <v/>
      </c>
      <c r="T215" s="220" t="str">
        <f xml:space="preserve"> IF(AND($E215&gt;0,H215&lt;&gt;""),IF( H215="A", $E215, IF( H215="B", $E215 * Prozent_B, IF( H215="C", $E215 *Prozent_C, IF( H215="D", 0, "Fehler" ) ) ) ), "")</f>
        <v/>
      </c>
      <c r="U215" s="220" t="str">
        <f xml:space="preserve"> IF( $E215&gt;0,IF(K215&gt;0, IF( K215="A", $E215, IF( K215="B", $E215 * Prozent_B, IF( K215="C", $E215 *Prozent_C, IF( K215="D", 0, "Fehler" ) ) ) ),T215), "")</f>
        <v/>
      </c>
      <c r="V215" s="213" t="str">
        <f t="shared" si="31"/>
        <v/>
      </c>
    </row>
    <row r="216" spans="1:22" ht="57" thickBot="1" x14ac:dyDescent="0.35">
      <c r="A216" s="222" t="s">
        <v>1275</v>
      </c>
      <c r="B216" s="223"/>
      <c r="C216" s="222" t="s">
        <v>380</v>
      </c>
      <c r="D216" s="223" t="s">
        <v>68</v>
      </c>
      <c r="E216" s="223"/>
      <c r="F216" s="223"/>
      <c r="G216" s="226"/>
      <c r="H216" s="43"/>
      <c r="I216" s="42"/>
      <c r="J216" s="42"/>
      <c r="K216" s="213"/>
      <c r="L216" s="215"/>
      <c r="M216" s="216" t="str">
        <f t="shared" si="24"/>
        <v>Muss</v>
      </c>
      <c r="N216" s="217" t="str">
        <f t="shared" si="25"/>
        <v/>
      </c>
      <c r="O216" s="217" t="str">
        <f t="shared" si="26"/>
        <v/>
      </c>
      <c r="P216" s="218" t="str">
        <f t="shared" si="27"/>
        <v/>
      </c>
      <c r="Q216" s="217" t="str">
        <f t="shared" si="28"/>
        <v/>
      </c>
      <c r="R216" s="217" t="str">
        <f t="shared" si="29"/>
        <v/>
      </c>
      <c r="S216" s="219" t="str">
        <f t="shared" si="30"/>
        <v/>
      </c>
      <c r="T216" s="220" t="str">
        <f xml:space="preserve"> IF(AND($E216&gt;0,H216&lt;&gt;""),IF( H216="A", $E216, IF( H216="B", $E216 * Prozent_B, IF( H216="C", $E216 *Prozent_C, IF( H216="D", 0, "Fehler" ) ) ) ), "")</f>
        <v/>
      </c>
      <c r="U216" s="220" t="str">
        <f xml:space="preserve"> IF( $E216&gt;0,IF(K216&gt;0, IF( K216="A", $E216, IF( K216="B", $E216 * Prozent_B, IF( K216="C", $E216 *Prozent_C, IF( K216="D", 0, "Fehler" ) ) ) ),T216), "")</f>
        <v/>
      </c>
      <c r="V216" s="213" t="str">
        <f t="shared" si="31"/>
        <v/>
      </c>
    </row>
    <row r="217" spans="1:22" ht="85.3" thickBot="1" x14ac:dyDescent="0.35">
      <c r="A217" s="222" t="s">
        <v>1276</v>
      </c>
      <c r="B217" s="223"/>
      <c r="C217" s="222" t="s">
        <v>381</v>
      </c>
      <c r="D217" s="223" t="s">
        <v>68</v>
      </c>
      <c r="E217" s="223"/>
      <c r="F217" s="223"/>
      <c r="G217" s="226"/>
      <c r="H217" s="43"/>
      <c r="I217" s="42"/>
      <c r="J217" s="42"/>
      <c r="K217" s="213"/>
      <c r="L217" s="215"/>
      <c r="M217" s="216" t="str">
        <f t="shared" si="24"/>
        <v>Muss</v>
      </c>
      <c r="N217" s="217" t="str">
        <f t="shared" si="25"/>
        <v/>
      </c>
      <c r="O217" s="217" t="str">
        <f t="shared" si="26"/>
        <v/>
      </c>
      <c r="P217" s="218" t="str">
        <f t="shared" si="27"/>
        <v/>
      </c>
      <c r="Q217" s="217" t="str">
        <f t="shared" si="28"/>
        <v/>
      </c>
      <c r="R217" s="217" t="str">
        <f t="shared" si="29"/>
        <v/>
      </c>
      <c r="S217" s="219" t="str">
        <f t="shared" si="30"/>
        <v/>
      </c>
      <c r="T217" s="220" t="str">
        <f xml:space="preserve"> IF(AND($E217&gt;0,H217&lt;&gt;""),IF( H217="A", $E217, IF( H217="B", $E217 * Prozent_B, IF( H217="C", $E217 *Prozent_C, IF( H217="D", 0, "Fehler" ) ) ) ), "")</f>
        <v/>
      </c>
      <c r="U217" s="220" t="str">
        <f xml:space="preserve"> IF( $E217&gt;0,IF(K217&gt;0, IF( K217="A", $E217, IF( K217="B", $E217 * Prozent_B, IF( K217="C", $E217 *Prozent_C, IF( K217="D", 0, "Fehler" ) ) ) ),T217), "")</f>
        <v/>
      </c>
      <c r="V217" s="213" t="str">
        <f t="shared" si="31"/>
        <v/>
      </c>
    </row>
    <row r="218" spans="1:22" ht="85.3" thickBot="1" x14ac:dyDescent="0.35">
      <c r="A218" s="222" t="s">
        <v>1277</v>
      </c>
      <c r="B218" s="223"/>
      <c r="C218" s="222" t="s">
        <v>382</v>
      </c>
      <c r="D218" s="223" t="s">
        <v>68</v>
      </c>
      <c r="E218" s="223"/>
      <c r="F218" s="223"/>
      <c r="G218" s="226"/>
      <c r="H218" s="43"/>
      <c r="I218" s="42"/>
      <c r="J218" s="42"/>
      <c r="K218" s="213"/>
      <c r="L218" s="215"/>
      <c r="M218" s="216" t="str">
        <f t="shared" si="24"/>
        <v>Muss</v>
      </c>
      <c r="N218" s="217" t="str">
        <f t="shared" si="25"/>
        <v/>
      </c>
      <c r="O218" s="217" t="str">
        <f t="shared" si="26"/>
        <v/>
      </c>
      <c r="P218" s="218" t="str">
        <f t="shared" si="27"/>
        <v/>
      </c>
      <c r="Q218" s="217" t="str">
        <f t="shared" si="28"/>
        <v/>
      </c>
      <c r="R218" s="217" t="str">
        <f t="shared" si="29"/>
        <v/>
      </c>
      <c r="S218" s="219" t="str">
        <f t="shared" si="30"/>
        <v/>
      </c>
      <c r="T218" s="220" t="str">
        <f xml:space="preserve"> IF(AND($E218&gt;0,H218&lt;&gt;""),IF( H218="A", $E218, IF( H218="B", $E218 * Prozent_B, IF( H218="C", $E218 *Prozent_C, IF( H218="D", 0, "Fehler" ) ) ) ), "")</f>
        <v/>
      </c>
      <c r="U218" s="220" t="str">
        <f xml:space="preserve"> IF( $E218&gt;0,IF(K218&gt;0, IF( K218="A", $E218, IF( K218="B", $E218 * Prozent_B, IF( K218="C", $E218 *Prozent_C, IF( K218="D", 0, "Fehler" ) ) ) ),T218), "")</f>
        <v/>
      </c>
      <c r="V218" s="213" t="str">
        <f t="shared" si="31"/>
        <v/>
      </c>
    </row>
    <row r="219" spans="1:22" ht="28.75" thickBot="1" x14ac:dyDescent="0.35">
      <c r="A219" s="222" t="s">
        <v>1278</v>
      </c>
      <c r="B219" s="223"/>
      <c r="C219" s="222" t="s">
        <v>383</v>
      </c>
      <c r="D219" s="223" t="s">
        <v>68</v>
      </c>
      <c r="E219" s="223"/>
      <c r="F219" s="223"/>
      <c r="G219" s="226"/>
      <c r="H219" s="43"/>
      <c r="I219" s="42"/>
      <c r="J219" s="42"/>
      <c r="K219" s="213"/>
      <c r="L219" s="215"/>
      <c r="M219" s="216" t="str">
        <f t="shared" si="24"/>
        <v>Muss</v>
      </c>
      <c r="N219" s="217" t="str">
        <f t="shared" si="25"/>
        <v/>
      </c>
      <c r="O219" s="217" t="str">
        <f t="shared" si="26"/>
        <v/>
      </c>
      <c r="P219" s="218" t="str">
        <f t="shared" si="27"/>
        <v/>
      </c>
      <c r="Q219" s="217" t="str">
        <f t="shared" si="28"/>
        <v/>
      </c>
      <c r="R219" s="217" t="str">
        <f t="shared" si="29"/>
        <v/>
      </c>
      <c r="S219" s="219" t="str">
        <f t="shared" si="30"/>
        <v/>
      </c>
      <c r="T219" s="220" t="str">
        <f xml:space="preserve"> IF(AND($E219&gt;0,H219&lt;&gt;""),IF( H219="A", $E219, IF( H219="B", $E219 * Prozent_B, IF( H219="C", $E219 *Prozent_C, IF( H219="D", 0, "Fehler" ) ) ) ), "")</f>
        <v/>
      </c>
      <c r="U219" s="220" t="str">
        <f xml:space="preserve"> IF( $E219&gt;0,IF(K219&gt;0, IF( K219="A", $E219, IF( K219="B", $E219 * Prozent_B, IF( K219="C", $E219 *Prozent_C, IF( K219="D", 0, "Fehler" ) ) ) ),T219), "")</f>
        <v/>
      </c>
      <c r="V219" s="213" t="str">
        <f t="shared" si="31"/>
        <v/>
      </c>
    </row>
    <row r="220" spans="1:22" ht="127.75" thickBot="1" x14ac:dyDescent="0.35">
      <c r="A220" s="222" t="s">
        <v>1279</v>
      </c>
      <c r="B220" s="223"/>
      <c r="C220" s="222" t="s">
        <v>384</v>
      </c>
      <c r="D220" s="223" t="s">
        <v>68</v>
      </c>
      <c r="E220" s="223"/>
      <c r="F220" s="223"/>
      <c r="G220" s="226"/>
      <c r="H220" s="43"/>
      <c r="I220" s="42"/>
      <c r="J220" s="42"/>
      <c r="K220" s="213"/>
      <c r="L220" s="215"/>
      <c r="M220" s="216" t="str">
        <f t="shared" si="24"/>
        <v>Muss</v>
      </c>
      <c r="N220" s="217" t="str">
        <f t="shared" si="25"/>
        <v/>
      </c>
      <c r="O220" s="217" t="str">
        <f t="shared" si="26"/>
        <v/>
      </c>
      <c r="P220" s="218" t="str">
        <f t="shared" si="27"/>
        <v/>
      </c>
      <c r="Q220" s="217" t="str">
        <f t="shared" si="28"/>
        <v/>
      </c>
      <c r="R220" s="217" t="str">
        <f t="shared" si="29"/>
        <v/>
      </c>
      <c r="S220" s="219" t="str">
        <f t="shared" si="30"/>
        <v/>
      </c>
      <c r="T220" s="220" t="str">
        <f xml:space="preserve"> IF(AND($E220&gt;0,H220&lt;&gt;""),IF( H220="A", $E220, IF( H220="B", $E220 * Prozent_B, IF( H220="C", $E220 *Prozent_C, IF( H220="D", 0, "Fehler" ) ) ) ), "")</f>
        <v/>
      </c>
      <c r="U220" s="220" t="str">
        <f xml:space="preserve"> IF( $E220&gt;0,IF(K220&gt;0, IF( K220="A", $E220, IF( K220="B", $E220 * Prozent_B, IF( K220="C", $E220 *Prozent_C, IF( K220="D", 0, "Fehler" ) ) ) ),T220), "")</f>
        <v/>
      </c>
      <c r="V220" s="213" t="str">
        <f t="shared" si="31"/>
        <v/>
      </c>
    </row>
    <row r="221" spans="1:22" ht="85.3" thickBot="1" x14ac:dyDescent="0.35">
      <c r="A221" s="222" t="s">
        <v>1280</v>
      </c>
      <c r="B221" s="223"/>
      <c r="C221" s="222" t="s">
        <v>385</v>
      </c>
      <c r="D221" s="223" t="s">
        <v>68</v>
      </c>
      <c r="E221" s="223"/>
      <c r="F221" s="223"/>
      <c r="G221" s="226"/>
      <c r="H221" s="43"/>
      <c r="I221" s="42"/>
      <c r="J221" s="42"/>
      <c r="K221" s="213"/>
      <c r="L221" s="215"/>
      <c r="M221" s="216" t="str">
        <f t="shared" si="24"/>
        <v>Muss</v>
      </c>
      <c r="N221" s="217" t="str">
        <f t="shared" si="25"/>
        <v/>
      </c>
      <c r="O221" s="217" t="str">
        <f t="shared" si="26"/>
        <v/>
      </c>
      <c r="P221" s="218" t="str">
        <f t="shared" si="27"/>
        <v/>
      </c>
      <c r="Q221" s="217" t="str">
        <f t="shared" si="28"/>
        <v/>
      </c>
      <c r="R221" s="217" t="str">
        <f t="shared" si="29"/>
        <v/>
      </c>
      <c r="S221" s="219" t="str">
        <f t="shared" si="30"/>
        <v/>
      </c>
      <c r="T221" s="220" t="str">
        <f xml:space="preserve"> IF(AND($E221&gt;0,H221&lt;&gt;""),IF( H221="A", $E221, IF( H221="B", $E221 * Prozent_B, IF( H221="C", $E221 *Prozent_C, IF( H221="D", 0, "Fehler" ) ) ) ), "")</f>
        <v/>
      </c>
      <c r="U221" s="220" t="str">
        <f xml:space="preserve"> IF( $E221&gt;0,IF(K221&gt;0, IF( K221="A", $E221, IF( K221="B", $E221 * Prozent_B, IF( K221="C", $E221 *Prozent_C, IF( K221="D", 0, "Fehler" ) ) ) ),T221), "")</f>
        <v/>
      </c>
      <c r="V221" s="213" t="str">
        <f t="shared" si="31"/>
        <v/>
      </c>
    </row>
    <row r="222" spans="1:22" ht="99.45" thickBot="1" x14ac:dyDescent="0.35">
      <c r="A222" s="222" t="s">
        <v>1281</v>
      </c>
      <c r="B222" s="223"/>
      <c r="C222" s="222" t="s">
        <v>386</v>
      </c>
      <c r="D222" s="223" t="s">
        <v>68</v>
      </c>
      <c r="E222" s="223"/>
      <c r="F222" s="223"/>
      <c r="G222" s="226"/>
      <c r="H222" s="43"/>
      <c r="I222" s="42"/>
      <c r="J222" s="42"/>
      <c r="K222" s="213"/>
      <c r="L222" s="215"/>
      <c r="M222" s="216" t="str">
        <f t="shared" si="24"/>
        <v>Muss</v>
      </c>
      <c r="N222" s="217" t="str">
        <f t="shared" si="25"/>
        <v/>
      </c>
      <c r="O222" s="217" t="str">
        <f t="shared" si="26"/>
        <v/>
      </c>
      <c r="P222" s="218" t="str">
        <f t="shared" si="27"/>
        <v/>
      </c>
      <c r="Q222" s="217" t="str">
        <f t="shared" si="28"/>
        <v/>
      </c>
      <c r="R222" s="217" t="str">
        <f t="shared" si="29"/>
        <v/>
      </c>
      <c r="S222" s="219" t="str">
        <f t="shared" si="30"/>
        <v/>
      </c>
      <c r="T222" s="220" t="str">
        <f xml:space="preserve"> IF(AND($E222&gt;0,H222&lt;&gt;""),IF( H222="A", $E222, IF( H222="B", $E222 * Prozent_B, IF( H222="C", $E222 *Prozent_C, IF( H222="D", 0, "Fehler" ) ) ) ), "")</f>
        <v/>
      </c>
      <c r="U222" s="220" t="str">
        <f xml:space="preserve"> IF( $E222&gt;0,IF(K222&gt;0, IF( K222="A", $E222, IF( K222="B", $E222 * Prozent_B, IF( K222="C", $E222 *Prozent_C, IF( K222="D", 0, "Fehler" ) ) ) ),T222), "")</f>
        <v/>
      </c>
      <c r="V222" s="213" t="str">
        <f t="shared" si="31"/>
        <v/>
      </c>
    </row>
    <row r="223" spans="1:22" ht="113.6" thickBot="1" x14ac:dyDescent="0.35">
      <c r="A223" s="222" t="s">
        <v>1282</v>
      </c>
      <c r="B223" s="223"/>
      <c r="C223" s="222" t="s">
        <v>387</v>
      </c>
      <c r="D223" s="223" t="s">
        <v>68</v>
      </c>
      <c r="E223" s="223"/>
      <c r="F223" s="223"/>
      <c r="G223" s="226"/>
      <c r="H223" s="43"/>
      <c r="I223" s="42"/>
      <c r="J223" s="42"/>
      <c r="K223" s="213"/>
      <c r="L223" s="215"/>
      <c r="M223" s="216" t="str">
        <f t="shared" si="24"/>
        <v>Muss</v>
      </c>
      <c r="N223" s="217" t="str">
        <f t="shared" si="25"/>
        <v/>
      </c>
      <c r="O223" s="217" t="str">
        <f t="shared" si="26"/>
        <v/>
      </c>
      <c r="P223" s="218" t="str">
        <f t="shared" si="27"/>
        <v/>
      </c>
      <c r="Q223" s="217" t="str">
        <f t="shared" si="28"/>
        <v/>
      </c>
      <c r="R223" s="217" t="str">
        <f t="shared" si="29"/>
        <v/>
      </c>
      <c r="S223" s="219" t="str">
        <f t="shared" si="30"/>
        <v/>
      </c>
      <c r="T223" s="220" t="str">
        <f xml:space="preserve"> IF(AND($E223&gt;0,H223&lt;&gt;""),IF( H223="A", $E223, IF( H223="B", $E223 * Prozent_B, IF( H223="C", $E223 *Prozent_C, IF( H223="D", 0, "Fehler" ) ) ) ), "")</f>
        <v/>
      </c>
      <c r="U223" s="220" t="str">
        <f xml:space="preserve"> IF( $E223&gt;0,IF(K223&gt;0, IF( K223="A", $E223, IF( K223="B", $E223 * Prozent_B, IF( K223="C", $E223 *Prozent_C, IF( K223="D", 0, "Fehler" ) ) ) ),T223), "")</f>
        <v/>
      </c>
      <c r="V223" s="213" t="str">
        <f t="shared" si="31"/>
        <v/>
      </c>
    </row>
    <row r="224" spans="1:22" ht="15.9" thickBot="1" x14ac:dyDescent="0.35">
      <c r="A224" s="222"/>
      <c r="B224" s="223"/>
      <c r="C224" s="229" t="s">
        <v>919</v>
      </c>
      <c r="D224" s="223"/>
      <c r="E224" s="223"/>
      <c r="F224" s="223"/>
      <c r="G224" s="226"/>
      <c r="H224" s="43"/>
      <c r="I224" s="42"/>
      <c r="J224" s="42"/>
      <c r="K224" s="213"/>
      <c r="L224" s="215"/>
      <c r="M224" s="216" t="str">
        <f t="shared" si="24"/>
        <v/>
      </c>
      <c r="N224" s="217" t="str">
        <f t="shared" si="25"/>
        <v/>
      </c>
      <c r="O224" s="217" t="str">
        <f t="shared" si="26"/>
        <v/>
      </c>
      <c r="P224" s="218" t="str">
        <f t="shared" si="27"/>
        <v/>
      </c>
      <c r="Q224" s="217" t="str">
        <f t="shared" si="28"/>
        <v/>
      </c>
      <c r="R224" s="217" t="str">
        <f t="shared" si="29"/>
        <v/>
      </c>
      <c r="S224" s="219" t="str">
        <f t="shared" si="30"/>
        <v/>
      </c>
      <c r="T224" s="220" t="str">
        <f xml:space="preserve"> IF(AND($E224&gt;0,H224&lt;&gt;""),IF( H224="A", $E224, IF( H224="B", $E224 * Prozent_B, IF( H224="C", $E224 *Prozent_C, IF( H224="D", 0, "Fehler" ) ) ) ), "")</f>
        <v/>
      </c>
      <c r="U224" s="220" t="str">
        <f xml:space="preserve"> IF( $E224&gt;0,IF(K224&gt;0, IF( K224="A", $E224, IF( K224="B", $E224 * Prozent_B, IF( K224="C", $E224 *Prozent_C, IF( K224="D", 0, "Fehler" ) ) ) ),T224), "")</f>
        <v/>
      </c>
      <c r="V224" s="213" t="str">
        <f t="shared" si="31"/>
        <v/>
      </c>
    </row>
    <row r="225" spans="1:22" ht="85.3" thickBot="1" x14ac:dyDescent="0.35">
      <c r="A225" s="222" t="s">
        <v>1283</v>
      </c>
      <c r="B225" s="223"/>
      <c r="C225" s="222" t="s">
        <v>388</v>
      </c>
      <c r="D225" s="223"/>
      <c r="E225" s="230">
        <v>100</v>
      </c>
      <c r="F225" s="223"/>
      <c r="G225" s="226"/>
      <c r="H225" s="43"/>
      <c r="I225" s="42"/>
      <c r="J225" s="42"/>
      <c r="K225" s="213"/>
      <c r="L225" s="215"/>
      <c r="M225" s="216" t="str">
        <f t="shared" si="24"/>
        <v>Soll</v>
      </c>
      <c r="N225" s="217" t="str">
        <f t="shared" si="25"/>
        <v/>
      </c>
      <c r="O225" s="217" t="str">
        <f t="shared" si="26"/>
        <v/>
      </c>
      <c r="P225" s="218" t="str">
        <f t="shared" si="27"/>
        <v/>
      </c>
      <c r="Q225" s="217" t="str">
        <f t="shared" si="28"/>
        <v/>
      </c>
      <c r="R225" s="217" t="str">
        <f t="shared" si="29"/>
        <v/>
      </c>
      <c r="S225" s="219" t="str">
        <f t="shared" si="30"/>
        <v/>
      </c>
      <c r="T225" s="220" t="str">
        <f xml:space="preserve"> IF(AND($E225&gt;0,H225&lt;&gt;""),IF( H225="A", $E225, IF( H225="B", $E225 * Prozent_B, IF( H225="C", $E225 *Prozent_C, IF( H225="D", 0, "Fehler" ) ) ) ), "")</f>
        <v/>
      </c>
      <c r="U225" s="220" t="str">
        <f xml:space="preserve"> IF( $E225&gt;0,IF(K225&gt;0, IF( K225="A", $E225, IF( K225="B", $E225 * Prozent_B, IF( K225="C", $E225 *Prozent_C, IF( K225="D", 0, "Fehler" ) ) ) ),T225), "")</f>
        <v/>
      </c>
      <c r="V225" s="213" t="str">
        <f t="shared" si="31"/>
        <v/>
      </c>
    </row>
    <row r="226" spans="1:22" ht="42.9" thickBot="1" x14ac:dyDescent="0.35">
      <c r="A226" s="222" t="s">
        <v>1284</v>
      </c>
      <c r="B226" s="223"/>
      <c r="C226" s="222" t="s">
        <v>389</v>
      </c>
      <c r="D226" s="223" t="s">
        <v>68</v>
      </c>
      <c r="E226" s="223"/>
      <c r="F226" s="223"/>
      <c r="G226" s="226"/>
      <c r="H226" s="43"/>
      <c r="I226" s="42"/>
      <c r="J226" s="42"/>
      <c r="K226" s="213"/>
      <c r="L226" s="215"/>
      <c r="M226" s="216" t="str">
        <f t="shared" si="24"/>
        <v>Muss</v>
      </c>
      <c r="N226" s="217" t="str">
        <f t="shared" si="25"/>
        <v/>
      </c>
      <c r="O226" s="217" t="str">
        <f t="shared" si="26"/>
        <v/>
      </c>
      <c r="P226" s="218" t="str">
        <f t="shared" si="27"/>
        <v/>
      </c>
      <c r="Q226" s="217" t="str">
        <f t="shared" si="28"/>
        <v/>
      </c>
      <c r="R226" s="217" t="str">
        <f t="shared" si="29"/>
        <v/>
      </c>
      <c r="S226" s="219" t="str">
        <f t="shared" si="30"/>
        <v/>
      </c>
      <c r="T226" s="220" t="str">
        <f xml:space="preserve"> IF(AND($E226&gt;0,H226&lt;&gt;""),IF( H226="A", $E226, IF( H226="B", $E226 * Prozent_B, IF( H226="C", $E226 *Prozent_C, IF( H226="D", 0, "Fehler" ) ) ) ), "")</f>
        <v/>
      </c>
      <c r="U226" s="220" t="str">
        <f xml:space="preserve"> IF( $E226&gt;0,IF(K226&gt;0, IF( K226="A", $E226, IF( K226="B", $E226 * Prozent_B, IF( K226="C", $E226 *Prozent_C, IF( K226="D", 0, "Fehler" ) ) ) ),T226), "")</f>
        <v/>
      </c>
      <c r="V226" s="213" t="str">
        <f t="shared" si="31"/>
        <v/>
      </c>
    </row>
    <row r="227" spans="1:22" ht="28.75" thickBot="1" x14ac:dyDescent="0.35">
      <c r="A227" s="222" t="s">
        <v>1285</v>
      </c>
      <c r="B227" s="223"/>
      <c r="C227" s="222" t="s">
        <v>390</v>
      </c>
      <c r="D227" s="223" t="s">
        <v>68</v>
      </c>
      <c r="E227" s="223"/>
      <c r="F227" s="223"/>
      <c r="G227" s="226"/>
      <c r="H227" s="43"/>
      <c r="I227" s="42"/>
      <c r="J227" s="42"/>
      <c r="K227" s="213"/>
      <c r="L227" s="215"/>
      <c r="M227" s="216" t="str">
        <f t="shared" si="24"/>
        <v>Muss</v>
      </c>
      <c r="N227" s="217" t="str">
        <f t="shared" si="25"/>
        <v/>
      </c>
      <c r="O227" s="217" t="str">
        <f t="shared" si="26"/>
        <v/>
      </c>
      <c r="P227" s="218" t="str">
        <f t="shared" si="27"/>
        <v/>
      </c>
      <c r="Q227" s="217" t="str">
        <f t="shared" si="28"/>
        <v/>
      </c>
      <c r="R227" s="217" t="str">
        <f t="shared" si="29"/>
        <v/>
      </c>
      <c r="S227" s="219" t="str">
        <f t="shared" si="30"/>
        <v/>
      </c>
      <c r="T227" s="220" t="str">
        <f xml:space="preserve"> IF(AND($E227&gt;0,H227&lt;&gt;""),IF( H227="A", $E227, IF( H227="B", $E227 * Prozent_B, IF( H227="C", $E227 *Prozent_C, IF( H227="D", 0, "Fehler" ) ) ) ), "")</f>
        <v/>
      </c>
      <c r="U227" s="220" t="str">
        <f xml:space="preserve"> IF( $E227&gt;0,IF(K227&gt;0, IF( K227="A", $E227, IF( K227="B", $E227 * Prozent_B, IF( K227="C", $E227 *Prozent_C, IF( K227="D", 0, "Fehler" ) ) ) ),T227), "")</f>
        <v/>
      </c>
      <c r="V227" s="213" t="str">
        <f t="shared" si="31"/>
        <v/>
      </c>
    </row>
    <row r="228" spans="1:22" ht="15.9" thickBot="1" x14ac:dyDescent="0.35">
      <c r="A228" s="222"/>
      <c r="B228" s="223"/>
      <c r="C228" s="229" t="s">
        <v>920</v>
      </c>
      <c r="D228" s="223"/>
      <c r="E228" s="223"/>
      <c r="F228" s="223"/>
      <c r="G228" s="226"/>
      <c r="H228" s="43"/>
      <c r="I228" s="42"/>
      <c r="J228" s="42"/>
      <c r="K228" s="213"/>
      <c r="L228" s="215"/>
      <c r="M228" s="216" t="str">
        <f t="shared" si="24"/>
        <v/>
      </c>
      <c r="N228" s="217" t="str">
        <f t="shared" si="25"/>
        <v/>
      </c>
      <c r="O228" s="217" t="str">
        <f t="shared" si="26"/>
        <v/>
      </c>
      <c r="P228" s="218" t="str">
        <f t="shared" si="27"/>
        <v/>
      </c>
      <c r="Q228" s="217" t="str">
        <f t="shared" si="28"/>
        <v/>
      </c>
      <c r="R228" s="217" t="str">
        <f t="shared" si="29"/>
        <v/>
      </c>
      <c r="S228" s="219" t="str">
        <f t="shared" si="30"/>
        <v/>
      </c>
      <c r="T228" s="220" t="str">
        <f xml:space="preserve"> IF(AND($E228&gt;0,H228&lt;&gt;""),IF( H228="A", $E228, IF( H228="B", $E228 * Prozent_B, IF( H228="C", $E228 *Prozent_C, IF( H228="D", 0, "Fehler" ) ) ) ), "")</f>
        <v/>
      </c>
      <c r="U228" s="220" t="str">
        <f xml:space="preserve"> IF( $E228&gt;0,IF(K228&gt;0, IF( K228="A", $E228, IF( K228="B", $E228 * Prozent_B, IF( K228="C", $E228 *Prozent_C, IF( K228="D", 0, "Fehler" ) ) ) ),T228), "")</f>
        <v/>
      </c>
      <c r="V228" s="213" t="str">
        <f t="shared" si="31"/>
        <v/>
      </c>
    </row>
    <row r="229" spans="1:22" ht="141.9" thickBot="1" x14ac:dyDescent="0.35">
      <c r="A229" s="222" t="s">
        <v>1286</v>
      </c>
      <c r="B229" s="223"/>
      <c r="C229" s="222" t="s">
        <v>391</v>
      </c>
      <c r="D229" s="223"/>
      <c r="E229" s="223">
        <v>200</v>
      </c>
      <c r="F229" s="223"/>
      <c r="G229" s="226"/>
      <c r="H229" s="43"/>
      <c r="I229" s="42"/>
      <c r="J229" s="42"/>
      <c r="K229" s="213"/>
      <c r="L229" s="215"/>
      <c r="M229" s="216" t="str">
        <f t="shared" si="24"/>
        <v>Soll</v>
      </c>
      <c r="N229" s="217" t="str">
        <f t="shared" si="25"/>
        <v/>
      </c>
      <c r="O229" s="217" t="str">
        <f t="shared" si="26"/>
        <v/>
      </c>
      <c r="P229" s="218" t="str">
        <f t="shared" si="27"/>
        <v/>
      </c>
      <c r="Q229" s="217" t="str">
        <f t="shared" si="28"/>
        <v/>
      </c>
      <c r="R229" s="217" t="str">
        <f t="shared" si="29"/>
        <v/>
      </c>
      <c r="S229" s="219" t="str">
        <f t="shared" si="30"/>
        <v/>
      </c>
      <c r="T229" s="220" t="str">
        <f xml:space="preserve"> IF(AND($E229&gt;0,H229&lt;&gt;""),IF( H229="A", $E229, IF( H229="B", $E229 * Prozent_B, IF( H229="C", $E229 *Prozent_C, IF( H229="D", 0, "Fehler" ) ) ) ), "")</f>
        <v/>
      </c>
      <c r="U229" s="220" t="str">
        <f xml:space="preserve"> IF( $E229&gt;0,IF(K229&gt;0, IF( K229="A", $E229, IF( K229="B", $E229 * Prozent_B, IF( K229="C", $E229 *Prozent_C, IF( K229="D", 0, "Fehler" ) ) ) ),T229), "")</f>
        <v/>
      </c>
      <c r="V229" s="213" t="str">
        <f t="shared" si="31"/>
        <v/>
      </c>
    </row>
    <row r="230" spans="1:22" ht="15.9" thickBot="1" x14ac:dyDescent="0.35">
      <c r="A230" s="222"/>
      <c r="B230" s="223"/>
      <c r="C230" s="229" t="s">
        <v>921</v>
      </c>
      <c r="D230" s="223"/>
      <c r="E230" s="223"/>
      <c r="F230" s="223"/>
      <c r="G230" s="226"/>
      <c r="H230" s="43"/>
      <c r="I230" s="42"/>
      <c r="J230" s="42"/>
      <c r="K230" s="213"/>
      <c r="L230" s="215"/>
      <c r="M230" s="216" t="str">
        <f t="shared" si="24"/>
        <v/>
      </c>
      <c r="N230" s="217" t="str">
        <f t="shared" si="25"/>
        <v/>
      </c>
      <c r="O230" s="217" t="str">
        <f t="shared" si="26"/>
        <v/>
      </c>
      <c r="P230" s="218" t="str">
        <f t="shared" si="27"/>
        <v/>
      </c>
      <c r="Q230" s="217" t="str">
        <f t="shared" si="28"/>
        <v/>
      </c>
      <c r="R230" s="217" t="str">
        <f t="shared" si="29"/>
        <v/>
      </c>
      <c r="S230" s="219" t="str">
        <f t="shared" si="30"/>
        <v/>
      </c>
      <c r="T230" s="220" t="str">
        <f xml:space="preserve"> IF(AND($E230&gt;0,H230&lt;&gt;""),IF( H230="A", $E230, IF( H230="B", $E230 * Prozent_B, IF( H230="C", $E230 *Prozent_C, IF( H230="D", 0, "Fehler" ) ) ) ), "")</f>
        <v/>
      </c>
      <c r="U230" s="220" t="str">
        <f xml:space="preserve"> IF( $E230&gt;0,IF(K230&gt;0, IF( K230="A", $E230, IF( K230="B", $E230 * Prozent_B, IF( K230="C", $E230 *Prozent_C, IF( K230="D", 0, "Fehler" ) ) ) ),T230), "")</f>
        <v/>
      </c>
      <c r="V230" s="213" t="str">
        <f t="shared" si="31"/>
        <v/>
      </c>
    </row>
    <row r="231" spans="1:22" ht="85.3" thickBot="1" x14ac:dyDescent="0.35">
      <c r="A231" s="222" t="s">
        <v>1287</v>
      </c>
      <c r="B231" s="223"/>
      <c r="C231" s="222" t="s">
        <v>392</v>
      </c>
      <c r="D231" s="223" t="s">
        <v>68</v>
      </c>
      <c r="E231" s="223"/>
      <c r="F231" s="223"/>
      <c r="G231" s="226"/>
      <c r="H231" s="43"/>
      <c r="I231" s="42"/>
      <c r="J231" s="42"/>
      <c r="K231" s="213"/>
      <c r="L231" s="215"/>
      <c r="M231" s="216" t="str">
        <f t="shared" si="24"/>
        <v>Muss</v>
      </c>
      <c r="N231" s="217" t="str">
        <f t="shared" si="25"/>
        <v/>
      </c>
      <c r="O231" s="217" t="str">
        <f t="shared" si="26"/>
        <v/>
      </c>
      <c r="P231" s="218" t="str">
        <f t="shared" si="27"/>
        <v/>
      </c>
      <c r="Q231" s="217" t="str">
        <f t="shared" si="28"/>
        <v/>
      </c>
      <c r="R231" s="217" t="str">
        <f t="shared" si="29"/>
        <v/>
      </c>
      <c r="S231" s="219" t="str">
        <f t="shared" si="30"/>
        <v/>
      </c>
      <c r="T231" s="220" t="str">
        <f xml:space="preserve"> IF(AND($E231&gt;0,H231&lt;&gt;""),IF( H231="A", $E231, IF( H231="B", $E231 * Prozent_B, IF( H231="C", $E231 *Prozent_C, IF( H231="D", 0, "Fehler" ) ) ) ), "")</f>
        <v/>
      </c>
      <c r="U231" s="220" t="str">
        <f xml:space="preserve"> IF( $E231&gt;0,IF(K231&gt;0, IF( K231="A", $E231, IF( K231="B", $E231 * Prozent_B, IF( K231="C", $E231 *Prozent_C, IF( K231="D", 0, "Fehler" ) ) ) ),T231), "")</f>
        <v/>
      </c>
      <c r="V231" s="213" t="str">
        <f t="shared" si="31"/>
        <v/>
      </c>
    </row>
    <row r="232" spans="1:22" ht="15.9" thickBot="1" x14ac:dyDescent="0.35">
      <c r="A232" s="222"/>
      <c r="B232" s="223"/>
      <c r="C232" s="229" t="s">
        <v>922</v>
      </c>
      <c r="D232" s="223"/>
      <c r="E232" s="223"/>
      <c r="F232" s="223"/>
      <c r="G232" s="226"/>
      <c r="H232" s="43"/>
      <c r="I232" s="42"/>
      <c r="J232" s="42"/>
      <c r="K232" s="213"/>
      <c r="L232" s="215"/>
      <c r="M232" s="216" t="str">
        <f t="shared" si="24"/>
        <v/>
      </c>
      <c r="N232" s="217" t="str">
        <f t="shared" si="25"/>
        <v/>
      </c>
      <c r="O232" s="217" t="str">
        <f t="shared" si="26"/>
        <v/>
      </c>
      <c r="P232" s="218" t="str">
        <f t="shared" si="27"/>
        <v/>
      </c>
      <c r="Q232" s="217" t="str">
        <f t="shared" si="28"/>
        <v/>
      </c>
      <c r="R232" s="217" t="str">
        <f t="shared" si="29"/>
        <v/>
      </c>
      <c r="S232" s="219" t="str">
        <f t="shared" si="30"/>
        <v/>
      </c>
      <c r="T232" s="220" t="str">
        <f xml:space="preserve"> IF(AND($E232&gt;0,H232&lt;&gt;""),IF( H232="A", $E232, IF( H232="B", $E232 * Prozent_B, IF( H232="C", $E232 *Prozent_C, IF( H232="D", 0, "Fehler" ) ) ) ), "")</f>
        <v/>
      </c>
      <c r="U232" s="220" t="str">
        <f xml:space="preserve"> IF( $E232&gt;0,IF(K232&gt;0, IF( K232="A", $E232, IF( K232="B", $E232 * Prozent_B, IF( K232="C", $E232 *Prozent_C, IF( K232="D", 0, "Fehler" ) ) ) ),T232), "")</f>
        <v/>
      </c>
      <c r="V232" s="213" t="str">
        <f t="shared" si="31"/>
        <v/>
      </c>
    </row>
    <row r="233" spans="1:22" ht="57" thickBot="1" x14ac:dyDescent="0.35">
      <c r="A233" s="222" t="s">
        <v>1288</v>
      </c>
      <c r="B233" s="223"/>
      <c r="C233" s="222" t="s">
        <v>393</v>
      </c>
      <c r="D233" s="223" t="s">
        <v>68</v>
      </c>
      <c r="E233" s="223"/>
      <c r="F233" s="223"/>
      <c r="G233" s="226"/>
      <c r="H233" s="43"/>
      <c r="I233" s="42"/>
      <c r="J233" s="42"/>
      <c r="K233" s="213"/>
      <c r="L233" s="215"/>
      <c r="M233" s="216" t="str">
        <f t="shared" si="24"/>
        <v>Muss</v>
      </c>
      <c r="N233" s="217" t="str">
        <f t="shared" si="25"/>
        <v/>
      </c>
      <c r="O233" s="217" t="str">
        <f t="shared" si="26"/>
        <v/>
      </c>
      <c r="P233" s="218" t="str">
        <f t="shared" si="27"/>
        <v/>
      </c>
      <c r="Q233" s="217" t="str">
        <f t="shared" si="28"/>
        <v/>
      </c>
      <c r="R233" s="217" t="str">
        <f t="shared" si="29"/>
        <v/>
      </c>
      <c r="S233" s="219" t="str">
        <f t="shared" si="30"/>
        <v/>
      </c>
      <c r="T233" s="220" t="str">
        <f xml:space="preserve"> IF(AND($E233&gt;0,H233&lt;&gt;""),IF( H233="A", $E233, IF( H233="B", $E233 * Prozent_B, IF( H233="C", $E233 *Prozent_C, IF( H233="D", 0, "Fehler" ) ) ) ), "")</f>
        <v/>
      </c>
      <c r="U233" s="220" t="str">
        <f xml:space="preserve"> IF( $E233&gt;0,IF(K233&gt;0, IF( K233="A", $E233, IF( K233="B", $E233 * Prozent_B, IF( K233="C", $E233 *Prozent_C, IF( K233="D", 0, "Fehler" ) ) ) ),T233), "")</f>
        <v/>
      </c>
      <c r="V233" s="213" t="str">
        <f t="shared" si="31"/>
        <v/>
      </c>
    </row>
    <row r="234" spans="1:22" ht="42.9" thickBot="1" x14ac:dyDescent="0.35">
      <c r="A234" s="222" t="s">
        <v>1289</v>
      </c>
      <c r="B234" s="223"/>
      <c r="C234" s="222" t="s">
        <v>394</v>
      </c>
      <c r="D234" s="223" t="s">
        <v>68</v>
      </c>
      <c r="E234" s="223"/>
      <c r="F234" s="223"/>
      <c r="G234" s="226"/>
      <c r="H234" s="43"/>
      <c r="I234" s="42"/>
      <c r="J234" s="42"/>
      <c r="K234" s="213"/>
      <c r="L234" s="215"/>
      <c r="M234" s="216" t="str">
        <f t="shared" si="24"/>
        <v>Muss</v>
      </c>
      <c r="N234" s="217" t="str">
        <f t="shared" si="25"/>
        <v/>
      </c>
      <c r="O234" s="217" t="str">
        <f t="shared" si="26"/>
        <v/>
      </c>
      <c r="P234" s="218" t="str">
        <f t="shared" si="27"/>
        <v/>
      </c>
      <c r="Q234" s="217" t="str">
        <f t="shared" si="28"/>
        <v/>
      </c>
      <c r="R234" s="217" t="str">
        <f t="shared" si="29"/>
        <v/>
      </c>
      <c r="S234" s="219" t="str">
        <f t="shared" si="30"/>
        <v/>
      </c>
      <c r="T234" s="220" t="str">
        <f xml:space="preserve"> IF(AND($E234&gt;0,H234&lt;&gt;""),IF( H234="A", $E234, IF( H234="B", $E234 * Prozent_B, IF( H234="C", $E234 *Prozent_C, IF( H234="D", 0, "Fehler" ) ) ) ), "")</f>
        <v/>
      </c>
      <c r="U234" s="220" t="str">
        <f xml:space="preserve"> IF( $E234&gt;0,IF(K234&gt;0, IF( K234="A", $E234, IF( K234="B", $E234 * Prozent_B, IF( K234="C", $E234 *Prozent_C, IF( K234="D", 0, "Fehler" ) ) ) ),T234), "")</f>
        <v/>
      </c>
      <c r="V234" s="213" t="str">
        <f t="shared" si="31"/>
        <v/>
      </c>
    </row>
    <row r="235" spans="1:22" ht="113.6" thickBot="1" x14ac:dyDescent="0.35">
      <c r="A235" s="222" t="s">
        <v>1290</v>
      </c>
      <c r="B235" s="223"/>
      <c r="C235" s="222" t="s">
        <v>395</v>
      </c>
      <c r="D235" s="223" t="s">
        <v>68</v>
      </c>
      <c r="E235" s="223"/>
      <c r="F235" s="223"/>
      <c r="G235" s="226"/>
      <c r="H235" s="43"/>
      <c r="I235" s="42"/>
      <c r="J235" s="42"/>
      <c r="K235" s="213"/>
      <c r="L235" s="215"/>
      <c r="M235" s="216" t="str">
        <f t="shared" si="24"/>
        <v>Muss</v>
      </c>
      <c r="N235" s="217" t="str">
        <f t="shared" si="25"/>
        <v/>
      </c>
      <c r="O235" s="217" t="str">
        <f t="shared" si="26"/>
        <v/>
      </c>
      <c r="P235" s="218" t="str">
        <f t="shared" si="27"/>
        <v/>
      </c>
      <c r="Q235" s="217" t="str">
        <f t="shared" si="28"/>
        <v/>
      </c>
      <c r="R235" s="217" t="str">
        <f t="shared" si="29"/>
        <v/>
      </c>
      <c r="S235" s="219" t="str">
        <f t="shared" si="30"/>
        <v/>
      </c>
      <c r="T235" s="220" t="str">
        <f xml:space="preserve"> IF(AND($E235&gt;0,H235&lt;&gt;""),IF( H235="A", $E235, IF( H235="B", $E235 * Prozent_B, IF( H235="C", $E235 *Prozent_C, IF( H235="D", 0, "Fehler" ) ) ) ), "")</f>
        <v/>
      </c>
      <c r="U235" s="220" t="str">
        <f xml:space="preserve"> IF( $E235&gt;0,IF(K235&gt;0, IF( K235="A", $E235, IF( K235="B", $E235 * Prozent_B, IF( K235="C", $E235 *Prozent_C, IF( K235="D", 0, "Fehler" ) ) ) ),T235), "")</f>
        <v/>
      </c>
      <c r="V235" s="213" t="str">
        <f t="shared" si="31"/>
        <v/>
      </c>
    </row>
    <row r="236" spans="1:22" ht="28.75" thickBot="1" x14ac:dyDescent="0.35">
      <c r="A236" s="222" t="s">
        <v>1291</v>
      </c>
      <c r="B236" s="223"/>
      <c r="C236" s="222" t="s">
        <v>396</v>
      </c>
      <c r="D236" s="223" t="s">
        <v>68</v>
      </c>
      <c r="E236" s="223"/>
      <c r="F236" s="223"/>
      <c r="G236" s="226"/>
      <c r="H236" s="43"/>
      <c r="I236" s="42"/>
      <c r="J236" s="42"/>
      <c r="K236" s="213"/>
      <c r="L236" s="215"/>
      <c r="M236" s="216" t="str">
        <f t="shared" si="24"/>
        <v>Muss</v>
      </c>
      <c r="N236" s="217" t="str">
        <f t="shared" si="25"/>
        <v/>
      </c>
      <c r="O236" s="217" t="str">
        <f t="shared" si="26"/>
        <v/>
      </c>
      <c r="P236" s="218" t="str">
        <f t="shared" si="27"/>
        <v/>
      </c>
      <c r="Q236" s="217" t="str">
        <f t="shared" si="28"/>
        <v/>
      </c>
      <c r="R236" s="217" t="str">
        <f t="shared" si="29"/>
        <v/>
      </c>
      <c r="S236" s="219" t="str">
        <f t="shared" si="30"/>
        <v/>
      </c>
      <c r="T236" s="220" t="str">
        <f xml:space="preserve"> IF(AND($E236&gt;0,H236&lt;&gt;""),IF( H236="A", $E236, IF( H236="B", $E236 * Prozent_B, IF( H236="C", $E236 *Prozent_C, IF( H236="D", 0, "Fehler" ) ) ) ), "")</f>
        <v/>
      </c>
      <c r="U236" s="220" t="str">
        <f xml:space="preserve"> IF( $E236&gt;0,IF(K236&gt;0, IF( K236="A", $E236, IF( K236="B", $E236 * Prozent_B, IF( K236="C", $E236 *Prozent_C, IF( K236="D", 0, "Fehler" ) ) ) ),T236), "")</f>
        <v/>
      </c>
      <c r="V236" s="213" t="str">
        <f t="shared" si="31"/>
        <v/>
      </c>
    </row>
    <row r="237" spans="1:22" ht="42.9" thickBot="1" x14ac:dyDescent="0.35">
      <c r="A237" s="222" t="s">
        <v>1292</v>
      </c>
      <c r="B237" s="223"/>
      <c r="C237" s="222" t="s">
        <v>397</v>
      </c>
      <c r="D237" s="223" t="s">
        <v>68</v>
      </c>
      <c r="E237" s="223"/>
      <c r="F237" s="223"/>
      <c r="G237" s="226"/>
      <c r="H237" s="43"/>
      <c r="I237" s="42"/>
      <c r="J237" s="42"/>
      <c r="K237" s="213"/>
      <c r="L237" s="215"/>
      <c r="M237" s="216" t="str">
        <f t="shared" si="24"/>
        <v>Muss</v>
      </c>
      <c r="N237" s="217" t="str">
        <f t="shared" si="25"/>
        <v/>
      </c>
      <c r="O237" s="217" t="str">
        <f t="shared" si="26"/>
        <v/>
      </c>
      <c r="P237" s="218" t="str">
        <f t="shared" si="27"/>
        <v/>
      </c>
      <c r="Q237" s="217" t="str">
        <f t="shared" si="28"/>
        <v/>
      </c>
      <c r="R237" s="217" t="str">
        <f t="shared" si="29"/>
        <v/>
      </c>
      <c r="S237" s="219" t="str">
        <f t="shared" si="30"/>
        <v/>
      </c>
      <c r="T237" s="220" t="str">
        <f xml:space="preserve"> IF(AND($E237&gt;0,H237&lt;&gt;""),IF( H237="A", $E237, IF( H237="B", $E237 * Prozent_B, IF( H237="C", $E237 *Prozent_C, IF( H237="D", 0, "Fehler" ) ) ) ), "")</f>
        <v/>
      </c>
      <c r="U237" s="220" t="str">
        <f xml:space="preserve"> IF( $E237&gt;0,IF(K237&gt;0, IF( K237="A", $E237, IF( K237="B", $E237 * Prozent_B, IF( K237="C", $E237 *Prozent_C, IF( K237="D", 0, "Fehler" ) ) ) ),T237), "")</f>
        <v/>
      </c>
      <c r="V237" s="213" t="str">
        <f t="shared" si="31"/>
        <v/>
      </c>
    </row>
    <row r="238" spans="1:22" ht="15.9" thickBot="1" x14ac:dyDescent="0.35">
      <c r="A238" s="222"/>
      <c r="B238" s="223"/>
      <c r="C238" s="229" t="s">
        <v>923</v>
      </c>
      <c r="D238" s="223"/>
      <c r="E238" s="223"/>
      <c r="F238" s="223"/>
      <c r="G238" s="226"/>
      <c r="H238" s="43"/>
      <c r="I238" s="42"/>
      <c r="J238" s="42"/>
      <c r="K238" s="213"/>
      <c r="L238" s="215"/>
      <c r="M238" s="216" t="str">
        <f t="shared" si="24"/>
        <v/>
      </c>
      <c r="N238" s="217" t="str">
        <f t="shared" si="25"/>
        <v/>
      </c>
      <c r="O238" s="217" t="str">
        <f t="shared" si="26"/>
        <v/>
      </c>
      <c r="P238" s="218" t="str">
        <f t="shared" si="27"/>
        <v/>
      </c>
      <c r="Q238" s="217" t="str">
        <f t="shared" si="28"/>
        <v/>
      </c>
      <c r="R238" s="217" t="str">
        <f t="shared" si="29"/>
        <v/>
      </c>
      <c r="S238" s="219" t="str">
        <f t="shared" si="30"/>
        <v/>
      </c>
      <c r="T238" s="220" t="str">
        <f xml:space="preserve"> IF(AND($E238&gt;0,H238&lt;&gt;""),IF( H238="A", $E238, IF( H238="B", $E238 * Prozent_B, IF( H238="C", $E238 *Prozent_C, IF( H238="D", 0, "Fehler" ) ) ) ), "")</f>
        <v/>
      </c>
      <c r="U238" s="220" t="str">
        <f xml:space="preserve"> IF( $E238&gt;0,IF(K238&gt;0, IF( K238="A", $E238, IF( K238="B", $E238 * Prozent_B, IF( K238="C", $E238 *Prozent_C, IF( K238="D", 0, "Fehler" ) ) ) ),T238), "")</f>
        <v/>
      </c>
      <c r="V238" s="213" t="str">
        <f t="shared" si="31"/>
        <v/>
      </c>
    </row>
    <row r="239" spans="1:22" ht="156" thickBot="1" x14ac:dyDescent="0.35">
      <c r="A239" s="222"/>
      <c r="B239" s="223"/>
      <c r="C239" s="222" t="s">
        <v>398</v>
      </c>
      <c r="D239" s="223"/>
      <c r="E239" s="223"/>
      <c r="F239" s="223"/>
      <c r="G239" s="226"/>
      <c r="H239" s="43"/>
      <c r="I239" s="42"/>
      <c r="J239" s="42"/>
      <c r="K239" s="213"/>
      <c r="L239" s="215"/>
      <c r="M239" s="216" t="str">
        <f t="shared" si="24"/>
        <v/>
      </c>
      <c r="N239" s="217" t="str">
        <f t="shared" si="25"/>
        <v/>
      </c>
      <c r="O239" s="217" t="str">
        <f t="shared" si="26"/>
        <v/>
      </c>
      <c r="P239" s="218" t="str">
        <f t="shared" si="27"/>
        <v/>
      </c>
      <c r="Q239" s="217" t="str">
        <f t="shared" si="28"/>
        <v/>
      </c>
      <c r="R239" s="217" t="str">
        <f t="shared" si="29"/>
        <v/>
      </c>
      <c r="S239" s="219" t="str">
        <f t="shared" si="30"/>
        <v/>
      </c>
      <c r="T239" s="220" t="str">
        <f xml:space="preserve"> IF(AND($E239&gt;0,H239&lt;&gt;""),IF( H239="A", $E239, IF( H239="B", $E239 * Prozent_B, IF( H239="C", $E239 *Prozent_C, IF( H239="D", 0, "Fehler" ) ) ) ), "")</f>
        <v/>
      </c>
      <c r="U239" s="220" t="str">
        <f xml:space="preserve"> IF( $E239&gt;0,IF(K239&gt;0, IF( K239="A", $E239, IF( K239="B", $E239 * Prozent_B, IF( K239="C", $E239 *Prozent_C, IF( K239="D", 0, "Fehler" ) ) ) ),T239), "")</f>
        <v/>
      </c>
      <c r="V239" s="213" t="str">
        <f t="shared" si="31"/>
        <v/>
      </c>
    </row>
    <row r="240" spans="1:22" ht="57" thickBot="1" x14ac:dyDescent="0.35">
      <c r="A240" s="222" t="s">
        <v>1293</v>
      </c>
      <c r="B240" s="223"/>
      <c r="C240" s="222" t="s">
        <v>399</v>
      </c>
      <c r="D240" s="223" t="s">
        <v>68</v>
      </c>
      <c r="E240" s="223"/>
      <c r="F240" s="223"/>
      <c r="G240" s="226"/>
      <c r="H240" s="43"/>
      <c r="I240" s="42"/>
      <c r="J240" s="42"/>
      <c r="K240" s="213"/>
      <c r="L240" s="215"/>
      <c r="M240" s="216" t="str">
        <f t="shared" si="24"/>
        <v>Muss</v>
      </c>
      <c r="N240" s="217" t="str">
        <f t="shared" si="25"/>
        <v/>
      </c>
      <c r="O240" s="217" t="str">
        <f t="shared" si="26"/>
        <v/>
      </c>
      <c r="P240" s="218" t="str">
        <f t="shared" si="27"/>
        <v/>
      </c>
      <c r="Q240" s="217" t="str">
        <f t="shared" si="28"/>
        <v/>
      </c>
      <c r="R240" s="217" t="str">
        <f t="shared" si="29"/>
        <v/>
      </c>
      <c r="S240" s="219" t="str">
        <f t="shared" si="30"/>
        <v/>
      </c>
      <c r="T240" s="220" t="str">
        <f xml:space="preserve"> IF(AND($E240&gt;0,H240&lt;&gt;""),IF( H240="A", $E240, IF( H240="B", $E240 * Prozent_B, IF( H240="C", $E240 *Prozent_C, IF( H240="D", 0, "Fehler" ) ) ) ), "")</f>
        <v/>
      </c>
      <c r="U240" s="220" t="str">
        <f xml:space="preserve"> IF( $E240&gt;0,IF(K240&gt;0, IF( K240="A", $E240, IF( K240="B", $E240 * Prozent_B, IF( K240="C", $E240 *Prozent_C, IF( K240="D", 0, "Fehler" ) ) ) ),T240), "")</f>
        <v/>
      </c>
      <c r="V240" s="213" t="str">
        <f t="shared" si="31"/>
        <v/>
      </c>
    </row>
    <row r="241" spans="1:22" ht="57" thickBot="1" x14ac:dyDescent="0.35">
      <c r="A241" s="222" t="s">
        <v>1294</v>
      </c>
      <c r="B241" s="223"/>
      <c r="C241" s="222" t="s">
        <v>400</v>
      </c>
      <c r="D241" s="223"/>
      <c r="E241" s="223">
        <v>100</v>
      </c>
      <c r="F241" s="223"/>
      <c r="G241" s="226"/>
      <c r="H241" s="43"/>
      <c r="I241" s="42"/>
      <c r="J241" s="42"/>
      <c r="K241" s="213"/>
      <c r="L241" s="215"/>
      <c r="M241" s="216" t="str">
        <f t="shared" si="24"/>
        <v>Soll</v>
      </c>
      <c r="N241" s="217" t="str">
        <f t="shared" si="25"/>
        <v/>
      </c>
      <c r="O241" s="217" t="str">
        <f t="shared" si="26"/>
        <v/>
      </c>
      <c r="P241" s="218" t="str">
        <f t="shared" si="27"/>
        <v/>
      </c>
      <c r="Q241" s="217" t="str">
        <f t="shared" si="28"/>
        <v/>
      </c>
      <c r="R241" s="217" t="str">
        <f t="shared" si="29"/>
        <v/>
      </c>
      <c r="S241" s="219" t="str">
        <f t="shared" si="30"/>
        <v/>
      </c>
      <c r="T241" s="220" t="str">
        <f xml:space="preserve"> IF(AND($E241&gt;0,H241&lt;&gt;""),IF( H241="A", $E241, IF( H241="B", $E241 * Prozent_B, IF( H241="C", $E241 *Prozent_C, IF( H241="D", 0, "Fehler" ) ) ) ), "")</f>
        <v/>
      </c>
      <c r="U241" s="220" t="str">
        <f xml:space="preserve"> IF( $E241&gt;0,IF(K241&gt;0, IF( K241="A", $E241, IF( K241="B", $E241 * Prozent_B, IF( K241="C", $E241 *Prozent_C, IF( K241="D", 0, "Fehler" ) ) ) ),T241), "")</f>
        <v/>
      </c>
      <c r="V241" s="213" t="str">
        <f t="shared" si="31"/>
        <v/>
      </c>
    </row>
    <row r="242" spans="1:22" ht="28.75" thickBot="1" x14ac:dyDescent="0.35">
      <c r="A242" s="222" t="s">
        <v>1295</v>
      </c>
      <c r="B242" s="223"/>
      <c r="C242" s="222" t="s">
        <v>401</v>
      </c>
      <c r="D242" s="223" t="s">
        <v>68</v>
      </c>
      <c r="E242" s="223"/>
      <c r="F242" s="223"/>
      <c r="G242" s="226"/>
      <c r="H242" s="43"/>
      <c r="I242" s="42"/>
      <c r="J242" s="42"/>
      <c r="K242" s="213"/>
      <c r="L242" s="215"/>
      <c r="M242" s="216" t="str">
        <f t="shared" si="24"/>
        <v>Muss</v>
      </c>
      <c r="N242" s="217" t="str">
        <f t="shared" si="25"/>
        <v/>
      </c>
      <c r="O242" s="217" t="str">
        <f t="shared" si="26"/>
        <v/>
      </c>
      <c r="P242" s="218" t="str">
        <f t="shared" si="27"/>
        <v/>
      </c>
      <c r="Q242" s="217" t="str">
        <f t="shared" si="28"/>
        <v/>
      </c>
      <c r="R242" s="217" t="str">
        <f t="shared" si="29"/>
        <v/>
      </c>
      <c r="S242" s="219" t="str">
        <f t="shared" si="30"/>
        <v/>
      </c>
      <c r="T242" s="220" t="str">
        <f xml:space="preserve"> IF(AND($E242&gt;0,H242&lt;&gt;""),IF( H242="A", $E242, IF( H242="B", $E242 * Prozent_B, IF( H242="C", $E242 *Prozent_C, IF( H242="D", 0, "Fehler" ) ) ) ), "")</f>
        <v/>
      </c>
      <c r="U242" s="220" t="str">
        <f xml:space="preserve"> IF( $E242&gt;0,IF(K242&gt;0, IF( K242="A", $E242, IF( K242="B", $E242 * Prozent_B, IF( K242="C", $E242 *Prozent_C, IF( K242="D", 0, "Fehler" ) ) ) ),T242), "")</f>
        <v/>
      </c>
      <c r="V242" s="213" t="str">
        <f t="shared" si="31"/>
        <v/>
      </c>
    </row>
    <row r="243" spans="1:22" ht="28.75" thickBot="1" x14ac:dyDescent="0.35">
      <c r="A243" s="222" t="s">
        <v>1296</v>
      </c>
      <c r="B243" s="223"/>
      <c r="C243" s="222" t="s">
        <v>402</v>
      </c>
      <c r="D243" s="223" t="s">
        <v>68</v>
      </c>
      <c r="E243" s="223"/>
      <c r="F243" s="223"/>
      <c r="G243" s="226"/>
      <c r="H243" s="43"/>
      <c r="I243" s="42"/>
      <c r="J243" s="42"/>
      <c r="K243" s="213"/>
      <c r="L243" s="215"/>
      <c r="M243" s="216" t="str">
        <f t="shared" si="24"/>
        <v>Muss</v>
      </c>
      <c r="N243" s="217" t="str">
        <f t="shared" si="25"/>
        <v/>
      </c>
      <c r="O243" s="217" t="str">
        <f t="shared" si="26"/>
        <v/>
      </c>
      <c r="P243" s="218" t="str">
        <f t="shared" si="27"/>
        <v/>
      </c>
      <c r="Q243" s="217" t="str">
        <f t="shared" si="28"/>
        <v/>
      </c>
      <c r="R243" s="217" t="str">
        <f t="shared" si="29"/>
        <v/>
      </c>
      <c r="S243" s="219" t="str">
        <f t="shared" si="30"/>
        <v/>
      </c>
      <c r="T243" s="220" t="str">
        <f xml:space="preserve"> IF(AND($E243&gt;0,H243&lt;&gt;""),IF( H243="A", $E243, IF( H243="B", $E243 * Prozent_B, IF( H243="C", $E243 *Prozent_C, IF( H243="D", 0, "Fehler" ) ) ) ), "")</f>
        <v/>
      </c>
      <c r="U243" s="220" t="str">
        <f xml:space="preserve"> IF( $E243&gt;0,IF(K243&gt;0, IF( K243="A", $E243, IF( K243="B", $E243 * Prozent_B, IF( K243="C", $E243 *Prozent_C, IF( K243="D", 0, "Fehler" ) ) ) ),T243), "")</f>
        <v/>
      </c>
      <c r="V243" s="213" t="str">
        <f t="shared" si="31"/>
        <v/>
      </c>
    </row>
    <row r="244" spans="1:22" ht="28.75" thickBot="1" x14ac:dyDescent="0.35">
      <c r="A244" s="222"/>
      <c r="B244" s="223"/>
      <c r="C244" s="222" t="s">
        <v>403</v>
      </c>
      <c r="D244" s="223"/>
      <c r="E244" s="223"/>
      <c r="F244" s="223"/>
      <c r="G244" s="226"/>
      <c r="H244" s="43"/>
      <c r="I244" s="42"/>
      <c r="J244" s="42"/>
      <c r="K244" s="213"/>
      <c r="L244" s="215"/>
      <c r="M244" s="216" t="str">
        <f t="shared" si="24"/>
        <v/>
      </c>
      <c r="N244" s="217" t="str">
        <f t="shared" si="25"/>
        <v/>
      </c>
      <c r="O244" s="217" t="str">
        <f t="shared" si="26"/>
        <v/>
      </c>
      <c r="P244" s="218" t="str">
        <f t="shared" si="27"/>
        <v/>
      </c>
      <c r="Q244" s="217" t="str">
        <f t="shared" si="28"/>
        <v/>
      </c>
      <c r="R244" s="217" t="str">
        <f t="shared" si="29"/>
        <v/>
      </c>
      <c r="S244" s="219" t="str">
        <f t="shared" si="30"/>
        <v/>
      </c>
      <c r="T244" s="220" t="str">
        <f xml:space="preserve"> IF(AND($E244&gt;0,H244&lt;&gt;""),IF( H244="A", $E244, IF( H244="B", $E244 * Prozent_B, IF( H244="C", $E244 *Prozent_C, IF( H244="D", 0, "Fehler" ) ) ) ), "")</f>
        <v/>
      </c>
      <c r="U244" s="220" t="str">
        <f xml:space="preserve"> IF( $E244&gt;0,IF(K244&gt;0, IF( K244="A", $E244, IF( K244="B", $E244 * Prozent_B, IF( K244="C", $E244 *Prozent_C, IF( K244="D", 0, "Fehler" ) ) ) ),T244), "")</f>
        <v/>
      </c>
      <c r="V244" s="213" t="str">
        <f t="shared" si="31"/>
        <v/>
      </c>
    </row>
    <row r="245" spans="1:22" ht="28.75" thickBot="1" x14ac:dyDescent="0.35">
      <c r="A245" s="222" t="s">
        <v>1297</v>
      </c>
      <c r="B245" s="223"/>
      <c r="C245" s="222" t="s">
        <v>404</v>
      </c>
      <c r="D245" s="223" t="s">
        <v>68</v>
      </c>
      <c r="E245" s="223"/>
      <c r="F245" s="223"/>
      <c r="G245" s="226"/>
      <c r="H245" s="43"/>
      <c r="I245" s="42"/>
      <c r="J245" s="42"/>
      <c r="K245" s="213"/>
      <c r="L245" s="215"/>
      <c r="M245" s="216" t="str">
        <f t="shared" si="24"/>
        <v>Muss</v>
      </c>
      <c r="N245" s="217" t="str">
        <f t="shared" si="25"/>
        <v/>
      </c>
      <c r="O245" s="217" t="str">
        <f t="shared" si="26"/>
        <v/>
      </c>
      <c r="P245" s="218" t="str">
        <f t="shared" si="27"/>
        <v/>
      </c>
      <c r="Q245" s="217" t="str">
        <f t="shared" si="28"/>
        <v/>
      </c>
      <c r="R245" s="217" t="str">
        <f t="shared" si="29"/>
        <v/>
      </c>
      <c r="S245" s="219" t="str">
        <f t="shared" si="30"/>
        <v/>
      </c>
      <c r="T245" s="220" t="str">
        <f xml:space="preserve"> IF(AND($E245&gt;0,H245&lt;&gt;""),IF( H245="A", $E245, IF( H245="B", $E245 * Prozent_B, IF( H245="C", $E245 *Prozent_C, IF( H245="D", 0, "Fehler" ) ) ) ), "")</f>
        <v/>
      </c>
      <c r="U245" s="220" t="str">
        <f xml:space="preserve"> IF( $E245&gt;0,IF(K245&gt;0, IF( K245="A", $E245, IF( K245="B", $E245 * Prozent_B, IF( K245="C", $E245 *Prozent_C, IF( K245="D", 0, "Fehler" ) ) ) ),T245), "")</f>
        <v/>
      </c>
      <c r="V245" s="213" t="str">
        <f t="shared" si="31"/>
        <v/>
      </c>
    </row>
    <row r="246" spans="1:22" ht="14.6" thickBot="1" x14ac:dyDescent="0.35">
      <c r="A246" s="222" t="s">
        <v>1298</v>
      </c>
      <c r="B246" s="223"/>
      <c r="C246" s="222" t="s">
        <v>405</v>
      </c>
      <c r="D246" s="223" t="s">
        <v>68</v>
      </c>
      <c r="E246" s="223"/>
      <c r="F246" s="223"/>
      <c r="G246" s="226"/>
      <c r="H246" s="43"/>
      <c r="I246" s="42"/>
      <c r="J246" s="42"/>
      <c r="K246" s="213"/>
      <c r="L246" s="215"/>
      <c r="M246" s="216" t="str">
        <f t="shared" si="24"/>
        <v>Muss</v>
      </c>
      <c r="N246" s="217" t="str">
        <f t="shared" si="25"/>
        <v/>
      </c>
      <c r="O246" s="217" t="str">
        <f t="shared" si="26"/>
        <v/>
      </c>
      <c r="P246" s="218" t="str">
        <f t="shared" si="27"/>
        <v/>
      </c>
      <c r="Q246" s="217" t="str">
        <f t="shared" si="28"/>
        <v/>
      </c>
      <c r="R246" s="217" t="str">
        <f t="shared" si="29"/>
        <v/>
      </c>
      <c r="S246" s="219" t="str">
        <f t="shared" si="30"/>
        <v/>
      </c>
      <c r="T246" s="220" t="str">
        <f xml:space="preserve"> IF(AND($E246&gt;0,H246&lt;&gt;""),IF( H246="A", $E246, IF( H246="B", $E246 * Prozent_B, IF( H246="C", $E246 *Prozent_C, IF( H246="D", 0, "Fehler" ) ) ) ), "")</f>
        <v/>
      </c>
      <c r="U246" s="220" t="str">
        <f xml:space="preserve"> IF( $E246&gt;0,IF(K246&gt;0, IF( K246="A", $E246, IF( K246="B", $E246 * Prozent_B, IF( K246="C", $E246 *Prozent_C, IF( K246="D", 0, "Fehler" ) ) ) ),T246), "")</f>
        <v/>
      </c>
      <c r="V246" s="213" t="str">
        <f t="shared" si="31"/>
        <v/>
      </c>
    </row>
    <row r="247" spans="1:22" ht="42.9" thickBot="1" x14ac:dyDescent="0.35">
      <c r="A247" s="222"/>
      <c r="B247" s="223"/>
      <c r="C247" s="222" t="s">
        <v>406</v>
      </c>
      <c r="D247" s="223"/>
      <c r="E247" s="223"/>
      <c r="F247" s="223"/>
      <c r="G247" s="226"/>
      <c r="H247" s="43"/>
      <c r="I247" s="42"/>
      <c r="J247" s="42"/>
      <c r="K247" s="213"/>
      <c r="L247" s="215"/>
      <c r="M247" s="216" t="str">
        <f t="shared" si="24"/>
        <v/>
      </c>
      <c r="N247" s="217" t="str">
        <f t="shared" si="25"/>
        <v/>
      </c>
      <c r="O247" s="217" t="str">
        <f t="shared" si="26"/>
        <v/>
      </c>
      <c r="P247" s="218" t="str">
        <f t="shared" si="27"/>
        <v/>
      </c>
      <c r="Q247" s="217" t="str">
        <f t="shared" si="28"/>
        <v/>
      </c>
      <c r="R247" s="217" t="str">
        <f t="shared" si="29"/>
        <v/>
      </c>
      <c r="S247" s="219" t="str">
        <f t="shared" si="30"/>
        <v/>
      </c>
      <c r="T247" s="220" t="str">
        <f xml:space="preserve"> IF(AND($E247&gt;0,H247&lt;&gt;""),IF( H247="A", $E247, IF( H247="B", $E247 * Prozent_B, IF( H247="C", $E247 *Prozent_C, IF( H247="D", 0, "Fehler" ) ) ) ), "")</f>
        <v/>
      </c>
      <c r="U247" s="220" t="str">
        <f xml:space="preserve"> IF( $E247&gt;0,IF(K247&gt;0, IF( K247="A", $E247, IF( K247="B", $E247 * Prozent_B, IF( K247="C", $E247 *Prozent_C, IF( K247="D", 0, "Fehler" ) ) ) ),T247), "")</f>
        <v/>
      </c>
      <c r="V247" s="213" t="str">
        <f t="shared" si="31"/>
        <v/>
      </c>
    </row>
    <row r="248" spans="1:22" ht="14.6" thickBot="1" x14ac:dyDescent="0.35">
      <c r="A248" s="222" t="s">
        <v>1299</v>
      </c>
      <c r="B248" s="223"/>
      <c r="C248" s="222" t="s">
        <v>407</v>
      </c>
      <c r="D248" s="223" t="s">
        <v>68</v>
      </c>
      <c r="E248" s="223"/>
      <c r="F248" s="223"/>
      <c r="G248" s="226"/>
      <c r="H248" s="43"/>
      <c r="I248" s="42"/>
      <c r="J248" s="42"/>
      <c r="K248" s="213"/>
      <c r="L248" s="215"/>
      <c r="M248" s="216" t="str">
        <f t="shared" si="24"/>
        <v>Muss</v>
      </c>
      <c r="N248" s="217" t="str">
        <f t="shared" si="25"/>
        <v/>
      </c>
      <c r="O248" s="217" t="str">
        <f t="shared" si="26"/>
        <v/>
      </c>
      <c r="P248" s="218" t="str">
        <f t="shared" si="27"/>
        <v/>
      </c>
      <c r="Q248" s="217" t="str">
        <f t="shared" si="28"/>
        <v/>
      </c>
      <c r="R248" s="217" t="str">
        <f t="shared" si="29"/>
        <v/>
      </c>
      <c r="S248" s="219" t="str">
        <f t="shared" si="30"/>
        <v/>
      </c>
      <c r="T248" s="220" t="str">
        <f xml:space="preserve"> IF(AND($E248&gt;0,H248&lt;&gt;""),IF( H248="A", $E248, IF( H248="B", $E248 * Prozent_B, IF( H248="C", $E248 *Prozent_C, IF( H248="D", 0, "Fehler" ) ) ) ), "")</f>
        <v/>
      </c>
      <c r="U248" s="220" t="str">
        <f xml:space="preserve"> IF( $E248&gt;0,IF(K248&gt;0, IF( K248="A", $E248, IF( K248="B", $E248 * Prozent_B, IF( K248="C", $E248 *Prozent_C, IF( K248="D", 0, "Fehler" ) ) ) ),T248), "")</f>
        <v/>
      </c>
      <c r="V248" s="213" t="str">
        <f t="shared" si="31"/>
        <v/>
      </c>
    </row>
    <row r="249" spans="1:22" ht="15.9" thickBot="1" x14ac:dyDescent="0.35">
      <c r="A249" s="222"/>
      <c r="B249" s="223"/>
      <c r="C249" s="229" t="s">
        <v>924</v>
      </c>
      <c r="D249" s="223"/>
      <c r="E249" s="223"/>
      <c r="F249" s="223"/>
      <c r="G249" s="226"/>
      <c r="H249" s="43"/>
      <c r="I249" s="42"/>
      <c r="J249" s="42"/>
      <c r="K249" s="213"/>
      <c r="L249" s="215"/>
      <c r="M249" s="216" t="str">
        <f t="shared" si="24"/>
        <v/>
      </c>
      <c r="N249" s="217" t="str">
        <f t="shared" si="25"/>
        <v/>
      </c>
      <c r="O249" s="217" t="str">
        <f t="shared" si="26"/>
        <v/>
      </c>
      <c r="P249" s="218" t="str">
        <f t="shared" si="27"/>
        <v/>
      </c>
      <c r="Q249" s="217" t="str">
        <f t="shared" si="28"/>
        <v/>
      </c>
      <c r="R249" s="217" t="str">
        <f t="shared" si="29"/>
        <v/>
      </c>
      <c r="S249" s="219" t="str">
        <f t="shared" si="30"/>
        <v/>
      </c>
      <c r="T249" s="220" t="str">
        <f xml:space="preserve"> IF(AND($E249&gt;0,H249&lt;&gt;""),IF( H249="A", $E249, IF( H249="B", $E249 * Prozent_B, IF( H249="C", $E249 *Prozent_C, IF( H249="D", 0, "Fehler" ) ) ) ), "")</f>
        <v/>
      </c>
      <c r="U249" s="220" t="str">
        <f xml:space="preserve"> IF( $E249&gt;0,IF(K249&gt;0, IF( K249="A", $E249, IF( K249="B", $E249 * Prozent_B, IF( K249="C", $E249 *Prozent_C, IF( K249="D", 0, "Fehler" ) ) ) ),T249), "")</f>
        <v/>
      </c>
      <c r="V249" s="213" t="str">
        <f t="shared" si="31"/>
        <v/>
      </c>
    </row>
    <row r="250" spans="1:22" ht="15.9" thickBot="1" x14ac:dyDescent="0.35">
      <c r="A250" s="222"/>
      <c r="B250" s="223"/>
      <c r="C250" s="229" t="s">
        <v>925</v>
      </c>
      <c r="D250" s="223"/>
      <c r="E250" s="223"/>
      <c r="F250" s="223"/>
      <c r="G250" s="226"/>
      <c r="H250" s="43"/>
      <c r="I250" s="42"/>
      <c r="J250" s="42"/>
      <c r="K250" s="213"/>
      <c r="L250" s="215"/>
      <c r="M250" s="216" t="str">
        <f t="shared" si="24"/>
        <v/>
      </c>
      <c r="N250" s="217" t="str">
        <f t="shared" si="25"/>
        <v/>
      </c>
      <c r="O250" s="217" t="str">
        <f t="shared" si="26"/>
        <v/>
      </c>
      <c r="P250" s="218" t="str">
        <f t="shared" si="27"/>
        <v/>
      </c>
      <c r="Q250" s="217" t="str">
        <f t="shared" si="28"/>
        <v/>
      </c>
      <c r="R250" s="217" t="str">
        <f t="shared" si="29"/>
        <v/>
      </c>
      <c r="S250" s="219" t="str">
        <f t="shared" si="30"/>
        <v/>
      </c>
      <c r="T250" s="220" t="str">
        <f xml:space="preserve"> IF(AND($E250&gt;0,H250&lt;&gt;""),IF( H250="A", $E250, IF( H250="B", $E250 * Prozent_B, IF( H250="C", $E250 *Prozent_C, IF( H250="D", 0, "Fehler" ) ) ) ), "")</f>
        <v/>
      </c>
      <c r="U250" s="220" t="str">
        <f xml:space="preserve"> IF( $E250&gt;0,IF(K250&gt;0, IF( K250="A", $E250, IF( K250="B", $E250 * Prozent_B, IF( K250="C", $E250 *Prozent_C, IF( K250="D", 0, "Fehler" ) ) ) ),T250), "")</f>
        <v/>
      </c>
      <c r="V250" s="213" t="str">
        <f t="shared" si="31"/>
        <v/>
      </c>
    </row>
    <row r="251" spans="1:22" ht="71.150000000000006" thickBot="1" x14ac:dyDescent="0.35">
      <c r="A251" s="222" t="s">
        <v>1300</v>
      </c>
      <c r="B251" s="223"/>
      <c r="C251" s="222" t="s">
        <v>408</v>
      </c>
      <c r="D251" s="223" t="s">
        <v>68</v>
      </c>
      <c r="E251" s="223"/>
      <c r="F251" s="223"/>
      <c r="G251" s="226"/>
      <c r="H251" s="43"/>
      <c r="I251" s="42"/>
      <c r="J251" s="42"/>
      <c r="K251" s="213"/>
      <c r="L251" s="215"/>
      <c r="M251" s="216" t="str">
        <f t="shared" si="24"/>
        <v>Muss</v>
      </c>
      <c r="N251" s="217" t="str">
        <f t="shared" si="25"/>
        <v/>
      </c>
      <c r="O251" s="217" t="str">
        <f t="shared" si="26"/>
        <v/>
      </c>
      <c r="P251" s="218" t="str">
        <f t="shared" si="27"/>
        <v/>
      </c>
      <c r="Q251" s="217" t="str">
        <f t="shared" si="28"/>
        <v/>
      </c>
      <c r="R251" s="217" t="str">
        <f t="shared" si="29"/>
        <v/>
      </c>
      <c r="S251" s="219" t="str">
        <f t="shared" si="30"/>
        <v/>
      </c>
      <c r="T251" s="220" t="str">
        <f xml:space="preserve"> IF(AND($E251&gt;0,H251&lt;&gt;""),IF( H251="A", $E251, IF( H251="B", $E251 * Prozent_B, IF( H251="C", $E251 *Prozent_C, IF( H251="D", 0, "Fehler" ) ) ) ), "")</f>
        <v/>
      </c>
      <c r="U251" s="220" t="str">
        <f xml:space="preserve"> IF( $E251&gt;0,IF(K251&gt;0, IF( K251="A", $E251, IF( K251="B", $E251 * Prozent_B, IF( K251="C", $E251 *Prozent_C, IF( K251="D", 0, "Fehler" ) ) ) ),T251), "")</f>
        <v/>
      </c>
      <c r="V251" s="213" t="str">
        <f t="shared" si="31"/>
        <v/>
      </c>
    </row>
    <row r="252" spans="1:22" ht="71.150000000000006" thickBot="1" x14ac:dyDescent="0.35">
      <c r="A252" s="222" t="s">
        <v>1301</v>
      </c>
      <c r="B252" s="223"/>
      <c r="C252" s="222" t="s">
        <v>409</v>
      </c>
      <c r="D252" s="223" t="s">
        <v>68</v>
      </c>
      <c r="E252" s="223"/>
      <c r="F252" s="223"/>
      <c r="G252" s="226"/>
      <c r="H252" s="43"/>
      <c r="I252" s="42"/>
      <c r="J252" s="42"/>
      <c r="K252" s="213"/>
      <c r="L252" s="215"/>
      <c r="M252" s="216" t="str">
        <f t="shared" si="24"/>
        <v>Muss</v>
      </c>
      <c r="N252" s="217" t="str">
        <f t="shared" si="25"/>
        <v/>
      </c>
      <c r="O252" s="217" t="str">
        <f t="shared" si="26"/>
        <v/>
      </c>
      <c r="P252" s="218" t="str">
        <f t="shared" si="27"/>
        <v/>
      </c>
      <c r="Q252" s="217" t="str">
        <f t="shared" si="28"/>
        <v/>
      </c>
      <c r="R252" s="217" t="str">
        <f t="shared" si="29"/>
        <v/>
      </c>
      <c r="S252" s="219" t="str">
        <f t="shared" si="30"/>
        <v/>
      </c>
      <c r="T252" s="220" t="str">
        <f xml:space="preserve"> IF(AND($E252&gt;0,H252&lt;&gt;""),IF( H252="A", $E252, IF( H252="B", $E252 * Prozent_B, IF( H252="C", $E252 *Prozent_C, IF( H252="D", 0, "Fehler" ) ) ) ), "")</f>
        <v/>
      </c>
      <c r="U252" s="220" t="str">
        <f xml:space="preserve"> IF( $E252&gt;0,IF(K252&gt;0, IF( K252="A", $E252, IF( K252="B", $E252 * Prozent_B, IF( K252="C", $E252 *Prozent_C, IF( K252="D", 0, "Fehler" ) ) ) ),T252), "")</f>
        <v/>
      </c>
      <c r="V252" s="213" t="str">
        <f t="shared" si="31"/>
        <v/>
      </c>
    </row>
    <row r="253" spans="1:22" ht="57" thickBot="1" x14ac:dyDescent="0.35">
      <c r="A253" s="222" t="s">
        <v>1302</v>
      </c>
      <c r="B253" s="223"/>
      <c r="C253" s="222" t="s">
        <v>410</v>
      </c>
      <c r="D253" s="223" t="s">
        <v>68</v>
      </c>
      <c r="E253" s="223"/>
      <c r="F253" s="223"/>
      <c r="G253" s="226"/>
      <c r="H253" s="43"/>
      <c r="I253" s="42"/>
      <c r="J253" s="42"/>
      <c r="K253" s="213"/>
      <c r="L253" s="215"/>
      <c r="M253" s="216" t="str">
        <f t="shared" si="24"/>
        <v>Muss</v>
      </c>
      <c r="N253" s="217" t="str">
        <f t="shared" si="25"/>
        <v/>
      </c>
      <c r="O253" s="217" t="str">
        <f t="shared" si="26"/>
        <v/>
      </c>
      <c r="P253" s="218" t="str">
        <f t="shared" si="27"/>
        <v/>
      </c>
      <c r="Q253" s="217" t="str">
        <f t="shared" si="28"/>
        <v/>
      </c>
      <c r="R253" s="217" t="str">
        <f t="shared" si="29"/>
        <v/>
      </c>
      <c r="S253" s="219" t="str">
        <f t="shared" si="30"/>
        <v/>
      </c>
      <c r="T253" s="220" t="str">
        <f xml:space="preserve"> IF(AND($E253&gt;0,H253&lt;&gt;""),IF( H253="A", $E253, IF( H253="B", $E253 * Prozent_B, IF( H253="C", $E253 *Prozent_C, IF( H253="D", 0, "Fehler" ) ) ) ), "")</f>
        <v/>
      </c>
      <c r="U253" s="220" t="str">
        <f xml:space="preserve"> IF( $E253&gt;0,IF(K253&gt;0, IF( K253="A", $E253, IF( K253="B", $E253 * Prozent_B, IF( K253="C", $E253 *Prozent_C, IF( K253="D", 0, "Fehler" ) ) ) ),T253), "")</f>
        <v/>
      </c>
      <c r="V253" s="213" t="str">
        <f t="shared" si="31"/>
        <v/>
      </c>
    </row>
    <row r="254" spans="1:22" ht="42.9" thickBot="1" x14ac:dyDescent="0.35">
      <c r="A254" s="222" t="s">
        <v>1303</v>
      </c>
      <c r="B254" s="223"/>
      <c r="C254" s="222" t="s">
        <v>411</v>
      </c>
      <c r="D254" s="223"/>
      <c r="E254" s="230">
        <v>100</v>
      </c>
      <c r="F254" s="223" t="s">
        <v>326</v>
      </c>
      <c r="G254" s="226"/>
      <c r="H254" s="43"/>
      <c r="I254" s="42"/>
      <c r="J254" s="42"/>
      <c r="K254" s="213"/>
      <c r="L254" s="215"/>
      <c r="M254" s="216" t="str">
        <f t="shared" si="24"/>
        <v>Soll</v>
      </c>
      <c r="N254" s="217" t="str">
        <f t="shared" si="25"/>
        <v/>
      </c>
      <c r="O254" s="217" t="str">
        <f t="shared" si="26"/>
        <v/>
      </c>
      <c r="P254" s="218" t="str">
        <f t="shared" si="27"/>
        <v/>
      </c>
      <c r="Q254" s="217" t="str">
        <f t="shared" si="28"/>
        <v/>
      </c>
      <c r="R254" s="217" t="str">
        <f t="shared" si="29"/>
        <v/>
      </c>
      <c r="S254" s="219" t="str">
        <f t="shared" si="30"/>
        <v xml:space="preserve"> 'E' richtig?</v>
      </c>
      <c r="T254" s="220" t="str">
        <f xml:space="preserve"> IF(AND($E254&gt;0,H254&lt;&gt;""),IF( H254="A", $E254, IF( H254="B", $E254 * Prozent_B, IF( H254="C", $E254 *Prozent_C, IF( H254="D", 0, "Fehler" ) ) ) ), "")</f>
        <v/>
      </c>
      <c r="U254" s="220" t="str">
        <f xml:space="preserve"> IF( $E254&gt;0,IF(K254&gt;0, IF( K254="A", $E254, IF( K254="B", $E254 * Prozent_B, IF( K254="C", $E254 *Prozent_C, IF( K254="D", 0, "Fehler" ) ) ) ),T254), "")</f>
        <v/>
      </c>
      <c r="V254" s="213" t="str">
        <f t="shared" si="31"/>
        <v/>
      </c>
    </row>
    <row r="255" spans="1:22" ht="15.9" thickBot="1" x14ac:dyDescent="0.35">
      <c r="A255" s="222"/>
      <c r="B255" s="223"/>
      <c r="C255" s="229" t="s">
        <v>926</v>
      </c>
      <c r="D255" s="223"/>
      <c r="E255" s="223"/>
      <c r="F255" s="223"/>
      <c r="G255" s="226"/>
      <c r="H255" s="43"/>
      <c r="I255" s="42"/>
      <c r="J255" s="42"/>
      <c r="K255" s="213"/>
      <c r="L255" s="215"/>
      <c r="M255" s="216" t="str">
        <f t="shared" si="24"/>
        <v/>
      </c>
      <c r="N255" s="217" t="str">
        <f t="shared" si="25"/>
        <v/>
      </c>
      <c r="O255" s="217" t="str">
        <f t="shared" si="26"/>
        <v/>
      </c>
      <c r="P255" s="218" t="str">
        <f t="shared" si="27"/>
        <v/>
      </c>
      <c r="Q255" s="217" t="str">
        <f t="shared" si="28"/>
        <v/>
      </c>
      <c r="R255" s="217" t="str">
        <f t="shared" si="29"/>
        <v/>
      </c>
      <c r="S255" s="219" t="str">
        <f t="shared" si="30"/>
        <v/>
      </c>
      <c r="T255" s="220" t="str">
        <f xml:space="preserve"> IF(AND($E255&gt;0,H255&lt;&gt;""),IF( H255="A", $E255, IF( H255="B", $E255 * Prozent_B, IF( H255="C", $E255 *Prozent_C, IF( H255="D", 0, "Fehler" ) ) ) ), "")</f>
        <v/>
      </c>
      <c r="U255" s="220" t="str">
        <f xml:space="preserve"> IF( $E255&gt;0,IF(K255&gt;0, IF( K255="A", $E255, IF( K255="B", $E255 * Prozent_B, IF( K255="C", $E255 *Prozent_C, IF( K255="D", 0, "Fehler" ) ) ) ),T255), "")</f>
        <v/>
      </c>
      <c r="V255" s="213" t="str">
        <f t="shared" si="31"/>
        <v/>
      </c>
    </row>
    <row r="256" spans="1:22" ht="42.9" thickBot="1" x14ac:dyDescent="0.35">
      <c r="A256" s="222" t="s">
        <v>1304</v>
      </c>
      <c r="B256" s="223"/>
      <c r="C256" s="222" t="s">
        <v>412</v>
      </c>
      <c r="D256" s="223" t="s">
        <v>68</v>
      </c>
      <c r="E256" s="223"/>
      <c r="F256" s="223"/>
      <c r="G256" s="226"/>
      <c r="H256" s="43"/>
      <c r="I256" s="42"/>
      <c r="J256" s="42"/>
      <c r="K256" s="213"/>
      <c r="L256" s="215"/>
      <c r="M256" s="216" t="str">
        <f t="shared" si="24"/>
        <v>Muss</v>
      </c>
      <c r="N256" s="217" t="str">
        <f t="shared" si="25"/>
        <v/>
      </c>
      <c r="O256" s="217" t="str">
        <f t="shared" si="26"/>
        <v/>
      </c>
      <c r="P256" s="218" t="str">
        <f t="shared" si="27"/>
        <v/>
      </c>
      <c r="Q256" s="217" t="str">
        <f t="shared" si="28"/>
        <v/>
      </c>
      <c r="R256" s="217" t="str">
        <f t="shared" si="29"/>
        <v/>
      </c>
      <c r="S256" s="219" t="str">
        <f t="shared" si="30"/>
        <v/>
      </c>
      <c r="T256" s="220" t="str">
        <f xml:space="preserve"> IF(AND($E256&gt;0,H256&lt;&gt;""),IF( H256="A", $E256, IF( H256="B", $E256 * Prozent_B, IF( H256="C", $E256 *Prozent_C, IF( H256="D", 0, "Fehler" ) ) ) ), "")</f>
        <v/>
      </c>
      <c r="U256" s="220" t="str">
        <f xml:space="preserve"> IF( $E256&gt;0,IF(K256&gt;0, IF( K256="A", $E256, IF( K256="B", $E256 * Prozent_B, IF( K256="C", $E256 *Prozent_C, IF( K256="D", 0, "Fehler" ) ) ) ),T256), "")</f>
        <v/>
      </c>
      <c r="V256" s="213" t="str">
        <f t="shared" si="31"/>
        <v/>
      </c>
    </row>
    <row r="257" spans="1:22" ht="14.6" thickBot="1" x14ac:dyDescent="0.35">
      <c r="A257" s="222"/>
      <c r="B257" s="223"/>
      <c r="C257" s="228" t="s">
        <v>927</v>
      </c>
      <c r="D257" s="223"/>
      <c r="E257" s="223"/>
      <c r="F257" s="223"/>
      <c r="G257" s="226"/>
      <c r="H257" s="43"/>
      <c r="I257" s="42"/>
      <c r="J257" s="42"/>
      <c r="K257" s="213"/>
      <c r="L257" s="215"/>
      <c r="M257" s="216" t="str">
        <f t="shared" si="24"/>
        <v/>
      </c>
      <c r="N257" s="217" t="str">
        <f t="shared" si="25"/>
        <v/>
      </c>
      <c r="O257" s="217" t="str">
        <f t="shared" si="26"/>
        <v/>
      </c>
      <c r="P257" s="218" t="str">
        <f t="shared" si="27"/>
        <v/>
      </c>
      <c r="Q257" s="217" t="str">
        <f t="shared" si="28"/>
        <v/>
      </c>
      <c r="R257" s="217" t="str">
        <f t="shared" si="29"/>
        <v/>
      </c>
      <c r="S257" s="219" t="str">
        <f t="shared" si="30"/>
        <v/>
      </c>
      <c r="T257" s="220" t="str">
        <f xml:space="preserve"> IF(AND($E257&gt;0,H257&lt;&gt;""),IF( H257="A", $E257, IF( H257="B", $E257 * Prozent_B, IF( H257="C", $E257 *Prozent_C, IF( H257="D", 0, "Fehler" ) ) ) ), "")</f>
        <v/>
      </c>
      <c r="U257" s="220" t="str">
        <f xml:space="preserve"> IF( $E257&gt;0,IF(K257&gt;0, IF( K257="A", $E257, IF( K257="B", $E257 * Prozent_B, IF( K257="C", $E257 *Prozent_C, IF( K257="D", 0, "Fehler" ) ) ) ),T257), "")</f>
        <v/>
      </c>
      <c r="V257" s="213" t="str">
        <f t="shared" si="31"/>
        <v/>
      </c>
    </row>
    <row r="258" spans="1:22" ht="28.75" thickBot="1" x14ac:dyDescent="0.35">
      <c r="A258" s="222" t="s">
        <v>1305</v>
      </c>
      <c r="B258" s="223"/>
      <c r="C258" s="222" t="s">
        <v>413</v>
      </c>
      <c r="D258" s="223" t="s">
        <v>68</v>
      </c>
      <c r="E258" s="223"/>
      <c r="F258" s="223"/>
      <c r="G258" s="226"/>
      <c r="H258" s="43"/>
      <c r="I258" s="42"/>
      <c r="J258" s="42"/>
      <c r="K258" s="213"/>
      <c r="L258" s="215"/>
      <c r="M258" s="216" t="str">
        <f t="shared" si="24"/>
        <v>Muss</v>
      </c>
      <c r="N258" s="217" t="str">
        <f t="shared" si="25"/>
        <v/>
      </c>
      <c r="O258" s="217" t="str">
        <f t="shared" si="26"/>
        <v/>
      </c>
      <c r="P258" s="218" t="str">
        <f t="shared" si="27"/>
        <v/>
      </c>
      <c r="Q258" s="217" t="str">
        <f t="shared" si="28"/>
        <v/>
      </c>
      <c r="R258" s="217" t="str">
        <f t="shared" si="29"/>
        <v/>
      </c>
      <c r="S258" s="219" t="str">
        <f t="shared" si="30"/>
        <v/>
      </c>
      <c r="T258" s="220" t="str">
        <f xml:space="preserve"> IF(AND($E258&gt;0,H258&lt;&gt;""),IF( H258="A", $E258, IF( H258="B", $E258 * Prozent_B, IF( H258="C", $E258 *Prozent_C, IF( H258="D", 0, "Fehler" ) ) ) ), "")</f>
        <v/>
      </c>
      <c r="U258" s="220" t="str">
        <f xml:space="preserve"> IF( $E258&gt;0,IF(K258&gt;0, IF( K258="A", $E258, IF( K258="B", $E258 * Prozent_B, IF( K258="C", $E258 *Prozent_C, IF( K258="D", 0, "Fehler" ) ) ) ),T258), "")</f>
        <v/>
      </c>
      <c r="V258" s="213" t="str">
        <f t="shared" si="31"/>
        <v/>
      </c>
    </row>
    <row r="259" spans="1:22" ht="57" thickBot="1" x14ac:dyDescent="0.35">
      <c r="A259" s="222" t="s">
        <v>1306</v>
      </c>
      <c r="B259" s="223"/>
      <c r="C259" s="222" t="s">
        <v>414</v>
      </c>
      <c r="D259" s="223" t="s">
        <v>68</v>
      </c>
      <c r="E259" s="223"/>
      <c r="F259" s="223"/>
      <c r="G259" s="226"/>
      <c r="H259" s="43"/>
      <c r="I259" s="42"/>
      <c r="J259" s="42"/>
      <c r="K259" s="213"/>
      <c r="L259" s="215"/>
      <c r="M259" s="216" t="str">
        <f t="shared" si="24"/>
        <v>Muss</v>
      </c>
      <c r="N259" s="217" t="str">
        <f t="shared" si="25"/>
        <v/>
      </c>
      <c r="O259" s="217" t="str">
        <f t="shared" si="26"/>
        <v/>
      </c>
      <c r="P259" s="218" t="str">
        <f t="shared" si="27"/>
        <v/>
      </c>
      <c r="Q259" s="217" t="str">
        <f t="shared" si="28"/>
        <v/>
      </c>
      <c r="R259" s="217" t="str">
        <f t="shared" si="29"/>
        <v/>
      </c>
      <c r="S259" s="219" t="str">
        <f t="shared" si="30"/>
        <v/>
      </c>
      <c r="T259" s="220" t="str">
        <f xml:space="preserve"> IF(AND($E259&gt;0,H259&lt;&gt;""),IF( H259="A", $E259, IF( H259="B", $E259 * Prozent_B, IF( H259="C", $E259 *Prozent_C, IF( H259="D", 0, "Fehler" ) ) ) ), "")</f>
        <v/>
      </c>
      <c r="U259" s="220" t="str">
        <f xml:space="preserve"> IF( $E259&gt;0,IF(K259&gt;0, IF( K259="A", $E259, IF( K259="B", $E259 * Prozent_B, IF( K259="C", $E259 *Prozent_C, IF( K259="D", 0, "Fehler" ) ) ) ),T259), "")</f>
        <v/>
      </c>
      <c r="V259" s="213" t="str">
        <f t="shared" si="31"/>
        <v/>
      </c>
    </row>
    <row r="260" spans="1:22" ht="42.9" thickBot="1" x14ac:dyDescent="0.35">
      <c r="A260" s="222" t="s">
        <v>1307</v>
      </c>
      <c r="B260" s="223"/>
      <c r="C260" s="222" t="s">
        <v>415</v>
      </c>
      <c r="D260" s="223" t="s">
        <v>68</v>
      </c>
      <c r="E260" s="223"/>
      <c r="F260" s="223"/>
      <c r="G260" s="226"/>
      <c r="H260" s="43"/>
      <c r="I260" s="42"/>
      <c r="J260" s="42"/>
      <c r="K260" s="213"/>
      <c r="L260" s="215"/>
      <c r="M260" s="216" t="str">
        <f t="shared" si="24"/>
        <v>Muss</v>
      </c>
      <c r="N260" s="217" t="str">
        <f t="shared" si="25"/>
        <v/>
      </c>
      <c r="O260" s="217" t="str">
        <f t="shared" si="26"/>
        <v/>
      </c>
      <c r="P260" s="218" t="str">
        <f t="shared" si="27"/>
        <v/>
      </c>
      <c r="Q260" s="217" t="str">
        <f t="shared" si="28"/>
        <v/>
      </c>
      <c r="R260" s="217" t="str">
        <f t="shared" si="29"/>
        <v/>
      </c>
      <c r="S260" s="219" t="str">
        <f t="shared" si="30"/>
        <v/>
      </c>
      <c r="T260" s="220" t="str">
        <f xml:space="preserve"> IF(AND($E260&gt;0,H260&lt;&gt;""),IF( H260="A", $E260, IF( H260="B", $E260 * Prozent_B, IF( H260="C", $E260 *Prozent_C, IF( H260="D", 0, "Fehler" ) ) ) ), "")</f>
        <v/>
      </c>
      <c r="U260" s="220" t="str">
        <f xml:space="preserve"> IF( $E260&gt;0,IF(K260&gt;0, IF( K260="A", $E260, IF( K260="B", $E260 * Prozent_B, IF( K260="C", $E260 *Prozent_C, IF( K260="D", 0, "Fehler" ) ) ) ),T260), "")</f>
        <v/>
      </c>
      <c r="V260" s="213" t="str">
        <f t="shared" si="31"/>
        <v/>
      </c>
    </row>
    <row r="261" spans="1:22" ht="42.9" thickBot="1" x14ac:dyDescent="0.35">
      <c r="A261" s="222" t="s">
        <v>1308</v>
      </c>
      <c r="B261" s="223"/>
      <c r="C261" s="222" t="s">
        <v>416</v>
      </c>
      <c r="D261" s="223" t="s">
        <v>68</v>
      </c>
      <c r="E261" s="223"/>
      <c r="F261" s="223"/>
      <c r="G261" s="226"/>
      <c r="H261" s="43"/>
      <c r="I261" s="42"/>
      <c r="J261" s="42"/>
      <c r="K261" s="213"/>
      <c r="L261" s="215"/>
      <c r="M261" s="216" t="str">
        <f t="shared" si="24"/>
        <v>Muss</v>
      </c>
      <c r="N261" s="217" t="str">
        <f t="shared" si="25"/>
        <v/>
      </c>
      <c r="O261" s="217" t="str">
        <f t="shared" si="26"/>
        <v/>
      </c>
      <c r="P261" s="218" t="str">
        <f t="shared" si="27"/>
        <v/>
      </c>
      <c r="Q261" s="217" t="str">
        <f t="shared" si="28"/>
        <v/>
      </c>
      <c r="R261" s="217" t="str">
        <f t="shared" si="29"/>
        <v/>
      </c>
      <c r="S261" s="219" t="str">
        <f t="shared" si="30"/>
        <v/>
      </c>
      <c r="T261" s="220" t="str">
        <f xml:space="preserve"> IF(AND($E261&gt;0,H261&lt;&gt;""),IF( H261="A", $E261, IF( H261="B", $E261 * Prozent_B, IF( H261="C", $E261 *Prozent_C, IF( H261="D", 0, "Fehler" ) ) ) ), "")</f>
        <v/>
      </c>
      <c r="U261" s="220" t="str">
        <f xml:space="preserve"> IF( $E261&gt;0,IF(K261&gt;0, IF( K261="A", $E261, IF( K261="B", $E261 * Prozent_B, IF( K261="C", $E261 *Prozent_C, IF( K261="D", 0, "Fehler" ) ) ) ),T261), "")</f>
        <v/>
      </c>
      <c r="V261" s="213" t="str">
        <f t="shared" si="31"/>
        <v/>
      </c>
    </row>
    <row r="262" spans="1:22" ht="14.6" thickBot="1" x14ac:dyDescent="0.35">
      <c r="A262" s="222"/>
      <c r="B262" s="223"/>
      <c r="C262" s="228" t="s">
        <v>928</v>
      </c>
      <c r="D262" s="223"/>
      <c r="E262" s="223"/>
      <c r="F262" s="223"/>
      <c r="G262" s="226"/>
      <c r="H262" s="43"/>
      <c r="I262" s="42"/>
      <c r="J262" s="42"/>
      <c r="K262" s="213"/>
      <c r="L262" s="215"/>
      <c r="M262" s="216" t="str">
        <f t="shared" si="24"/>
        <v/>
      </c>
      <c r="N262" s="217" t="str">
        <f t="shared" si="25"/>
        <v/>
      </c>
      <c r="O262" s="217" t="str">
        <f t="shared" si="26"/>
        <v/>
      </c>
      <c r="P262" s="218" t="str">
        <f t="shared" si="27"/>
        <v/>
      </c>
      <c r="Q262" s="217" t="str">
        <f t="shared" si="28"/>
        <v/>
      </c>
      <c r="R262" s="217" t="str">
        <f t="shared" si="29"/>
        <v/>
      </c>
      <c r="S262" s="219" t="str">
        <f t="shared" si="30"/>
        <v/>
      </c>
      <c r="T262" s="220" t="str">
        <f xml:space="preserve"> IF(AND($E262&gt;0,H262&lt;&gt;""),IF( H262="A", $E262, IF( H262="B", $E262 * Prozent_B, IF( H262="C", $E262 *Prozent_C, IF( H262="D", 0, "Fehler" ) ) ) ), "")</f>
        <v/>
      </c>
      <c r="U262" s="220" t="str">
        <f xml:space="preserve"> IF( $E262&gt;0,IF(K262&gt;0, IF( K262="A", $E262, IF( K262="B", $E262 * Prozent_B, IF( K262="C", $E262 *Prozent_C, IF( K262="D", 0, "Fehler" ) ) ) ),T262), "")</f>
        <v/>
      </c>
      <c r="V262" s="213" t="str">
        <f t="shared" si="31"/>
        <v/>
      </c>
    </row>
    <row r="263" spans="1:22" ht="57" thickBot="1" x14ac:dyDescent="0.35">
      <c r="A263" s="222" t="s">
        <v>1309</v>
      </c>
      <c r="B263" s="223"/>
      <c r="C263" s="222" t="s">
        <v>417</v>
      </c>
      <c r="D263" s="223" t="s">
        <v>68</v>
      </c>
      <c r="E263" s="223"/>
      <c r="F263" s="223"/>
      <c r="G263" s="226"/>
      <c r="H263" s="43"/>
      <c r="I263" s="42"/>
      <c r="J263" s="42"/>
      <c r="K263" s="213"/>
      <c r="L263" s="215"/>
      <c r="M263" s="216" t="str">
        <f t="shared" si="24"/>
        <v>Muss</v>
      </c>
      <c r="N263" s="217" t="str">
        <f t="shared" si="25"/>
        <v/>
      </c>
      <c r="O263" s="217" t="str">
        <f t="shared" si="26"/>
        <v/>
      </c>
      <c r="P263" s="218" t="str">
        <f t="shared" si="27"/>
        <v/>
      </c>
      <c r="Q263" s="217" t="str">
        <f t="shared" si="28"/>
        <v/>
      </c>
      <c r="R263" s="217" t="str">
        <f t="shared" si="29"/>
        <v/>
      </c>
      <c r="S263" s="219" t="str">
        <f t="shared" si="30"/>
        <v/>
      </c>
      <c r="T263" s="220" t="str">
        <f xml:space="preserve"> IF(AND($E263&gt;0,H263&lt;&gt;""),IF( H263="A", $E263, IF( H263="B", $E263 * Prozent_B, IF( H263="C", $E263 *Prozent_C, IF( H263="D", 0, "Fehler" ) ) ) ), "")</f>
        <v/>
      </c>
      <c r="U263" s="220" t="str">
        <f xml:space="preserve"> IF( $E263&gt;0,IF(K263&gt;0, IF( K263="A", $E263, IF( K263="B", $E263 * Prozent_B, IF( K263="C", $E263 *Prozent_C, IF( K263="D", 0, "Fehler" ) ) ) ),T263), "")</f>
        <v/>
      </c>
      <c r="V263" s="213" t="str">
        <f t="shared" si="31"/>
        <v/>
      </c>
    </row>
    <row r="264" spans="1:22" ht="14.6" thickBot="1" x14ac:dyDescent="0.35">
      <c r="A264" s="222" t="s">
        <v>1310</v>
      </c>
      <c r="B264" s="223"/>
      <c r="C264" s="222" t="s">
        <v>418</v>
      </c>
      <c r="D264" s="223" t="s">
        <v>68</v>
      </c>
      <c r="E264" s="223"/>
      <c r="F264" s="223"/>
      <c r="G264" s="226"/>
      <c r="H264" s="43"/>
      <c r="I264" s="42"/>
      <c r="J264" s="42"/>
      <c r="K264" s="213"/>
      <c r="L264" s="215"/>
      <c r="M264" s="216" t="str">
        <f t="shared" si="24"/>
        <v>Muss</v>
      </c>
      <c r="N264" s="217" t="str">
        <f t="shared" si="25"/>
        <v/>
      </c>
      <c r="O264" s="217" t="str">
        <f t="shared" si="26"/>
        <v/>
      </c>
      <c r="P264" s="218" t="str">
        <f t="shared" si="27"/>
        <v/>
      </c>
      <c r="Q264" s="217" t="str">
        <f t="shared" si="28"/>
        <v/>
      </c>
      <c r="R264" s="217" t="str">
        <f t="shared" si="29"/>
        <v/>
      </c>
      <c r="S264" s="219" t="str">
        <f t="shared" si="30"/>
        <v/>
      </c>
      <c r="T264" s="220" t="str">
        <f xml:space="preserve"> IF(AND($E264&gt;0,H264&lt;&gt;""),IF( H264="A", $E264, IF( H264="B", $E264 * Prozent_B, IF( H264="C", $E264 *Prozent_C, IF( H264="D", 0, "Fehler" ) ) ) ), "")</f>
        <v/>
      </c>
      <c r="U264" s="220" t="str">
        <f xml:space="preserve"> IF( $E264&gt;0,IF(K264&gt;0, IF( K264="A", $E264, IF( K264="B", $E264 * Prozent_B, IF( K264="C", $E264 *Prozent_C, IF( K264="D", 0, "Fehler" ) ) ) ),T264), "")</f>
        <v/>
      </c>
      <c r="V264" s="213" t="str">
        <f t="shared" si="31"/>
        <v/>
      </c>
    </row>
    <row r="265" spans="1:22" ht="15.9" thickBot="1" x14ac:dyDescent="0.35">
      <c r="A265" s="222"/>
      <c r="B265" s="223"/>
      <c r="C265" s="229" t="s">
        <v>929</v>
      </c>
      <c r="D265" s="223"/>
      <c r="E265" s="223"/>
      <c r="F265" s="223"/>
      <c r="G265" s="226"/>
      <c r="H265" s="43"/>
      <c r="I265" s="42"/>
      <c r="J265" s="42"/>
      <c r="K265" s="213"/>
      <c r="L265" s="215"/>
      <c r="M265" s="216" t="str">
        <f t="shared" si="24"/>
        <v/>
      </c>
      <c r="N265" s="217" t="str">
        <f t="shared" si="25"/>
        <v/>
      </c>
      <c r="O265" s="217" t="str">
        <f t="shared" si="26"/>
        <v/>
      </c>
      <c r="P265" s="218" t="str">
        <f t="shared" si="27"/>
        <v/>
      </c>
      <c r="Q265" s="217" t="str">
        <f t="shared" si="28"/>
        <v/>
      </c>
      <c r="R265" s="217" t="str">
        <f t="shared" si="29"/>
        <v/>
      </c>
      <c r="S265" s="219" t="str">
        <f t="shared" si="30"/>
        <v/>
      </c>
      <c r="T265" s="220" t="str">
        <f xml:space="preserve"> IF(AND($E265&gt;0,H265&lt;&gt;""),IF( H265="A", $E265, IF( H265="B", $E265 * Prozent_B, IF( H265="C", $E265 *Prozent_C, IF( H265="D", 0, "Fehler" ) ) ) ), "")</f>
        <v/>
      </c>
      <c r="U265" s="220" t="str">
        <f xml:space="preserve"> IF( $E265&gt;0,IF(K265&gt;0, IF( K265="A", $E265, IF( K265="B", $E265 * Prozent_B, IF( K265="C", $E265 *Prozent_C, IF( K265="D", 0, "Fehler" ) ) ) ),T265), "")</f>
        <v/>
      </c>
      <c r="V265" s="213" t="str">
        <f t="shared" si="31"/>
        <v/>
      </c>
    </row>
    <row r="266" spans="1:22" ht="42.9" thickBot="1" x14ac:dyDescent="0.35">
      <c r="A266" s="222" t="s">
        <v>1311</v>
      </c>
      <c r="B266" s="223"/>
      <c r="C266" s="222" t="s">
        <v>419</v>
      </c>
      <c r="D266" s="223" t="s">
        <v>68</v>
      </c>
      <c r="E266" s="223"/>
      <c r="F266" s="223"/>
      <c r="G266" s="226"/>
      <c r="H266" s="43"/>
      <c r="I266" s="42"/>
      <c r="J266" s="42"/>
      <c r="K266" s="213"/>
      <c r="L266" s="215"/>
      <c r="M266" s="216" t="str">
        <f t="shared" ref="M266:M329" si="32">IF(ISERR(VALUE(SUBSTITUTE(A266,CHAR(160),""))),"",(IF(ISERROR(SEARCH("X",D266)),"Soll","Muss")))</f>
        <v>Muss</v>
      </c>
      <c r="N266" s="217" t="str">
        <f t="shared" ref="N266:N329" si="33">IF(AND(D266="x",F266&lt;&gt;""), "Fehler", "")</f>
        <v/>
      </c>
      <c r="O266" s="217" t="str">
        <f t="shared" ref="O266:O329" si="34">IF(M266="","",
      IF(M266="Soll",
           IF(NOT(ISNUMBER(E266)),"Fehler in Punktespalte",
                IF(NOT(E266&gt;0),"Fehler: Negative Punktzahl","")
               ),""
          )
     )</f>
        <v/>
      </c>
      <c r="P266" s="218" t="str">
        <f t="shared" ref="P266:P329" si="35">IF( AND(E266&gt;0,M266&lt;&gt;"soll"), "Fehler", "")</f>
        <v/>
      </c>
      <c r="Q266" s="217" t="str">
        <f t="shared" ref="Q266:Q329" si="36">IF( AND(A266="",D266="x"), "Fehler", "")</f>
        <v/>
      </c>
      <c r="R266" s="217" t="str">
        <f t="shared" ref="R266:R329" si="37">IF(AND(M266="Muss",NOT(E266="")),"Fehler","")</f>
        <v/>
      </c>
      <c r="S266" s="219" t="str">
        <f t="shared" ref="S266:S329" si="38">IF(
AND(F266&lt;&gt;"",OR(
ISERROR(SEARCH("Konzept",C266)),
ISERROR(SEARCH("benannt",C266)),
ISERROR(SEARCH("benennt",C266)),
ISERROR(SEARCH("gibt an",C266)),
ISERROR(SEARCH("erklärt",C266)),
ISERROR(SEARCH("erläutert",C266)),
))," 'E' richtig?",
IF(
AND(F266="",OR(
ISNUMBER(SEARCH("Konzept",C266)),
ISNUMBER(SEARCH("benannt",C266)),
ISNUMBER(SEARCH("benennt",C266)),
ISNUMBER(SEARCH("gibt an",C266)),
ISNUMBER(SEARCH("erklärt",C266)),
ISNUMBER(SEARCH("erläutert",C266))
)),"Fehlt hier 'E' ?",""))</f>
        <v/>
      </c>
      <c r="T266" s="220" t="str">
        <f xml:space="preserve"> IF(AND($E266&gt;0,H266&lt;&gt;""),IF( H266="A", $E266, IF( H266="B", $E266 * Prozent_B, IF( H266="C", $E266 *Prozent_C, IF( H266="D", 0, "Fehler" ) ) ) ), "")</f>
        <v/>
      </c>
      <c r="U266" s="220" t="str">
        <f xml:space="preserve"> IF( $E266&gt;0,IF(K266&gt;0, IF( K266="A", $E266, IF( K266="B", $E266 * Prozent_B, IF( K266="C", $E266 *Prozent_C, IF( K266="D", 0, "Fehler" ) ) ) ),T266), "")</f>
        <v/>
      </c>
      <c r="V266" s="213" t="str">
        <f t="shared" ref="V266:V329" si="39" xml:space="preserve"> IF( $M266 ="muss", IF(H266&lt;&gt;"",IF(IF(K266&gt;0, K266,H266)&lt;&gt;"A", "Fehler", ""), ""),"")</f>
        <v/>
      </c>
    </row>
    <row r="267" spans="1:22" ht="15.9" thickBot="1" x14ac:dyDescent="0.35">
      <c r="A267" s="222"/>
      <c r="B267" s="223"/>
      <c r="C267" s="229" t="s">
        <v>930</v>
      </c>
      <c r="D267" s="223"/>
      <c r="E267" s="223"/>
      <c r="F267" s="223"/>
      <c r="G267" s="226"/>
      <c r="H267" s="43"/>
      <c r="I267" s="42"/>
      <c r="J267" s="42"/>
      <c r="K267" s="213"/>
      <c r="L267" s="215"/>
      <c r="M267" s="216" t="str">
        <f t="shared" si="32"/>
        <v/>
      </c>
      <c r="N267" s="217" t="str">
        <f t="shared" si="33"/>
        <v/>
      </c>
      <c r="O267" s="217" t="str">
        <f t="shared" si="34"/>
        <v/>
      </c>
      <c r="P267" s="218" t="str">
        <f t="shared" si="35"/>
        <v/>
      </c>
      <c r="Q267" s="217" t="str">
        <f t="shared" si="36"/>
        <v/>
      </c>
      <c r="R267" s="217" t="str">
        <f t="shared" si="37"/>
        <v/>
      </c>
      <c r="S267" s="219" t="str">
        <f t="shared" si="38"/>
        <v/>
      </c>
      <c r="T267" s="220" t="str">
        <f xml:space="preserve"> IF(AND($E267&gt;0,H267&lt;&gt;""),IF( H267="A", $E267, IF( H267="B", $E267 * Prozent_B, IF( H267="C", $E267 *Prozent_C, IF( H267="D", 0, "Fehler" ) ) ) ), "")</f>
        <v/>
      </c>
      <c r="U267" s="220" t="str">
        <f xml:space="preserve"> IF( $E267&gt;0,IF(K267&gt;0, IF( K267="A", $E267, IF( K267="B", $E267 * Prozent_B, IF( K267="C", $E267 *Prozent_C, IF( K267="D", 0, "Fehler" ) ) ) ),T267), "")</f>
        <v/>
      </c>
      <c r="V267" s="213" t="str">
        <f t="shared" si="39"/>
        <v/>
      </c>
    </row>
    <row r="268" spans="1:22" ht="42.9" thickBot="1" x14ac:dyDescent="0.35">
      <c r="A268" s="222" t="s">
        <v>1312</v>
      </c>
      <c r="B268" s="223"/>
      <c r="C268" s="222" t="s">
        <v>420</v>
      </c>
      <c r="D268" s="223" t="s">
        <v>68</v>
      </c>
      <c r="E268" s="223"/>
      <c r="F268" s="223"/>
      <c r="G268" s="226"/>
      <c r="H268" s="43"/>
      <c r="I268" s="42"/>
      <c r="J268" s="42"/>
      <c r="K268" s="213"/>
      <c r="L268" s="215"/>
      <c r="M268" s="216" t="str">
        <f t="shared" si="32"/>
        <v>Muss</v>
      </c>
      <c r="N268" s="217" t="str">
        <f t="shared" si="33"/>
        <v/>
      </c>
      <c r="O268" s="217" t="str">
        <f t="shared" si="34"/>
        <v/>
      </c>
      <c r="P268" s="218" t="str">
        <f t="shared" si="35"/>
        <v/>
      </c>
      <c r="Q268" s="217" t="str">
        <f t="shared" si="36"/>
        <v/>
      </c>
      <c r="R268" s="217" t="str">
        <f t="shared" si="37"/>
        <v/>
      </c>
      <c r="S268" s="219" t="str">
        <f t="shared" si="38"/>
        <v/>
      </c>
      <c r="T268" s="220" t="str">
        <f xml:space="preserve"> IF(AND($E268&gt;0,H268&lt;&gt;""),IF( H268="A", $E268, IF( H268="B", $E268 * Prozent_B, IF( H268="C", $E268 *Prozent_C, IF( H268="D", 0, "Fehler" ) ) ) ), "")</f>
        <v/>
      </c>
      <c r="U268" s="220" t="str">
        <f xml:space="preserve"> IF( $E268&gt;0,IF(K268&gt;0, IF( K268="A", $E268, IF( K268="B", $E268 * Prozent_B, IF( K268="C", $E268 *Prozent_C, IF( K268="D", 0, "Fehler" ) ) ) ),T268), "")</f>
        <v/>
      </c>
      <c r="V268" s="213" t="str">
        <f t="shared" si="39"/>
        <v/>
      </c>
    </row>
    <row r="269" spans="1:22" ht="14.6" thickBot="1" x14ac:dyDescent="0.35">
      <c r="A269" s="222" t="s">
        <v>1313</v>
      </c>
      <c r="B269" s="223"/>
      <c r="C269" s="222" t="s">
        <v>421</v>
      </c>
      <c r="D269" s="223" t="s">
        <v>68</v>
      </c>
      <c r="E269" s="223"/>
      <c r="F269" s="223"/>
      <c r="G269" s="226"/>
      <c r="H269" s="43"/>
      <c r="I269" s="42"/>
      <c r="J269" s="42"/>
      <c r="K269" s="213"/>
      <c r="L269" s="215"/>
      <c r="M269" s="216" t="str">
        <f t="shared" si="32"/>
        <v>Muss</v>
      </c>
      <c r="N269" s="217" t="str">
        <f t="shared" si="33"/>
        <v/>
      </c>
      <c r="O269" s="217" t="str">
        <f t="shared" si="34"/>
        <v/>
      </c>
      <c r="P269" s="218" t="str">
        <f t="shared" si="35"/>
        <v/>
      </c>
      <c r="Q269" s="217" t="str">
        <f t="shared" si="36"/>
        <v/>
      </c>
      <c r="R269" s="217" t="str">
        <f t="shared" si="37"/>
        <v/>
      </c>
      <c r="S269" s="219" t="str">
        <f t="shared" si="38"/>
        <v/>
      </c>
      <c r="T269" s="220" t="str">
        <f xml:space="preserve"> IF(AND($E269&gt;0,H269&lt;&gt;""),IF( H269="A", $E269, IF( H269="B", $E269 * Prozent_B, IF( H269="C", $E269 *Prozent_C, IF( H269="D", 0, "Fehler" ) ) ) ), "")</f>
        <v/>
      </c>
      <c r="U269" s="220" t="str">
        <f xml:space="preserve"> IF( $E269&gt;0,IF(K269&gt;0, IF( K269="A", $E269, IF( K269="B", $E269 * Prozent_B, IF( K269="C", $E269 *Prozent_C, IF( K269="D", 0, "Fehler" ) ) ) ),T269), "")</f>
        <v/>
      </c>
      <c r="V269" s="213" t="str">
        <f t="shared" si="39"/>
        <v/>
      </c>
    </row>
    <row r="270" spans="1:22" ht="71.150000000000006" thickBot="1" x14ac:dyDescent="0.35">
      <c r="A270" s="222" t="s">
        <v>1314</v>
      </c>
      <c r="B270" s="223"/>
      <c r="C270" s="222" t="s">
        <v>422</v>
      </c>
      <c r="D270" s="223" t="s">
        <v>68</v>
      </c>
      <c r="E270" s="223"/>
      <c r="F270" s="223"/>
      <c r="G270" s="226"/>
      <c r="H270" s="43"/>
      <c r="I270" s="42"/>
      <c r="J270" s="42"/>
      <c r="K270" s="213"/>
      <c r="L270" s="215"/>
      <c r="M270" s="216" t="str">
        <f t="shared" si="32"/>
        <v>Muss</v>
      </c>
      <c r="N270" s="217" t="str">
        <f t="shared" si="33"/>
        <v/>
      </c>
      <c r="O270" s="217" t="str">
        <f t="shared" si="34"/>
        <v/>
      </c>
      <c r="P270" s="218" t="str">
        <f t="shared" si="35"/>
        <v/>
      </c>
      <c r="Q270" s="217" t="str">
        <f t="shared" si="36"/>
        <v/>
      </c>
      <c r="R270" s="217" t="str">
        <f t="shared" si="37"/>
        <v/>
      </c>
      <c r="S270" s="219" t="str">
        <f t="shared" si="38"/>
        <v/>
      </c>
      <c r="T270" s="220" t="str">
        <f xml:space="preserve"> IF(AND($E270&gt;0,H270&lt;&gt;""),IF( H270="A", $E270, IF( H270="B", $E270 * Prozent_B, IF( H270="C", $E270 *Prozent_C, IF( H270="D", 0, "Fehler" ) ) ) ), "")</f>
        <v/>
      </c>
      <c r="U270" s="220" t="str">
        <f xml:space="preserve"> IF( $E270&gt;0,IF(K270&gt;0, IF( K270="A", $E270, IF( K270="B", $E270 * Prozent_B, IF( K270="C", $E270 *Prozent_C, IF( K270="D", 0, "Fehler" ) ) ) ),T270), "")</f>
        <v/>
      </c>
      <c r="V270" s="213" t="str">
        <f t="shared" si="39"/>
        <v/>
      </c>
    </row>
    <row r="271" spans="1:22" ht="28.75" thickBot="1" x14ac:dyDescent="0.35">
      <c r="A271" s="222" t="s">
        <v>1315</v>
      </c>
      <c r="B271" s="223"/>
      <c r="C271" s="222" t="s">
        <v>423</v>
      </c>
      <c r="D271" s="223"/>
      <c r="E271" s="230">
        <v>100</v>
      </c>
      <c r="F271" s="223"/>
      <c r="G271" s="226"/>
      <c r="H271" s="43"/>
      <c r="I271" s="42"/>
      <c r="J271" s="42"/>
      <c r="K271" s="213"/>
      <c r="L271" s="215"/>
      <c r="M271" s="216" t="str">
        <f t="shared" si="32"/>
        <v>Soll</v>
      </c>
      <c r="N271" s="217" t="str">
        <f t="shared" si="33"/>
        <v/>
      </c>
      <c r="O271" s="217" t="str">
        <f t="shared" si="34"/>
        <v/>
      </c>
      <c r="P271" s="218" t="str">
        <f t="shared" si="35"/>
        <v/>
      </c>
      <c r="Q271" s="217" t="str">
        <f t="shared" si="36"/>
        <v/>
      </c>
      <c r="R271" s="217" t="str">
        <f t="shared" si="37"/>
        <v/>
      </c>
      <c r="S271" s="219" t="str">
        <f t="shared" si="38"/>
        <v/>
      </c>
      <c r="T271" s="220" t="str">
        <f xml:space="preserve"> IF(AND($E271&gt;0,H271&lt;&gt;""),IF( H271="A", $E271, IF( H271="B", $E271 * Prozent_B, IF( H271="C", $E271 *Prozent_C, IF( H271="D", 0, "Fehler" ) ) ) ), "")</f>
        <v/>
      </c>
      <c r="U271" s="220" t="str">
        <f xml:space="preserve"> IF( $E271&gt;0,IF(K271&gt;0, IF( K271="A", $E271, IF( K271="B", $E271 * Prozent_B, IF( K271="C", $E271 *Prozent_C, IF( K271="D", 0, "Fehler" ) ) ) ),T271), "")</f>
        <v/>
      </c>
      <c r="V271" s="213" t="str">
        <f t="shared" si="39"/>
        <v/>
      </c>
    </row>
    <row r="272" spans="1:22" ht="14.6" thickBot="1" x14ac:dyDescent="0.35">
      <c r="A272" s="222" t="s">
        <v>1316</v>
      </c>
      <c r="B272" s="223"/>
      <c r="C272" s="222" t="s">
        <v>424</v>
      </c>
      <c r="D272" s="223" t="s">
        <v>68</v>
      </c>
      <c r="E272" s="223"/>
      <c r="F272" s="223"/>
      <c r="G272" s="226"/>
      <c r="H272" s="43"/>
      <c r="I272" s="42"/>
      <c r="J272" s="42"/>
      <c r="K272" s="213"/>
      <c r="L272" s="215"/>
      <c r="M272" s="216" t="str">
        <f t="shared" si="32"/>
        <v>Muss</v>
      </c>
      <c r="N272" s="217" t="str">
        <f t="shared" si="33"/>
        <v/>
      </c>
      <c r="O272" s="217" t="str">
        <f t="shared" si="34"/>
        <v/>
      </c>
      <c r="P272" s="218" t="str">
        <f t="shared" si="35"/>
        <v/>
      </c>
      <c r="Q272" s="217" t="str">
        <f t="shared" si="36"/>
        <v/>
      </c>
      <c r="R272" s="217" t="str">
        <f t="shared" si="37"/>
        <v/>
      </c>
      <c r="S272" s="219" t="str">
        <f t="shared" si="38"/>
        <v/>
      </c>
      <c r="T272" s="220" t="str">
        <f xml:space="preserve"> IF(AND($E272&gt;0,H272&lt;&gt;""),IF( H272="A", $E272, IF( H272="B", $E272 * Prozent_B, IF( H272="C", $E272 *Prozent_C, IF( H272="D", 0, "Fehler" ) ) ) ), "")</f>
        <v/>
      </c>
      <c r="U272" s="220" t="str">
        <f xml:space="preserve"> IF( $E272&gt;0,IF(K272&gt;0, IF( K272="A", $E272, IF( K272="B", $E272 * Prozent_B, IF( K272="C", $E272 *Prozent_C, IF( K272="D", 0, "Fehler" ) ) ) ),T272), "")</f>
        <v/>
      </c>
      <c r="V272" s="213" t="str">
        <f t="shared" si="39"/>
        <v/>
      </c>
    </row>
    <row r="273" spans="1:22" ht="28.75" thickBot="1" x14ac:dyDescent="0.35">
      <c r="A273" s="222" t="s">
        <v>1317</v>
      </c>
      <c r="B273" s="223"/>
      <c r="C273" s="222" t="s">
        <v>425</v>
      </c>
      <c r="D273" s="223"/>
      <c r="E273" s="230">
        <v>100</v>
      </c>
      <c r="F273" s="223"/>
      <c r="G273" s="226"/>
      <c r="H273" s="43"/>
      <c r="I273" s="42"/>
      <c r="J273" s="42"/>
      <c r="K273" s="213"/>
      <c r="L273" s="215"/>
      <c r="M273" s="216" t="str">
        <f t="shared" si="32"/>
        <v>Soll</v>
      </c>
      <c r="N273" s="217" t="str">
        <f t="shared" si="33"/>
        <v/>
      </c>
      <c r="O273" s="217" t="str">
        <f t="shared" si="34"/>
        <v/>
      </c>
      <c r="P273" s="218" t="str">
        <f t="shared" si="35"/>
        <v/>
      </c>
      <c r="Q273" s="217" t="str">
        <f t="shared" si="36"/>
        <v/>
      </c>
      <c r="R273" s="217" t="str">
        <f t="shared" si="37"/>
        <v/>
      </c>
      <c r="S273" s="219" t="str">
        <f t="shared" si="38"/>
        <v/>
      </c>
      <c r="T273" s="220" t="str">
        <f xml:space="preserve"> IF(AND($E273&gt;0,H273&lt;&gt;""),IF( H273="A", $E273, IF( H273="B", $E273 * Prozent_B, IF( H273="C", $E273 *Prozent_C, IF( H273="D", 0, "Fehler" ) ) ) ), "")</f>
        <v/>
      </c>
      <c r="U273" s="220" t="str">
        <f xml:space="preserve"> IF( $E273&gt;0,IF(K273&gt;0, IF( K273="A", $E273, IF( K273="B", $E273 * Prozent_B, IF( K273="C", $E273 *Prozent_C, IF( K273="D", 0, "Fehler" ) ) ) ),T273), "")</f>
        <v/>
      </c>
      <c r="V273" s="213" t="str">
        <f t="shared" si="39"/>
        <v/>
      </c>
    </row>
    <row r="274" spans="1:22" ht="28.75" thickBot="1" x14ac:dyDescent="0.35">
      <c r="A274" s="222" t="s">
        <v>1318</v>
      </c>
      <c r="B274" s="223"/>
      <c r="C274" s="222" t="s">
        <v>426</v>
      </c>
      <c r="D274" s="223" t="s">
        <v>68</v>
      </c>
      <c r="E274" s="223"/>
      <c r="F274" s="223"/>
      <c r="G274" s="226"/>
      <c r="H274" s="43"/>
      <c r="I274" s="42"/>
      <c r="J274" s="42"/>
      <c r="K274" s="213"/>
      <c r="L274" s="215"/>
      <c r="M274" s="216" t="str">
        <f t="shared" si="32"/>
        <v>Muss</v>
      </c>
      <c r="N274" s="217" t="str">
        <f t="shared" si="33"/>
        <v/>
      </c>
      <c r="O274" s="217" t="str">
        <f t="shared" si="34"/>
        <v/>
      </c>
      <c r="P274" s="218" t="str">
        <f t="shared" si="35"/>
        <v/>
      </c>
      <c r="Q274" s="217" t="str">
        <f t="shared" si="36"/>
        <v/>
      </c>
      <c r="R274" s="217" t="str">
        <f t="shared" si="37"/>
        <v/>
      </c>
      <c r="S274" s="219" t="str">
        <f t="shared" si="38"/>
        <v/>
      </c>
      <c r="T274" s="220" t="str">
        <f xml:space="preserve"> IF(AND($E274&gt;0,H274&lt;&gt;""),IF( H274="A", $E274, IF( H274="B", $E274 * Prozent_B, IF( H274="C", $E274 *Prozent_C, IF( H274="D", 0, "Fehler" ) ) ) ), "")</f>
        <v/>
      </c>
      <c r="U274" s="220" t="str">
        <f xml:space="preserve"> IF( $E274&gt;0,IF(K274&gt;0, IF( K274="A", $E274, IF( K274="B", $E274 * Prozent_B, IF( K274="C", $E274 *Prozent_C, IF( K274="D", 0, "Fehler" ) ) ) ),T274), "")</f>
        <v/>
      </c>
      <c r="V274" s="213" t="str">
        <f t="shared" si="39"/>
        <v/>
      </c>
    </row>
    <row r="275" spans="1:22" ht="42.9" thickBot="1" x14ac:dyDescent="0.35">
      <c r="A275" s="222" t="s">
        <v>1319</v>
      </c>
      <c r="B275" s="223"/>
      <c r="C275" s="222" t="s">
        <v>427</v>
      </c>
      <c r="D275" s="223" t="s">
        <v>68</v>
      </c>
      <c r="E275" s="223"/>
      <c r="F275" s="223"/>
      <c r="G275" s="226"/>
      <c r="H275" s="43"/>
      <c r="I275" s="42"/>
      <c r="J275" s="42"/>
      <c r="K275" s="213"/>
      <c r="L275" s="215"/>
      <c r="M275" s="216" t="str">
        <f t="shared" si="32"/>
        <v>Muss</v>
      </c>
      <c r="N275" s="217" t="str">
        <f t="shared" si="33"/>
        <v/>
      </c>
      <c r="O275" s="217" t="str">
        <f t="shared" si="34"/>
        <v/>
      </c>
      <c r="P275" s="218" t="str">
        <f t="shared" si="35"/>
        <v/>
      </c>
      <c r="Q275" s="217" t="str">
        <f t="shared" si="36"/>
        <v/>
      </c>
      <c r="R275" s="217" t="str">
        <f t="shared" si="37"/>
        <v/>
      </c>
      <c r="S275" s="219" t="str">
        <f t="shared" si="38"/>
        <v/>
      </c>
      <c r="T275" s="220" t="str">
        <f xml:space="preserve"> IF(AND($E275&gt;0,H275&lt;&gt;""),IF( H275="A", $E275, IF( H275="B", $E275 * Prozent_B, IF( H275="C", $E275 *Prozent_C, IF( H275="D", 0, "Fehler" ) ) ) ), "")</f>
        <v/>
      </c>
      <c r="U275" s="220" t="str">
        <f xml:space="preserve"> IF( $E275&gt;0,IF(K275&gt;0, IF( K275="A", $E275, IF( K275="B", $E275 * Prozent_B, IF( K275="C", $E275 *Prozent_C, IF( K275="D", 0, "Fehler" ) ) ) ),T275), "")</f>
        <v/>
      </c>
      <c r="V275" s="213" t="str">
        <f t="shared" si="39"/>
        <v/>
      </c>
    </row>
    <row r="276" spans="1:22" ht="15.9" thickBot="1" x14ac:dyDescent="0.35">
      <c r="A276" s="222"/>
      <c r="B276" s="223"/>
      <c r="C276" s="229" t="s">
        <v>931</v>
      </c>
      <c r="D276" s="223"/>
      <c r="E276" s="223"/>
      <c r="F276" s="223"/>
      <c r="G276" s="226"/>
      <c r="H276" s="43"/>
      <c r="I276" s="42"/>
      <c r="J276" s="42"/>
      <c r="K276" s="213"/>
      <c r="L276" s="215"/>
      <c r="M276" s="216" t="str">
        <f t="shared" si="32"/>
        <v/>
      </c>
      <c r="N276" s="217" t="str">
        <f t="shared" si="33"/>
        <v/>
      </c>
      <c r="O276" s="217" t="str">
        <f t="shared" si="34"/>
        <v/>
      </c>
      <c r="P276" s="218" t="str">
        <f t="shared" si="35"/>
        <v/>
      </c>
      <c r="Q276" s="217" t="str">
        <f t="shared" si="36"/>
        <v/>
      </c>
      <c r="R276" s="217" t="str">
        <f t="shared" si="37"/>
        <v/>
      </c>
      <c r="S276" s="219" t="str">
        <f t="shared" si="38"/>
        <v/>
      </c>
      <c r="T276" s="220" t="str">
        <f xml:space="preserve"> IF(AND($E276&gt;0,H276&lt;&gt;""),IF( H276="A", $E276, IF( H276="B", $E276 * Prozent_B, IF( H276="C", $E276 *Prozent_C, IF( H276="D", 0, "Fehler" ) ) ) ), "")</f>
        <v/>
      </c>
      <c r="U276" s="220" t="str">
        <f xml:space="preserve"> IF( $E276&gt;0,IF(K276&gt;0, IF( K276="A", $E276, IF( K276="B", $E276 * Prozent_B, IF( K276="C", $E276 *Prozent_C, IF( K276="D", 0, "Fehler" ) ) ) ),T276), "")</f>
        <v/>
      </c>
      <c r="V276" s="213" t="str">
        <f t="shared" si="39"/>
        <v/>
      </c>
    </row>
    <row r="277" spans="1:22" ht="42.9" thickBot="1" x14ac:dyDescent="0.35">
      <c r="A277" s="222" t="s">
        <v>1320</v>
      </c>
      <c r="B277" s="223"/>
      <c r="C277" s="222" t="s">
        <v>428</v>
      </c>
      <c r="D277" s="223"/>
      <c r="E277" s="230">
        <v>100</v>
      </c>
      <c r="F277" s="223"/>
      <c r="G277" s="226"/>
      <c r="H277" s="43"/>
      <c r="I277" s="42"/>
      <c r="J277" s="42"/>
      <c r="K277" s="213"/>
      <c r="L277" s="215"/>
      <c r="M277" s="216" t="str">
        <f t="shared" si="32"/>
        <v>Soll</v>
      </c>
      <c r="N277" s="217" t="str">
        <f t="shared" si="33"/>
        <v/>
      </c>
      <c r="O277" s="217" t="str">
        <f t="shared" si="34"/>
        <v/>
      </c>
      <c r="P277" s="218" t="str">
        <f t="shared" si="35"/>
        <v/>
      </c>
      <c r="Q277" s="217" t="str">
        <f t="shared" si="36"/>
        <v/>
      </c>
      <c r="R277" s="217" t="str">
        <f t="shared" si="37"/>
        <v/>
      </c>
      <c r="S277" s="219" t="str">
        <f t="shared" si="38"/>
        <v/>
      </c>
      <c r="T277" s="220" t="str">
        <f xml:space="preserve"> IF(AND($E277&gt;0,H277&lt;&gt;""),IF( H277="A", $E277, IF( H277="B", $E277 * Prozent_B, IF( H277="C", $E277 *Prozent_C, IF( H277="D", 0, "Fehler" ) ) ) ), "")</f>
        <v/>
      </c>
      <c r="U277" s="220" t="str">
        <f xml:space="preserve"> IF( $E277&gt;0,IF(K277&gt;0, IF( K277="A", $E277, IF( K277="B", $E277 * Prozent_B, IF( K277="C", $E277 *Prozent_C, IF( K277="D", 0, "Fehler" ) ) ) ),T277), "")</f>
        <v/>
      </c>
      <c r="V277" s="213" t="str">
        <f t="shared" si="39"/>
        <v/>
      </c>
    </row>
    <row r="278" spans="1:22" ht="15.9" thickBot="1" x14ac:dyDescent="0.35">
      <c r="A278" s="222"/>
      <c r="B278" s="223"/>
      <c r="C278" s="229" t="s">
        <v>932</v>
      </c>
      <c r="D278" s="223"/>
      <c r="E278" s="223"/>
      <c r="F278" s="223"/>
      <c r="G278" s="226"/>
      <c r="H278" s="43"/>
      <c r="I278" s="42"/>
      <c r="J278" s="42"/>
      <c r="K278" s="213"/>
      <c r="L278" s="215"/>
      <c r="M278" s="216" t="str">
        <f t="shared" si="32"/>
        <v/>
      </c>
      <c r="N278" s="217" t="str">
        <f t="shared" si="33"/>
        <v/>
      </c>
      <c r="O278" s="217" t="str">
        <f t="shared" si="34"/>
        <v/>
      </c>
      <c r="P278" s="218" t="str">
        <f t="shared" si="35"/>
        <v/>
      </c>
      <c r="Q278" s="217" t="str">
        <f t="shared" si="36"/>
        <v/>
      </c>
      <c r="R278" s="217" t="str">
        <f t="shared" si="37"/>
        <v/>
      </c>
      <c r="S278" s="219" t="str">
        <f t="shared" si="38"/>
        <v/>
      </c>
      <c r="T278" s="220" t="str">
        <f xml:space="preserve"> IF(AND($E278&gt;0,H278&lt;&gt;""),IF( H278="A", $E278, IF( H278="B", $E278 * Prozent_B, IF( H278="C", $E278 *Prozent_C, IF( H278="D", 0, "Fehler" ) ) ) ), "")</f>
        <v/>
      </c>
      <c r="U278" s="220" t="str">
        <f xml:space="preserve"> IF( $E278&gt;0,IF(K278&gt;0, IF( K278="A", $E278, IF( K278="B", $E278 * Prozent_B, IF( K278="C", $E278 *Prozent_C, IF( K278="D", 0, "Fehler" ) ) ) ),T278), "")</f>
        <v/>
      </c>
      <c r="V278" s="213" t="str">
        <f t="shared" si="39"/>
        <v/>
      </c>
    </row>
    <row r="279" spans="1:22" ht="28.75" thickBot="1" x14ac:dyDescent="0.35">
      <c r="A279" s="222" t="s">
        <v>1321</v>
      </c>
      <c r="B279" s="223"/>
      <c r="C279" s="222" t="s">
        <v>429</v>
      </c>
      <c r="D279" s="223"/>
      <c r="E279" s="230">
        <v>100</v>
      </c>
      <c r="F279" s="223"/>
      <c r="G279" s="226"/>
      <c r="H279" s="43"/>
      <c r="I279" s="42"/>
      <c r="J279" s="42"/>
      <c r="K279" s="213"/>
      <c r="L279" s="215"/>
      <c r="M279" s="216" t="str">
        <f t="shared" si="32"/>
        <v>Soll</v>
      </c>
      <c r="N279" s="217" t="str">
        <f t="shared" si="33"/>
        <v/>
      </c>
      <c r="O279" s="217" t="str">
        <f t="shared" si="34"/>
        <v/>
      </c>
      <c r="P279" s="218" t="str">
        <f t="shared" si="35"/>
        <v/>
      </c>
      <c r="Q279" s="217" t="str">
        <f t="shared" si="36"/>
        <v/>
      </c>
      <c r="R279" s="217" t="str">
        <f t="shared" si="37"/>
        <v/>
      </c>
      <c r="S279" s="219" t="str">
        <f t="shared" si="38"/>
        <v/>
      </c>
      <c r="T279" s="220" t="str">
        <f xml:space="preserve"> IF(AND($E279&gt;0,H279&lt;&gt;""),IF( H279="A", $E279, IF( H279="B", $E279 * Prozent_B, IF( H279="C", $E279 *Prozent_C, IF( H279="D", 0, "Fehler" ) ) ) ), "")</f>
        <v/>
      </c>
      <c r="U279" s="220" t="str">
        <f xml:space="preserve"> IF( $E279&gt;0,IF(K279&gt;0, IF( K279="A", $E279, IF( K279="B", $E279 * Prozent_B, IF( K279="C", $E279 *Prozent_C, IF( K279="D", 0, "Fehler" ) ) ) ),T279), "")</f>
        <v/>
      </c>
      <c r="V279" s="213" t="str">
        <f t="shared" si="39"/>
        <v/>
      </c>
    </row>
    <row r="280" spans="1:22" ht="28.75" thickBot="1" x14ac:dyDescent="0.35">
      <c r="A280" s="222" t="s">
        <v>1322</v>
      </c>
      <c r="B280" s="223"/>
      <c r="C280" s="222" t="s">
        <v>430</v>
      </c>
      <c r="D280" s="223"/>
      <c r="E280" s="230">
        <v>100</v>
      </c>
      <c r="F280" s="223"/>
      <c r="G280" s="226"/>
      <c r="H280" s="43"/>
      <c r="I280" s="42"/>
      <c r="J280" s="42"/>
      <c r="K280" s="213"/>
      <c r="L280" s="215"/>
      <c r="M280" s="216" t="str">
        <f t="shared" si="32"/>
        <v>Soll</v>
      </c>
      <c r="N280" s="217" t="str">
        <f t="shared" si="33"/>
        <v/>
      </c>
      <c r="O280" s="217" t="str">
        <f t="shared" si="34"/>
        <v/>
      </c>
      <c r="P280" s="218" t="str">
        <f t="shared" si="35"/>
        <v/>
      </c>
      <c r="Q280" s="217" t="str">
        <f t="shared" si="36"/>
        <v/>
      </c>
      <c r="R280" s="217" t="str">
        <f t="shared" si="37"/>
        <v/>
      </c>
      <c r="S280" s="219" t="str">
        <f t="shared" si="38"/>
        <v/>
      </c>
      <c r="T280" s="220" t="str">
        <f xml:space="preserve"> IF(AND($E280&gt;0,H280&lt;&gt;""),IF( H280="A", $E280, IF( H280="B", $E280 * Prozent_B, IF( H280="C", $E280 *Prozent_C, IF( H280="D", 0, "Fehler" ) ) ) ), "")</f>
        <v/>
      </c>
      <c r="U280" s="220" t="str">
        <f xml:space="preserve"> IF( $E280&gt;0,IF(K280&gt;0, IF( K280="A", $E280, IF( K280="B", $E280 * Prozent_B, IF( K280="C", $E280 *Prozent_C, IF( K280="D", 0, "Fehler" ) ) ) ),T280), "")</f>
        <v/>
      </c>
      <c r="V280" s="213" t="str">
        <f t="shared" si="39"/>
        <v/>
      </c>
    </row>
    <row r="281" spans="1:22" ht="15.9" thickBot="1" x14ac:dyDescent="0.35">
      <c r="A281" s="222"/>
      <c r="B281" s="223"/>
      <c r="C281" s="229" t="s">
        <v>933</v>
      </c>
      <c r="D281" s="223"/>
      <c r="E281" s="223"/>
      <c r="F281" s="223"/>
      <c r="G281" s="226"/>
      <c r="H281" s="43"/>
      <c r="I281" s="42"/>
      <c r="J281" s="42"/>
      <c r="K281" s="213"/>
      <c r="L281" s="215"/>
      <c r="M281" s="216" t="str">
        <f t="shared" si="32"/>
        <v/>
      </c>
      <c r="N281" s="217" t="str">
        <f t="shared" si="33"/>
        <v/>
      </c>
      <c r="O281" s="217" t="str">
        <f t="shared" si="34"/>
        <v/>
      </c>
      <c r="P281" s="218" t="str">
        <f t="shared" si="35"/>
        <v/>
      </c>
      <c r="Q281" s="217" t="str">
        <f t="shared" si="36"/>
        <v/>
      </c>
      <c r="R281" s="217" t="str">
        <f t="shared" si="37"/>
        <v/>
      </c>
      <c r="S281" s="219" t="str">
        <f t="shared" si="38"/>
        <v/>
      </c>
      <c r="T281" s="220" t="str">
        <f xml:space="preserve"> IF(AND($E281&gt;0,H281&lt;&gt;""),IF( H281="A", $E281, IF( H281="B", $E281 * Prozent_B, IF( H281="C", $E281 *Prozent_C, IF( H281="D", 0, "Fehler" ) ) ) ), "")</f>
        <v/>
      </c>
      <c r="U281" s="220" t="str">
        <f xml:space="preserve"> IF( $E281&gt;0,IF(K281&gt;0, IF( K281="A", $E281, IF( K281="B", $E281 * Prozent_B, IF( K281="C", $E281 *Prozent_C, IF( K281="D", 0, "Fehler" ) ) ) ),T281), "")</f>
        <v/>
      </c>
      <c r="V281" s="213" t="str">
        <f t="shared" si="39"/>
        <v/>
      </c>
    </row>
    <row r="282" spans="1:22" ht="198.45" thickBot="1" x14ac:dyDescent="0.35">
      <c r="A282" s="222" t="s">
        <v>1323</v>
      </c>
      <c r="B282" s="223"/>
      <c r="C282" s="222" t="s">
        <v>431</v>
      </c>
      <c r="D282" s="223" t="s">
        <v>68</v>
      </c>
      <c r="E282" s="223"/>
      <c r="F282" s="223"/>
      <c r="G282" s="226"/>
      <c r="H282" s="43"/>
      <c r="I282" s="42"/>
      <c r="J282" s="42"/>
      <c r="K282" s="213"/>
      <c r="L282" s="215"/>
      <c r="M282" s="216" t="str">
        <f t="shared" si="32"/>
        <v>Muss</v>
      </c>
      <c r="N282" s="217" t="str">
        <f t="shared" si="33"/>
        <v/>
      </c>
      <c r="O282" s="217" t="str">
        <f t="shared" si="34"/>
        <v/>
      </c>
      <c r="P282" s="218" t="str">
        <f t="shared" si="35"/>
        <v/>
      </c>
      <c r="Q282" s="217" t="str">
        <f t="shared" si="36"/>
        <v/>
      </c>
      <c r="R282" s="217" t="str">
        <f t="shared" si="37"/>
        <v/>
      </c>
      <c r="S282" s="219" t="str">
        <f t="shared" si="38"/>
        <v/>
      </c>
      <c r="T282" s="220" t="str">
        <f xml:space="preserve"> IF(AND($E282&gt;0,H282&lt;&gt;""),IF( H282="A", $E282, IF( H282="B", $E282 * Prozent_B, IF( H282="C", $E282 *Prozent_C, IF( H282="D", 0, "Fehler" ) ) ) ), "")</f>
        <v/>
      </c>
      <c r="U282" s="220" t="str">
        <f xml:space="preserve"> IF( $E282&gt;0,IF(K282&gt;0, IF( K282="A", $E282, IF( K282="B", $E282 * Prozent_B, IF( K282="C", $E282 *Prozent_C, IF( K282="D", 0, "Fehler" ) ) ) ),T282), "")</f>
        <v/>
      </c>
      <c r="V282" s="213" t="str">
        <f t="shared" si="39"/>
        <v/>
      </c>
    </row>
    <row r="283" spans="1:22" ht="42.9" thickBot="1" x14ac:dyDescent="0.35">
      <c r="A283" s="222" t="s">
        <v>1324</v>
      </c>
      <c r="B283" s="223"/>
      <c r="C283" s="222" t="s">
        <v>432</v>
      </c>
      <c r="D283" s="223" t="s">
        <v>68</v>
      </c>
      <c r="E283" s="223"/>
      <c r="F283" s="223"/>
      <c r="G283" s="226"/>
      <c r="H283" s="43"/>
      <c r="I283" s="42"/>
      <c r="J283" s="42"/>
      <c r="K283" s="213"/>
      <c r="L283" s="215"/>
      <c r="M283" s="216" t="str">
        <f t="shared" si="32"/>
        <v>Muss</v>
      </c>
      <c r="N283" s="217" t="str">
        <f t="shared" si="33"/>
        <v/>
      </c>
      <c r="O283" s="217" t="str">
        <f t="shared" si="34"/>
        <v/>
      </c>
      <c r="P283" s="218" t="str">
        <f t="shared" si="35"/>
        <v/>
      </c>
      <c r="Q283" s="217" t="str">
        <f t="shared" si="36"/>
        <v/>
      </c>
      <c r="R283" s="217" t="str">
        <f t="shared" si="37"/>
        <v/>
      </c>
      <c r="S283" s="219" t="str">
        <f t="shared" si="38"/>
        <v/>
      </c>
      <c r="T283" s="220" t="str">
        <f xml:space="preserve"> IF(AND($E283&gt;0,H283&lt;&gt;""),IF( H283="A", $E283, IF( H283="B", $E283 * Prozent_B, IF( H283="C", $E283 *Prozent_C, IF( H283="D", 0, "Fehler" ) ) ) ), "")</f>
        <v/>
      </c>
      <c r="U283" s="220" t="str">
        <f xml:space="preserve"> IF( $E283&gt;0,IF(K283&gt;0, IF( K283="A", $E283, IF( K283="B", $E283 * Prozent_B, IF( K283="C", $E283 *Prozent_C, IF( K283="D", 0, "Fehler" ) ) ) ),T283), "")</f>
        <v/>
      </c>
      <c r="V283" s="213" t="str">
        <f t="shared" si="39"/>
        <v/>
      </c>
    </row>
    <row r="284" spans="1:22" ht="42.9" thickBot="1" x14ac:dyDescent="0.35">
      <c r="A284" s="222" t="s">
        <v>1325</v>
      </c>
      <c r="B284" s="223"/>
      <c r="C284" s="222" t="s">
        <v>433</v>
      </c>
      <c r="D284" s="223"/>
      <c r="E284" s="230">
        <v>100</v>
      </c>
      <c r="F284" s="223"/>
      <c r="G284" s="226"/>
      <c r="H284" s="43"/>
      <c r="I284" s="42"/>
      <c r="J284" s="42"/>
      <c r="K284" s="213"/>
      <c r="L284" s="215"/>
      <c r="M284" s="216" t="str">
        <f t="shared" si="32"/>
        <v>Soll</v>
      </c>
      <c r="N284" s="217" t="str">
        <f t="shared" si="33"/>
        <v/>
      </c>
      <c r="O284" s="217" t="str">
        <f t="shared" si="34"/>
        <v/>
      </c>
      <c r="P284" s="218" t="str">
        <f t="shared" si="35"/>
        <v/>
      </c>
      <c r="Q284" s="217" t="str">
        <f t="shared" si="36"/>
        <v/>
      </c>
      <c r="R284" s="217" t="str">
        <f t="shared" si="37"/>
        <v/>
      </c>
      <c r="S284" s="219" t="str">
        <f t="shared" si="38"/>
        <v/>
      </c>
      <c r="T284" s="220" t="str">
        <f xml:space="preserve"> IF(AND($E284&gt;0,H284&lt;&gt;""),IF( H284="A", $E284, IF( H284="B", $E284 * Prozent_B, IF( H284="C", $E284 *Prozent_C, IF( H284="D", 0, "Fehler" ) ) ) ), "")</f>
        <v/>
      </c>
      <c r="U284" s="220" t="str">
        <f xml:space="preserve"> IF( $E284&gt;0,IF(K284&gt;0, IF( K284="A", $E284, IF( K284="B", $E284 * Prozent_B, IF( K284="C", $E284 *Prozent_C, IF( K284="D", 0, "Fehler" ) ) ) ),T284), "")</f>
        <v/>
      </c>
      <c r="V284" s="213" t="str">
        <f t="shared" si="39"/>
        <v/>
      </c>
    </row>
    <row r="285" spans="1:22" ht="28.75" thickBot="1" x14ac:dyDescent="0.35">
      <c r="A285" s="222" t="s">
        <v>1326</v>
      </c>
      <c r="B285" s="223"/>
      <c r="C285" s="222" t="s">
        <v>434</v>
      </c>
      <c r="D285" s="223" t="s">
        <v>68</v>
      </c>
      <c r="E285" s="223"/>
      <c r="F285" s="223"/>
      <c r="G285" s="226"/>
      <c r="H285" s="43"/>
      <c r="I285" s="42"/>
      <c r="J285" s="42"/>
      <c r="K285" s="213"/>
      <c r="L285" s="215"/>
      <c r="M285" s="216" t="str">
        <f t="shared" si="32"/>
        <v>Muss</v>
      </c>
      <c r="N285" s="217" t="str">
        <f t="shared" si="33"/>
        <v/>
      </c>
      <c r="O285" s="217" t="str">
        <f t="shared" si="34"/>
        <v/>
      </c>
      <c r="P285" s="218" t="str">
        <f t="shared" si="35"/>
        <v/>
      </c>
      <c r="Q285" s="217" t="str">
        <f t="shared" si="36"/>
        <v/>
      </c>
      <c r="R285" s="217" t="str">
        <f t="shared" si="37"/>
        <v/>
      </c>
      <c r="S285" s="219" t="str">
        <f t="shared" si="38"/>
        <v/>
      </c>
      <c r="T285" s="220" t="str">
        <f xml:space="preserve"> IF(AND($E285&gt;0,H285&lt;&gt;""),IF( H285="A", $E285, IF( H285="B", $E285 * Prozent_B, IF( H285="C", $E285 *Prozent_C, IF( H285="D", 0, "Fehler" ) ) ) ), "")</f>
        <v/>
      </c>
      <c r="U285" s="220" t="str">
        <f xml:space="preserve"> IF( $E285&gt;0,IF(K285&gt;0, IF( K285="A", $E285, IF( K285="B", $E285 * Prozent_B, IF( K285="C", $E285 *Prozent_C, IF( K285="D", 0, "Fehler" ) ) ) ),T285), "")</f>
        <v/>
      </c>
      <c r="V285" s="213" t="str">
        <f t="shared" si="39"/>
        <v/>
      </c>
    </row>
    <row r="286" spans="1:22" ht="28.75" thickBot="1" x14ac:dyDescent="0.35">
      <c r="A286" s="222" t="s">
        <v>1327</v>
      </c>
      <c r="B286" s="223"/>
      <c r="C286" s="222" t="s">
        <v>435</v>
      </c>
      <c r="D286" s="223"/>
      <c r="E286" s="230">
        <v>50</v>
      </c>
      <c r="F286" s="223"/>
      <c r="G286" s="226"/>
      <c r="H286" s="43"/>
      <c r="I286" s="42"/>
      <c r="J286" s="42"/>
      <c r="K286" s="213"/>
      <c r="L286" s="215"/>
      <c r="M286" s="216" t="str">
        <f t="shared" si="32"/>
        <v>Soll</v>
      </c>
      <c r="N286" s="217" t="str">
        <f t="shared" si="33"/>
        <v/>
      </c>
      <c r="O286" s="217" t="str">
        <f t="shared" si="34"/>
        <v/>
      </c>
      <c r="P286" s="218" t="str">
        <f t="shared" si="35"/>
        <v/>
      </c>
      <c r="Q286" s="217" t="str">
        <f t="shared" si="36"/>
        <v/>
      </c>
      <c r="R286" s="217" t="str">
        <f t="shared" si="37"/>
        <v/>
      </c>
      <c r="S286" s="219" t="str">
        <f t="shared" si="38"/>
        <v/>
      </c>
      <c r="T286" s="220" t="str">
        <f xml:space="preserve"> IF(AND($E286&gt;0,H286&lt;&gt;""),IF( H286="A", $E286, IF( H286="B", $E286 * Prozent_B, IF( H286="C", $E286 *Prozent_C, IF( H286="D", 0, "Fehler" ) ) ) ), "")</f>
        <v/>
      </c>
      <c r="U286" s="220" t="str">
        <f xml:space="preserve"> IF( $E286&gt;0,IF(K286&gt;0, IF( K286="A", $E286, IF( K286="B", $E286 * Prozent_B, IF( K286="C", $E286 *Prozent_C, IF( K286="D", 0, "Fehler" ) ) ) ),T286), "")</f>
        <v/>
      </c>
      <c r="V286" s="213" t="str">
        <f t="shared" si="39"/>
        <v/>
      </c>
    </row>
    <row r="287" spans="1:22" ht="15.9" thickBot="1" x14ac:dyDescent="0.35">
      <c r="A287" s="222"/>
      <c r="B287" s="223"/>
      <c r="C287" s="229" t="s">
        <v>934</v>
      </c>
      <c r="D287" s="223"/>
      <c r="E287" s="223"/>
      <c r="F287" s="223"/>
      <c r="G287" s="226"/>
      <c r="H287" s="43"/>
      <c r="I287" s="42"/>
      <c r="J287" s="42"/>
      <c r="K287" s="213"/>
      <c r="L287" s="215"/>
      <c r="M287" s="216" t="str">
        <f t="shared" si="32"/>
        <v/>
      </c>
      <c r="N287" s="217" t="str">
        <f t="shared" si="33"/>
        <v/>
      </c>
      <c r="O287" s="217" t="str">
        <f t="shared" si="34"/>
        <v/>
      </c>
      <c r="P287" s="218" t="str">
        <f t="shared" si="35"/>
        <v/>
      </c>
      <c r="Q287" s="217" t="str">
        <f t="shared" si="36"/>
        <v/>
      </c>
      <c r="R287" s="217" t="str">
        <f t="shared" si="37"/>
        <v/>
      </c>
      <c r="S287" s="219" t="str">
        <f t="shared" si="38"/>
        <v/>
      </c>
      <c r="T287" s="220" t="str">
        <f xml:space="preserve"> IF(AND($E287&gt;0,H287&lt;&gt;""),IF( H287="A", $E287, IF( H287="B", $E287 * Prozent_B, IF( H287="C", $E287 *Prozent_C, IF( H287="D", 0, "Fehler" ) ) ) ), "")</f>
        <v/>
      </c>
      <c r="U287" s="220" t="str">
        <f xml:space="preserve"> IF( $E287&gt;0,IF(K287&gt;0, IF( K287="A", $E287, IF( K287="B", $E287 * Prozent_B, IF( K287="C", $E287 *Prozent_C, IF( K287="D", 0, "Fehler" ) ) ) ),T287), "")</f>
        <v/>
      </c>
      <c r="V287" s="213" t="str">
        <f t="shared" si="39"/>
        <v/>
      </c>
    </row>
    <row r="288" spans="1:22" ht="28.75" thickBot="1" x14ac:dyDescent="0.35">
      <c r="A288" s="222" t="s">
        <v>1328</v>
      </c>
      <c r="B288" s="223"/>
      <c r="C288" s="222" t="s">
        <v>436</v>
      </c>
      <c r="D288" s="223" t="s">
        <v>68</v>
      </c>
      <c r="E288" s="223"/>
      <c r="F288" s="223"/>
      <c r="G288" s="226"/>
      <c r="H288" s="43"/>
      <c r="I288" s="42"/>
      <c r="J288" s="42"/>
      <c r="K288" s="213"/>
      <c r="L288" s="215"/>
      <c r="M288" s="216" t="str">
        <f t="shared" si="32"/>
        <v>Muss</v>
      </c>
      <c r="N288" s="217" t="str">
        <f t="shared" si="33"/>
        <v/>
      </c>
      <c r="O288" s="217" t="str">
        <f t="shared" si="34"/>
        <v/>
      </c>
      <c r="P288" s="218" t="str">
        <f t="shared" si="35"/>
        <v/>
      </c>
      <c r="Q288" s="217" t="str">
        <f t="shared" si="36"/>
        <v/>
      </c>
      <c r="R288" s="217" t="str">
        <f t="shared" si="37"/>
        <v/>
      </c>
      <c r="S288" s="219" t="str">
        <f t="shared" si="38"/>
        <v/>
      </c>
      <c r="T288" s="220" t="str">
        <f xml:space="preserve"> IF(AND($E288&gt;0,H288&lt;&gt;""),IF( H288="A", $E288, IF( H288="B", $E288 * Prozent_B, IF( H288="C", $E288 *Prozent_C, IF( H288="D", 0, "Fehler" ) ) ) ), "")</f>
        <v/>
      </c>
      <c r="U288" s="220" t="str">
        <f xml:space="preserve"> IF( $E288&gt;0,IF(K288&gt;0, IF( K288="A", $E288, IF( K288="B", $E288 * Prozent_B, IF( K288="C", $E288 *Prozent_C, IF( K288="D", 0, "Fehler" ) ) ) ),T288), "")</f>
        <v/>
      </c>
      <c r="V288" s="213" t="str">
        <f t="shared" si="39"/>
        <v/>
      </c>
    </row>
    <row r="289" spans="1:22" ht="28.75" thickBot="1" x14ac:dyDescent="0.35">
      <c r="A289" s="222" t="s">
        <v>1329</v>
      </c>
      <c r="B289" s="223"/>
      <c r="C289" s="222" t="s">
        <v>437</v>
      </c>
      <c r="D289" s="223" t="s">
        <v>68</v>
      </c>
      <c r="E289" s="223"/>
      <c r="F289" s="223"/>
      <c r="G289" s="226"/>
      <c r="H289" s="43"/>
      <c r="I289" s="42"/>
      <c r="J289" s="42"/>
      <c r="K289" s="213"/>
      <c r="L289" s="215"/>
      <c r="M289" s="216" t="str">
        <f t="shared" si="32"/>
        <v>Muss</v>
      </c>
      <c r="N289" s="217" t="str">
        <f t="shared" si="33"/>
        <v/>
      </c>
      <c r="O289" s="217" t="str">
        <f t="shared" si="34"/>
        <v/>
      </c>
      <c r="P289" s="218" t="str">
        <f t="shared" si="35"/>
        <v/>
      </c>
      <c r="Q289" s="217" t="str">
        <f t="shared" si="36"/>
        <v/>
      </c>
      <c r="R289" s="217" t="str">
        <f t="shared" si="37"/>
        <v/>
      </c>
      <c r="S289" s="219" t="str">
        <f t="shared" si="38"/>
        <v/>
      </c>
      <c r="T289" s="220" t="str">
        <f xml:space="preserve"> IF(AND($E289&gt;0,H289&lt;&gt;""),IF( H289="A", $E289, IF( H289="B", $E289 * Prozent_B, IF( H289="C", $E289 *Prozent_C, IF( H289="D", 0, "Fehler" ) ) ) ), "")</f>
        <v/>
      </c>
      <c r="U289" s="220" t="str">
        <f xml:space="preserve"> IF( $E289&gt;0,IF(K289&gt;0, IF( K289="A", $E289, IF( K289="B", $E289 * Prozent_B, IF( K289="C", $E289 *Prozent_C, IF( K289="D", 0, "Fehler" ) ) ) ),T289), "")</f>
        <v/>
      </c>
      <c r="V289" s="213" t="str">
        <f t="shared" si="39"/>
        <v/>
      </c>
    </row>
    <row r="290" spans="1:22" ht="28.75" thickBot="1" x14ac:dyDescent="0.35">
      <c r="A290" s="222" t="s">
        <v>1330</v>
      </c>
      <c r="B290" s="223"/>
      <c r="C290" s="222" t="s">
        <v>438</v>
      </c>
      <c r="D290" s="223" t="s">
        <v>68</v>
      </c>
      <c r="E290" s="223"/>
      <c r="F290" s="223"/>
      <c r="G290" s="226"/>
      <c r="H290" s="43"/>
      <c r="I290" s="42"/>
      <c r="J290" s="42"/>
      <c r="K290" s="213"/>
      <c r="L290" s="215"/>
      <c r="M290" s="216" t="str">
        <f t="shared" si="32"/>
        <v>Muss</v>
      </c>
      <c r="N290" s="217" t="str">
        <f t="shared" si="33"/>
        <v/>
      </c>
      <c r="O290" s="217" t="str">
        <f t="shared" si="34"/>
        <v/>
      </c>
      <c r="P290" s="218" t="str">
        <f t="shared" si="35"/>
        <v/>
      </c>
      <c r="Q290" s="217" t="str">
        <f t="shared" si="36"/>
        <v/>
      </c>
      <c r="R290" s="217" t="str">
        <f t="shared" si="37"/>
        <v/>
      </c>
      <c r="S290" s="219" t="str">
        <f t="shared" si="38"/>
        <v/>
      </c>
      <c r="T290" s="220" t="str">
        <f xml:space="preserve"> IF(AND($E290&gt;0,H290&lt;&gt;""),IF( H290="A", $E290, IF( H290="B", $E290 * Prozent_B, IF( H290="C", $E290 *Prozent_C, IF( H290="D", 0, "Fehler" ) ) ) ), "")</f>
        <v/>
      </c>
      <c r="U290" s="220" t="str">
        <f xml:space="preserve"> IF( $E290&gt;0,IF(K290&gt;0, IF( K290="A", $E290, IF( K290="B", $E290 * Prozent_B, IF( K290="C", $E290 *Prozent_C, IF( K290="D", 0, "Fehler" ) ) ) ),T290), "")</f>
        <v/>
      </c>
      <c r="V290" s="213" t="str">
        <f t="shared" si="39"/>
        <v/>
      </c>
    </row>
    <row r="291" spans="1:22" ht="42.9" thickBot="1" x14ac:dyDescent="0.35">
      <c r="A291" s="222" t="s">
        <v>1331</v>
      </c>
      <c r="B291" s="223"/>
      <c r="C291" s="222" t="s">
        <v>439</v>
      </c>
      <c r="D291" s="223" t="s">
        <v>68</v>
      </c>
      <c r="E291" s="223"/>
      <c r="F291" s="223"/>
      <c r="G291" s="226"/>
      <c r="H291" s="43"/>
      <c r="I291" s="42"/>
      <c r="J291" s="42"/>
      <c r="K291" s="213"/>
      <c r="L291" s="215"/>
      <c r="M291" s="216" t="str">
        <f t="shared" si="32"/>
        <v>Muss</v>
      </c>
      <c r="N291" s="217" t="str">
        <f t="shared" si="33"/>
        <v/>
      </c>
      <c r="O291" s="217" t="str">
        <f t="shared" si="34"/>
        <v/>
      </c>
      <c r="P291" s="218" t="str">
        <f t="shared" si="35"/>
        <v/>
      </c>
      <c r="Q291" s="217" t="str">
        <f t="shared" si="36"/>
        <v/>
      </c>
      <c r="R291" s="217" t="str">
        <f t="shared" si="37"/>
        <v/>
      </c>
      <c r="S291" s="219" t="str">
        <f t="shared" si="38"/>
        <v/>
      </c>
      <c r="T291" s="220" t="str">
        <f xml:space="preserve"> IF(AND($E291&gt;0,H291&lt;&gt;""),IF( H291="A", $E291, IF( H291="B", $E291 * Prozent_B, IF( H291="C", $E291 *Prozent_C, IF( H291="D", 0, "Fehler" ) ) ) ), "")</f>
        <v/>
      </c>
      <c r="U291" s="220" t="str">
        <f xml:space="preserve"> IF( $E291&gt;0,IF(K291&gt;0, IF( K291="A", $E291, IF( K291="B", $E291 * Prozent_B, IF( K291="C", $E291 *Prozent_C, IF( K291="D", 0, "Fehler" ) ) ) ),T291), "")</f>
        <v/>
      </c>
      <c r="V291" s="213" t="str">
        <f t="shared" si="39"/>
        <v/>
      </c>
    </row>
    <row r="292" spans="1:22" ht="28.75" thickBot="1" x14ac:dyDescent="0.35">
      <c r="A292" s="222" t="s">
        <v>1332</v>
      </c>
      <c r="B292" s="223"/>
      <c r="C292" s="222" t="s">
        <v>440</v>
      </c>
      <c r="D292" s="223" t="s">
        <v>68</v>
      </c>
      <c r="E292" s="223"/>
      <c r="F292" s="223"/>
      <c r="G292" s="226"/>
      <c r="H292" s="43"/>
      <c r="I292" s="42"/>
      <c r="J292" s="42"/>
      <c r="K292" s="213"/>
      <c r="L292" s="215"/>
      <c r="M292" s="216" t="str">
        <f t="shared" si="32"/>
        <v>Muss</v>
      </c>
      <c r="N292" s="217" t="str">
        <f t="shared" si="33"/>
        <v/>
      </c>
      <c r="O292" s="217" t="str">
        <f t="shared" si="34"/>
        <v/>
      </c>
      <c r="P292" s="218" t="str">
        <f t="shared" si="35"/>
        <v/>
      </c>
      <c r="Q292" s="217" t="str">
        <f t="shared" si="36"/>
        <v/>
      </c>
      <c r="R292" s="217" t="str">
        <f t="shared" si="37"/>
        <v/>
      </c>
      <c r="S292" s="219" t="str">
        <f t="shared" si="38"/>
        <v/>
      </c>
      <c r="T292" s="220" t="str">
        <f xml:space="preserve"> IF(AND($E292&gt;0,H292&lt;&gt;""),IF( H292="A", $E292, IF( H292="B", $E292 * Prozent_B, IF( H292="C", $E292 *Prozent_C, IF( H292="D", 0, "Fehler" ) ) ) ), "")</f>
        <v/>
      </c>
      <c r="U292" s="220" t="str">
        <f xml:space="preserve"> IF( $E292&gt;0,IF(K292&gt;0, IF( K292="A", $E292, IF( K292="B", $E292 * Prozent_B, IF( K292="C", $E292 *Prozent_C, IF( K292="D", 0, "Fehler" ) ) ) ),T292), "")</f>
        <v/>
      </c>
      <c r="V292" s="213" t="str">
        <f t="shared" si="39"/>
        <v/>
      </c>
    </row>
    <row r="293" spans="1:22" ht="15.9" thickBot="1" x14ac:dyDescent="0.35">
      <c r="A293" s="222"/>
      <c r="B293" s="223"/>
      <c r="C293" s="229" t="s">
        <v>935</v>
      </c>
      <c r="D293" s="223"/>
      <c r="E293" s="223"/>
      <c r="F293" s="223"/>
      <c r="G293" s="226"/>
      <c r="H293" s="43"/>
      <c r="I293" s="42"/>
      <c r="J293" s="42"/>
      <c r="K293" s="213"/>
      <c r="L293" s="215"/>
      <c r="M293" s="216" t="str">
        <f t="shared" si="32"/>
        <v/>
      </c>
      <c r="N293" s="217" t="str">
        <f t="shared" si="33"/>
        <v/>
      </c>
      <c r="O293" s="217" t="str">
        <f t="shared" si="34"/>
        <v/>
      </c>
      <c r="P293" s="218" t="str">
        <f t="shared" si="35"/>
        <v/>
      </c>
      <c r="Q293" s="217" t="str">
        <f t="shared" si="36"/>
        <v/>
      </c>
      <c r="R293" s="217" t="str">
        <f t="shared" si="37"/>
        <v/>
      </c>
      <c r="S293" s="219" t="str">
        <f t="shared" si="38"/>
        <v/>
      </c>
      <c r="T293" s="220" t="str">
        <f xml:space="preserve"> IF(AND($E293&gt;0,H293&lt;&gt;""),IF( H293="A", $E293, IF( H293="B", $E293 * Prozent_B, IF( H293="C", $E293 *Prozent_C, IF( H293="D", 0, "Fehler" ) ) ) ), "")</f>
        <v/>
      </c>
      <c r="U293" s="220" t="str">
        <f xml:space="preserve"> IF( $E293&gt;0,IF(K293&gt;0, IF( K293="A", $E293, IF( K293="B", $E293 * Prozent_B, IF( K293="C", $E293 *Prozent_C, IF( K293="D", 0, "Fehler" ) ) ) ),T293), "")</f>
        <v/>
      </c>
      <c r="V293" s="213" t="str">
        <f t="shared" si="39"/>
        <v/>
      </c>
    </row>
    <row r="294" spans="1:22" ht="28.75" thickBot="1" x14ac:dyDescent="0.35">
      <c r="A294" s="222" t="s">
        <v>1333</v>
      </c>
      <c r="B294" s="223"/>
      <c r="C294" s="222" t="s">
        <v>441</v>
      </c>
      <c r="D294" s="223" t="s">
        <v>68</v>
      </c>
      <c r="E294" s="223"/>
      <c r="F294" s="223"/>
      <c r="G294" s="226"/>
      <c r="H294" s="43"/>
      <c r="I294" s="42"/>
      <c r="J294" s="42"/>
      <c r="K294" s="213"/>
      <c r="L294" s="215"/>
      <c r="M294" s="216" t="str">
        <f t="shared" si="32"/>
        <v>Muss</v>
      </c>
      <c r="N294" s="217" t="str">
        <f t="shared" si="33"/>
        <v/>
      </c>
      <c r="O294" s="217" t="str">
        <f t="shared" si="34"/>
        <v/>
      </c>
      <c r="P294" s="218" t="str">
        <f t="shared" si="35"/>
        <v/>
      </c>
      <c r="Q294" s="217" t="str">
        <f t="shared" si="36"/>
        <v/>
      </c>
      <c r="R294" s="217" t="str">
        <f t="shared" si="37"/>
        <v/>
      </c>
      <c r="S294" s="219" t="str">
        <f t="shared" si="38"/>
        <v/>
      </c>
      <c r="T294" s="220" t="str">
        <f xml:space="preserve"> IF(AND($E294&gt;0,H294&lt;&gt;""),IF( H294="A", $E294, IF( H294="B", $E294 * Prozent_B, IF( H294="C", $E294 *Prozent_C, IF( H294="D", 0, "Fehler" ) ) ) ), "")</f>
        <v/>
      </c>
      <c r="U294" s="220" t="str">
        <f xml:space="preserve"> IF( $E294&gt;0,IF(K294&gt;0, IF( K294="A", $E294, IF( K294="B", $E294 * Prozent_B, IF( K294="C", $E294 *Prozent_C, IF( K294="D", 0, "Fehler" ) ) ) ),T294), "")</f>
        <v/>
      </c>
      <c r="V294" s="213" t="str">
        <f t="shared" si="39"/>
        <v/>
      </c>
    </row>
    <row r="295" spans="1:22" ht="28.75" thickBot="1" x14ac:dyDescent="0.35">
      <c r="A295" s="222" t="s">
        <v>1334</v>
      </c>
      <c r="B295" s="223"/>
      <c r="C295" s="222" t="s">
        <v>442</v>
      </c>
      <c r="D295" s="223" t="s">
        <v>68</v>
      </c>
      <c r="E295" s="223"/>
      <c r="F295" s="223"/>
      <c r="G295" s="226"/>
      <c r="H295" s="43"/>
      <c r="I295" s="42"/>
      <c r="J295" s="42"/>
      <c r="K295" s="213"/>
      <c r="L295" s="215"/>
      <c r="M295" s="216" t="str">
        <f t="shared" si="32"/>
        <v>Muss</v>
      </c>
      <c r="N295" s="217" t="str">
        <f t="shared" si="33"/>
        <v/>
      </c>
      <c r="O295" s="217" t="str">
        <f t="shared" si="34"/>
        <v/>
      </c>
      <c r="P295" s="218" t="str">
        <f t="shared" si="35"/>
        <v/>
      </c>
      <c r="Q295" s="217" t="str">
        <f t="shared" si="36"/>
        <v/>
      </c>
      <c r="R295" s="217" t="str">
        <f t="shared" si="37"/>
        <v/>
      </c>
      <c r="S295" s="219" t="str">
        <f t="shared" si="38"/>
        <v/>
      </c>
      <c r="T295" s="220" t="str">
        <f xml:space="preserve"> IF(AND($E295&gt;0,H295&lt;&gt;""),IF( H295="A", $E295, IF( H295="B", $E295 * Prozent_B, IF( H295="C", $E295 *Prozent_C, IF( H295="D", 0, "Fehler" ) ) ) ), "")</f>
        <v/>
      </c>
      <c r="U295" s="220" t="str">
        <f xml:space="preserve"> IF( $E295&gt;0,IF(K295&gt;0, IF( K295="A", $E295, IF( K295="B", $E295 * Prozent_B, IF( K295="C", $E295 *Prozent_C, IF( K295="D", 0, "Fehler" ) ) ) ),T295), "")</f>
        <v/>
      </c>
      <c r="V295" s="213" t="str">
        <f t="shared" si="39"/>
        <v/>
      </c>
    </row>
    <row r="296" spans="1:22" ht="28.75" thickBot="1" x14ac:dyDescent="0.35">
      <c r="A296" s="222" t="s">
        <v>1335</v>
      </c>
      <c r="B296" s="223"/>
      <c r="C296" s="222" t="s">
        <v>443</v>
      </c>
      <c r="D296" s="223" t="s">
        <v>68</v>
      </c>
      <c r="E296" s="223"/>
      <c r="F296" s="223"/>
      <c r="G296" s="226"/>
      <c r="H296" s="43"/>
      <c r="I296" s="42"/>
      <c r="J296" s="42"/>
      <c r="K296" s="213"/>
      <c r="L296" s="215"/>
      <c r="M296" s="216" t="str">
        <f t="shared" si="32"/>
        <v>Muss</v>
      </c>
      <c r="N296" s="217" t="str">
        <f t="shared" si="33"/>
        <v/>
      </c>
      <c r="O296" s="217" t="str">
        <f t="shared" si="34"/>
        <v/>
      </c>
      <c r="P296" s="218" t="str">
        <f t="shared" si="35"/>
        <v/>
      </c>
      <c r="Q296" s="217" t="str">
        <f t="shared" si="36"/>
        <v/>
      </c>
      <c r="R296" s="217" t="str">
        <f t="shared" si="37"/>
        <v/>
      </c>
      <c r="S296" s="219" t="str">
        <f t="shared" si="38"/>
        <v/>
      </c>
      <c r="T296" s="220" t="str">
        <f xml:space="preserve"> IF(AND($E296&gt;0,H296&lt;&gt;""),IF( H296="A", $E296, IF( H296="B", $E296 * Prozent_B, IF( H296="C", $E296 *Prozent_C, IF( H296="D", 0, "Fehler" ) ) ) ), "")</f>
        <v/>
      </c>
      <c r="U296" s="220" t="str">
        <f xml:space="preserve"> IF( $E296&gt;0,IF(K296&gt;0, IF( K296="A", $E296, IF( K296="B", $E296 * Prozent_B, IF( K296="C", $E296 *Prozent_C, IF( K296="D", 0, "Fehler" ) ) ) ),T296), "")</f>
        <v/>
      </c>
      <c r="V296" s="213" t="str">
        <f t="shared" si="39"/>
        <v/>
      </c>
    </row>
    <row r="297" spans="1:22" ht="15.9" thickBot="1" x14ac:dyDescent="0.35">
      <c r="A297" s="222"/>
      <c r="B297" s="223"/>
      <c r="C297" s="229" t="s">
        <v>936</v>
      </c>
      <c r="D297" s="223"/>
      <c r="E297" s="223"/>
      <c r="F297" s="223"/>
      <c r="G297" s="226"/>
      <c r="H297" s="43"/>
      <c r="I297" s="42"/>
      <c r="J297" s="42"/>
      <c r="K297" s="213"/>
      <c r="L297" s="215"/>
      <c r="M297" s="216" t="str">
        <f t="shared" si="32"/>
        <v/>
      </c>
      <c r="N297" s="217" t="str">
        <f t="shared" si="33"/>
        <v/>
      </c>
      <c r="O297" s="217" t="str">
        <f t="shared" si="34"/>
        <v/>
      </c>
      <c r="P297" s="218" t="str">
        <f t="shared" si="35"/>
        <v/>
      </c>
      <c r="Q297" s="217" t="str">
        <f t="shared" si="36"/>
        <v/>
      </c>
      <c r="R297" s="217" t="str">
        <f t="shared" si="37"/>
        <v/>
      </c>
      <c r="S297" s="219" t="str">
        <f t="shared" si="38"/>
        <v/>
      </c>
      <c r="T297" s="220" t="str">
        <f xml:space="preserve"> IF(AND($E297&gt;0,H297&lt;&gt;""),IF( H297="A", $E297, IF( H297="B", $E297 * Prozent_B, IF( H297="C", $E297 *Prozent_C, IF( H297="D", 0, "Fehler" ) ) ) ), "")</f>
        <v/>
      </c>
      <c r="U297" s="220" t="str">
        <f xml:space="preserve"> IF( $E297&gt;0,IF(K297&gt;0, IF( K297="A", $E297, IF( K297="B", $E297 * Prozent_B, IF( K297="C", $E297 *Prozent_C, IF( K297="D", 0, "Fehler" ) ) ) ),T297), "")</f>
        <v/>
      </c>
      <c r="V297" s="213" t="str">
        <f t="shared" si="39"/>
        <v/>
      </c>
    </row>
    <row r="298" spans="1:22" ht="15.9" thickBot="1" x14ac:dyDescent="0.35">
      <c r="A298" s="222"/>
      <c r="B298" s="223"/>
      <c r="C298" s="229" t="s">
        <v>937</v>
      </c>
      <c r="D298" s="223"/>
      <c r="E298" s="223"/>
      <c r="F298" s="223"/>
      <c r="G298" s="226"/>
      <c r="H298" s="43"/>
      <c r="I298" s="42"/>
      <c r="J298" s="42"/>
      <c r="K298" s="213"/>
      <c r="L298" s="215"/>
      <c r="M298" s="216" t="str">
        <f t="shared" si="32"/>
        <v/>
      </c>
      <c r="N298" s="217" t="str">
        <f t="shared" si="33"/>
        <v/>
      </c>
      <c r="O298" s="217" t="str">
        <f t="shared" si="34"/>
        <v/>
      </c>
      <c r="P298" s="218" t="str">
        <f t="shared" si="35"/>
        <v/>
      </c>
      <c r="Q298" s="217" t="str">
        <f t="shared" si="36"/>
        <v/>
      </c>
      <c r="R298" s="217" t="str">
        <f t="shared" si="37"/>
        <v/>
      </c>
      <c r="S298" s="219" t="str">
        <f t="shared" si="38"/>
        <v/>
      </c>
      <c r="T298" s="220" t="str">
        <f xml:space="preserve"> IF(AND($E298&gt;0,H298&lt;&gt;""),IF( H298="A", $E298, IF( H298="B", $E298 * Prozent_B, IF( H298="C", $E298 *Prozent_C, IF( H298="D", 0, "Fehler" ) ) ) ), "")</f>
        <v/>
      </c>
      <c r="U298" s="220" t="str">
        <f xml:space="preserve"> IF( $E298&gt;0,IF(K298&gt;0, IF( K298="A", $E298, IF( K298="B", $E298 * Prozent_B, IF( K298="C", $E298 *Prozent_C, IF( K298="D", 0, "Fehler" ) ) ) ),T298), "")</f>
        <v/>
      </c>
      <c r="V298" s="213" t="str">
        <f t="shared" si="39"/>
        <v/>
      </c>
    </row>
    <row r="299" spans="1:22" ht="57" thickBot="1" x14ac:dyDescent="0.35">
      <c r="A299" s="222" t="s">
        <v>1336</v>
      </c>
      <c r="B299" s="223"/>
      <c r="C299" s="222" t="s">
        <v>444</v>
      </c>
      <c r="D299" s="223" t="s">
        <v>68</v>
      </c>
      <c r="E299" s="223"/>
      <c r="F299" s="223"/>
      <c r="G299" s="226"/>
      <c r="H299" s="43"/>
      <c r="I299" s="42"/>
      <c r="J299" s="42"/>
      <c r="K299" s="213"/>
      <c r="L299" s="215"/>
      <c r="M299" s="216" t="str">
        <f t="shared" si="32"/>
        <v>Muss</v>
      </c>
      <c r="N299" s="217" t="str">
        <f t="shared" si="33"/>
        <v/>
      </c>
      <c r="O299" s="217" t="str">
        <f t="shared" si="34"/>
        <v/>
      </c>
      <c r="P299" s="218" t="str">
        <f t="shared" si="35"/>
        <v/>
      </c>
      <c r="Q299" s="217" t="str">
        <f t="shared" si="36"/>
        <v/>
      </c>
      <c r="R299" s="217" t="str">
        <f t="shared" si="37"/>
        <v/>
      </c>
      <c r="S299" s="219" t="str">
        <f t="shared" si="38"/>
        <v/>
      </c>
      <c r="T299" s="220" t="str">
        <f xml:space="preserve"> IF(AND($E299&gt;0,H299&lt;&gt;""),IF( H299="A", $E299, IF( H299="B", $E299 * Prozent_B, IF( H299="C", $E299 *Prozent_C, IF( H299="D", 0, "Fehler" ) ) ) ), "")</f>
        <v/>
      </c>
      <c r="U299" s="220" t="str">
        <f xml:space="preserve"> IF( $E299&gt;0,IF(K299&gt;0, IF( K299="A", $E299, IF( K299="B", $E299 * Prozent_B, IF( K299="C", $E299 *Prozent_C, IF( K299="D", 0, "Fehler" ) ) ) ),T299), "")</f>
        <v/>
      </c>
      <c r="V299" s="213" t="str">
        <f t="shared" si="39"/>
        <v/>
      </c>
    </row>
    <row r="300" spans="1:22" ht="28.75" thickBot="1" x14ac:dyDescent="0.35">
      <c r="A300" s="222" t="s">
        <v>1337</v>
      </c>
      <c r="B300" s="223"/>
      <c r="C300" s="222" t="s">
        <v>445</v>
      </c>
      <c r="D300" s="223" t="s">
        <v>68</v>
      </c>
      <c r="E300" s="223"/>
      <c r="F300" s="223"/>
      <c r="G300" s="226"/>
      <c r="H300" s="43"/>
      <c r="I300" s="42"/>
      <c r="J300" s="42"/>
      <c r="K300" s="213"/>
      <c r="L300" s="215"/>
      <c r="M300" s="216" t="str">
        <f t="shared" si="32"/>
        <v>Muss</v>
      </c>
      <c r="N300" s="217" t="str">
        <f t="shared" si="33"/>
        <v/>
      </c>
      <c r="O300" s="217" t="str">
        <f t="shared" si="34"/>
        <v/>
      </c>
      <c r="P300" s="218" t="str">
        <f t="shared" si="35"/>
        <v/>
      </c>
      <c r="Q300" s="217" t="str">
        <f t="shared" si="36"/>
        <v/>
      </c>
      <c r="R300" s="217" t="str">
        <f t="shared" si="37"/>
        <v/>
      </c>
      <c r="S300" s="219" t="str">
        <f t="shared" si="38"/>
        <v/>
      </c>
      <c r="T300" s="220" t="str">
        <f xml:space="preserve"> IF(AND($E300&gt;0,H300&lt;&gt;""),IF( H300="A", $E300, IF( H300="B", $E300 * Prozent_B, IF( H300="C", $E300 *Prozent_C, IF( H300="D", 0, "Fehler" ) ) ) ), "")</f>
        <v/>
      </c>
      <c r="U300" s="220" t="str">
        <f xml:space="preserve"> IF( $E300&gt;0,IF(K300&gt;0, IF( K300="A", $E300, IF( K300="B", $E300 * Prozent_B, IF( K300="C", $E300 *Prozent_C, IF( K300="D", 0, "Fehler" ) ) ) ),T300), "")</f>
        <v/>
      </c>
      <c r="V300" s="213" t="str">
        <f t="shared" si="39"/>
        <v/>
      </c>
    </row>
    <row r="301" spans="1:22" ht="28.75" thickBot="1" x14ac:dyDescent="0.35">
      <c r="A301" s="222" t="s">
        <v>1338</v>
      </c>
      <c r="B301" s="223"/>
      <c r="C301" s="222" t="s">
        <v>446</v>
      </c>
      <c r="D301" s="223" t="s">
        <v>68</v>
      </c>
      <c r="E301" s="223"/>
      <c r="F301" s="223"/>
      <c r="G301" s="226"/>
      <c r="H301" s="43"/>
      <c r="I301" s="42"/>
      <c r="J301" s="42"/>
      <c r="K301" s="213"/>
      <c r="L301" s="215"/>
      <c r="M301" s="216" t="str">
        <f t="shared" si="32"/>
        <v>Muss</v>
      </c>
      <c r="N301" s="217" t="str">
        <f t="shared" si="33"/>
        <v/>
      </c>
      <c r="O301" s="217" t="str">
        <f t="shared" si="34"/>
        <v/>
      </c>
      <c r="P301" s="218" t="str">
        <f t="shared" si="35"/>
        <v/>
      </c>
      <c r="Q301" s="217" t="str">
        <f t="shared" si="36"/>
        <v/>
      </c>
      <c r="R301" s="217" t="str">
        <f t="shared" si="37"/>
        <v/>
      </c>
      <c r="S301" s="219" t="str">
        <f t="shared" si="38"/>
        <v/>
      </c>
      <c r="T301" s="220" t="str">
        <f xml:space="preserve"> IF(AND($E301&gt;0,H301&lt;&gt;""),IF( H301="A", $E301, IF( H301="B", $E301 * Prozent_B, IF( H301="C", $E301 *Prozent_C, IF( H301="D", 0, "Fehler" ) ) ) ), "")</f>
        <v/>
      </c>
      <c r="U301" s="220" t="str">
        <f xml:space="preserve"> IF( $E301&gt;0,IF(K301&gt;0, IF( K301="A", $E301, IF( K301="B", $E301 * Prozent_B, IF( K301="C", $E301 *Prozent_C, IF( K301="D", 0, "Fehler" ) ) ) ),T301), "")</f>
        <v/>
      </c>
      <c r="V301" s="213" t="str">
        <f t="shared" si="39"/>
        <v/>
      </c>
    </row>
    <row r="302" spans="1:22" ht="28.75" thickBot="1" x14ac:dyDescent="0.35">
      <c r="A302" s="222" t="s">
        <v>1339</v>
      </c>
      <c r="B302" s="223"/>
      <c r="C302" s="222" t="s">
        <v>447</v>
      </c>
      <c r="D302" s="223" t="s">
        <v>68</v>
      </c>
      <c r="E302" s="223"/>
      <c r="F302" s="223"/>
      <c r="G302" s="226"/>
      <c r="H302" s="43"/>
      <c r="I302" s="42"/>
      <c r="J302" s="42"/>
      <c r="K302" s="213"/>
      <c r="L302" s="215"/>
      <c r="M302" s="216" t="str">
        <f t="shared" si="32"/>
        <v>Muss</v>
      </c>
      <c r="N302" s="217" t="str">
        <f t="shared" si="33"/>
        <v/>
      </c>
      <c r="O302" s="217" t="str">
        <f t="shared" si="34"/>
        <v/>
      </c>
      <c r="P302" s="218" t="str">
        <f t="shared" si="35"/>
        <v/>
      </c>
      <c r="Q302" s="217" t="str">
        <f t="shared" si="36"/>
        <v/>
      </c>
      <c r="R302" s="217" t="str">
        <f t="shared" si="37"/>
        <v/>
      </c>
      <c r="S302" s="219" t="str">
        <f t="shared" si="38"/>
        <v/>
      </c>
      <c r="T302" s="220" t="str">
        <f xml:space="preserve"> IF(AND($E302&gt;0,H302&lt;&gt;""),IF( H302="A", $E302, IF( H302="B", $E302 * Prozent_B, IF( H302="C", $E302 *Prozent_C, IF( H302="D", 0, "Fehler" ) ) ) ), "")</f>
        <v/>
      </c>
      <c r="U302" s="220" t="str">
        <f xml:space="preserve"> IF( $E302&gt;0,IF(K302&gt;0, IF( K302="A", $E302, IF( K302="B", $E302 * Prozent_B, IF( K302="C", $E302 *Prozent_C, IF( K302="D", 0, "Fehler" ) ) ) ),T302), "")</f>
        <v/>
      </c>
      <c r="V302" s="213" t="str">
        <f t="shared" si="39"/>
        <v/>
      </c>
    </row>
    <row r="303" spans="1:22" ht="57" thickBot="1" x14ac:dyDescent="0.35">
      <c r="A303" s="222" t="s">
        <v>1340</v>
      </c>
      <c r="B303" s="223"/>
      <c r="C303" s="222" t="s">
        <v>448</v>
      </c>
      <c r="D303" s="223" t="s">
        <v>68</v>
      </c>
      <c r="E303" s="223"/>
      <c r="F303" s="223"/>
      <c r="G303" s="226"/>
      <c r="H303" s="43"/>
      <c r="I303" s="42"/>
      <c r="J303" s="42"/>
      <c r="K303" s="213"/>
      <c r="L303" s="215"/>
      <c r="M303" s="216" t="str">
        <f t="shared" si="32"/>
        <v>Muss</v>
      </c>
      <c r="N303" s="217" t="str">
        <f t="shared" si="33"/>
        <v/>
      </c>
      <c r="O303" s="217" t="str">
        <f t="shared" si="34"/>
        <v/>
      </c>
      <c r="P303" s="218" t="str">
        <f t="shared" si="35"/>
        <v/>
      </c>
      <c r="Q303" s="217" t="str">
        <f t="shared" si="36"/>
        <v/>
      </c>
      <c r="R303" s="217" t="str">
        <f t="shared" si="37"/>
        <v/>
      </c>
      <c r="S303" s="219" t="str">
        <f t="shared" si="38"/>
        <v/>
      </c>
      <c r="T303" s="220" t="str">
        <f xml:space="preserve"> IF(AND($E303&gt;0,H303&lt;&gt;""),IF( H303="A", $E303, IF( H303="B", $E303 * Prozent_B, IF( H303="C", $E303 *Prozent_C, IF( H303="D", 0, "Fehler" ) ) ) ), "")</f>
        <v/>
      </c>
      <c r="U303" s="220" t="str">
        <f xml:space="preserve"> IF( $E303&gt;0,IF(K303&gt;0, IF( K303="A", $E303, IF( K303="B", $E303 * Prozent_B, IF( K303="C", $E303 *Prozent_C, IF( K303="D", 0, "Fehler" ) ) ) ),T303), "")</f>
        <v/>
      </c>
      <c r="V303" s="213" t="str">
        <f t="shared" si="39"/>
        <v/>
      </c>
    </row>
    <row r="304" spans="1:22" ht="85.3" thickBot="1" x14ac:dyDescent="0.35">
      <c r="A304" s="222" t="s">
        <v>1341</v>
      </c>
      <c r="B304" s="223"/>
      <c r="C304" s="222" t="s">
        <v>449</v>
      </c>
      <c r="D304" s="223" t="s">
        <v>68</v>
      </c>
      <c r="E304" s="223"/>
      <c r="F304" s="223"/>
      <c r="G304" s="226"/>
      <c r="H304" s="43"/>
      <c r="I304" s="42"/>
      <c r="J304" s="42"/>
      <c r="K304" s="213"/>
      <c r="L304" s="215"/>
      <c r="M304" s="216" t="str">
        <f t="shared" si="32"/>
        <v>Muss</v>
      </c>
      <c r="N304" s="217" t="str">
        <f t="shared" si="33"/>
        <v/>
      </c>
      <c r="O304" s="217" t="str">
        <f t="shared" si="34"/>
        <v/>
      </c>
      <c r="P304" s="218" t="str">
        <f t="shared" si="35"/>
        <v/>
      </c>
      <c r="Q304" s="217" t="str">
        <f t="shared" si="36"/>
        <v/>
      </c>
      <c r="R304" s="217" t="str">
        <f t="shared" si="37"/>
        <v/>
      </c>
      <c r="S304" s="219" t="str">
        <f t="shared" si="38"/>
        <v/>
      </c>
      <c r="T304" s="220" t="str">
        <f xml:space="preserve"> IF(AND($E304&gt;0,H304&lt;&gt;""),IF( H304="A", $E304, IF( H304="B", $E304 * Prozent_B, IF( H304="C", $E304 *Prozent_C, IF( H304="D", 0, "Fehler" ) ) ) ), "")</f>
        <v/>
      </c>
      <c r="U304" s="220" t="str">
        <f xml:space="preserve"> IF( $E304&gt;0,IF(K304&gt;0, IF( K304="A", $E304, IF( K304="B", $E304 * Prozent_B, IF( K304="C", $E304 *Prozent_C, IF( K304="D", 0, "Fehler" ) ) ) ),T304), "")</f>
        <v/>
      </c>
      <c r="V304" s="213" t="str">
        <f t="shared" si="39"/>
        <v/>
      </c>
    </row>
    <row r="305" spans="1:22" ht="15.9" thickBot="1" x14ac:dyDescent="0.35">
      <c r="A305" s="222"/>
      <c r="B305" s="223"/>
      <c r="C305" s="229" t="s">
        <v>938</v>
      </c>
      <c r="D305" s="223"/>
      <c r="E305" s="223"/>
      <c r="F305" s="223"/>
      <c r="G305" s="226"/>
      <c r="H305" s="43"/>
      <c r="I305" s="42"/>
      <c r="J305" s="42"/>
      <c r="K305" s="213"/>
      <c r="L305" s="215"/>
      <c r="M305" s="216" t="str">
        <f t="shared" si="32"/>
        <v/>
      </c>
      <c r="N305" s="217" t="str">
        <f t="shared" si="33"/>
        <v/>
      </c>
      <c r="O305" s="217" t="str">
        <f t="shared" si="34"/>
        <v/>
      </c>
      <c r="P305" s="218" t="str">
        <f t="shared" si="35"/>
        <v/>
      </c>
      <c r="Q305" s="217" t="str">
        <f t="shared" si="36"/>
        <v/>
      </c>
      <c r="R305" s="217" t="str">
        <f t="shared" si="37"/>
        <v/>
      </c>
      <c r="S305" s="219" t="str">
        <f t="shared" si="38"/>
        <v/>
      </c>
      <c r="T305" s="220" t="str">
        <f xml:space="preserve"> IF(AND($E305&gt;0,H305&lt;&gt;""),IF( H305="A", $E305, IF( H305="B", $E305 * Prozent_B, IF( H305="C", $E305 *Prozent_C, IF( H305="D", 0, "Fehler" ) ) ) ), "")</f>
        <v/>
      </c>
      <c r="U305" s="220" t="str">
        <f xml:space="preserve"> IF( $E305&gt;0,IF(K305&gt;0, IF( K305="A", $E305, IF( K305="B", $E305 * Prozent_B, IF( K305="C", $E305 *Prozent_C, IF( K305="D", 0, "Fehler" ) ) ) ),T305), "")</f>
        <v/>
      </c>
      <c r="V305" s="213" t="str">
        <f t="shared" si="39"/>
        <v/>
      </c>
    </row>
    <row r="306" spans="1:22" ht="28.75" thickBot="1" x14ac:dyDescent="0.35">
      <c r="A306" s="222"/>
      <c r="B306" s="223"/>
      <c r="C306" s="222" t="s">
        <v>450</v>
      </c>
      <c r="D306" s="223"/>
      <c r="E306" s="223"/>
      <c r="F306" s="223"/>
      <c r="G306" s="226"/>
      <c r="H306" s="43"/>
      <c r="I306" s="42"/>
      <c r="J306" s="42"/>
      <c r="K306" s="213"/>
      <c r="L306" s="215"/>
      <c r="M306" s="216" t="str">
        <f t="shared" si="32"/>
        <v/>
      </c>
      <c r="N306" s="217" t="str">
        <f t="shared" si="33"/>
        <v/>
      </c>
      <c r="O306" s="217" t="str">
        <f t="shared" si="34"/>
        <v/>
      </c>
      <c r="P306" s="218" t="str">
        <f t="shared" si="35"/>
        <v/>
      </c>
      <c r="Q306" s="217" t="str">
        <f t="shared" si="36"/>
        <v/>
      </c>
      <c r="R306" s="217" t="str">
        <f t="shared" si="37"/>
        <v/>
      </c>
      <c r="S306" s="219" t="str">
        <f t="shared" si="38"/>
        <v/>
      </c>
      <c r="T306" s="220" t="str">
        <f xml:space="preserve"> IF(AND($E306&gt;0,H306&lt;&gt;""),IF( H306="A", $E306, IF( H306="B", $E306 * Prozent_B, IF( H306="C", $E306 *Prozent_C, IF( H306="D", 0, "Fehler" ) ) ) ), "")</f>
        <v/>
      </c>
      <c r="U306" s="220" t="str">
        <f xml:space="preserve"> IF( $E306&gt;0,IF(K306&gt;0, IF( K306="A", $E306, IF( K306="B", $E306 * Prozent_B, IF( K306="C", $E306 *Prozent_C, IF( K306="D", 0, "Fehler" ) ) ) ),T306), "")</f>
        <v/>
      </c>
      <c r="V306" s="213" t="str">
        <f t="shared" si="39"/>
        <v/>
      </c>
    </row>
    <row r="307" spans="1:22" ht="141.9" thickBot="1" x14ac:dyDescent="0.35">
      <c r="A307" s="222" t="s">
        <v>1342</v>
      </c>
      <c r="B307" s="223"/>
      <c r="C307" s="222" t="s">
        <v>451</v>
      </c>
      <c r="D307" s="223" t="s">
        <v>68</v>
      </c>
      <c r="E307" s="223"/>
      <c r="F307" s="223"/>
      <c r="G307" s="226"/>
      <c r="H307" s="43"/>
      <c r="I307" s="42"/>
      <c r="J307" s="42"/>
      <c r="K307" s="213"/>
      <c r="L307" s="215"/>
      <c r="M307" s="216" t="str">
        <f t="shared" si="32"/>
        <v>Muss</v>
      </c>
      <c r="N307" s="217" t="str">
        <f t="shared" si="33"/>
        <v/>
      </c>
      <c r="O307" s="217" t="str">
        <f t="shared" si="34"/>
        <v/>
      </c>
      <c r="P307" s="218" t="str">
        <f t="shared" si="35"/>
        <v/>
      </c>
      <c r="Q307" s="217" t="str">
        <f t="shared" si="36"/>
        <v/>
      </c>
      <c r="R307" s="217" t="str">
        <f t="shared" si="37"/>
        <v/>
      </c>
      <c r="S307" s="219" t="str">
        <f t="shared" si="38"/>
        <v/>
      </c>
      <c r="T307" s="220" t="str">
        <f xml:space="preserve"> IF(AND($E307&gt;0,H307&lt;&gt;""),IF( H307="A", $E307, IF( H307="B", $E307 * Prozent_B, IF( H307="C", $E307 *Prozent_C, IF( H307="D", 0, "Fehler" ) ) ) ), "")</f>
        <v/>
      </c>
      <c r="U307" s="220" t="str">
        <f xml:space="preserve"> IF( $E307&gt;0,IF(K307&gt;0, IF( K307="A", $E307, IF( K307="B", $E307 * Prozent_B, IF( K307="C", $E307 *Prozent_C, IF( K307="D", 0, "Fehler" ) ) ) ),T307), "")</f>
        <v/>
      </c>
      <c r="V307" s="213" t="str">
        <f t="shared" si="39"/>
        <v/>
      </c>
    </row>
    <row r="308" spans="1:22" ht="28.75" thickBot="1" x14ac:dyDescent="0.35">
      <c r="A308" s="222" t="s">
        <v>1343</v>
      </c>
      <c r="B308" s="223"/>
      <c r="C308" s="222" t="s">
        <v>452</v>
      </c>
      <c r="D308" s="223" t="s">
        <v>68</v>
      </c>
      <c r="E308" s="223"/>
      <c r="F308" s="223"/>
      <c r="G308" s="226"/>
      <c r="H308" s="43"/>
      <c r="I308" s="42"/>
      <c r="J308" s="42"/>
      <c r="K308" s="213"/>
      <c r="L308" s="215"/>
      <c r="M308" s="216" t="str">
        <f t="shared" si="32"/>
        <v>Muss</v>
      </c>
      <c r="N308" s="217" t="str">
        <f t="shared" si="33"/>
        <v/>
      </c>
      <c r="O308" s="217" t="str">
        <f t="shared" si="34"/>
        <v/>
      </c>
      <c r="P308" s="218" t="str">
        <f t="shared" si="35"/>
        <v/>
      </c>
      <c r="Q308" s="217" t="str">
        <f t="shared" si="36"/>
        <v/>
      </c>
      <c r="R308" s="217" t="str">
        <f t="shared" si="37"/>
        <v/>
      </c>
      <c r="S308" s="219" t="str">
        <f t="shared" si="38"/>
        <v/>
      </c>
      <c r="T308" s="220" t="str">
        <f xml:space="preserve"> IF(AND($E308&gt;0,H308&lt;&gt;""),IF( H308="A", $E308, IF( H308="B", $E308 * Prozent_B, IF( H308="C", $E308 *Prozent_C, IF( H308="D", 0, "Fehler" ) ) ) ), "")</f>
        <v/>
      </c>
      <c r="U308" s="220" t="str">
        <f xml:space="preserve"> IF( $E308&gt;0,IF(K308&gt;0, IF( K308="A", $E308, IF( K308="B", $E308 * Prozent_B, IF( K308="C", $E308 *Prozent_C, IF( K308="D", 0, "Fehler" ) ) ) ),T308), "")</f>
        <v/>
      </c>
      <c r="V308" s="213" t="str">
        <f t="shared" si="39"/>
        <v/>
      </c>
    </row>
    <row r="309" spans="1:22" ht="28.75" thickBot="1" x14ac:dyDescent="0.35">
      <c r="A309" s="222" t="s">
        <v>1344</v>
      </c>
      <c r="B309" s="223"/>
      <c r="C309" s="222" t="s">
        <v>453</v>
      </c>
      <c r="D309" s="223" t="s">
        <v>68</v>
      </c>
      <c r="E309" s="223"/>
      <c r="F309" s="223"/>
      <c r="G309" s="226"/>
      <c r="H309" s="43"/>
      <c r="I309" s="42"/>
      <c r="J309" s="42"/>
      <c r="K309" s="213"/>
      <c r="L309" s="215"/>
      <c r="M309" s="216" t="str">
        <f t="shared" si="32"/>
        <v>Muss</v>
      </c>
      <c r="N309" s="217" t="str">
        <f t="shared" si="33"/>
        <v/>
      </c>
      <c r="O309" s="217" t="str">
        <f t="shared" si="34"/>
        <v/>
      </c>
      <c r="P309" s="218" t="str">
        <f t="shared" si="35"/>
        <v/>
      </c>
      <c r="Q309" s="217" t="str">
        <f t="shared" si="36"/>
        <v/>
      </c>
      <c r="R309" s="217" t="str">
        <f t="shared" si="37"/>
        <v/>
      </c>
      <c r="S309" s="219" t="str">
        <f t="shared" si="38"/>
        <v/>
      </c>
      <c r="T309" s="220" t="str">
        <f xml:space="preserve"> IF(AND($E309&gt;0,H309&lt;&gt;""),IF( H309="A", $E309, IF( H309="B", $E309 * Prozent_B, IF( H309="C", $E309 *Prozent_C, IF( H309="D", 0, "Fehler" ) ) ) ), "")</f>
        <v/>
      </c>
      <c r="U309" s="220" t="str">
        <f xml:space="preserve"> IF( $E309&gt;0,IF(K309&gt;0, IF( K309="A", $E309, IF( K309="B", $E309 * Prozent_B, IF( K309="C", $E309 *Prozent_C, IF( K309="D", 0, "Fehler" ) ) ) ),T309), "")</f>
        <v/>
      </c>
      <c r="V309" s="213" t="str">
        <f t="shared" si="39"/>
        <v/>
      </c>
    </row>
    <row r="310" spans="1:22" ht="15.9" thickBot="1" x14ac:dyDescent="0.35">
      <c r="A310" s="222"/>
      <c r="B310" s="223"/>
      <c r="C310" s="229" t="s">
        <v>939</v>
      </c>
      <c r="D310" s="223"/>
      <c r="E310" s="223"/>
      <c r="F310" s="223"/>
      <c r="G310" s="226"/>
      <c r="H310" s="43"/>
      <c r="I310" s="42"/>
      <c r="J310" s="42"/>
      <c r="K310" s="213"/>
      <c r="L310" s="215"/>
      <c r="M310" s="216" t="str">
        <f t="shared" si="32"/>
        <v/>
      </c>
      <c r="N310" s="217" t="str">
        <f t="shared" si="33"/>
        <v/>
      </c>
      <c r="O310" s="217" t="str">
        <f t="shared" si="34"/>
        <v/>
      </c>
      <c r="P310" s="218" t="str">
        <f t="shared" si="35"/>
        <v/>
      </c>
      <c r="Q310" s="217" t="str">
        <f t="shared" si="36"/>
        <v/>
      </c>
      <c r="R310" s="217" t="str">
        <f t="shared" si="37"/>
        <v/>
      </c>
      <c r="S310" s="219" t="str">
        <f t="shared" si="38"/>
        <v/>
      </c>
      <c r="T310" s="220" t="str">
        <f xml:space="preserve"> IF(AND($E310&gt;0,H310&lt;&gt;""),IF( H310="A", $E310, IF( H310="B", $E310 * Prozent_B, IF( H310="C", $E310 *Prozent_C, IF( H310="D", 0, "Fehler" ) ) ) ), "")</f>
        <v/>
      </c>
      <c r="U310" s="220" t="str">
        <f xml:space="preserve"> IF( $E310&gt;0,IF(K310&gt;0, IF( K310="A", $E310, IF( K310="B", $E310 * Prozent_B, IF( K310="C", $E310 *Prozent_C, IF( K310="D", 0, "Fehler" ) ) ) ),T310), "")</f>
        <v/>
      </c>
      <c r="V310" s="213" t="str">
        <f t="shared" si="39"/>
        <v/>
      </c>
    </row>
    <row r="311" spans="1:22" ht="57" thickBot="1" x14ac:dyDescent="0.35">
      <c r="A311" s="222" t="s">
        <v>1345</v>
      </c>
      <c r="B311" s="223"/>
      <c r="C311" s="222" t="s">
        <v>454</v>
      </c>
      <c r="D311" s="223" t="s">
        <v>68</v>
      </c>
      <c r="E311" s="223"/>
      <c r="F311" s="223"/>
      <c r="G311" s="226"/>
      <c r="H311" s="43"/>
      <c r="I311" s="42"/>
      <c r="J311" s="42"/>
      <c r="K311" s="213"/>
      <c r="L311" s="215"/>
      <c r="M311" s="216" t="str">
        <f t="shared" si="32"/>
        <v>Muss</v>
      </c>
      <c r="N311" s="217" t="str">
        <f t="shared" si="33"/>
        <v/>
      </c>
      <c r="O311" s="217" t="str">
        <f t="shared" si="34"/>
        <v/>
      </c>
      <c r="P311" s="218" t="str">
        <f t="shared" si="35"/>
        <v/>
      </c>
      <c r="Q311" s="217" t="str">
        <f t="shared" si="36"/>
        <v/>
      </c>
      <c r="R311" s="217" t="str">
        <f t="shared" si="37"/>
        <v/>
      </c>
      <c r="S311" s="219" t="str">
        <f t="shared" si="38"/>
        <v/>
      </c>
      <c r="T311" s="220" t="str">
        <f xml:space="preserve"> IF(AND($E311&gt;0,H311&lt;&gt;""),IF( H311="A", $E311, IF( H311="B", $E311 * Prozent_B, IF( H311="C", $E311 *Prozent_C, IF( H311="D", 0, "Fehler" ) ) ) ), "")</f>
        <v/>
      </c>
      <c r="U311" s="220" t="str">
        <f xml:space="preserve"> IF( $E311&gt;0,IF(K311&gt;0, IF( K311="A", $E311, IF( K311="B", $E311 * Prozent_B, IF( K311="C", $E311 *Prozent_C, IF( K311="D", 0, "Fehler" ) ) ) ),T311), "")</f>
        <v/>
      </c>
      <c r="V311" s="213" t="str">
        <f t="shared" si="39"/>
        <v/>
      </c>
    </row>
    <row r="312" spans="1:22" ht="28.75" thickBot="1" x14ac:dyDescent="0.35">
      <c r="A312" s="222" t="s">
        <v>1346</v>
      </c>
      <c r="B312" s="223"/>
      <c r="C312" s="222" t="s">
        <v>455</v>
      </c>
      <c r="D312" s="223" t="s">
        <v>68</v>
      </c>
      <c r="E312" s="223"/>
      <c r="F312" s="223"/>
      <c r="G312" s="226"/>
      <c r="H312" s="43"/>
      <c r="I312" s="42"/>
      <c r="J312" s="42"/>
      <c r="K312" s="213"/>
      <c r="L312" s="215"/>
      <c r="M312" s="216" t="str">
        <f t="shared" si="32"/>
        <v>Muss</v>
      </c>
      <c r="N312" s="217" t="str">
        <f t="shared" si="33"/>
        <v/>
      </c>
      <c r="O312" s="217" t="str">
        <f t="shared" si="34"/>
        <v/>
      </c>
      <c r="P312" s="218" t="str">
        <f t="shared" si="35"/>
        <v/>
      </c>
      <c r="Q312" s="217" t="str">
        <f t="shared" si="36"/>
        <v/>
      </c>
      <c r="R312" s="217" t="str">
        <f t="shared" si="37"/>
        <v/>
      </c>
      <c r="S312" s="219" t="str">
        <f t="shared" si="38"/>
        <v/>
      </c>
      <c r="T312" s="220" t="str">
        <f xml:space="preserve"> IF(AND($E312&gt;0,H312&lt;&gt;""),IF( H312="A", $E312, IF( H312="B", $E312 * Prozent_B, IF( H312="C", $E312 *Prozent_C, IF( H312="D", 0, "Fehler" ) ) ) ), "")</f>
        <v/>
      </c>
      <c r="U312" s="220" t="str">
        <f xml:space="preserve"> IF( $E312&gt;0,IF(K312&gt;0, IF( K312="A", $E312, IF( K312="B", $E312 * Prozent_B, IF( K312="C", $E312 *Prozent_C, IF( K312="D", 0, "Fehler" ) ) ) ),T312), "")</f>
        <v/>
      </c>
      <c r="V312" s="213" t="str">
        <f t="shared" si="39"/>
        <v/>
      </c>
    </row>
    <row r="313" spans="1:22" ht="14.6" thickBot="1" x14ac:dyDescent="0.35">
      <c r="A313" s="222" t="s">
        <v>1347</v>
      </c>
      <c r="B313" s="223"/>
      <c r="C313" s="222" t="s">
        <v>456</v>
      </c>
      <c r="D313" s="223"/>
      <c r="E313" s="230">
        <v>100</v>
      </c>
      <c r="F313" s="223"/>
      <c r="G313" s="226"/>
      <c r="H313" s="43"/>
      <c r="I313" s="42"/>
      <c r="J313" s="42"/>
      <c r="K313" s="213"/>
      <c r="L313" s="215"/>
      <c r="M313" s="216" t="str">
        <f t="shared" si="32"/>
        <v>Soll</v>
      </c>
      <c r="N313" s="217" t="str">
        <f t="shared" si="33"/>
        <v/>
      </c>
      <c r="O313" s="217" t="str">
        <f t="shared" si="34"/>
        <v/>
      </c>
      <c r="P313" s="218" t="str">
        <f t="shared" si="35"/>
        <v/>
      </c>
      <c r="Q313" s="217" t="str">
        <f t="shared" si="36"/>
        <v/>
      </c>
      <c r="R313" s="217" t="str">
        <f t="shared" si="37"/>
        <v/>
      </c>
      <c r="S313" s="219" t="str">
        <f t="shared" si="38"/>
        <v/>
      </c>
      <c r="T313" s="220" t="str">
        <f xml:space="preserve"> IF(AND($E313&gt;0,H313&lt;&gt;""),IF( H313="A", $E313, IF( H313="B", $E313 * Prozent_B, IF( H313="C", $E313 *Prozent_C, IF( H313="D", 0, "Fehler" ) ) ) ), "")</f>
        <v/>
      </c>
      <c r="U313" s="220" t="str">
        <f xml:space="preserve"> IF( $E313&gt;0,IF(K313&gt;0, IF( K313="A", $E313, IF( K313="B", $E313 * Prozent_B, IF( K313="C", $E313 *Prozent_C, IF( K313="D", 0, "Fehler" ) ) ) ),T313), "")</f>
        <v/>
      </c>
      <c r="V313" s="213" t="str">
        <f t="shared" si="39"/>
        <v/>
      </c>
    </row>
    <row r="314" spans="1:22" ht="57" thickBot="1" x14ac:dyDescent="0.35">
      <c r="A314" s="222" t="s">
        <v>1348</v>
      </c>
      <c r="B314" s="223"/>
      <c r="C314" s="222" t="s">
        <v>457</v>
      </c>
      <c r="D314" s="223" t="s">
        <v>68</v>
      </c>
      <c r="E314" s="223"/>
      <c r="F314" s="223"/>
      <c r="G314" s="226"/>
      <c r="H314" s="43"/>
      <c r="I314" s="42"/>
      <c r="J314" s="42"/>
      <c r="K314" s="213"/>
      <c r="L314" s="215"/>
      <c r="M314" s="216" t="str">
        <f t="shared" si="32"/>
        <v>Muss</v>
      </c>
      <c r="N314" s="217" t="str">
        <f t="shared" si="33"/>
        <v/>
      </c>
      <c r="O314" s="217" t="str">
        <f t="shared" si="34"/>
        <v/>
      </c>
      <c r="P314" s="218" t="str">
        <f t="shared" si="35"/>
        <v/>
      </c>
      <c r="Q314" s="217" t="str">
        <f t="shared" si="36"/>
        <v/>
      </c>
      <c r="R314" s="217" t="str">
        <f t="shared" si="37"/>
        <v/>
      </c>
      <c r="S314" s="219" t="str">
        <f t="shared" si="38"/>
        <v/>
      </c>
      <c r="T314" s="220" t="str">
        <f xml:space="preserve"> IF(AND($E314&gt;0,H314&lt;&gt;""),IF( H314="A", $E314, IF( H314="B", $E314 * Prozent_B, IF( H314="C", $E314 *Prozent_C, IF( H314="D", 0, "Fehler" ) ) ) ), "")</f>
        <v/>
      </c>
      <c r="U314" s="220" t="str">
        <f xml:space="preserve"> IF( $E314&gt;0,IF(K314&gt;0, IF( K314="A", $E314, IF( K314="B", $E314 * Prozent_B, IF( K314="C", $E314 *Prozent_C, IF( K314="D", 0, "Fehler" ) ) ) ),T314), "")</f>
        <v/>
      </c>
      <c r="V314" s="213" t="str">
        <f t="shared" si="39"/>
        <v/>
      </c>
    </row>
    <row r="315" spans="1:22" ht="28.75" thickBot="1" x14ac:dyDescent="0.35">
      <c r="A315" s="222" t="s">
        <v>1349</v>
      </c>
      <c r="B315" s="223"/>
      <c r="C315" s="222" t="s">
        <v>458</v>
      </c>
      <c r="D315" s="223" t="s">
        <v>68</v>
      </c>
      <c r="E315" s="223"/>
      <c r="F315" s="223"/>
      <c r="G315" s="226"/>
      <c r="H315" s="43"/>
      <c r="I315" s="42"/>
      <c r="J315" s="42"/>
      <c r="K315" s="213"/>
      <c r="L315" s="215"/>
      <c r="M315" s="216" t="str">
        <f t="shared" si="32"/>
        <v>Muss</v>
      </c>
      <c r="N315" s="217" t="str">
        <f t="shared" si="33"/>
        <v/>
      </c>
      <c r="O315" s="217" t="str">
        <f t="shared" si="34"/>
        <v/>
      </c>
      <c r="P315" s="218" t="str">
        <f t="shared" si="35"/>
        <v/>
      </c>
      <c r="Q315" s="217" t="str">
        <f t="shared" si="36"/>
        <v/>
      </c>
      <c r="R315" s="217" t="str">
        <f t="shared" si="37"/>
        <v/>
      </c>
      <c r="S315" s="219" t="str">
        <f t="shared" si="38"/>
        <v/>
      </c>
      <c r="T315" s="220" t="str">
        <f xml:space="preserve"> IF(AND($E315&gt;0,H315&lt;&gt;""),IF( H315="A", $E315, IF( H315="B", $E315 * Prozent_B, IF( H315="C", $E315 *Prozent_C, IF( H315="D", 0, "Fehler" ) ) ) ), "")</f>
        <v/>
      </c>
      <c r="U315" s="220" t="str">
        <f xml:space="preserve"> IF( $E315&gt;0,IF(K315&gt;0, IF( K315="A", $E315, IF( K315="B", $E315 * Prozent_B, IF( K315="C", $E315 *Prozent_C, IF( K315="D", 0, "Fehler" ) ) ) ),T315), "")</f>
        <v/>
      </c>
      <c r="V315" s="213" t="str">
        <f t="shared" si="39"/>
        <v/>
      </c>
    </row>
    <row r="316" spans="1:22" ht="71.150000000000006" thickBot="1" x14ac:dyDescent="0.35">
      <c r="A316" s="222" t="s">
        <v>1350</v>
      </c>
      <c r="B316" s="223"/>
      <c r="C316" s="222" t="s">
        <v>459</v>
      </c>
      <c r="D316" s="223" t="s">
        <v>68</v>
      </c>
      <c r="E316" s="223"/>
      <c r="F316" s="223"/>
      <c r="G316" s="226"/>
      <c r="H316" s="43"/>
      <c r="I316" s="42"/>
      <c r="J316" s="42"/>
      <c r="K316" s="213"/>
      <c r="L316" s="215"/>
      <c r="M316" s="216" t="str">
        <f t="shared" si="32"/>
        <v>Muss</v>
      </c>
      <c r="N316" s="217" t="str">
        <f t="shared" si="33"/>
        <v/>
      </c>
      <c r="O316" s="217" t="str">
        <f t="shared" si="34"/>
        <v/>
      </c>
      <c r="P316" s="218" t="str">
        <f t="shared" si="35"/>
        <v/>
      </c>
      <c r="Q316" s="217" t="str">
        <f t="shared" si="36"/>
        <v/>
      </c>
      <c r="R316" s="217" t="str">
        <f t="shared" si="37"/>
        <v/>
      </c>
      <c r="S316" s="219" t="str">
        <f t="shared" si="38"/>
        <v/>
      </c>
      <c r="T316" s="220" t="str">
        <f xml:space="preserve"> IF(AND($E316&gt;0,H316&lt;&gt;""),IF( H316="A", $E316, IF( H316="B", $E316 * Prozent_B, IF( H316="C", $E316 *Prozent_C, IF( H316="D", 0, "Fehler" ) ) ) ), "")</f>
        <v/>
      </c>
      <c r="U316" s="220" t="str">
        <f xml:space="preserve"> IF( $E316&gt;0,IF(K316&gt;0, IF( K316="A", $E316, IF( K316="B", $E316 * Prozent_B, IF( K316="C", $E316 *Prozent_C, IF( K316="D", 0, "Fehler" ) ) ) ),T316), "")</f>
        <v/>
      </c>
      <c r="V316" s="213" t="str">
        <f t="shared" si="39"/>
        <v/>
      </c>
    </row>
    <row r="317" spans="1:22" ht="15.9" thickBot="1" x14ac:dyDescent="0.35">
      <c r="A317" s="222"/>
      <c r="B317" s="223"/>
      <c r="C317" s="229" t="s">
        <v>940</v>
      </c>
      <c r="D317" s="223"/>
      <c r="E317" s="223"/>
      <c r="F317" s="223"/>
      <c r="G317" s="226"/>
      <c r="H317" s="43"/>
      <c r="I317" s="42"/>
      <c r="J317" s="42"/>
      <c r="K317" s="213"/>
      <c r="L317" s="215"/>
      <c r="M317" s="216" t="str">
        <f t="shared" si="32"/>
        <v/>
      </c>
      <c r="N317" s="217" t="str">
        <f t="shared" si="33"/>
        <v/>
      </c>
      <c r="O317" s="217" t="str">
        <f t="shared" si="34"/>
        <v/>
      </c>
      <c r="P317" s="218" t="str">
        <f t="shared" si="35"/>
        <v/>
      </c>
      <c r="Q317" s="217" t="str">
        <f t="shared" si="36"/>
        <v/>
      </c>
      <c r="R317" s="217" t="str">
        <f t="shared" si="37"/>
        <v/>
      </c>
      <c r="S317" s="219" t="str">
        <f t="shared" si="38"/>
        <v/>
      </c>
      <c r="T317" s="220" t="str">
        <f xml:space="preserve"> IF(AND($E317&gt;0,H317&lt;&gt;""),IF( H317="A", $E317, IF( H317="B", $E317 * Prozent_B, IF( H317="C", $E317 *Prozent_C, IF( H317="D", 0, "Fehler" ) ) ) ), "")</f>
        <v/>
      </c>
      <c r="U317" s="220" t="str">
        <f xml:space="preserve"> IF( $E317&gt;0,IF(K317&gt;0, IF( K317="A", $E317, IF( K317="B", $E317 * Prozent_B, IF( K317="C", $E317 *Prozent_C, IF( K317="D", 0, "Fehler" ) ) ) ),T317), "")</f>
        <v/>
      </c>
      <c r="V317" s="213" t="str">
        <f t="shared" si="39"/>
        <v/>
      </c>
    </row>
    <row r="318" spans="1:22" ht="57" thickBot="1" x14ac:dyDescent="0.35">
      <c r="A318" s="222" t="s">
        <v>1351</v>
      </c>
      <c r="B318" s="223"/>
      <c r="C318" s="222" t="s">
        <v>460</v>
      </c>
      <c r="D318" s="223" t="s">
        <v>68</v>
      </c>
      <c r="E318" s="223"/>
      <c r="F318" s="223"/>
      <c r="G318" s="226"/>
      <c r="H318" s="43"/>
      <c r="I318" s="42"/>
      <c r="J318" s="42"/>
      <c r="K318" s="213"/>
      <c r="L318" s="215"/>
      <c r="M318" s="216" t="str">
        <f t="shared" si="32"/>
        <v>Muss</v>
      </c>
      <c r="N318" s="217" t="str">
        <f t="shared" si="33"/>
        <v/>
      </c>
      <c r="O318" s="217" t="str">
        <f t="shared" si="34"/>
        <v/>
      </c>
      <c r="P318" s="218" t="str">
        <f t="shared" si="35"/>
        <v/>
      </c>
      <c r="Q318" s="217" t="str">
        <f t="shared" si="36"/>
        <v/>
      </c>
      <c r="R318" s="217" t="str">
        <f t="shared" si="37"/>
        <v/>
      </c>
      <c r="S318" s="219" t="str">
        <f t="shared" si="38"/>
        <v/>
      </c>
      <c r="T318" s="220" t="str">
        <f xml:space="preserve"> IF(AND($E318&gt;0,H318&lt;&gt;""),IF( H318="A", $E318, IF( H318="B", $E318 * Prozent_B, IF( H318="C", $E318 *Prozent_C, IF( H318="D", 0, "Fehler" ) ) ) ), "")</f>
        <v/>
      </c>
      <c r="U318" s="220" t="str">
        <f xml:space="preserve"> IF( $E318&gt;0,IF(K318&gt;0, IF( K318="A", $E318, IF( K318="B", $E318 * Prozent_B, IF( K318="C", $E318 *Prozent_C, IF( K318="D", 0, "Fehler" ) ) ) ),T318), "")</f>
        <v/>
      </c>
      <c r="V318" s="213" t="str">
        <f t="shared" si="39"/>
        <v/>
      </c>
    </row>
    <row r="319" spans="1:22" ht="28.75" thickBot="1" x14ac:dyDescent="0.35">
      <c r="A319" s="222" t="s">
        <v>1352</v>
      </c>
      <c r="B319" s="223"/>
      <c r="C319" s="222" t="s">
        <v>461</v>
      </c>
      <c r="D319" s="223" t="s">
        <v>68</v>
      </c>
      <c r="E319" s="223"/>
      <c r="F319" s="223"/>
      <c r="G319" s="226"/>
      <c r="H319" s="43"/>
      <c r="I319" s="42"/>
      <c r="J319" s="42"/>
      <c r="K319" s="213"/>
      <c r="L319" s="215"/>
      <c r="M319" s="216" t="str">
        <f t="shared" si="32"/>
        <v>Muss</v>
      </c>
      <c r="N319" s="217" t="str">
        <f t="shared" si="33"/>
        <v/>
      </c>
      <c r="O319" s="217" t="str">
        <f t="shared" si="34"/>
        <v/>
      </c>
      <c r="P319" s="218" t="str">
        <f t="shared" si="35"/>
        <v/>
      </c>
      <c r="Q319" s="217" t="str">
        <f t="shared" si="36"/>
        <v/>
      </c>
      <c r="R319" s="217" t="str">
        <f t="shared" si="37"/>
        <v/>
      </c>
      <c r="S319" s="219" t="str">
        <f t="shared" si="38"/>
        <v/>
      </c>
      <c r="T319" s="220" t="str">
        <f xml:space="preserve"> IF(AND($E319&gt;0,H319&lt;&gt;""),IF( H319="A", $E319, IF( H319="B", $E319 * Prozent_B, IF( H319="C", $E319 *Prozent_C, IF( H319="D", 0, "Fehler" ) ) ) ), "")</f>
        <v/>
      </c>
      <c r="U319" s="220" t="str">
        <f xml:space="preserve"> IF( $E319&gt;0,IF(K319&gt;0, IF( K319="A", $E319, IF( K319="B", $E319 * Prozent_B, IF( K319="C", $E319 *Prozent_C, IF( K319="D", 0, "Fehler" ) ) ) ),T319), "")</f>
        <v/>
      </c>
      <c r="V319" s="213" t="str">
        <f t="shared" si="39"/>
        <v/>
      </c>
    </row>
    <row r="320" spans="1:22" ht="15.9" thickBot="1" x14ac:dyDescent="0.35">
      <c r="A320" s="222"/>
      <c r="B320" s="223"/>
      <c r="C320" s="229" t="s">
        <v>941</v>
      </c>
      <c r="D320" s="223"/>
      <c r="E320" s="223"/>
      <c r="F320" s="223"/>
      <c r="G320" s="226"/>
      <c r="H320" s="43"/>
      <c r="I320" s="42"/>
      <c r="J320" s="42"/>
      <c r="K320" s="213"/>
      <c r="L320" s="215"/>
      <c r="M320" s="216" t="str">
        <f t="shared" si="32"/>
        <v/>
      </c>
      <c r="N320" s="217" t="str">
        <f t="shared" si="33"/>
        <v/>
      </c>
      <c r="O320" s="217" t="str">
        <f t="shared" si="34"/>
        <v/>
      </c>
      <c r="P320" s="218" t="str">
        <f t="shared" si="35"/>
        <v/>
      </c>
      <c r="Q320" s="217" t="str">
        <f t="shared" si="36"/>
        <v/>
      </c>
      <c r="R320" s="217" t="str">
        <f t="shared" si="37"/>
        <v/>
      </c>
      <c r="S320" s="219" t="str">
        <f t="shared" si="38"/>
        <v/>
      </c>
      <c r="T320" s="220" t="str">
        <f xml:space="preserve"> IF(AND($E320&gt;0,H320&lt;&gt;""),IF( H320="A", $E320, IF( H320="B", $E320 * Prozent_B, IF( H320="C", $E320 *Prozent_C, IF( H320="D", 0, "Fehler" ) ) ) ), "")</f>
        <v/>
      </c>
      <c r="U320" s="220" t="str">
        <f xml:space="preserve"> IF( $E320&gt;0,IF(K320&gt;0, IF( K320="A", $E320, IF( K320="B", $E320 * Prozent_B, IF( K320="C", $E320 *Prozent_C, IF( K320="D", 0, "Fehler" ) ) ) ),T320), "")</f>
        <v/>
      </c>
      <c r="V320" s="213" t="str">
        <f t="shared" si="39"/>
        <v/>
      </c>
    </row>
    <row r="321" spans="1:22" ht="28.75" thickBot="1" x14ac:dyDescent="0.35">
      <c r="A321" s="222" t="s">
        <v>1353</v>
      </c>
      <c r="B321" s="223"/>
      <c r="C321" s="222" t="s">
        <v>462</v>
      </c>
      <c r="D321" s="223" t="s">
        <v>68</v>
      </c>
      <c r="E321" s="223"/>
      <c r="F321" s="223"/>
      <c r="G321" s="226"/>
      <c r="H321" s="43"/>
      <c r="I321" s="42"/>
      <c r="J321" s="42"/>
      <c r="K321" s="213"/>
      <c r="L321" s="215"/>
      <c r="M321" s="216" t="str">
        <f t="shared" si="32"/>
        <v>Muss</v>
      </c>
      <c r="N321" s="217" t="str">
        <f t="shared" si="33"/>
        <v/>
      </c>
      <c r="O321" s="217" t="str">
        <f t="shared" si="34"/>
        <v/>
      </c>
      <c r="P321" s="218" t="str">
        <f t="shared" si="35"/>
        <v/>
      </c>
      <c r="Q321" s="217" t="str">
        <f t="shared" si="36"/>
        <v/>
      </c>
      <c r="R321" s="217" t="str">
        <f t="shared" si="37"/>
        <v/>
      </c>
      <c r="S321" s="219" t="str">
        <f t="shared" si="38"/>
        <v/>
      </c>
      <c r="T321" s="220" t="str">
        <f xml:space="preserve"> IF(AND($E321&gt;0,H321&lt;&gt;""),IF( H321="A", $E321, IF( H321="B", $E321 * Prozent_B, IF( H321="C", $E321 *Prozent_C, IF( H321="D", 0, "Fehler" ) ) ) ), "")</f>
        <v/>
      </c>
      <c r="U321" s="220" t="str">
        <f xml:space="preserve"> IF( $E321&gt;0,IF(K321&gt;0, IF( K321="A", $E321, IF( K321="B", $E321 * Prozent_B, IF( K321="C", $E321 *Prozent_C, IF( K321="D", 0, "Fehler" ) ) ) ),T321), "")</f>
        <v/>
      </c>
      <c r="V321" s="213" t="str">
        <f t="shared" si="39"/>
        <v/>
      </c>
    </row>
    <row r="322" spans="1:22" ht="42.9" thickBot="1" x14ac:dyDescent="0.35">
      <c r="A322" s="222" t="s">
        <v>1354</v>
      </c>
      <c r="B322" s="223"/>
      <c r="C322" s="222" t="s">
        <v>463</v>
      </c>
      <c r="D322" s="223" t="s">
        <v>68</v>
      </c>
      <c r="E322" s="223"/>
      <c r="F322" s="223"/>
      <c r="G322" s="226"/>
      <c r="H322" s="43"/>
      <c r="I322" s="42"/>
      <c r="J322" s="42"/>
      <c r="K322" s="213"/>
      <c r="L322" s="215"/>
      <c r="M322" s="216" t="str">
        <f t="shared" si="32"/>
        <v>Muss</v>
      </c>
      <c r="N322" s="217" t="str">
        <f t="shared" si="33"/>
        <v/>
      </c>
      <c r="O322" s="217" t="str">
        <f t="shared" si="34"/>
        <v/>
      </c>
      <c r="P322" s="218" t="str">
        <f t="shared" si="35"/>
        <v/>
      </c>
      <c r="Q322" s="217" t="str">
        <f t="shared" si="36"/>
        <v/>
      </c>
      <c r="R322" s="217" t="str">
        <f t="shared" si="37"/>
        <v/>
      </c>
      <c r="S322" s="219" t="str">
        <f t="shared" si="38"/>
        <v/>
      </c>
      <c r="T322" s="220" t="str">
        <f xml:space="preserve"> IF(AND($E322&gt;0,H322&lt;&gt;""),IF( H322="A", $E322, IF( H322="B", $E322 * Prozent_B, IF( H322="C", $E322 *Prozent_C, IF( H322="D", 0, "Fehler" ) ) ) ), "")</f>
        <v/>
      </c>
      <c r="U322" s="220" t="str">
        <f xml:space="preserve"> IF( $E322&gt;0,IF(K322&gt;0, IF( K322="A", $E322, IF( K322="B", $E322 * Prozent_B, IF( K322="C", $E322 *Prozent_C, IF( K322="D", 0, "Fehler" ) ) ) ),T322), "")</f>
        <v/>
      </c>
      <c r="V322" s="213" t="str">
        <f t="shared" si="39"/>
        <v/>
      </c>
    </row>
    <row r="323" spans="1:22" ht="14.6" thickBot="1" x14ac:dyDescent="0.35">
      <c r="A323" s="222"/>
      <c r="B323" s="223"/>
      <c r="C323" s="222" t="s">
        <v>464</v>
      </c>
      <c r="D323" s="223"/>
      <c r="E323" s="223"/>
      <c r="F323" s="223"/>
      <c r="G323" s="226"/>
      <c r="H323" s="43"/>
      <c r="I323" s="42"/>
      <c r="J323" s="42"/>
      <c r="K323" s="213"/>
      <c r="L323" s="215"/>
      <c r="M323" s="216" t="str">
        <f t="shared" si="32"/>
        <v/>
      </c>
      <c r="N323" s="217" t="str">
        <f t="shared" si="33"/>
        <v/>
      </c>
      <c r="O323" s="217" t="str">
        <f t="shared" si="34"/>
        <v/>
      </c>
      <c r="P323" s="218" t="str">
        <f t="shared" si="35"/>
        <v/>
      </c>
      <c r="Q323" s="217" t="str">
        <f t="shared" si="36"/>
        <v/>
      </c>
      <c r="R323" s="217" t="str">
        <f t="shared" si="37"/>
        <v/>
      </c>
      <c r="S323" s="219" t="str">
        <f t="shared" si="38"/>
        <v/>
      </c>
      <c r="T323" s="220" t="str">
        <f xml:space="preserve"> IF(AND($E323&gt;0,H323&lt;&gt;""),IF( H323="A", $E323, IF( H323="B", $E323 * Prozent_B, IF( H323="C", $E323 *Prozent_C, IF( H323="D", 0, "Fehler" ) ) ) ), "")</f>
        <v/>
      </c>
      <c r="U323" s="220" t="str">
        <f xml:space="preserve"> IF( $E323&gt;0,IF(K323&gt;0, IF( K323="A", $E323, IF( K323="B", $E323 * Prozent_B, IF( K323="C", $E323 *Prozent_C, IF( K323="D", 0, "Fehler" ) ) ) ),T323), "")</f>
        <v/>
      </c>
      <c r="V323" s="213" t="str">
        <f t="shared" si="39"/>
        <v/>
      </c>
    </row>
    <row r="324" spans="1:22" ht="15.9" thickBot="1" x14ac:dyDescent="0.35">
      <c r="A324" s="222"/>
      <c r="B324" s="223"/>
      <c r="C324" s="229" t="s">
        <v>942</v>
      </c>
      <c r="D324" s="223"/>
      <c r="E324" s="223"/>
      <c r="F324" s="223"/>
      <c r="G324" s="226"/>
      <c r="H324" s="43"/>
      <c r="I324" s="42"/>
      <c r="J324" s="42"/>
      <c r="K324" s="213"/>
      <c r="L324" s="215"/>
      <c r="M324" s="216" t="str">
        <f t="shared" si="32"/>
        <v/>
      </c>
      <c r="N324" s="217" t="str">
        <f t="shared" si="33"/>
        <v/>
      </c>
      <c r="O324" s="217" t="str">
        <f t="shared" si="34"/>
        <v/>
      </c>
      <c r="P324" s="218" t="str">
        <f t="shared" si="35"/>
        <v/>
      </c>
      <c r="Q324" s="217" t="str">
        <f t="shared" si="36"/>
        <v/>
      </c>
      <c r="R324" s="217" t="str">
        <f t="shared" si="37"/>
        <v/>
      </c>
      <c r="S324" s="219" t="str">
        <f t="shared" si="38"/>
        <v/>
      </c>
      <c r="T324" s="220" t="str">
        <f xml:space="preserve"> IF(AND($E324&gt;0,H324&lt;&gt;""),IF( H324="A", $E324, IF( H324="B", $E324 * Prozent_B, IF( H324="C", $E324 *Prozent_C, IF( H324="D", 0, "Fehler" ) ) ) ), "")</f>
        <v/>
      </c>
      <c r="U324" s="220" t="str">
        <f xml:space="preserve"> IF( $E324&gt;0,IF(K324&gt;0, IF( K324="A", $E324, IF( K324="B", $E324 * Prozent_B, IF( K324="C", $E324 *Prozent_C, IF( K324="D", 0, "Fehler" ) ) ) ),T324), "")</f>
        <v/>
      </c>
      <c r="V324" s="213" t="str">
        <f t="shared" si="39"/>
        <v/>
      </c>
    </row>
    <row r="325" spans="1:22" ht="28.75" thickBot="1" x14ac:dyDescent="0.35">
      <c r="A325" s="222" t="s">
        <v>1355</v>
      </c>
      <c r="B325" s="223"/>
      <c r="C325" s="222" t="s">
        <v>465</v>
      </c>
      <c r="D325" s="223" t="s">
        <v>68</v>
      </c>
      <c r="E325" s="223"/>
      <c r="F325" s="223"/>
      <c r="G325" s="226"/>
      <c r="H325" s="43"/>
      <c r="I325" s="42"/>
      <c r="J325" s="42"/>
      <c r="K325" s="213"/>
      <c r="L325" s="215"/>
      <c r="M325" s="216" t="str">
        <f t="shared" si="32"/>
        <v>Muss</v>
      </c>
      <c r="N325" s="217" t="str">
        <f t="shared" si="33"/>
        <v/>
      </c>
      <c r="O325" s="217" t="str">
        <f t="shared" si="34"/>
        <v/>
      </c>
      <c r="P325" s="218" t="str">
        <f t="shared" si="35"/>
        <v/>
      </c>
      <c r="Q325" s="217" t="str">
        <f t="shared" si="36"/>
        <v/>
      </c>
      <c r="R325" s="217" t="str">
        <f t="shared" si="37"/>
        <v/>
      </c>
      <c r="S325" s="219" t="str">
        <f t="shared" si="38"/>
        <v/>
      </c>
      <c r="T325" s="220" t="str">
        <f xml:space="preserve"> IF(AND($E325&gt;0,H325&lt;&gt;""),IF( H325="A", $E325, IF( H325="B", $E325 * Prozent_B, IF( H325="C", $E325 *Prozent_C, IF( H325="D", 0, "Fehler" ) ) ) ), "")</f>
        <v/>
      </c>
      <c r="U325" s="220" t="str">
        <f xml:space="preserve"> IF( $E325&gt;0,IF(K325&gt;0, IF( K325="A", $E325, IF( K325="B", $E325 * Prozent_B, IF( K325="C", $E325 *Prozent_C, IF( K325="D", 0, "Fehler" ) ) ) ),T325), "")</f>
        <v/>
      </c>
      <c r="V325" s="213" t="str">
        <f t="shared" si="39"/>
        <v/>
      </c>
    </row>
    <row r="326" spans="1:22" ht="15.9" thickBot="1" x14ac:dyDescent="0.35">
      <c r="A326" s="222"/>
      <c r="B326" s="223"/>
      <c r="C326" s="229" t="s">
        <v>943</v>
      </c>
      <c r="D326" s="223"/>
      <c r="E326" s="223"/>
      <c r="F326" s="223"/>
      <c r="G326" s="226"/>
      <c r="H326" s="43"/>
      <c r="I326" s="42"/>
      <c r="J326" s="42"/>
      <c r="K326" s="213"/>
      <c r="L326" s="215"/>
      <c r="M326" s="216" t="str">
        <f t="shared" si="32"/>
        <v/>
      </c>
      <c r="N326" s="217" t="str">
        <f t="shared" si="33"/>
        <v/>
      </c>
      <c r="O326" s="217" t="str">
        <f t="shared" si="34"/>
        <v/>
      </c>
      <c r="P326" s="218" t="str">
        <f t="shared" si="35"/>
        <v/>
      </c>
      <c r="Q326" s="217" t="str">
        <f t="shared" si="36"/>
        <v/>
      </c>
      <c r="R326" s="217" t="str">
        <f t="shared" si="37"/>
        <v/>
      </c>
      <c r="S326" s="219" t="str">
        <f t="shared" si="38"/>
        <v/>
      </c>
      <c r="T326" s="220" t="str">
        <f xml:space="preserve"> IF(AND($E326&gt;0,H326&lt;&gt;""),IF( H326="A", $E326, IF( H326="B", $E326 * Prozent_B, IF( H326="C", $E326 *Prozent_C, IF( H326="D", 0, "Fehler" ) ) ) ), "")</f>
        <v/>
      </c>
      <c r="U326" s="220" t="str">
        <f xml:space="preserve"> IF( $E326&gt;0,IF(K326&gt;0, IF( K326="A", $E326, IF( K326="B", $E326 * Prozent_B, IF( K326="C", $E326 *Prozent_C, IF( K326="D", 0, "Fehler" ) ) ) ),T326), "")</f>
        <v/>
      </c>
      <c r="V326" s="213" t="str">
        <f t="shared" si="39"/>
        <v/>
      </c>
    </row>
    <row r="327" spans="1:22" ht="14.6" thickBot="1" x14ac:dyDescent="0.35">
      <c r="A327" s="222" t="s">
        <v>1356</v>
      </c>
      <c r="B327" s="223"/>
      <c r="C327" s="222" t="s">
        <v>466</v>
      </c>
      <c r="D327" s="223" t="s">
        <v>68</v>
      </c>
      <c r="E327" s="223"/>
      <c r="F327" s="223"/>
      <c r="G327" s="226"/>
      <c r="H327" s="43"/>
      <c r="I327" s="42"/>
      <c r="J327" s="42"/>
      <c r="K327" s="213"/>
      <c r="L327" s="215"/>
      <c r="M327" s="216" t="str">
        <f t="shared" si="32"/>
        <v>Muss</v>
      </c>
      <c r="N327" s="217" t="str">
        <f t="shared" si="33"/>
        <v/>
      </c>
      <c r="O327" s="217" t="str">
        <f t="shared" si="34"/>
        <v/>
      </c>
      <c r="P327" s="218" t="str">
        <f t="shared" si="35"/>
        <v/>
      </c>
      <c r="Q327" s="217" t="str">
        <f t="shared" si="36"/>
        <v/>
      </c>
      <c r="R327" s="217" t="str">
        <f t="shared" si="37"/>
        <v/>
      </c>
      <c r="S327" s="219" t="str">
        <f t="shared" si="38"/>
        <v/>
      </c>
      <c r="T327" s="220" t="str">
        <f xml:space="preserve"> IF(AND($E327&gt;0,H327&lt;&gt;""),IF( H327="A", $E327, IF( H327="B", $E327 * Prozent_B, IF( H327="C", $E327 *Prozent_C, IF( H327="D", 0, "Fehler" ) ) ) ), "")</f>
        <v/>
      </c>
      <c r="U327" s="220" t="str">
        <f xml:space="preserve"> IF( $E327&gt;0,IF(K327&gt;0, IF( K327="A", $E327, IF( K327="B", $E327 * Prozent_B, IF( K327="C", $E327 *Prozent_C, IF( K327="D", 0, "Fehler" ) ) ) ),T327), "")</f>
        <v/>
      </c>
      <c r="V327" s="213" t="str">
        <f t="shared" si="39"/>
        <v/>
      </c>
    </row>
    <row r="328" spans="1:22" ht="14.6" thickBot="1" x14ac:dyDescent="0.35">
      <c r="A328" s="222" t="s">
        <v>1357</v>
      </c>
      <c r="B328" s="223"/>
      <c r="C328" s="222" t="s">
        <v>467</v>
      </c>
      <c r="D328" s="223" t="s">
        <v>68</v>
      </c>
      <c r="E328" s="223"/>
      <c r="F328" s="223"/>
      <c r="G328" s="226"/>
      <c r="H328" s="43"/>
      <c r="I328" s="42"/>
      <c r="J328" s="42"/>
      <c r="K328" s="213"/>
      <c r="L328" s="215"/>
      <c r="M328" s="216" t="str">
        <f t="shared" si="32"/>
        <v>Muss</v>
      </c>
      <c r="N328" s="217" t="str">
        <f t="shared" si="33"/>
        <v/>
      </c>
      <c r="O328" s="217" t="str">
        <f t="shared" si="34"/>
        <v/>
      </c>
      <c r="P328" s="218" t="str">
        <f t="shared" si="35"/>
        <v/>
      </c>
      <c r="Q328" s="217" t="str">
        <f t="shared" si="36"/>
        <v/>
      </c>
      <c r="R328" s="217" t="str">
        <f t="shared" si="37"/>
        <v/>
      </c>
      <c r="S328" s="219" t="str">
        <f t="shared" si="38"/>
        <v/>
      </c>
      <c r="T328" s="220" t="str">
        <f xml:space="preserve"> IF(AND($E328&gt;0,H328&lt;&gt;""),IF( H328="A", $E328, IF( H328="B", $E328 * Prozent_B, IF( H328="C", $E328 *Prozent_C, IF( H328="D", 0, "Fehler" ) ) ) ), "")</f>
        <v/>
      </c>
      <c r="U328" s="220" t="str">
        <f xml:space="preserve"> IF( $E328&gt;0,IF(K328&gt;0, IF( K328="A", $E328, IF( K328="B", $E328 * Prozent_B, IF( K328="C", $E328 *Prozent_C, IF( K328="D", 0, "Fehler" ) ) ) ),T328), "")</f>
        <v/>
      </c>
      <c r="V328" s="213" t="str">
        <f t="shared" si="39"/>
        <v/>
      </c>
    </row>
    <row r="329" spans="1:22" ht="14.6" thickBot="1" x14ac:dyDescent="0.35">
      <c r="A329" s="222"/>
      <c r="B329" s="223"/>
      <c r="C329" s="222" t="s">
        <v>468</v>
      </c>
      <c r="D329" s="223"/>
      <c r="E329" s="223"/>
      <c r="F329" s="223"/>
      <c r="G329" s="226"/>
      <c r="H329" s="43"/>
      <c r="I329" s="42"/>
      <c r="J329" s="42"/>
      <c r="K329" s="213"/>
      <c r="L329" s="215"/>
      <c r="M329" s="216" t="str">
        <f t="shared" si="32"/>
        <v/>
      </c>
      <c r="N329" s="217" t="str">
        <f t="shared" si="33"/>
        <v/>
      </c>
      <c r="O329" s="217" t="str">
        <f t="shared" si="34"/>
        <v/>
      </c>
      <c r="P329" s="218" t="str">
        <f t="shared" si="35"/>
        <v/>
      </c>
      <c r="Q329" s="217" t="str">
        <f t="shared" si="36"/>
        <v/>
      </c>
      <c r="R329" s="217" t="str">
        <f t="shared" si="37"/>
        <v/>
      </c>
      <c r="S329" s="219" t="str">
        <f t="shared" si="38"/>
        <v/>
      </c>
      <c r="T329" s="220" t="str">
        <f xml:space="preserve"> IF(AND($E329&gt;0,H329&lt;&gt;""),IF( H329="A", $E329, IF( H329="B", $E329 * Prozent_B, IF( H329="C", $E329 *Prozent_C, IF( H329="D", 0, "Fehler" ) ) ) ), "")</f>
        <v/>
      </c>
      <c r="U329" s="220" t="str">
        <f xml:space="preserve"> IF( $E329&gt;0,IF(K329&gt;0, IF( K329="A", $E329, IF( K329="B", $E329 * Prozent_B, IF( K329="C", $E329 *Prozent_C, IF( K329="D", 0, "Fehler" ) ) ) ),T329), "")</f>
        <v/>
      </c>
      <c r="V329" s="213" t="str">
        <f t="shared" si="39"/>
        <v/>
      </c>
    </row>
    <row r="330" spans="1:22" ht="15.9" thickBot="1" x14ac:dyDescent="0.35">
      <c r="A330" s="222"/>
      <c r="B330" s="223"/>
      <c r="C330" s="229" t="s">
        <v>944</v>
      </c>
      <c r="D330" s="223"/>
      <c r="E330" s="223"/>
      <c r="F330" s="223"/>
      <c r="G330" s="226"/>
      <c r="H330" s="43"/>
      <c r="I330" s="42"/>
      <c r="J330" s="42"/>
      <c r="K330" s="213"/>
      <c r="L330" s="215"/>
      <c r="M330" s="216" t="str">
        <f t="shared" ref="M330:M393" si="40">IF(ISERR(VALUE(SUBSTITUTE(A330,CHAR(160),""))),"",(IF(ISERROR(SEARCH("X",D330)),"Soll","Muss")))</f>
        <v/>
      </c>
      <c r="N330" s="217" t="str">
        <f t="shared" ref="N330:N393" si="41">IF(AND(D330="x",F330&lt;&gt;""), "Fehler", "")</f>
        <v/>
      </c>
      <c r="O330" s="217" t="str">
        <f t="shared" ref="O330:O393" si="42">IF(M330="","",
      IF(M330="Soll",
           IF(NOT(ISNUMBER(E330)),"Fehler in Punktespalte",
                IF(NOT(E330&gt;0),"Fehler: Negative Punktzahl","")
               ),""
          )
     )</f>
        <v/>
      </c>
      <c r="P330" s="218" t="str">
        <f t="shared" ref="P330:P393" si="43">IF( AND(E330&gt;0,M330&lt;&gt;"soll"), "Fehler", "")</f>
        <v/>
      </c>
      <c r="Q330" s="217" t="str">
        <f t="shared" ref="Q330:Q393" si="44">IF( AND(A330="",D330="x"), "Fehler", "")</f>
        <v/>
      </c>
      <c r="R330" s="217" t="str">
        <f t="shared" ref="R330:R393" si="45">IF(AND(M330="Muss",NOT(E330="")),"Fehler","")</f>
        <v/>
      </c>
      <c r="S330" s="219" t="str">
        <f t="shared" ref="S330:S393" si="46">IF(
AND(F330&lt;&gt;"",OR(
ISERROR(SEARCH("Konzept",C330)),
ISERROR(SEARCH("benannt",C330)),
ISERROR(SEARCH("benennt",C330)),
ISERROR(SEARCH("gibt an",C330)),
ISERROR(SEARCH("erklärt",C330)),
ISERROR(SEARCH("erläutert",C330)),
))," 'E' richtig?",
IF(
AND(F330="",OR(
ISNUMBER(SEARCH("Konzept",C330)),
ISNUMBER(SEARCH("benannt",C330)),
ISNUMBER(SEARCH("benennt",C330)),
ISNUMBER(SEARCH("gibt an",C330)),
ISNUMBER(SEARCH("erklärt",C330)),
ISNUMBER(SEARCH("erläutert",C330))
)),"Fehlt hier 'E' ?",""))</f>
        <v/>
      </c>
      <c r="T330" s="220" t="str">
        <f xml:space="preserve"> IF(AND($E330&gt;0,H330&lt;&gt;""),IF( H330="A", $E330, IF( H330="B", $E330 * Prozent_B, IF( H330="C", $E330 *Prozent_C, IF( H330="D", 0, "Fehler" ) ) ) ), "")</f>
        <v/>
      </c>
      <c r="U330" s="220" t="str">
        <f xml:space="preserve"> IF( $E330&gt;0,IF(K330&gt;0, IF( K330="A", $E330, IF( K330="B", $E330 * Prozent_B, IF( K330="C", $E330 *Prozent_C, IF( K330="D", 0, "Fehler" ) ) ) ),T330), "")</f>
        <v/>
      </c>
      <c r="V330" s="213" t="str">
        <f t="shared" ref="V330:V393" si="47" xml:space="preserve"> IF( $M330 ="muss", IF(H330&lt;&gt;"",IF(IF(K330&gt;0, K330,H330)&lt;&gt;"A", "Fehler", ""), ""),"")</f>
        <v/>
      </c>
    </row>
    <row r="331" spans="1:22" ht="28.75" thickBot="1" x14ac:dyDescent="0.35">
      <c r="A331" s="222"/>
      <c r="B331" s="223"/>
      <c r="C331" s="222" t="s">
        <v>469</v>
      </c>
      <c r="D331" s="223"/>
      <c r="E331" s="223"/>
      <c r="F331" s="223"/>
      <c r="G331" s="226"/>
      <c r="H331" s="43"/>
      <c r="I331" s="42"/>
      <c r="J331" s="42"/>
      <c r="K331" s="213"/>
      <c r="L331" s="215"/>
      <c r="M331" s="216" t="str">
        <f t="shared" si="40"/>
        <v/>
      </c>
      <c r="N331" s="217" t="str">
        <f t="shared" si="41"/>
        <v/>
      </c>
      <c r="O331" s="217" t="str">
        <f t="shared" si="42"/>
        <v/>
      </c>
      <c r="P331" s="218" t="str">
        <f t="shared" si="43"/>
        <v/>
      </c>
      <c r="Q331" s="217" t="str">
        <f t="shared" si="44"/>
        <v/>
      </c>
      <c r="R331" s="217" t="str">
        <f t="shared" si="45"/>
        <v/>
      </c>
      <c r="S331" s="219" t="str">
        <f t="shared" si="46"/>
        <v/>
      </c>
      <c r="T331" s="220" t="str">
        <f xml:space="preserve"> IF(AND($E331&gt;0,H331&lt;&gt;""),IF( H331="A", $E331, IF( H331="B", $E331 * Prozent_B, IF( H331="C", $E331 *Prozent_C, IF( H331="D", 0, "Fehler" ) ) ) ), "")</f>
        <v/>
      </c>
      <c r="U331" s="220" t="str">
        <f xml:space="preserve"> IF( $E331&gt;0,IF(K331&gt;0, IF( K331="A", $E331, IF( K331="B", $E331 * Prozent_B, IF( K331="C", $E331 *Prozent_C, IF( K331="D", 0, "Fehler" ) ) ) ),T331), "")</f>
        <v/>
      </c>
      <c r="V331" s="213" t="str">
        <f t="shared" si="47"/>
        <v/>
      </c>
    </row>
    <row r="332" spans="1:22" ht="28.75" thickBot="1" x14ac:dyDescent="0.35">
      <c r="A332" s="222"/>
      <c r="B332" s="223"/>
      <c r="C332" s="222" t="s">
        <v>470</v>
      </c>
      <c r="D332" s="223"/>
      <c r="E332" s="223"/>
      <c r="F332" s="223"/>
      <c r="G332" s="226"/>
      <c r="H332" s="43"/>
      <c r="I332" s="42"/>
      <c r="J332" s="42"/>
      <c r="K332" s="213"/>
      <c r="L332" s="215"/>
      <c r="M332" s="216" t="str">
        <f t="shared" si="40"/>
        <v/>
      </c>
      <c r="N332" s="217" t="str">
        <f t="shared" si="41"/>
        <v/>
      </c>
      <c r="O332" s="217" t="str">
        <f t="shared" si="42"/>
        <v/>
      </c>
      <c r="P332" s="218" t="str">
        <f t="shared" si="43"/>
        <v/>
      </c>
      <c r="Q332" s="217" t="str">
        <f t="shared" si="44"/>
        <v/>
      </c>
      <c r="R332" s="217" t="str">
        <f t="shared" si="45"/>
        <v/>
      </c>
      <c r="S332" s="219" t="str">
        <f t="shared" si="46"/>
        <v/>
      </c>
      <c r="T332" s="220" t="str">
        <f xml:space="preserve"> IF(AND($E332&gt;0,H332&lt;&gt;""),IF( H332="A", $E332, IF( H332="B", $E332 * Prozent_B, IF( H332="C", $E332 *Prozent_C, IF( H332="D", 0, "Fehler" ) ) ) ), "")</f>
        <v/>
      </c>
      <c r="U332" s="220" t="str">
        <f xml:space="preserve"> IF( $E332&gt;0,IF(K332&gt;0, IF( K332="A", $E332, IF( K332="B", $E332 * Prozent_B, IF( K332="C", $E332 *Prozent_C, IF( K332="D", 0, "Fehler" ) ) ) ),T332), "")</f>
        <v/>
      </c>
      <c r="V332" s="213" t="str">
        <f t="shared" si="47"/>
        <v/>
      </c>
    </row>
    <row r="333" spans="1:22" ht="14.6" thickBot="1" x14ac:dyDescent="0.35">
      <c r="A333" s="222" t="s">
        <v>1358</v>
      </c>
      <c r="B333" s="223"/>
      <c r="C333" s="222" t="s">
        <v>471</v>
      </c>
      <c r="D333" s="223"/>
      <c r="E333" s="223">
        <v>100</v>
      </c>
      <c r="F333" s="223"/>
      <c r="G333" s="226"/>
      <c r="H333" s="43"/>
      <c r="I333" s="42"/>
      <c r="J333" s="42"/>
      <c r="K333" s="213"/>
      <c r="L333" s="215"/>
      <c r="M333" s="216" t="str">
        <f t="shared" si="40"/>
        <v>Soll</v>
      </c>
      <c r="N333" s="217" t="str">
        <f t="shared" si="41"/>
        <v/>
      </c>
      <c r="O333" s="217" t="str">
        <f t="shared" si="42"/>
        <v/>
      </c>
      <c r="P333" s="218" t="str">
        <f t="shared" si="43"/>
        <v/>
      </c>
      <c r="Q333" s="217" t="str">
        <f t="shared" si="44"/>
        <v/>
      </c>
      <c r="R333" s="217" t="str">
        <f t="shared" si="45"/>
        <v/>
      </c>
      <c r="S333" s="219" t="str">
        <f t="shared" si="46"/>
        <v/>
      </c>
      <c r="T333" s="220" t="str">
        <f xml:space="preserve"> IF(AND($E333&gt;0,H333&lt;&gt;""),IF( H333="A", $E333, IF( H333="B", $E333 * Prozent_B, IF( H333="C", $E333 *Prozent_C, IF( H333="D", 0, "Fehler" ) ) ) ), "")</f>
        <v/>
      </c>
      <c r="U333" s="220" t="str">
        <f xml:space="preserve"> IF( $E333&gt;0,IF(K333&gt;0, IF( K333="A", $E333, IF( K333="B", $E333 * Prozent_B, IF( K333="C", $E333 *Prozent_C, IF( K333="D", 0, "Fehler" ) ) ) ),T333), "")</f>
        <v/>
      </c>
      <c r="V333" s="213" t="str">
        <f t="shared" si="47"/>
        <v/>
      </c>
    </row>
    <row r="334" spans="1:22" ht="42.9" thickBot="1" x14ac:dyDescent="0.35">
      <c r="A334" s="222" t="s">
        <v>1359</v>
      </c>
      <c r="B334" s="223"/>
      <c r="C334" s="222" t="s">
        <v>472</v>
      </c>
      <c r="D334" s="223"/>
      <c r="E334" s="223">
        <v>100</v>
      </c>
      <c r="F334" s="223"/>
      <c r="G334" s="226"/>
      <c r="H334" s="43"/>
      <c r="I334" s="42"/>
      <c r="J334" s="42"/>
      <c r="K334" s="213"/>
      <c r="L334" s="215"/>
      <c r="M334" s="216" t="str">
        <f t="shared" si="40"/>
        <v>Soll</v>
      </c>
      <c r="N334" s="217" t="str">
        <f t="shared" si="41"/>
        <v/>
      </c>
      <c r="O334" s="217" t="str">
        <f t="shared" si="42"/>
        <v/>
      </c>
      <c r="P334" s="218" t="str">
        <f t="shared" si="43"/>
        <v/>
      </c>
      <c r="Q334" s="217" t="str">
        <f t="shared" si="44"/>
        <v/>
      </c>
      <c r="R334" s="217" t="str">
        <f t="shared" si="45"/>
        <v/>
      </c>
      <c r="S334" s="219" t="str">
        <f t="shared" si="46"/>
        <v/>
      </c>
      <c r="T334" s="220" t="str">
        <f xml:space="preserve"> IF(AND($E334&gt;0,H334&lt;&gt;""),IF( H334="A", $E334, IF( H334="B", $E334 * Prozent_B, IF( H334="C", $E334 *Prozent_C, IF( H334="D", 0, "Fehler" ) ) ) ), "")</f>
        <v/>
      </c>
      <c r="U334" s="220" t="str">
        <f xml:space="preserve"> IF( $E334&gt;0,IF(K334&gt;0, IF( K334="A", $E334, IF( K334="B", $E334 * Prozent_B, IF( K334="C", $E334 *Prozent_C, IF( K334="D", 0, "Fehler" ) ) ) ),T334), "")</f>
        <v/>
      </c>
      <c r="V334" s="213" t="str">
        <f t="shared" si="47"/>
        <v/>
      </c>
    </row>
    <row r="335" spans="1:22" ht="42.9" thickBot="1" x14ac:dyDescent="0.35">
      <c r="A335" s="222" t="s">
        <v>1360</v>
      </c>
      <c r="B335" s="223"/>
      <c r="C335" s="222" t="s">
        <v>473</v>
      </c>
      <c r="D335" s="223"/>
      <c r="E335" s="223">
        <v>100</v>
      </c>
      <c r="F335" s="223"/>
      <c r="G335" s="226"/>
      <c r="H335" s="43"/>
      <c r="I335" s="42"/>
      <c r="J335" s="42"/>
      <c r="K335" s="213"/>
      <c r="L335" s="215"/>
      <c r="M335" s="216" t="str">
        <f t="shared" si="40"/>
        <v>Soll</v>
      </c>
      <c r="N335" s="217" t="str">
        <f t="shared" si="41"/>
        <v/>
      </c>
      <c r="O335" s="217" t="str">
        <f t="shared" si="42"/>
        <v/>
      </c>
      <c r="P335" s="218" t="str">
        <f t="shared" si="43"/>
        <v/>
      </c>
      <c r="Q335" s="217" t="str">
        <f t="shared" si="44"/>
        <v/>
      </c>
      <c r="R335" s="217" t="str">
        <f t="shared" si="45"/>
        <v/>
      </c>
      <c r="S335" s="219" t="str">
        <f t="shared" si="46"/>
        <v/>
      </c>
      <c r="T335" s="220" t="str">
        <f xml:space="preserve"> IF(AND($E335&gt;0,H335&lt;&gt;""),IF( H335="A", $E335, IF( H335="B", $E335 * Prozent_B, IF( H335="C", $E335 *Prozent_C, IF( H335="D", 0, "Fehler" ) ) ) ), "")</f>
        <v/>
      </c>
      <c r="U335" s="220" t="str">
        <f xml:space="preserve"> IF( $E335&gt;0,IF(K335&gt;0, IF( K335="A", $E335, IF( K335="B", $E335 * Prozent_B, IF( K335="C", $E335 *Prozent_C, IF( K335="D", 0, "Fehler" ) ) ) ),T335), "")</f>
        <v/>
      </c>
      <c r="V335" s="213" t="str">
        <f t="shared" si="47"/>
        <v/>
      </c>
    </row>
    <row r="336" spans="1:22" ht="15.9" thickBot="1" x14ac:dyDescent="0.35">
      <c r="A336" s="222"/>
      <c r="B336" s="223"/>
      <c r="C336" s="229" t="s">
        <v>945</v>
      </c>
      <c r="D336" s="223"/>
      <c r="E336" s="223"/>
      <c r="F336" s="223"/>
      <c r="G336" s="226"/>
      <c r="H336" s="43"/>
      <c r="I336" s="42"/>
      <c r="J336" s="42"/>
      <c r="K336" s="213"/>
      <c r="L336" s="215"/>
      <c r="M336" s="216" t="str">
        <f t="shared" si="40"/>
        <v/>
      </c>
      <c r="N336" s="217" t="str">
        <f t="shared" si="41"/>
        <v/>
      </c>
      <c r="O336" s="217" t="str">
        <f t="shared" si="42"/>
        <v/>
      </c>
      <c r="P336" s="218" t="str">
        <f t="shared" si="43"/>
        <v/>
      </c>
      <c r="Q336" s="217" t="str">
        <f t="shared" si="44"/>
        <v/>
      </c>
      <c r="R336" s="217" t="str">
        <f t="shared" si="45"/>
        <v/>
      </c>
      <c r="S336" s="219" t="str">
        <f t="shared" si="46"/>
        <v/>
      </c>
      <c r="T336" s="220" t="str">
        <f xml:space="preserve"> IF(AND($E336&gt;0,H336&lt;&gt;""),IF( H336="A", $E336, IF( H336="B", $E336 * Prozent_B, IF( H336="C", $E336 *Prozent_C, IF( H336="D", 0, "Fehler" ) ) ) ), "")</f>
        <v/>
      </c>
      <c r="U336" s="220" t="str">
        <f xml:space="preserve"> IF( $E336&gt;0,IF(K336&gt;0, IF( K336="A", $E336, IF( K336="B", $E336 * Prozent_B, IF( K336="C", $E336 *Prozent_C, IF( K336="D", 0, "Fehler" ) ) ) ),T336), "")</f>
        <v/>
      </c>
      <c r="V336" s="213" t="str">
        <f t="shared" si="47"/>
        <v/>
      </c>
    </row>
    <row r="337" spans="1:22" ht="57" thickBot="1" x14ac:dyDescent="0.35">
      <c r="A337" s="222" t="s">
        <v>1361</v>
      </c>
      <c r="B337" s="223"/>
      <c r="C337" s="222" t="s">
        <v>474</v>
      </c>
      <c r="D337" s="223" t="s">
        <v>68</v>
      </c>
      <c r="E337" s="223"/>
      <c r="F337" s="223"/>
      <c r="G337" s="226"/>
      <c r="H337" s="43"/>
      <c r="I337" s="42"/>
      <c r="J337" s="42"/>
      <c r="K337" s="213"/>
      <c r="L337" s="215"/>
      <c r="M337" s="216" t="str">
        <f t="shared" si="40"/>
        <v>Muss</v>
      </c>
      <c r="N337" s="217" t="str">
        <f t="shared" si="41"/>
        <v/>
      </c>
      <c r="O337" s="217" t="str">
        <f t="shared" si="42"/>
        <v/>
      </c>
      <c r="P337" s="218" t="str">
        <f t="shared" si="43"/>
        <v/>
      </c>
      <c r="Q337" s="217" t="str">
        <f t="shared" si="44"/>
        <v/>
      </c>
      <c r="R337" s="217" t="str">
        <f t="shared" si="45"/>
        <v/>
      </c>
      <c r="S337" s="219" t="str">
        <f t="shared" si="46"/>
        <v/>
      </c>
      <c r="T337" s="220" t="str">
        <f xml:space="preserve"> IF(AND($E337&gt;0,H337&lt;&gt;""),IF( H337="A", $E337, IF( H337="B", $E337 * Prozent_B, IF( H337="C", $E337 *Prozent_C, IF( H337="D", 0, "Fehler" ) ) ) ), "")</f>
        <v/>
      </c>
      <c r="U337" s="220" t="str">
        <f xml:space="preserve"> IF( $E337&gt;0,IF(K337&gt;0, IF( K337="A", $E337, IF( K337="B", $E337 * Prozent_B, IF( K337="C", $E337 *Prozent_C, IF( K337="D", 0, "Fehler" ) ) ) ),T337), "")</f>
        <v/>
      </c>
      <c r="V337" s="213" t="str">
        <f t="shared" si="47"/>
        <v/>
      </c>
    </row>
    <row r="338" spans="1:22" ht="71.150000000000006" thickBot="1" x14ac:dyDescent="0.35">
      <c r="A338" s="222" t="s">
        <v>1362</v>
      </c>
      <c r="B338" s="223"/>
      <c r="C338" s="222" t="s">
        <v>475</v>
      </c>
      <c r="D338" s="223" t="s">
        <v>68</v>
      </c>
      <c r="E338" s="223"/>
      <c r="F338" s="223"/>
      <c r="G338" s="226"/>
      <c r="H338" s="43"/>
      <c r="I338" s="42"/>
      <c r="J338" s="42"/>
      <c r="K338" s="213"/>
      <c r="L338" s="215"/>
      <c r="M338" s="216" t="str">
        <f t="shared" si="40"/>
        <v>Muss</v>
      </c>
      <c r="N338" s="217" t="str">
        <f t="shared" si="41"/>
        <v/>
      </c>
      <c r="O338" s="217" t="str">
        <f t="shared" si="42"/>
        <v/>
      </c>
      <c r="P338" s="218" t="str">
        <f t="shared" si="43"/>
        <v/>
      </c>
      <c r="Q338" s="217" t="str">
        <f t="shared" si="44"/>
        <v/>
      </c>
      <c r="R338" s="217" t="str">
        <f t="shared" si="45"/>
        <v/>
      </c>
      <c r="S338" s="219" t="str">
        <f t="shared" si="46"/>
        <v/>
      </c>
      <c r="T338" s="220" t="str">
        <f xml:space="preserve"> IF(AND($E338&gt;0,H338&lt;&gt;""),IF( H338="A", $E338, IF( H338="B", $E338 * Prozent_B, IF( H338="C", $E338 *Prozent_C, IF( H338="D", 0, "Fehler" ) ) ) ), "")</f>
        <v/>
      </c>
      <c r="U338" s="220" t="str">
        <f xml:space="preserve"> IF( $E338&gt;0,IF(K338&gt;0, IF( K338="A", $E338, IF( K338="B", $E338 * Prozent_B, IF( K338="C", $E338 *Prozent_C, IF( K338="D", 0, "Fehler" ) ) ) ),T338), "")</f>
        <v/>
      </c>
      <c r="V338" s="213" t="str">
        <f t="shared" si="47"/>
        <v/>
      </c>
    </row>
    <row r="339" spans="1:22" ht="28.75" thickBot="1" x14ac:dyDescent="0.35">
      <c r="A339" s="222" t="s">
        <v>1363</v>
      </c>
      <c r="B339" s="223"/>
      <c r="C339" s="222" t="s">
        <v>476</v>
      </c>
      <c r="D339" s="223" t="s">
        <v>68</v>
      </c>
      <c r="E339" s="223"/>
      <c r="F339" s="223"/>
      <c r="G339" s="226"/>
      <c r="H339" s="43"/>
      <c r="I339" s="42"/>
      <c r="J339" s="42"/>
      <c r="K339" s="213"/>
      <c r="L339" s="215"/>
      <c r="M339" s="216" t="str">
        <f t="shared" si="40"/>
        <v>Muss</v>
      </c>
      <c r="N339" s="217" t="str">
        <f t="shared" si="41"/>
        <v/>
      </c>
      <c r="O339" s="217" t="str">
        <f t="shared" si="42"/>
        <v/>
      </c>
      <c r="P339" s="218" t="str">
        <f t="shared" si="43"/>
        <v/>
      </c>
      <c r="Q339" s="217" t="str">
        <f t="shared" si="44"/>
        <v/>
      </c>
      <c r="R339" s="217" t="str">
        <f t="shared" si="45"/>
        <v/>
      </c>
      <c r="S339" s="219" t="str">
        <f t="shared" si="46"/>
        <v/>
      </c>
      <c r="T339" s="220" t="str">
        <f xml:space="preserve"> IF(AND($E339&gt;0,H339&lt;&gt;""),IF( H339="A", $E339, IF( H339="B", $E339 * Prozent_B, IF( H339="C", $E339 *Prozent_C, IF( H339="D", 0, "Fehler" ) ) ) ), "")</f>
        <v/>
      </c>
      <c r="U339" s="220" t="str">
        <f xml:space="preserve"> IF( $E339&gt;0,IF(K339&gt;0, IF( K339="A", $E339, IF( K339="B", $E339 * Prozent_B, IF( K339="C", $E339 *Prozent_C, IF( K339="D", 0, "Fehler" ) ) ) ),T339), "")</f>
        <v/>
      </c>
      <c r="V339" s="213" t="str">
        <f t="shared" si="47"/>
        <v/>
      </c>
    </row>
    <row r="340" spans="1:22" ht="14.6" thickBot="1" x14ac:dyDescent="0.35">
      <c r="A340" s="222" t="s">
        <v>1364</v>
      </c>
      <c r="B340" s="223"/>
      <c r="C340" s="222" t="s">
        <v>477</v>
      </c>
      <c r="D340" s="223" t="s">
        <v>68</v>
      </c>
      <c r="E340" s="223"/>
      <c r="F340" s="223" t="s">
        <v>326</v>
      </c>
      <c r="G340" s="226"/>
      <c r="H340" s="43"/>
      <c r="I340" s="42"/>
      <c r="J340" s="42"/>
      <c r="K340" s="213"/>
      <c r="L340" s="215"/>
      <c r="M340" s="216" t="str">
        <f t="shared" si="40"/>
        <v>Muss</v>
      </c>
      <c r="N340" s="217" t="str">
        <f t="shared" si="41"/>
        <v>Fehler</v>
      </c>
      <c r="O340" s="217" t="str">
        <f t="shared" si="42"/>
        <v/>
      </c>
      <c r="P340" s="218" t="str">
        <f t="shared" si="43"/>
        <v/>
      </c>
      <c r="Q340" s="217" t="str">
        <f t="shared" si="44"/>
        <v/>
      </c>
      <c r="R340" s="217" t="str">
        <f t="shared" si="45"/>
        <v/>
      </c>
      <c r="S340" s="219" t="str">
        <f t="shared" si="46"/>
        <v xml:space="preserve"> 'E' richtig?</v>
      </c>
      <c r="T340" s="220" t="str">
        <f xml:space="preserve"> IF(AND($E340&gt;0,H340&lt;&gt;""),IF( H340="A", $E340, IF( H340="B", $E340 * Prozent_B, IF( H340="C", $E340 *Prozent_C, IF( H340="D", 0, "Fehler" ) ) ) ), "")</f>
        <v/>
      </c>
      <c r="U340" s="220" t="str">
        <f xml:space="preserve"> IF( $E340&gt;0,IF(K340&gt;0, IF( K340="A", $E340, IF( K340="B", $E340 * Prozent_B, IF( K340="C", $E340 *Prozent_C, IF( K340="D", 0, "Fehler" ) ) ) ),T340), "")</f>
        <v/>
      </c>
      <c r="V340" s="213" t="str">
        <f t="shared" si="47"/>
        <v/>
      </c>
    </row>
    <row r="341" spans="1:22" ht="16.75" thickBot="1" x14ac:dyDescent="0.35">
      <c r="A341" s="222"/>
      <c r="B341" s="223"/>
      <c r="C341" s="227" t="s">
        <v>946</v>
      </c>
      <c r="D341" s="223"/>
      <c r="E341" s="223"/>
      <c r="F341" s="223"/>
      <c r="G341" s="226"/>
      <c r="H341" s="43"/>
      <c r="I341" s="42"/>
      <c r="J341" s="42"/>
      <c r="K341" s="213"/>
      <c r="L341" s="215"/>
      <c r="M341" s="216" t="str">
        <f t="shared" si="40"/>
        <v/>
      </c>
      <c r="N341" s="217" t="str">
        <f t="shared" si="41"/>
        <v/>
      </c>
      <c r="O341" s="217" t="str">
        <f t="shared" si="42"/>
        <v/>
      </c>
      <c r="P341" s="218" t="str">
        <f t="shared" si="43"/>
        <v/>
      </c>
      <c r="Q341" s="217" t="str">
        <f t="shared" si="44"/>
        <v/>
      </c>
      <c r="R341" s="217" t="str">
        <f t="shared" si="45"/>
        <v/>
      </c>
      <c r="S341" s="219" t="str">
        <f t="shared" si="46"/>
        <v/>
      </c>
      <c r="T341" s="220" t="str">
        <f xml:space="preserve"> IF(AND($E341&gt;0,H341&lt;&gt;""),IF( H341="A", $E341, IF( H341="B", $E341 * Prozent_B, IF( H341="C", $E341 *Prozent_C, IF( H341="D", 0, "Fehler" ) ) ) ), "")</f>
        <v/>
      </c>
      <c r="U341" s="220" t="str">
        <f xml:space="preserve"> IF( $E341&gt;0,IF(K341&gt;0, IF( K341="A", $E341, IF( K341="B", $E341 * Prozent_B, IF( K341="C", $E341 *Prozent_C, IF( K341="D", 0, "Fehler" ) ) ) ),T341), "")</f>
        <v/>
      </c>
      <c r="V341" s="213" t="str">
        <f t="shared" si="47"/>
        <v/>
      </c>
    </row>
    <row r="342" spans="1:22" ht="15.9" thickBot="1" x14ac:dyDescent="0.35">
      <c r="A342" s="222"/>
      <c r="B342" s="223"/>
      <c r="C342" s="229" t="s">
        <v>947</v>
      </c>
      <c r="D342" s="223"/>
      <c r="E342" s="223"/>
      <c r="F342" s="223"/>
      <c r="G342" s="226"/>
      <c r="H342" s="43"/>
      <c r="I342" s="42"/>
      <c r="J342" s="42"/>
      <c r="K342" s="213"/>
      <c r="L342" s="215"/>
      <c r="M342" s="216" t="str">
        <f t="shared" si="40"/>
        <v/>
      </c>
      <c r="N342" s="217" t="str">
        <f t="shared" si="41"/>
        <v/>
      </c>
      <c r="O342" s="217" t="str">
        <f t="shared" si="42"/>
        <v/>
      </c>
      <c r="P342" s="218" t="str">
        <f t="shared" si="43"/>
        <v/>
      </c>
      <c r="Q342" s="217" t="str">
        <f t="shared" si="44"/>
        <v/>
      </c>
      <c r="R342" s="217" t="str">
        <f t="shared" si="45"/>
        <v/>
      </c>
      <c r="S342" s="219" t="str">
        <f t="shared" si="46"/>
        <v/>
      </c>
      <c r="T342" s="220" t="str">
        <f xml:space="preserve"> IF(AND($E342&gt;0,H342&lt;&gt;""),IF( H342="A", $E342, IF( H342="B", $E342 * Prozent_B, IF( H342="C", $E342 *Prozent_C, IF( H342="D", 0, "Fehler" ) ) ) ), "")</f>
        <v/>
      </c>
      <c r="U342" s="220" t="str">
        <f xml:space="preserve"> IF( $E342&gt;0,IF(K342&gt;0, IF( K342="A", $E342, IF( K342="B", $E342 * Prozent_B, IF( K342="C", $E342 *Prozent_C, IF( K342="D", 0, "Fehler" ) ) ) ),T342), "")</f>
        <v/>
      </c>
      <c r="V342" s="213" t="str">
        <f t="shared" si="47"/>
        <v/>
      </c>
    </row>
    <row r="343" spans="1:22" ht="28.75" thickBot="1" x14ac:dyDescent="0.35">
      <c r="A343" s="222" t="s">
        <v>1365</v>
      </c>
      <c r="B343" s="223"/>
      <c r="C343" s="222" t="s">
        <v>478</v>
      </c>
      <c r="D343" s="223" t="s">
        <v>68</v>
      </c>
      <c r="E343" s="223"/>
      <c r="F343" s="223"/>
      <c r="G343" s="226"/>
      <c r="H343" s="43"/>
      <c r="I343" s="42"/>
      <c r="J343" s="42"/>
      <c r="K343" s="213"/>
      <c r="L343" s="215"/>
      <c r="M343" s="216" t="str">
        <f t="shared" si="40"/>
        <v>Muss</v>
      </c>
      <c r="N343" s="217" t="str">
        <f t="shared" si="41"/>
        <v/>
      </c>
      <c r="O343" s="217" t="str">
        <f t="shared" si="42"/>
        <v/>
      </c>
      <c r="P343" s="218" t="str">
        <f t="shared" si="43"/>
        <v/>
      </c>
      <c r="Q343" s="217" t="str">
        <f t="shared" si="44"/>
        <v/>
      </c>
      <c r="R343" s="217" t="str">
        <f t="shared" si="45"/>
        <v/>
      </c>
      <c r="S343" s="219" t="str">
        <f t="shared" si="46"/>
        <v/>
      </c>
      <c r="T343" s="220" t="str">
        <f xml:space="preserve"> IF(AND($E343&gt;0,H343&lt;&gt;""),IF( H343="A", $E343, IF( H343="B", $E343 * Prozent_B, IF( H343="C", $E343 *Prozent_C, IF( H343="D", 0, "Fehler" ) ) ) ), "")</f>
        <v/>
      </c>
      <c r="U343" s="220" t="str">
        <f xml:space="preserve"> IF( $E343&gt;0,IF(K343&gt;0, IF( K343="A", $E343, IF( K343="B", $E343 * Prozent_B, IF( K343="C", $E343 *Prozent_C, IF( K343="D", 0, "Fehler" ) ) ) ),T343), "")</f>
        <v/>
      </c>
      <c r="V343" s="213" t="str">
        <f t="shared" si="47"/>
        <v/>
      </c>
    </row>
    <row r="344" spans="1:22" ht="28.75" thickBot="1" x14ac:dyDescent="0.35">
      <c r="A344" s="222" t="s">
        <v>1366</v>
      </c>
      <c r="B344" s="223"/>
      <c r="C344" s="222" t="s">
        <v>479</v>
      </c>
      <c r="D344" s="223" t="s">
        <v>68</v>
      </c>
      <c r="E344" s="223"/>
      <c r="F344" s="223"/>
      <c r="G344" s="226"/>
      <c r="H344" s="43"/>
      <c r="I344" s="42"/>
      <c r="J344" s="42"/>
      <c r="K344" s="213"/>
      <c r="L344" s="215"/>
      <c r="M344" s="216" t="str">
        <f t="shared" si="40"/>
        <v>Muss</v>
      </c>
      <c r="N344" s="217" t="str">
        <f t="shared" si="41"/>
        <v/>
      </c>
      <c r="O344" s="217" t="str">
        <f t="shared" si="42"/>
        <v/>
      </c>
      <c r="P344" s="218" t="str">
        <f t="shared" si="43"/>
        <v/>
      </c>
      <c r="Q344" s="217" t="str">
        <f t="shared" si="44"/>
        <v/>
      </c>
      <c r="R344" s="217" t="str">
        <f t="shared" si="45"/>
        <v/>
      </c>
      <c r="S344" s="219" t="str">
        <f t="shared" si="46"/>
        <v/>
      </c>
      <c r="T344" s="220" t="str">
        <f xml:space="preserve"> IF(AND($E344&gt;0,H344&lt;&gt;""),IF( H344="A", $E344, IF( H344="B", $E344 * Prozent_B, IF( H344="C", $E344 *Prozent_C, IF( H344="D", 0, "Fehler" ) ) ) ), "")</f>
        <v/>
      </c>
      <c r="U344" s="220" t="str">
        <f xml:space="preserve"> IF( $E344&gt;0,IF(K344&gt;0, IF( K344="A", $E344, IF( K344="B", $E344 * Prozent_B, IF( K344="C", $E344 *Prozent_C, IF( K344="D", 0, "Fehler" ) ) ) ),T344), "")</f>
        <v/>
      </c>
      <c r="V344" s="213" t="str">
        <f t="shared" si="47"/>
        <v/>
      </c>
    </row>
    <row r="345" spans="1:22" ht="14.6" thickBot="1" x14ac:dyDescent="0.35">
      <c r="A345" s="222" t="s">
        <v>1367</v>
      </c>
      <c r="B345" s="223"/>
      <c r="C345" s="222" t="s">
        <v>480</v>
      </c>
      <c r="D345" s="223" t="s">
        <v>68</v>
      </c>
      <c r="E345" s="223"/>
      <c r="F345" s="223"/>
      <c r="G345" s="226"/>
      <c r="H345" s="43"/>
      <c r="I345" s="42"/>
      <c r="J345" s="42"/>
      <c r="K345" s="213"/>
      <c r="L345" s="215"/>
      <c r="M345" s="216" t="str">
        <f t="shared" si="40"/>
        <v>Muss</v>
      </c>
      <c r="N345" s="217" t="str">
        <f t="shared" si="41"/>
        <v/>
      </c>
      <c r="O345" s="217" t="str">
        <f t="shared" si="42"/>
        <v/>
      </c>
      <c r="P345" s="218" t="str">
        <f t="shared" si="43"/>
        <v/>
      </c>
      <c r="Q345" s="217" t="str">
        <f t="shared" si="44"/>
        <v/>
      </c>
      <c r="R345" s="217" t="str">
        <f t="shared" si="45"/>
        <v/>
      </c>
      <c r="S345" s="219" t="str">
        <f t="shared" si="46"/>
        <v/>
      </c>
      <c r="T345" s="220" t="str">
        <f xml:space="preserve"> IF(AND($E345&gt;0,H345&lt;&gt;""),IF( H345="A", $E345, IF( H345="B", $E345 * Prozent_B, IF( H345="C", $E345 *Prozent_C, IF( H345="D", 0, "Fehler" ) ) ) ), "")</f>
        <v/>
      </c>
      <c r="U345" s="220" t="str">
        <f xml:space="preserve"> IF( $E345&gt;0,IF(K345&gt;0, IF( K345="A", $E345, IF( K345="B", $E345 * Prozent_B, IF( K345="C", $E345 *Prozent_C, IF( K345="D", 0, "Fehler" ) ) ) ),T345), "")</f>
        <v/>
      </c>
      <c r="V345" s="213" t="str">
        <f t="shared" si="47"/>
        <v/>
      </c>
    </row>
    <row r="346" spans="1:22" ht="15.9" thickBot="1" x14ac:dyDescent="0.35">
      <c r="A346" s="222"/>
      <c r="B346" s="223"/>
      <c r="C346" s="229" t="s">
        <v>948</v>
      </c>
      <c r="D346" s="223"/>
      <c r="E346" s="223"/>
      <c r="F346" s="223"/>
      <c r="G346" s="226"/>
      <c r="H346" s="43"/>
      <c r="I346" s="42"/>
      <c r="J346" s="42"/>
      <c r="K346" s="213"/>
      <c r="L346" s="215"/>
      <c r="M346" s="216" t="str">
        <f t="shared" si="40"/>
        <v/>
      </c>
      <c r="N346" s="217" t="str">
        <f t="shared" si="41"/>
        <v/>
      </c>
      <c r="O346" s="217" t="str">
        <f t="shared" si="42"/>
        <v/>
      </c>
      <c r="P346" s="218" t="str">
        <f t="shared" si="43"/>
        <v/>
      </c>
      <c r="Q346" s="217" t="str">
        <f t="shared" si="44"/>
        <v/>
      </c>
      <c r="R346" s="217" t="str">
        <f t="shared" si="45"/>
        <v/>
      </c>
      <c r="S346" s="219" t="str">
        <f t="shared" si="46"/>
        <v/>
      </c>
      <c r="T346" s="220" t="str">
        <f xml:space="preserve"> IF(AND($E346&gt;0,H346&lt;&gt;""),IF( H346="A", $E346, IF( H346="B", $E346 * Prozent_B, IF( H346="C", $E346 *Prozent_C, IF( H346="D", 0, "Fehler" ) ) ) ), "")</f>
        <v/>
      </c>
      <c r="U346" s="220" t="str">
        <f xml:space="preserve"> IF( $E346&gt;0,IF(K346&gt;0, IF( K346="A", $E346, IF( K346="B", $E346 * Prozent_B, IF( K346="C", $E346 *Prozent_C, IF( K346="D", 0, "Fehler" ) ) ) ),T346), "")</f>
        <v/>
      </c>
      <c r="V346" s="213" t="str">
        <f t="shared" si="47"/>
        <v/>
      </c>
    </row>
    <row r="347" spans="1:22" ht="28.75" thickBot="1" x14ac:dyDescent="0.35">
      <c r="A347" s="222" t="s">
        <v>1368</v>
      </c>
      <c r="B347" s="223"/>
      <c r="C347" s="222" t="s">
        <v>481</v>
      </c>
      <c r="D347" s="223" t="s">
        <v>68</v>
      </c>
      <c r="E347" s="223"/>
      <c r="F347" s="223"/>
      <c r="G347" s="226"/>
      <c r="H347" s="43"/>
      <c r="I347" s="42"/>
      <c r="J347" s="42"/>
      <c r="K347" s="213"/>
      <c r="L347" s="215"/>
      <c r="M347" s="216" t="str">
        <f t="shared" si="40"/>
        <v>Muss</v>
      </c>
      <c r="N347" s="217" t="str">
        <f t="shared" si="41"/>
        <v/>
      </c>
      <c r="O347" s="217" t="str">
        <f t="shared" si="42"/>
        <v/>
      </c>
      <c r="P347" s="218" t="str">
        <f t="shared" si="43"/>
        <v/>
      </c>
      <c r="Q347" s="217" t="str">
        <f t="shared" si="44"/>
        <v/>
      </c>
      <c r="R347" s="217" t="str">
        <f t="shared" si="45"/>
        <v/>
      </c>
      <c r="S347" s="219" t="str">
        <f t="shared" si="46"/>
        <v/>
      </c>
      <c r="T347" s="220" t="str">
        <f xml:space="preserve"> IF(AND($E347&gt;0,H347&lt;&gt;""),IF( H347="A", $E347, IF( H347="B", $E347 * Prozent_B, IF( H347="C", $E347 *Prozent_C, IF( H347="D", 0, "Fehler" ) ) ) ), "")</f>
        <v/>
      </c>
      <c r="U347" s="220" t="str">
        <f xml:space="preserve"> IF( $E347&gt;0,IF(K347&gt;0, IF( K347="A", $E347, IF( K347="B", $E347 * Prozent_B, IF( K347="C", $E347 *Prozent_C, IF( K347="D", 0, "Fehler" ) ) ) ),T347), "")</f>
        <v/>
      </c>
      <c r="V347" s="213" t="str">
        <f t="shared" si="47"/>
        <v/>
      </c>
    </row>
    <row r="348" spans="1:22" ht="14.6" thickBot="1" x14ac:dyDescent="0.35">
      <c r="A348" s="222" t="s">
        <v>1369</v>
      </c>
      <c r="B348" s="223"/>
      <c r="C348" s="222" t="s">
        <v>482</v>
      </c>
      <c r="D348" s="223" t="s">
        <v>68</v>
      </c>
      <c r="E348" s="223"/>
      <c r="F348" s="223"/>
      <c r="G348" s="226"/>
      <c r="H348" s="43"/>
      <c r="I348" s="42"/>
      <c r="J348" s="42"/>
      <c r="K348" s="213"/>
      <c r="L348" s="215"/>
      <c r="M348" s="216" t="str">
        <f t="shared" si="40"/>
        <v>Muss</v>
      </c>
      <c r="N348" s="217" t="str">
        <f t="shared" si="41"/>
        <v/>
      </c>
      <c r="O348" s="217" t="str">
        <f t="shared" si="42"/>
        <v/>
      </c>
      <c r="P348" s="218" t="str">
        <f t="shared" si="43"/>
        <v/>
      </c>
      <c r="Q348" s="217" t="str">
        <f t="shared" si="44"/>
        <v/>
      </c>
      <c r="R348" s="217" t="str">
        <f t="shared" si="45"/>
        <v/>
      </c>
      <c r="S348" s="219" t="str">
        <f t="shared" si="46"/>
        <v/>
      </c>
      <c r="T348" s="220" t="str">
        <f xml:space="preserve"> IF(AND($E348&gt;0,H348&lt;&gt;""),IF( H348="A", $E348, IF( H348="B", $E348 * Prozent_B, IF( H348="C", $E348 *Prozent_C, IF( H348="D", 0, "Fehler" ) ) ) ), "")</f>
        <v/>
      </c>
      <c r="U348" s="220" t="str">
        <f xml:space="preserve"> IF( $E348&gt;0,IF(K348&gt;0, IF( K348="A", $E348, IF( K348="B", $E348 * Prozent_B, IF( K348="C", $E348 *Prozent_C, IF( K348="D", 0, "Fehler" ) ) ) ),T348), "")</f>
        <v/>
      </c>
      <c r="V348" s="213" t="str">
        <f t="shared" si="47"/>
        <v/>
      </c>
    </row>
    <row r="349" spans="1:22" ht="57" thickBot="1" x14ac:dyDescent="0.35">
      <c r="A349" s="222" t="s">
        <v>1370</v>
      </c>
      <c r="B349" s="223"/>
      <c r="C349" s="222" t="s">
        <v>483</v>
      </c>
      <c r="D349" s="223" t="s">
        <v>68</v>
      </c>
      <c r="E349" s="223"/>
      <c r="F349" s="223"/>
      <c r="G349" s="226"/>
      <c r="H349" s="43"/>
      <c r="I349" s="42"/>
      <c r="J349" s="42"/>
      <c r="K349" s="213"/>
      <c r="L349" s="215"/>
      <c r="M349" s="216" t="str">
        <f t="shared" si="40"/>
        <v>Muss</v>
      </c>
      <c r="N349" s="217" t="str">
        <f t="shared" si="41"/>
        <v/>
      </c>
      <c r="O349" s="217" t="str">
        <f t="shared" si="42"/>
        <v/>
      </c>
      <c r="P349" s="218" t="str">
        <f t="shared" si="43"/>
        <v/>
      </c>
      <c r="Q349" s="217" t="str">
        <f t="shared" si="44"/>
        <v/>
      </c>
      <c r="R349" s="217" t="str">
        <f t="shared" si="45"/>
        <v/>
      </c>
      <c r="S349" s="219" t="str">
        <f t="shared" si="46"/>
        <v/>
      </c>
      <c r="T349" s="220" t="str">
        <f xml:space="preserve"> IF(AND($E349&gt;0,H349&lt;&gt;""),IF( H349="A", $E349, IF( H349="B", $E349 * Prozent_B, IF( H349="C", $E349 *Prozent_C, IF( H349="D", 0, "Fehler" ) ) ) ), "")</f>
        <v/>
      </c>
      <c r="U349" s="220" t="str">
        <f xml:space="preserve"> IF( $E349&gt;0,IF(K349&gt;0, IF( K349="A", $E349, IF( K349="B", $E349 * Prozent_B, IF( K349="C", $E349 *Prozent_C, IF( K349="D", 0, "Fehler" ) ) ) ),T349), "")</f>
        <v/>
      </c>
      <c r="V349" s="213" t="str">
        <f t="shared" si="47"/>
        <v/>
      </c>
    </row>
    <row r="350" spans="1:22" ht="14.6" thickBot="1" x14ac:dyDescent="0.35">
      <c r="A350" s="222" t="s">
        <v>1371</v>
      </c>
      <c r="B350" s="223"/>
      <c r="C350" s="222" t="s">
        <v>949</v>
      </c>
      <c r="D350" s="223" t="s">
        <v>68</v>
      </c>
      <c r="E350" s="223"/>
      <c r="F350" s="223"/>
      <c r="G350" s="226"/>
      <c r="H350" s="43"/>
      <c r="I350" s="42"/>
      <c r="J350" s="42"/>
      <c r="K350" s="213"/>
      <c r="L350" s="215"/>
      <c r="M350" s="216" t="str">
        <f t="shared" si="40"/>
        <v>Muss</v>
      </c>
      <c r="N350" s="217" t="str">
        <f t="shared" si="41"/>
        <v/>
      </c>
      <c r="O350" s="217" t="str">
        <f t="shared" si="42"/>
        <v/>
      </c>
      <c r="P350" s="218" t="str">
        <f t="shared" si="43"/>
        <v/>
      </c>
      <c r="Q350" s="217" t="str">
        <f t="shared" si="44"/>
        <v/>
      </c>
      <c r="R350" s="217" t="str">
        <f t="shared" si="45"/>
        <v/>
      </c>
      <c r="S350" s="219" t="str">
        <f t="shared" si="46"/>
        <v/>
      </c>
      <c r="T350" s="220" t="str">
        <f xml:space="preserve"> IF(AND($E350&gt;0,H350&lt;&gt;""),IF( H350="A", $E350, IF( H350="B", $E350 * Prozent_B, IF( H350="C", $E350 *Prozent_C, IF( H350="D", 0, "Fehler" ) ) ) ), "")</f>
        <v/>
      </c>
      <c r="U350" s="220" t="str">
        <f xml:space="preserve"> IF( $E350&gt;0,IF(K350&gt;0, IF( K350="A", $E350, IF( K350="B", $E350 * Prozent_B, IF( K350="C", $E350 *Prozent_C, IF( K350="D", 0, "Fehler" ) ) ) ),T350), "")</f>
        <v/>
      </c>
      <c r="V350" s="213" t="str">
        <f t="shared" si="47"/>
        <v/>
      </c>
    </row>
    <row r="351" spans="1:22" ht="14.6" thickBot="1" x14ac:dyDescent="0.35">
      <c r="A351" s="222" t="s">
        <v>1372</v>
      </c>
      <c r="B351" s="223"/>
      <c r="C351" s="222" t="s">
        <v>950</v>
      </c>
      <c r="D351" s="223" t="s">
        <v>68</v>
      </c>
      <c r="E351" s="223"/>
      <c r="F351" s="223"/>
      <c r="G351" s="226"/>
      <c r="H351" s="43"/>
      <c r="I351" s="42"/>
      <c r="J351" s="42"/>
      <c r="K351" s="213"/>
      <c r="L351" s="215"/>
      <c r="M351" s="216" t="str">
        <f t="shared" si="40"/>
        <v>Muss</v>
      </c>
      <c r="N351" s="217" t="str">
        <f t="shared" si="41"/>
        <v/>
      </c>
      <c r="O351" s="217" t="str">
        <f t="shared" si="42"/>
        <v/>
      </c>
      <c r="P351" s="218" t="str">
        <f t="shared" si="43"/>
        <v/>
      </c>
      <c r="Q351" s="217" t="str">
        <f t="shared" si="44"/>
        <v/>
      </c>
      <c r="R351" s="217" t="str">
        <f t="shared" si="45"/>
        <v/>
      </c>
      <c r="S351" s="219" t="str">
        <f t="shared" si="46"/>
        <v/>
      </c>
      <c r="T351" s="220" t="str">
        <f xml:space="preserve"> IF(AND($E351&gt;0,H351&lt;&gt;""),IF( H351="A", $E351, IF( H351="B", $E351 * Prozent_B, IF( H351="C", $E351 *Prozent_C, IF( H351="D", 0, "Fehler" ) ) ) ), "")</f>
        <v/>
      </c>
      <c r="U351" s="220" t="str">
        <f xml:space="preserve"> IF( $E351&gt;0,IF(K351&gt;0, IF( K351="A", $E351, IF( K351="B", $E351 * Prozent_B, IF( K351="C", $E351 *Prozent_C, IF( K351="D", 0, "Fehler" ) ) ) ),T351), "")</f>
        <v/>
      </c>
      <c r="V351" s="213" t="str">
        <f t="shared" si="47"/>
        <v/>
      </c>
    </row>
    <row r="352" spans="1:22" ht="14.6" thickBot="1" x14ac:dyDescent="0.35">
      <c r="A352" s="222" t="s">
        <v>1373</v>
      </c>
      <c r="B352" s="223"/>
      <c r="C352" s="222" t="s">
        <v>951</v>
      </c>
      <c r="D352" s="223" t="s">
        <v>68</v>
      </c>
      <c r="E352" s="223"/>
      <c r="F352" s="223"/>
      <c r="G352" s="226"/>
      <c r="H352" s="43"/>
      <c r="I352" s="42"/>
      <c r="J352" s="42"/>
      <c r="K352" s="213"/>
      <c r="L352" s="215"/>
      <c r="M352" s="216" t="str">
        <f t="shared" si="40"/>
        <v>Muss</v>
      </c>
      <c r="N352" s="217" t="str">
        <f t="shared" si="41"/>
        <v/>
      </c>
      <c r="O352" s="217" t="str">
        <f t="shared" si="42"/>
        <v/>
      </c>
      <c r="P352" s="218" t="str">
        <f t="shared" si="43"/>
        <v/>
      </c>
      <c r="Q352" s="217" t="str">
        <f t="shared" si="44"/>
        <v/>
      </c>
      <c r="R352" s="217" t="str">
        <f t="shared" si="45"/>
        <v/>
      </c>
      <c r="S352" s="219" t="str">
        <f t="shared" si="46"/>
        <v/>
      </c>
      <c r="T352" s="220" t="str">
        <f xml:space="preserve"> IF(AND($E352&gt;0,H352&lt;&gt;""),IF( H352="A", $E352, IF( H352="B", $E352 * Prozent_B, IF( H352="C", $E352 *Prozent_C, IF( H352="D", 0, "Fehler" ) ) ) ), "")</f>
        <v/>
      </c>
      <c r="U352" s="220" t="str">
        <f xml:space="preserve"> IF( $E352&gt;0,IF(K352&gt;0, IF( K352="A", $E352, IF( K352="B", $E352 * Prozent_B, IF( K352="C", $E352 *Prozent_C, IF( K352="D", 0, "Fehler" ) ) ) ),T352), "")</f>
        <v/>
      </c>
      <c r="V352" s="213" t="str">
        <f t="shared" si="47"/>
        <v/>
      </c>
    </row>
    <row r="353" spans="1:22" ht="14.6" thickBot="1" x14ac:dyDescent="0.35">
      <c r="A353" s="222" t="s">
        <v>1374</v>
      </c>
      <c r="B353" s="223"/>
      <c r="C353" s="222" t="s">
        <v>859</v>
      </c>
      <c r="D353" s="223" t="s">
        <v>68</v>
      </c>
      <c r="E353" s="223"/>
      <c r="F353" s="223"/>
      <c r="G353" s="226"/>
      <c r="H353" s="43"/>
      <c r="I353" s="42"/>
      <c r="J353" s="42"/>
      <c r="K353" s="213"/>
      <c r="L353" s="215"/>
      <c r="M353" s="216" t="str">
        <f t="shared" si="40"/>
        <v>Muss</v>
      </c>
      <c r="N353" s="217" t="str">
        <f t="shared" si="41"/>
        <v/>
      </c>
      <c r="O353" s="217" t="str">
        <f t="shared" si="42"/>
        <v/>
      </c>
      <c r="P353" s="218" t="str">
        <f t="shared" si="43"/>
        <v/>
      </c>
      <c r="Q353" s="217" t="str">
        <f t="shared" si="44"/>
        <v/>
      </c>
      <c r="R353" s="217" t="str">
        <f t="shared" si="45"/>
        <v/>
      </c>
      <c r="S353" s="219" t="str">
        <f t="shared" si="46"/>
        <v/>
      </c>
      <c r="T353" s="220" t="str">
        <f xml:space="preserve"> IF(AND($E353&gt;0,H353&lt;&gt;""),IF( H353="A", $E353, IF( H353="B", $E353 * Prozent_B, IF( H353="C", $E353 *Prozent_C, IF( H353="D", 0, "Fehler" ) ) ) ), "")</f>
        <v/>
      </c>
      <c r="U353" s="220" t="str">
        <f xml:space="preserve"> IF( $E353&gt;0,IF(K353&gt;0, IF( K353="A", $E353, IF( K353="B", $E353 * Prozent_B, IF( K353="C", $E353 *Prozent_C, IF( K353="D", 0, "Fehler" ) ) ) ),T353), "")</f>
        <v/>
      </c>
      <c r="V353" s="213" t="str">
        <f t="shared" si="47"/>
        <v/>
      </c>
    </row>
    <row r="354" spans="1:22" ht="14.6" thickBot="1" x14ac:dyDescent="0.35">
      <c r="A354" s="222" t="s">
        <v>1375</v>
      </c>
      <c r="B354" s="223"/>
      <c r="C354" s="222" t="s">
        <v>952</v>
      </c>
      <c r="D354" s="223" t="s">
        <v>68</v>
      </c>
      <c r="E354" s="223"/>
      <c r="F354" s="223"/>
      <c r="G354" s="226"/>
      <c r="H354" s="43"/>
      <c r="I354" s="42"/>
      <c r="J354" s="42"/>
      <c r="K354" s="213"/>
      <c r="L354" s="215"/>
      <c r="M354" s="216" t="str">
        <f t="shared" si="40"/>
        <v>Muss</v>
      </c>
      <c r="N354" s="217" t="str">
        <f t="shared" si="41"/>
        <v/>
      </c>
      <c r="O354" s="217" t="str">
        <f t="shared" si="42"/>
        <v/>
      </c>
      <c r="P354" s="218" t="str">
        <f t="shared" si="43"/>
        <v/>
      </c>
      <c r="Q354" s="217" t="str">
        <f t="shared" si="44"/>
        <v/>
      </c>
      <c r="R354" s="217" t="str">
        <f t="shared" si="45"/>
        <v/>
      </c>
      <c r="S354" s="219" t="str">
        <f t="shared" si="46"/>
        <v/>
      </c>
      <c r="T354" s="220" t="str">
        <f xml:space="preserve"> IF(AND($E354&gt;0,H354&lt;&gt;""),IF( H354="A", $E354, IF( H354="B", $E354 * Prozent_B, IF( H354="C", $E354 *Prozent_C, IF( H354="D", 0, "Fehler" ) ) ) ), "")</f>
        <v/>
      </c>
      <c r="U354" s="220" t="str">
        <f xml:space="preserve"> IF( $E354&gt;0,IF(K354&gt;0, IF( K354="A", $E354, IF( K354="B", $E354 * Prozent_B, IF( K354="C", $E354 *Prozent_C, IF( K354="D", 0, "Fehler" ) ) ) ),T354), "")</f>
        <v/>
      </c>
      <c r="V354" s="213" t="str">
        <f t="shared" si="47"/>
        <v/>
      </c>
    </row>
    <row r="355" spans="1:22" ht="14.6" thickBot="1" x14ac:dyDescent="0.35">
      <c r="A355" s="222" t="s">
        <v>1376</v>
      </c>
      <c r="B355" s="223"/>
      <c r="C355" s="222" t="s">
        <v>953</v>
      </c>
      <c r="D355" s="223" t="s">
        <v>68</v>
      </c>
      <c r="E355" s="223"/>
      <c r="F355" s="223"/>
      <c r="G355" s="226"/>
      <c r="H355" s="43"/>
      <c r="I355" s="42"/>
      <c r="J355" s="42"/>
      <c r="K355" s="213"/>
      <c r="L355" s="215"/>
      <c r="M355" s="216" t="str">
        <f t="shared" si="40"/>
        <v>Muss</v>
      </c>
      <c r="N355" s="217" t="str">
        <f t="shared" si="41"/>
        <v/>
      </c>
      <c r="O355" s="217" t="str">
        <f t="shared" si="42"/>
        <v/>
      </c>
      <c r="P355" s="218" t="str">
        <f t="shared" si="43"/>
        <v/>
      </c>
      <c r="Q355" s="217" t="str">
        <f t="shared" si="44"/>
        <v/>
      </c>
      <c r="R355" s="217" t="str">
        <f t="shared" si="45"/>
        <v/>
      </c>
      <c r="S355" s="219" t="str">
        <f t="shared" si="46"/>
        <v/>
      </c>
      <c r="T355" s="220" t="str">
        <f xml:space="preserve"> IF(AND($E355&gt;0,H355&lt;&gt;""),IF( H355="A", $E355, IF( H355="B", $E355 * Prozent_B, IF( H355="C", $E355 *Prozent_C, IF( H355="D", 0, "Fehler" ) ) ) ), "")</f>
        <v/>
      </c>
      <c r="U355" s="220" t="str">
        <f xml:space="preserve"> IF( $E355&gt;0,IF(K355&gt;0, IF( K355="A", $E355, IF( K355="B", $E355 * Prozent_B, IF( K355="C", $E355 *Prozent_C, IF( K355="D", 0, "Fehler" ) ) ) ),T355), "")</f>
        <v/>
      </c>
      <c r="V355" s="213" t="str">
        <f t="shared" si="47"/>
        <v/>
      </c>
    </row>
    <row r="356" spans="1:22" ht="14.6" thickBot="1" x14ac:dyDescent="0.35">
      <c r="A356" s="222" t="s">
        <v>1377</v>
      </c>
      <c r="B356" s="223"/>
      <c r="C356" s="222" t="s">
        <v>954</v>
      </c>
      <c r="D356" s="223" t="s">
        <v>68</v>
      </c>
      <c r="E356" s="223"/>
      <c r="F356" s="223"/>
      <c r="G356" s="226"/>
      <c r="H356" s="43"/>
      <c r="I356" s="42"/>
      <c r="J356" s="42"/>
      <c r="K356" s="213"/>
      <c r="L356" s="215"/>
      <c r="M356" s="216" t="str">
        <f t="shared" si="40"/>
        <v>Muss</v>
      </c>
      <c r="N356" s="217" t="str">
        <f t="shared" si="41"/>
        <v/>
      </c>
      <c r="O356" s="217" t="str">
        <f t="shared" si="42"/>
        <v/>
      </c>
      <c r="P356" s="218" t="str">
        <f t="shared" si="43"/>
        <v/>
      </c>
      <c r="Q356" s="217" t="str">
        <f t="shared" si="44"/>
        <v/>
      </c>
      <c r="R356" s="217" t="str">
        <f t="shared" si="45"/>
        <v/>
      </c>
      <c r="S356" s="219" t="str">
        <f t="shared" si="46"/>
        <v/>
      </c>
      <c r="T356" s="220" t="str">
        <f xml:space="preserve"> IF(AND($E356&gt;0,H356&lt;&gt;""),IF( H356="A", $E356, IF( H356="B", $E356 * Prozent_B, IF( H356="C", $E356 *Prozent_C, IF( H356="D", 0, "Fehler" ) ) ) ), "")</f>
        <v/>
      </c>
      <c r="U356" s="220" t="str">
        <f xml:space="preserve"> IF( $E356&gt;0,IF(K356&gt;0, IF( K356="A", $E356, IF( K356="B", $E356 * Prozent_B, IF( K356="C", $E356 *Prozent_C, IF( K356="D", 0, "Fehler" ) ) ) ),T356), "")</f>
        <v/>
      </c>
      <c r="V356" s="213" t="str">
        <f t="shared" si="47"/>
        <v/>
      </c>
    </row>
    <row r="357" spans="1:22" ht="28.75" thickBot="1" x14ac:dyDescent="0.35">
      <c r="A357" s="222" t="s">
        <v>1378</v>
      </c>
      <c r="B357" s="223"/>
      <c r="C357" s="222" t="s">
        <v>484</v>
      </c>
      <c r="D357" s="223" t="s">
        <v>68</v>
      </c>
      <c r="E357" s="223"/>
      <c r="F357" s="223"/>
      <c r="G357" s="226"/>
      <c r="H357" s="43"/>
      <c r="I357" s="42"/>
      <c r="J357" s="42"/>
      <c r="K357" s="213"/>
      <c r="L357" s="215"/>
      <c r="M357" s="216" t="str">
        <f t="shared" si="40"/>
        <v>Muss</v>
      </c>
      <c r="N357" s="217" t="str">
        <f t="shared" si="41"/>
        <v/>
      </c>
      <c r="O357" s="217" t="str">
        <f t="shared" si="42"/>
        <v/>
      </c>
      <c r="P357" s="218" t="str">
        <f t="shared" si="43"/>
        <v/>
      </c>
      <c r="Q357" s="217" t="str">
        <f t="shared" si="44"/>
        <v/>
      </c>
      <c r="R357" s="217" t="str">
        <f t="shared" si="45"/>
        <v/>
      </c>
      <c r="S357" s="219" t="str">
        <f t="shared" si="46"/>
        <v/>
      </c>
      <c r="T357" s="220" t="str">
        <f xml:space="preserve"> IF(AND($E357&gt;0,H357&lt;&gt;""),IF( H357="A", $E357, IF( H357="B", $E357 * Prozent_B, IF( H357="C", $E357 *Prozent_C, IF( H357="D", 0, "Fehler" ) ) ) ), "")</f>
        <v/>
      </c>
      <c r="U357" s="220" t="str">
        <f xml:space="preserve"> IF( $E357&gt;0,IF(K357&gt;0, IF( K357="A", $E357, IF( K357="B", $E357 * Prozent_B, IF( K357="C", $E357 *Prozent_C, IF( K357="D", 0, "Fehler" ) ) ) ),T357), "")</f>
        <v/>
      </c>
      <c r="V357" s="213" t="str">
        <f t="shared" si="47"/>
        <v/>
      </c>
    </row>
    <row r="358" spans="1:22" ht="42.9" thickBot="1" x14ac:dyDescent="0.35">
      <c r="A358" s="222" t="s">
        <v>1379</v>
      </c>
      <c r="B358" s="223"/>
      <c r="C358" s="222" t="s">
        <v>485</v>
      </c>
      <c r="D358" s="223" t="s">
        <v>68</v>
      </c>
      <c r="E358" s="223"/>
      <c r="F358" s="223"/>
      <c r="G358" s="226"/>
      <c r="H358" s="43"/>
      <c r="I358" s="42"/>
      <c r="J358" s="42"/>
      <c r="K358" s="213"/>
      <c r="L358" s="215"/>
      <c r="M358" s="216" t="str">
        <f t="shared" si="40"/>
        <v>Muss</v>
      </c>
      <c r="N358" s="217" t="str">
        <f t="shared" si="41"/>
        <v/>
      </c>
      <c r="O358" s="217" t="str">
        <f t="shared" si="42"/>
        <v/>
      </c>
      <c r="P358" s="218" t="str">
        <f t="shared" si="43"/>
        <v/>
      </c>
      <c r="Q358" s="217" t="str">
        <f t="shared" si="44"/>
        <v/>
      </c>
      <c r="R358" s="217" t="str">
        <f t="shared" si="45"/>
        <v/>
      </c>
      <c r="S358" s="219" t="str">
        <f t="shared" si="46"/>
        <v/>
      </c>
      <c r="T358" s="220" t="str">
        <f xml:space="preserve"> IF(AND($E358&gt;0,H358&lt;&gt;""),IF( H358="A", $E358, IF( H358="B", $E358 * Prozent_B, IF( H358="C", $E358 *Prozent_C, IF( H358="D", 0, "Fehler" ) ) ) ), "")</f>
        <v/>
      </c>
      <c r="U358" s="220" t="str">
        <f xml:space="preserve"> IF( $E358&gt;0,IF(K358&gt;0, IF( K358="A", $E358, IF( K358="B", $E358 * Prozent_B, IF( K358="C", $E358 *Prozent_C, IF( K358="D", 0, "Fehler" ) ) ) ),T358), "")</f>
        <v/>
      </c>
      <c r="V358" s="213" t="str">
        <f t="shared" si="47"/>
        <v/>
      </c>
    </row>
    <row r="359" spans="1:22" ht="28.75" thickBot="1" x14ac:dyDescent="0.35">
      <c r="A359" s="222" t="s">
        <v>1380</v>
      </c>
      <c r="B359" s="223"/>
      <c r="C359" s="222" t="s">
        <v>486</v>
      </c>
      <c r="D359" s="223" t="s">
        <v>68</v>
      </c>
      <c r="E359" s="223"/>
      <c r="F359" s="223"/>
      <c r="G359" s="226"/>
      <c r="H359" s="43"/>
      <c r="I359" s="42"/>
      <c r="J359" s="42"/>
      <c r="K359" s="213"/>
      <c r="L359" s="215"/>
      <c r="M359" s="216" t="str">
        <f t="shared" si="40"/>
        <v>Muss</v>
      </c>
      <c r="N359" s="217" t="str">
        <f t="shared" si="41"/>
        <v/>
      </c>
      <c r="O359" s="217" t="str">
        <f t="shared" si="42"/>
        <v/>
      </c>
      <c r="P359" s="218" t="str">
        <f t="shared" si="43"/>
        <v/>
      </c>
      <c r="Q359" s="217" t="str">
        <f t="shared" si="44"/>
        <v/>
      </c>
      <c r="R359" s="217" t="str">
        <f t="shared" si="45"/>
        <v/>
      </c>
      <c r="S359" s="219" t="str">
        <f t="shared" si="46"/>
        <v/>
      </c>
      <c r="T359" s="220" t="str">
        <f xml:space="preserve"> IF(AND($E359&gt;0,H359&lt;&gt;""),IF( H359="A", $E359, IF( H359="B", $E359 * Prozent_B, IF( H359="C", $E359 *Prozent_C, IF( H359="D", 0, "Fehler" ) ) ) ), "")</f>
        <v/>
      </c>
      <c r="U359" s="220" t="str">
        <f xml:space="preserve"> IF( $E359&gt;0,IF(K359&gt;0, IF( K359="A", $E359, IF( K359="B", $E359 * Prozent_B, IF( K359="C", $E359 *Prozent_C, IF( K359="D", 0, "Fehler" ) ) ) ),T359), "")</f>
        <v/>
      </c>
      <c r="V359" s="213" t="str">
        <f t="shared" si="47"/>
        <v/>
      </c>
    </row>
    <row r="360" spans="1:22" ht="85.3" thickBot="1" x14ac:dyDescent="0.35">
      <c r="A360" s="222" t="s">
        <v>1381</v>
      </c>
      <c r="B360" s="223"/>
      <c r="C360" s="222" t="s">
        <v>487</v>
      </c>
      <c r="D360" s="223" t="s">
        <v>68</v>
      </c>
      <c r="E360" s="223"/>
      <c r="F360" s="223"/>
      <c r="G360" s="226"/>
      <c r="H360" s="43"/>
      <c r="I360" s="42"/>
      <c r="J360" s="42"/>
      <c r="K360" s="213"/>
      <c r="L360" s="215"/>
      <c r="M360" s="216" t="str">
        <f t="shared" si="40"/>
        <v>Muss</v>
      </c>
      <c r="N360" s="217" t="str">
        <f t="shared" si="41"/>
        <v/>
      </c>
      <c r="O360" s="217" t="str">
        <f t="shared" si="42"/>
        <v/>
      </c>
      <c r="P360" s="218" t="str">
        <f t="shared" si="43"/>
        <v/>
      </c>
      <c r="Q360" s="217" t="str">
        <f t="shared" si="44"/>
        <v/>
      </c>
      <c r="R360" s="217" t="str">
        <f t="shared" si="45"/>
        <v/>
      </c>
      <c r="S360" s="219" t="str">
        <f t="shared" si="46"/>
        <v/>
      </c>
      <c r="T360" s="220" t="str">
        <f xml:space="preserve"> IF(AND($E360&gt;0,H360&lt;&gt;""),IF( H360="A", $E360, IF( H360="B", $E360 * Prozent_B, IF( H360="C", $E360 *Prozent_C, IF( H360="D", 0, "Fehler" ) ) ) ), "")</f>
        <v/>
      </c>
      <c r="U360" s="220" t="str">
        <f xml:space="preserve"> IF( $E360&gt;0,IF(K360&gt;0, IF( K360="A", $E360, IF( K360="B", $E360 * Prozent_B, IF( K360="C", $E360 *Prozent_C, IF( K360="D", 0, "Fehler" ) ) ) ),T360), "")</f>
        <v/>
      </c>
      <c r="V360" s="213" t="str">
        <f t="shared" si="47"/>
        <v/>
      </c>
    </row>
    <row r="361" spans="1:22" ht="42.9" thickBot="1" x14ac:dyDescent="0.35">
      <c r="A361" s="222" t="s">
        <v>1382</v>
      </c>
      <c r="B361" s="223"/>
      <c r="C361" s="222" t="s">
        <v>488</v>
      </c>
      <c r="D361" s="223" t="s">
        <v>68</v>
      </c>
      <c r="E361" s="223"/>
      <c r="F361" s="223"/>
      <c r="G361" s="226"/>
      <c r="H361" s="43"/>
      <c r="I361" s="42"/>
      <c r="J361" s="42"/>
      <c r="K361" s="213"/>
      <c r="L361" s="215"/>
      <c r="M361" s="216" t="str">
        <f t="shared" si="40"/>
        <v>Muss</v>
      </c>
      <c r="N361" s="217" t="str">
        <f t="shared" si="41"/>
        <v/>
      </c>
      <c r="O361" s="217" t="str">
        <f t="shared" si="42"/>
        <v/>
      </c>
      <c r="P361" s="218" t="str">
        <f t="shared" si="43"/>
        <v/>
      </c>
      <c r="Q361" s="217" t="str">
        <f t="shared" si="44"/>
        <v/>
      </c>
      <c r="R361" s="217" t="str">
        <f t="shared" si="45"/>
        <v/>
      </c>
      <c r="S361" s="219" t="str">
        <f t="shared" si="46"/>
        <v/>
      </c>
      <c r="T361" s="220" t="str">
        <f xml:space="preserve"> IF(AND($E361&gt;0,H361&lt;&gt;""),IF( H361="A", $E361, IF( H361="B", $E361 * Prozent_B, IF( H361="C", $E361 *Prozent_C, IF( H361="D", 0, "Fehler" ) ) ) ), "")</f>
        <v/>
      </c>
      <c r="U361" s="220" t="str">
        <f xml:space="preserve"> IF( $E361&gt;0,IF(K361&gt;0, IF( K361="A", $E361, IF( K361="B", $E361 * Prozent_B, IF( K361="C", $E361 *Prozent_C, IF( K361="D", 0, "Fehler" ) ) ) ),T361), "")</f>
        <v/>
      </c>
      <c r="V361" s="213" t="str">
        <f t="shared" si="47"/>
        <v/>
      </c>
    </row>
    <row r="362" spans="1:22" ht="28.75" thickBot="1" x14ac:dyDescent="0.35">
      <c r="A362" s="222" t="s">
        <v>1383</v>
      </c>
      <c r="B362" s="223"/>
      <c r="C362" s="222" t="s">
        <v>489</v>
      </c>
      <c r="D362" s="223" t="s">
        <v>68</v>
      </c>
      <c r="E362" s="223"/>
      <c r="F362" s="223"/>
      <c r="G362" s="226"/>
      <c r="H362" s="43"/>
      <c r="I362" s="42"/>
      <c r="J362" s="42"/>
      <c r="K362" s="213"/>
      <c r="L362" s="215"/>
      <c r="M362" s="216" t="str">
        <f t="shared" si="40"/>
        <v>Muss</v>
      </c>
      <c r="N362" s="217" t="str">
        <f t="shared" si="41"/>
        <v/>
      </c>
      <c r="O362" s="217" t="str">
        <f t="shared" si="42"/>
        <v/>
      </c>
      <c r="P362" s="218" t="str">
        <f t="shared" si="43"/>
        <v/>
      </c>
      <c r="Q362" s="217" t="str">
        <f t="shared" si="44"/>
        <v/>
      </c>
      <c r="R362" s="217" t="str">
        <f t="shared" si="45"/>
        <v/>
      </c>
      <c r="S362" s="219" t="str">
        <f t="shared" si="46"/>
        <v/>
      </c>
      <c r="T362" s="220" t="str">
        <f xml:space="preserve"> IF(AND($E362&gt;0,H362&lt;&gt;""),IF( H362="A", $E362, IF( H362="B", $E362 * Prozent_B, IF( H362="C", $E362 *Prozent_C, IF( H362="D", 0, "Fehler" ) ) ) ), "")</f>
        <v/>
      </c>
      <c r="U362" s="220" t="str">
        <f xml:space="preserve"> IF( $E362&gt;0,IF(K362&gt;0, IF( K362="A", $E362, IF( K362="B", $E362 * Prozent_B, IF( K362="C", $E362 *Prozent_C, IF( K362="D", 0, "Fehler" ) ) ) ),T362), "")</f>
        <v/>
      </c>
      <c r="V362" s="213" t="str">
        <f t="shared" si="47"/>
        <v/>
      </c>
    </row>
    <row r="363" spans="1:22" ht="14.6" thickBot="1" x14ac:dyDescent="0.35">
      <c r="A363" s="222" t="s">
        <v>1384</v>
      </c>
      <c r="B363" s="223"/>
      <c r="C363" s="222" t="s">
        <v>490</v>
      </c>
      <c r="D363" s="223" t="s">
        <v>68</v>
      </c>
      <c r="E363" s="223"/>
      <c r="F363" s="223"/>
      <c r="G363" s="226"/>
      <c r="H363" s="43"/>
      <c r="I363" s="42"/>
      <c r="J363" s="42"/>
      <c r="K363" s="213"/>
      <c r="L363" s="215"/>
      <c r="M363" s="216" t="str">
        <f t="shared" si="40"/>
        <v>Muss</v>
      </c>
      <c r="N363" s="217" t="str">
        <f t="shared" si="41"/>
        <v/>
      </c>
      <c r="O363" s="217" t="str">
        <f t="shared" si="42"/>
        <v/>
      </c>
      <c r="P363" s="218" t="str">
        <f t="shared" si="43"/>
        <v/>
      </c>
      <c r="Q363" s="217" t="str">
        <f t="shared" si="44"/>
        <v/>
      </c>
      <c r="R363" s="217" t="str">
        <f t="shared" si="45"/>
        <v/>
      </c>
      <c r="S363" s="219" t="str">
        <f t="shared" si="46"/>
        <v/>
      </c>
      <c r="T363" s="220" t="str">
        <f xml:space="preserve"> IF(AND($E363&gt;0,H363&lt;&gt;""),IF( H363="A", $E363, IF( H363="B", $E363 * Prozent_B, IF( H363="C", $E363 *Prozent_C, IF( H363="D", 0, "Fehler" ) ) ) ), "")</f>
        <v/>
      </c>
      <c r="U363" s="220" t="str">
        <f xml:space="preserve"> IF( $E363&gt;0,IF(K363&gt;0, IF( K363="A", $E363, IF( K363="B", $E363 * Prozent_B, IF( K363="C", $E363 *Prozent_C, IF( K363="D", 0, "Fehler" ) ) ) ),T363), "")</f>
        <v/>
      </c>
      <c r="V363" s="213" t="str">
        <f t="shared" si="47"/>
        <v/>
      </c>
    </row>
    <row r="364" spans="1:22" ht="15.9" thickBot="1" x14ac:dyDescent="0.35">
      <c r="A364" s="222"/>
      <c r="B364" s="223"/>
      <c r="C364" s="229" t="s">
        <v>955</v>
      </c>
      <c r="D364" s="223"/>
      <c r="E364" s="223"/>
      <c r="F364" s="223"/>
      <c r="G364" s="226"/>
      <c r="H364" s="43"/>
      <c r="I364" s="42"/>
      <c r="J364" s="42"/>
      <c r="K364" s="213"/>
      <c r="L364" s="215"/>
      <c r="M364" s="216" t="str">
        <f t="shared" si="40"/>
        <v/>
      </c>
      <c r="N364" s="217" t="str">
        <f t="shared" si="41"/>
        <v/>
      </c>
      <c r="O364" s="217" t="str">
        <f t="shared" si="42"/>
        <v/>
      </c>
      <c r="P364" s="218" t="str">
        <f t="shared" si="43"/>
        <v/>
      </c>
      <c r="Q364" s="217" t="str">
        <f t="shared" si="44"/>
        <v/>
      </c>
      <c r="R364" s="217" t="str">
        <f t="shared" si="45"/>
        <v/>
      </c>
      <c r="S364" s="219" t="str">
        <f t="shared" si="46"/>
        <v/>
      </c>
      <c r="T364" s="220" t="str">
        <f xml:space="preserve"> IF(AND($E364&gt;0,H364&lt;&gt;""),IF( H364="A", $E364, IF( H364="B", $E364 * Prozent_B, IF( H364="C", $E364 *Prozent_C, IF( H364="D", 0, "Fehler" ) ) ) ), "")</f>
        <v/>
      </c>
      <c r="U364" s="220" t="str">
        <f xml:space="preserve"> IF( $E364&gt;0,IF(K364&gt;0, IF( K364="A", $E364, IF( K364="B", $E364 * Prozent_B, IF( K364="C", $E364 *Prozent_C, IF( K364="D", 0, "Fehler" ) ) ) ),T364), "")</f>
        <v/>
      </c>
      <c r="V364" s="213" t="str">
        <f t="shared" si="47"/>
        <v/>
      </c>
    </row>
    <row r="365" spans="1:22" ht="15.9" thickBot="1" x14ac:dyDescent="0.35">
      <c r="A365" s="222"/>
      <c r="B365" s="223"/>
      <c r="C365" s="229" t="s">
        <v>956</v>
      </c>
      <c r="D365" s="223"/>
      <c r="E365" s="223"/>
      <c r="F365" s="223"/>
      <c r="G365" s="226"/>
      <c r="H365" s="43"/>
      <c r="I365" s="42"/>
      <c r="J365" s="42"/>
      <c r="K365" s="213"/>
      <c r="L365" s="215"/>
      <c r="M365" s="216" t="str">
        <f t="shared" si="40"/>
        <v/>
      </c>
      <c r="N365" s="217" t="str">
        <f t="shared" si="41"/>
        <v/>
      </c>
      <c r="O365" s="217" t="str">
        <f t="shared" si="42"/>
        <v/>
      </c>
      <c r="P365" s="218" t="str">
        <f t="shared" si="43"/>
        <v/>
      </c>
      <c r="Q365" s="217" t="str">
        <f t="shared" si="44"/>
        <v/>
      </c>
      <c r="R365" s="217" t="str">
        <f t="shared" si="45"/>
        <v/>
      </c>
      <c r="S365" s="219" t="str">
        <f t="shared" si="46"/>
        <v/>
      </c>
      <c r="T365" s="220" t="str">
        <f xml:space="preserve"> IF(AND($E365&gt;0,H365&lt;&gt;""),IF( H365="A", $E365, IF( H365="B", $E365 * Prozent_B, IF( H365="C", $E365 *Prozent_C, IF( H365="D", 0, "Fehler" ) ) ) ), "")</f>
        <v/>
      </c>
      <c r="U365" s="220" t="str">
        <f xml:space="preserve"> IF( $E365&gt;0,IF(K365&gt;0, IF( K365="A", $E365, IF( K365="B", $E365 * Prozent_B, IF( K365="C", $E365 *Prozent_C, IF( K365="D", 0, "Fehler" ) ) ) ),T365), "")</f>
        <v/>
      </c>
      <c r="V365" s="213" t="str">
        <f t="shared" si="47"/>
        <v/>
      </c>
    </row>
    <row r="366" spans="1:22" ht="28.75" thickBot="1" x14ac:dyDescent="0.35">
      <c r="A366" s="222" t="s">
        <v>1385</v>
      </c>
      <c r="B366" s="223"/>
      <c r="C366" s="222" t="s">
        <v>491</v>
      </c>
      <c r="D366" s="223" t="s">
        <v>68</v>
      </c>
      <c r="E366" s="223"/>
      <c r="F366" s="223"/>
      <c r="G366" s="226"/>
      <c r="H366" s="43"/>
      <c r="I366" s="42"/>
      <c r="J366" s="42"/>
      <c r="K366" s="213"/>
      <c r="L366" s="215"/>
      <c r="M366" s="216" t="str">
        <f t="shared" si="40"/>
        <v>Muss</v>
      </c>
      <c r="N366" s="217" t="str">
        <f t="shared" si="41"/>
        <v/>
      </c>
      <c r="O366" s="217" t="str">
        <f t="shared" si="42"/>
        <v/>
      </c>
      <c r="P366" s="218" t="str">
        <f t="shared" si="43"/>
        <v/>
      </c>
      <c r="Q366" s="217" t="str">
        <f t="shared" si="44"/>
        <v/>
      </c>
      <c r="R366" s="217" t="str">
        <f t="shared" si="45"/>
        <v/>
      </c>
      <c r="S366" s="219" t="str">
        <f t="shared" si="46"/>
        <v/>
      </c>
      <c r="T366" s="220" t="str">
        <f xml:space="preserve"> IF(AND($E366&gt;0,H366&lt;&gt;""),IF( H366="A", $E366, IF( H366="B", $E366 * Prozent_B, IF( H366="C", $E366 *Prozent_C, IF( H366="D", 0, "Fehler" ) ) ) ), "")</f>
        <v/>
      </c>
      <c r="U366" s="220" t="str">
        <f xml:space="preserve"> IF( $E366&gt;0,IF(K366&gt;0, IF( K366="A", $E366, IF( K366="B", $E366 * Prozent_B, IF( K366="C", $E366 *Prozent_C, IF( K366="D", 0, "Fehler" ) ) ) ),T366), "")</f>
        <v/>
      </c>
      <c r="V366" s="213" t="str">
        <f t="shared" si="47"/>
        <v/>
      </c>
    </row>
    <row r="367" spans="1:22" ht="28.75" thickBot="1" x14ac:dyDescent="0.35">
      <c r="A367" s="222" t="s">
        <v>1386</v>
      </c>
      <c r="B367" s="223"/>
      <c r="C367" s="222" t="s">
        <v>492</v>
      </c>
      <c r="D367" s="223" t="s">
        <v>68</v>
      </c>
      <c r="E367" s="223"/>
      <c r="F367" s="223"/>
      <c r="G367" s="226"/>
      <c r="H367" s="43"/>
      <c r="I367" s="42"/>
      <c r="J367" s="42"/>
      <c r="K367" s="213"/>
      <c r="L367" s="215"/>
      <c r="M367" s="216" t="str">
        <f t="shared" si="40"/>
        <v>Muss</v>
      </c>
      <c r="N367" s="217" t="str">
        <f t="shared" si="41"/>
        <v/>
      </c>
      <c r="O367" s="217" t="str">
        <f t="shared" si="42"/>
        <v/>
      </c>
      <c r="P367" s="218" t="str">
        <f t="shared" si="43"/>
        <v/>
      </c>
      <c r="Q367" s="217" t="str">
        <f t="shared" si="44"/>
        <v/>
      </c>
      <c r="R367" s="217" t="str">
        <f t="shared" si="45"/>
        <v/>
      </c>
      <c r="S367" s="219" t="str">
        <f t="shared" si="46"/>
        <v/>
      </c>
      <c r="T367" s="220" t="str">
        <f xml:space="preserve"> IF(AND($E367&gt;0,H367&lt;&gt;""),IF( H367="A", $E367, IF( H367="B", $E367 * Prozent_B, IF( H367="C", $E367 *Prozent_C, IF( H367="D", 0, "Fehler" ) ) ) ), "")</f>
        <v/>
      </c>
      <c r="U367" s="220" t="str">
        <f xml:space="preserve"> IF( $E367&gt;0,IF(K367&gt;0, IF( K367="A", $E367, IF( K367="B", $E367 * Prozent_B, IF( K367="C", $E367 *Prozent_C, IF( K367="D", 0, "Fehler" ) ) ) ),T367), "")</f>
        <v/>
      </c>
      <c r="V367" s="213" t="str">
        <f t="shared" si="47"/>
        <v/>
      </c>
    </row>
    <row r="368" spans="1:22" ht="28.75" thickBot="1" x14ac:dyDescent="0.35">
      <c r="A368" s="222" t="s">
        <v>1387</v>
      </c>
      <c r="B368" s="223"/>
      <c r="C368" s="222" t="s">
        <v>493</v>
      </c>
      <c r="D368" s="223" t="s">
        <v>68</v>
      </c>
      <c r="E368" s="223"/>
      <c r="F368" s="223"/>
      <c r="G368" s="226"/>
      <c r="H368" s="43"/>
      <c r="I368" s="42"/>
      <c r="J368" s="42"/>
      <c r="K368" s="213"/>
      <c r="L368" s="215"/>
      <c r="M368" s="216" t="str">
        <f t="shared" si="40"/>
        <v>Muss</v>
      </c>
      <c r="N368" s="217" t="str">
        <f t="shared" si="41"/>
        <v/>
      </c>
      <c r="O368" s="217" t="str">
        <f t="shared" si="42"/>
        <v/>
      </c>
      <c r="P368" s="218" t="str">
        <f t="shared" si="43"/>
        <v/>
      </c>
      <c r="Q368" s="217" t="str">
        <f t="shared" si="44"/>
        <v/>
      </c>
      <c r="R368" s="217" t="str">
        <f t="shared" si="45"/>
        <v/>
      </c>
      <c r="S368" s="219" t="str">
        <f t="shared" si="46"/>
        <v/>
      </c>
      <c r="T368" s="220" t="str">
        <f xml:space="preserve"> IF(AND($E368&gt;0,H368&lt;&gt;""),IF( H368="A", $E368, IF( H368="B", $E368 * Prozent_B, IF( H368="C", $E368 *Prozent_C, IF( H368="D", 0, "Fehler" ) ) ) ), "")</f>
        <v/>
      </c>
      <c r="U368" s="220" t="str">
        <f xml:space="preserve"> IF( $E368&gt;0,IF(K368&gt;0, IF( K368="A", $E368, IF( K368="B", $E368 * Prozent_B, IF( K368="C", $E368 *Prozent_C, IF( K368="D", 0, "Fehler" ) ) ) ),T368), "")</f>
        <v/>
      </c>
      <c r="V368" s="213" t="str">
        <f t="shared" si="47"/>
        <v/>
      </c>
    </row>
    <row r="369" spans="1:22" ht="269.14999999999998" thickBot="1" x14ac:dyDescent="0.35">
      <c r="A369" s="222"/>
      <c r="B369" s="223"/>
      <c r="C369" s="222" t="s">
        <v>494</v>
      </c>
      <c r="D369" s="223"/>
      <c r="E369" s="223"/>
      <c r="F369" s="223"/>
      <c r="G369" s="226"/>
      <c r="H369" s="43"/>
      <c r="I369" s="42"/>
      <c r="J369" s="42"/>
      <c r="K369" s="213"/>
      <c r="L369" s="215"/>
      <c r="M369" s="216" t="str">
        <f t="shared" si="40"/>
        <v/>
      </c>
      <c r="N369" s="217" t="str">
        <f t="shared" si="41"/>
        <v/>
      </c>
      <c r="O369" s="217" t="str">
        <f t="shared" si="42"/>
        <v/>
      </c>
      <c r="P369" s="218" t="str">
        <f t="shared" si="43"/>
        <v/>
      </c>
      <c r="Q369" s="217" t="str">
        <f t="shared" si="44"/>
        <v/>
      </c>
      <c r="R369" s="217" t="str">
        <f t="shared" si="45"/>
        <v/>
      </c>
      <c r="S369" s="219" t="str">
        <f t="shared" si="46"/>
        <v/>
      </c>
      <c r="T369" s="220" t="str">
        <f xml:space="preserve"> IF(AND($E369&gt;0,H369&lt;&gt;""),IF( H369="A", $E369, IF( H369="B", $E369 * Prozent_B, IF( H369="C", $E369 *Prozent_C, IF( H369="D", 0, "Fehler" ) ) ) ), "")</f>
        <v/>
      </c>
      <c r="U369" s="220" t="str">
        <f xml:space="preserve"> IF( $E369&gt;0,IF(K369&gt;0, IF( K369="A", $E369, IF( K369="B", $E369 * Prozent_B, IF( K369="C", $E369 *Prozent_C, IF( K369="D", 0, "Fehler" ) ) ) ),T369), "")</f>
        <v/>
      </c>
      <c r="V369" s="213" t="str">
        <f t="shared" si="47"/>
        <v/>
      </c>
    </row>
    <row r="370" spans="1:22" ht="57" thickBot="1" x14ac:dyDescent="0.35">
      <c r="A370" s="222"/>
      <c r="B370" s="223"/>
      <c r="C370" s="222" t="s">
        <v>495</v>
      </c>
      <c r="D370" s="223"/>
      <c r="E370" s="223"/>
      <c r="F370" s="223"/>
      <c r="G370" s="226"/>
      <c r="H370" s="43"/>
      <c r="I370" s="42"/>
      <c r="J370" s="42"/>
      <c r="K370" s="213"/>
      <c r="L370" s="215"/>
      <c r="M370" s="216" t="str">
        <f t="shared" si="40"/>
        <v/>
      </c>
      <c r="N370" s="217" t="str">
        <f t="shared" si="41"/>
        <v/>
      </c>
      <c r="O370" s="217" t="str">
        <f t="shared" si="42"/>
        <v/>
      </c>
      <c r="P370" s="218" t="str">
        <f t="shared" si="43"/>
        <v/>
      </c>
      <c r="Q370" s="217" t="str">
        <f t="shared" si="44"/>
        <v/>
      </c>
      <c r="R370" s="217" t="str">
        <f t="shared" si="45"/>
        <v/>
      </c>
      <c r="S370" s="219" t="str">
        <f t="shared" si="46"/>
        <v/>
      </c>
      <c r="T370" s="220" t="str">
        <f xml:space="preserve"> IF(AND($E370&gt;0,H370&lt;&gt;""),IF( H370="A", $E370, IF( H370="B", $E370 * Prozent_B, IF( H370="C", $E370 *Prozent_C, IF( H370="D", 0, "Fehler" ) ) ) ), "")</f>
        <v/>
      </c>
      <c r="U370" s="220" t="str">
        <f xml:space="preserve"> IF( $E370&gt;0,IF(K370&gt;0, IF( K370="A", $E370, IF( K370="B", $E370 * Prozent_B, IF( K370="C", $E370 *Prozent_C, IF( K370="D", 0, "Fehler" ) ) ) ),T370), "")</f>
        <v/>
      </c>
      <c r="V370" s="213" t="str">
        <f t="shared" si="47"/>
        <v/>
      </c>
    </row>
    <row r="371" spans="1:22" ht="57" thickBot="1" x14ac:dyDescent="0.35">
      <c r="A371" s="222" t="s">
        <v>1388</v>
      </c>
      <c r="B371" s="223"/>
      <c r="C371" s="222" t="s">
        <v>496</v>
      </c>
      <c r="D371" s="223" t="s">
        <v>68</v>
      </c>
      <c r="E371" s="223"/>
      <c r="F371" s="223"/>
      <c r="G371" s="226"/>
      <c r="H371" s="43"/>
      <c r="I371" s="42"/>
      <c r="J371" s="42"/>
      <c r="K371" s="213"/>
      <c r="L371" s="215"/>
      <c r="M371" s="216" t="str">
        <f t="shared" si="40"/>
        <v>Muss</v>
      </c>
      <c r="N371" s="217" t="str">
        <f t="shared" si="41"/>
        <v/>
      </c>
      <c r="O371" s="217" t="str">
        <f t="shared" si="42"/>
        <v/>
      </c>
      <c r="P371" s="218" t="str">
        <f t="shared" si="43"/>
        <v/>
      </c>
      <c r="Q371" s="217" t="str">
        <f t="shared" si="44"/>
        <v/>
      </c>
      <c r="R371" s="217" t="str">
        <f t="shared" si="45"/>
        <v/>
      </c>
      <c r="S371" s="219" t="str">
        <f t="shared" si="46"/>
        <v/>
      </c>
      <c r="T371" s="220" t="str">
        <f xml:space="preserve"> IF(AND($E371&gt;0,H371&lt;&gt;""),IF( H371="A", $E371, IF( H371="B", $E371 * Prozent_B, IF( H371="C", $E371 *Prozent_C, IF( H371="D", 0, "Fehler" ) ) ) ), "")</f>
        <v/>
      </c>
      <c r="U371" s="220" t="str">
        <f xml:space="preserve"> IF( $E371&gt;0,IF(K371&gt;0, IF( K371="A", $E371, IF( K371="B", $E371 * Prozent_B, IF( K371="C", $E371 *Prozent_C, IF( K371="D", 0, "Fehler" ) ) ) ),T371), "")</f>
        <v/>
      </c>
      <c r="V371" s="213" t="str">
        <f t="shared" si="47"/>
        <v/>
      </c>
    </row>
    <row r="372" spans="1:22" ht="42.9" thickBot="1" x14ac:dyDescent="0.35">
      <c r="A372" s="222" t="s">
        <v>1389</v>
      </c>
      <c r="B372" s="223"/>
      <c r="C372" s="222" t="s">
        <v>497</v>
      </c>
      <c r="D372" s="223" t="s">
        <v>68</v>
      </c>
      <c r="E372" s="223"/>
      <c r="F372" s="223"/>
      <c r="G372" s="226"/>
      <c r="H372" s="43"/>
      <c r="I372" s="42"/>
      <c r="J372" s="42"/>
      <c r="K372" s="213"/>
      <c r="L372" s="215"/>
      <c r="M372" s="216" t="str">
        <f t="shared" si="40"/>
        <v>Muss</v>
      </c>
      <c r="N372" s="217" t="str">
        <f t="shared" si="41"/>
        <v/>
      </c>
      <c r="O372" s="217" t="str">
        <f t="shared" si="42"/>
        <v/>
      </c>
      <c r="P372" s="218" t="str">
        <f t="shared" si="43"/>
        <v/>
      </c>
      <c r="Q372" s="217" t="str">
        <f t="shared" si="44"/>
        <v/>
      </c>
      <c r="R372" s="217" t="str">
        <f t="shared" si="45"/>
        <v/>
      </c>
      <c r="S372" s="219" t="str">
        <f t="shared" si="46"/>
        <v/>
      </c>
      <c r="T372" s="220" t="str">
        <f xml:space="preserve"> IF(AND($E372&gt;0,H372&lt;&gt;""),IF( H372="A", $E372, IF( H372="B", $E372 * Prozent_B, IF( H372="C", $E372 *Prozent_C, IF( H372="D", 0, "Fehler" ) ) ) ), "")</f>
        <v/>
      </c>
      <c r="U372" s="220" t="str">
        <f xml:space="preserve"> IF( $E372&gt;0,IF(K372&gt;0, IF( K372="A", $E372, IF( K372="B", $E372 * Prozent_B, IF( K372="C", $E372 *Prozent_C, IF( K372="D", 0, "Fehler" ) ) ) ),T372), "")</f>
        <v/>
      </c>
      <c r="V372" s="213" t="str">
        <f t="shared" si="47"/>
        <v/>
      </c>
    </row>
    <row r="373" spans="1:22" ht="28.75" thickBot="1" x14ac:dyDescent="0.35">
      <c r="A373" s="222"/>
      <c r="B373" s="223"/>
      <c r="C373" s="222" t="s">
        <v>498</v>
      </c>
      <c r="D373" s="223"/>
      <c r="E373" s="223"/>
      <c r="F373" s="223"/>
      <c r="G373" s="226"/>
      <c r="H373" s="43"/>
      <c r="I373" s="42"/>
      <c r="J373" s="42"/>
      <c r="K373" s="213"/>
      <c r="L373" s="215"/>
      <c r="M373" s="216" t="str">
        <f t="shared" si="40"/>
        <v/>
      </c>
      <c r="N373" s="217" t="str">
        <f t="shared" si="41"/>
        <v/>
      </c>
      <c r="O373" s="217" t="str">
        <f t="shared" si="42"/>
        <v/>
      </c>
      <c r="P373" s="218" t="str">
        <f t="shared" si="43"/>
        <v/>
      </c>
      <c r="Q373" s="217" t="str">
        <f t="shared" si="44"/>
        <v/>
      </c>
      <c r="R373" s="217" t="str">
        <f t="shared" si="45"/>
        <v/>
      </c>
      <c r="S373" s="219" t="str">
        <f t="shared" si="46"/>
        <v/>
      </c>
      <c r="T373" s="220" t="str">
        <f xml:space="preserve"> IF(AND($E373&gt;0,H373&lt;&gt;""),IF( H373="A", $E373, IF( H373="B", $E373 * Prozent_B, IF( H373="C", $E373 *Prozent_C, IF( H373="D", 0, "Fehler" ) ) ) ), "")</f>
        <v/>
      </c>
      <c r="U373" s="220" t="str">
        <f xml:space="preserve"> IF( $E373&gt;0,IF(K373&gt;0, IF( K373="A", $E373, IF( K373="B", $E373 * Prozent_B, IF( K373="C", $E373 *Prozent_C, IF( K373="D", 0, "Fehler" ) ) ) ),T373), "")</f>
        <v/>
      </c>
      <c r="V373" s="213" t="str">
        <f t="shared" si="47"/>
        <v/>
      </c>
    </row>
    <row r="374" spans="1:22" ht="15.9" thickBot="1" x14ac:dyDescent="0.35">
      <c r="A374" s="222"/>
      <c r="B374" s="223"/>
      <c r="C374" s="229" t="s">
        <v>957</v>
      </c>
      <c r="D374" s="223"/>
      <c r="E374" s="223"/>
      <c r="F374" s="223"/>
      <c r="G374" s="226"/>
      <c r="H374" s="43"/>
      <c r="I374" s="42"/>
      <c r="J374" s="42"/>
      <c r="K374" s="213"/>
      <c r="L374" s="215"/>
      <c r="M374" s="216" t="str">
        <f t="shared" si="40"/>
        <v/>
      </c>
      <c r="N374" s="217" t="str">
        <f t="shared" si="41"/>
        <v/>
      </c>
      <c r="O374" s="217" t="str">
        <f t="shared" si="42"/>
        <v/>
      </c>
      <c r="P374" s="218" t="str">
        <f t="shared" si="43"/>
        <v/>
      </c>
      <c r="Q374" s="217" t="str">
        <f t="shared" si="44"/>
        <v/>
      </c>
      <c r="R374" s="217" t="str">
        <f t="shared" si="45"/>
        <v/>
      </c>
      <c r="S374" s="219" t="str">
        <f t="shared" si="46"/>
        <v/>
      </c>
      <c r="T374" s="220" t="str">
        <f xml:space="preserve"> IF(AND($E374&gt;0,H374&lt;&gt;""),IF( H374="A", $E374, IF( H374="B", $E374 * Prozent_B, IF( H374="C", $E374 *Prozent_C, IF( H374="D", 0, "Fehler" ) ) ) ), "")</f>
        <v/>
      </c>
      <c r="U374" s="220" t="str">
        <f xml:space="preserve"> IF( $E374&gt;0,IF(K374&gt;0, IF( K374="A", $E374, IF( K374="B", $E374 * Prozent_B, IF( K374="C", $E374 *Prozent_C, IF( K374="D", 0, "Fehler" ) ) ) ),T374), "")</f>
        <v/>
      </c>
      <c r="V374" s="213" t="str">
        <f t="shared" si="47"/>
        <v/>
      </c>
    </row>
    <row r="375" spans="1:22" ht="14.6" thickBot="1" x14ac:dyDescent="0.35">
      <c r="A375" s="222"/>
      <c r="B375" s="223"/>
      <c r="C375" s="222" t="s">
        <v>499</v>
      </c>
      <c r="D375" s="223"/>
      <c r="E375" s="223"/>
      <c r="F375" s="223"/>
      <c r="G375" s="226"/>
      <c r="H375" s="43"/>
      <c r="I375" s="42"/>
      <c r="J375" s="42"/>
      <c r="K375" s="213"/>
      <c r="L375" s="215"/>
      <c r="M375" s="216" t="str">
        <f t="shared" si="40"/>
        <v/>
      </c>
      <c r="N375" s="217" t="str">
        <f t="shared" si="41"/>
        <v/>
      </c>
      <c r="O375" s="217" t="str">
        <f t="shared" si="42"/>
        <v/>
      </c>
      <c r="P375" s="218" t="str">
        <f t="shared" si="43"/>
        <v/>
      </c>
      <c r="Q375" s="217" t="str">
        <f t="shared" si="44"/>
        <v/>
      </c>
      <c r="R375" s="217" t="str">
        <f t="shared" si="45"/>
        <v/>
      </c>
      <c r="S375" s="219" t="str">
        <f t="shared" si="46"/>
        <v/>
      </c>
      <c r="T375" s="220" t="str">
        <f xml:space="preserve"> IF(AND($E375&gt;0,H375&lt;&gt;""),IF( H375="A", $E375, IF( H375="B", $E375 * Prozent_B, IF( H375="C", $E375 *Prozent_C, IF( H375="D", 0, "Fehler" ) ) ) ), "")</f>
        <v/>
      </c>
      <c r="U375" s="220" t="str">
        <f xml:space="preserve"> IF( $E375&gt;0,IF(K375&gt;0, IF( K375="A", $E375, IF( K375="B", $E375 * Prozent_B, IF( K375="C", $E375 *Prozent_C, IF( K375="D", 0, "Fehler" ) ) ) ),T375), "")</f>
        <v/>
      </c>
      <c r="V375" s="213" t="str">
        <f t="shared" si="47"/>
        <v/>
      </c>
    </row>
    <row r="376" spans="1:22" ht="42.9" thickBot="1" x14ac:dyDescent="0.35">
      <c r="A376" s="222" t="s">
        <v>1390</v>
      </c>
      <c r="B376" s="223"/>
      <c r="C376" s="222" t="s">
        <v>958</v>
      </c>
      <c r="D376" s="223" t="s">
        <v>68</v>
      </c>
      <c r="E376" s="223"/>
      <c r="F376" s="223"/>
      <c r="G376" s="226"/>
      <c r="H376" s="43"/>
      <c r="I376" s="42"/>
      <c r="J376" s="42"/>
      <c r="K376" s="213"/>
      <c r="L376" s="215"/>
      <c r="M376" s="216" t="str">
        <f t="shared" si="40"/>
        <v>Muss</v>
      </c>
      <c r="N376" s="217" t="str">
        <f t="shared" si="41"/>
        <v/>
      </c>
      <c r="O376" s="217" t="str">
        <f t="shared" si="42"/>
        <v/>
      </c>
      <c r="P376" s="218" t="str">
        <f t="shared" si="43"/>
        <v/>
      </c>
      <c r="Q376" s="217" t="str">
        <f t="shared" si="44"/>
        <v/>
      </c>
      <c r="R376" s="217" t="str">
        <f t="shared" si="45"/>
        <v/>
      </c>
      <c r="S376" s="219" t="str">
        <f t="shared" si="46"/>
        <v/>
      </c>
      <c r="T376" s="220" t="str">
        <f xml:space="preserve"> IF(AND($E376&gt;0,H376&lt;&gt;""),IF( H376="A", $E376, IF( H376="B", $E376 * Prozent_B, IF( H376="C", $E376 *Prozent_C, IF( H376="D", 0, "Fehler" ) ) ) ), "")</f>
        <v/>
      </c>
      <c r="U376" s="220" t="str">
        <f xml:space="preserve"> IF( $E376&gt;0,IF(K376&gt;0, IF( K376="A", $E376, IF( K376="B", $E376 * Prozent_B, IF( K376="C", $E376 *Prozent_C, IF( K376="D", 0, "Fehler" ) ) ) ),T376), "")</f>
        <v/>
      </c>
      <c r="V376" s="213" t="str">
        <f t="shared" si="47"/>
        <v/>
      </c>
    </row>
    <row r="377" spans="1:22" ht="28.75" thickBot="1" x14ac:dyDescent="0.35">
      <c r="A377" s="222" t="s">
        <v>1391</v>
      </c>
      <c r="B377" s="223"/>
      <c r="C377" s="222" t="s">
        <v>959</v>
      </c>
      <c r="D377" s="223" t="s">
        <v>68</v>
      </c>
      <c r="E377" s="223"/>
      <c r="F377" s="223"/>
      <c r="G377" s="226"/>
      <c r="H377" s="43"/>
      <c r="I377" s="42"/>
      <c r="J377" s="42"/>
      <c r="K377" s="213"/>
      <c r="L377" s="215"/>
      <c r="M377" s="216" t="str">
        <f t="shared" si="40"/>
        <v>Muss</v>
      </c>
      <c r="N377" s="217" t="str">
        <f t="shared" si="41"/>
        <v/>
      </c>
      <c r="O377" s="217" t="str">
        <f t="shared" si="42"/>
        <v/>
      </c>
      <c r="P377" s="218" t="str">
        <f t="shared" si="43"/>
        <v/>
      </c>
      <c r="Q377" s="217" t="str">
        <f t="shared" si="44"/>
        <v/>
      </c>
      <c r="R377" s="217" t="str">
        <f t="shared" si="45"/>
        <v/>
      </c>
      <c r="S377" s="219" t="str">
        <f t="shared" si="46"/>
        <v/>
      </c>
      <c r="T377" s="220" t="str">
        <f xml:space="preserve"> IF(AND($E377&gt;0,H377&lt;&gt;""),IF( H377="A", $E377, IF( H377="B", $E377 * Prozent_B, IF( H377="C", $E377 *Prozent_C, IF( H377="D", 0, "Fehler" ) ) ) ), "")</f>
        <v/>
      </c>
      <c r="U377" s="220" t="str">
        <f xml:space="preserve"> IF( $E377&gt;0,IF(K377&gt;0, IF( K377="A", $E377, IF( K377="B", $E377 * Prozent_B, IF( K377="C", $E377 *Prozent_C, IF( K377="D", 0, "Fehler" ) ) ) ),T377), "")</f>
        <v/>
      </c>
      <c r="V377" s="213" t="str">
        <f t="shared" si="47"/>
        <v/>
      </c>
    </row>
    <row r="378" spans="1:22" ht="28.75" thickBot="1" x14ac:dyDescent="0.35">
      <c r="A378" s="222" t="s">
        <v>1392</v>
      </c>
      <c r="B378" s="223"/>
      <c r="C378" s="222" t="s">
        <v>960</v>
      </c>
      <c r="D378" s="223" t="s">
        <v>68</v>
      </c>
      <c r="E378" s="223"/>
      <c r="F378" s="223"/>
      <c r="G378" s="226"/>
      <c r="H378" s="43"/>
      <c r="I378" s="42"/>
      <c r="J378" s="42"/>
      <c r="K378" s="213"/>
      <c r="L378" s="215"/>
      <c r="M378" s="216" t="str">
        <f t="shared" si="40"/>
        <v>Muss</v>
      </c>
      <c r="N378" s="217" t="str">
        <f t="shared" si="41"/>
        <v/>
      </c>
      <c r="O378" s="217" t="str">
        <f t="shared" si="42"/>
        <v/>
      </c>
      <c r="P378" s="218" t="str">
        <f t="shared" si="43"/>
        <v/>
      </c>
      <c r="Q378" s="217" t="str">
        <f t="shared" si="44"/>
        <v/>
      </c>
      <c r="R378" s="217" t="str">
        <f t="shared" si="45"/>
        <v/>
      </c>
      <c r="S378" s="219" t="str">
        <f t="shared" si="46"/>
        <v/>
      </c>
      <c r="T378" s="220" t="str">
        <f xml:space="preserve"> IF(AND($E378&gt;0,H378&lt;&gt;""),IF( H378="A", $E378, IF( H378="B", $E378 * Prozent_B, IF( H378="C", $E378 *Prozent_C, IF( H378="D", 0, "Fehler" ) ) ) ), "")</f>
        <v/>
      </c>
      <c r="U378" s="220" t="str">
        <f xml:space="preserve"> IF( $E378&gt;0,IF(K378&gt;0, IF( K378="A", $E378, IF( K378="B", $E378 * Prozent_B, IF( K378="C", $E378 *Prozent_C, IF( K378="D", 0, "Fehler" ) ) ) ),T378), "")</f>
        <v/>
      </c>
      <c r="V378" s="213" t="str">
        <f t="shared" si="47"/>
        <v/>
      </c>
    </row>
    <row r="379" spans="1:22" ht="28.75" thickBot="1" x14ac:dyDescent="0.35">
      <c r="A379" s="222" t="s">
        <v>1393</v>
      </c>
      <c r="B379" s="223"/>
      <c r="C379" s="222" t="s">
        <v>961</v>
      </c>
      <c r="D379" s="223" t="s">
        <v>68</v>
      </c>
      <c r="E379" s="223"/>
      <c r="F379" s="223"/>
      <c r="G379" s="226"/>
      <c r="H379" s="43"/>
      <c r="I379" s="42"/>
      <c r="J379" s="42"/>
      <c r="K379" s="213"/>
      <c r="L379" s="215"/>
      <c r="M379" s="216" t="str">
        <f t="shared" si="40"/>
        <v>Muss</v>
      </c>
      <c r="N379" s="217" t="str">
        <f t="shared" si="41"/>
        <v/>
      </c>
      <c r="O379" s="217" t="str">
        <f t="shared" si="42"/>
        <v/>
      </c>
      <c r="P379" s="218" t="str">
        <f t="shared" si="43"/>
        <v/>
      </c>
      <c r="Q379" s="217" t="str">
        <f t="shared" si="44"/>
        <v/>
      </c>
      <c r="R379" s="217" t="str">
        <f t="shared" si="45"/>
        <v/>
      </c>
      <c r="S379" s="219" t="str">
        <f t="shared" si="46"/>
        <v/>
      </c>
      <c r="T379" s="220" t="str">
        <f xml:space="preserve"> IF(AND($E379&gt;0,H379&lt;&gt;""),IF( H379="A", $E379, IF( H379="B", $E379 * Prozent_B, IF( H379="C", $E379 *Prozent_C, IF( H379="D", 0, "Fehler" ) ) ) ), "")</f>
        <v/>
      </c>
      <c r="U379" s="220" t="str">
        <f xml:space="preserve"> IF( $E379&gt;0,IF(K379&gt;0, IF( K379="A", $E379, IF( K379="B", $E379 * Prozent_B, IF( K379="C", $E379 *Prozent_C, IF( K379="D", 0, "Fehler" ) ) ) ),T379), "")</f>
        <v/>
      </c>
      <c r="V379" s="213" t="str">
        <f t="shared" si="47"/>
        <v/>
      </c>
    </row>
    <row r="380" spans="1:22" ht="28.75" thickBot="1" x14ac:dyDescent="0.35">
      <c r="A380" s="222" t="s">
        <v>1394</v>
      </c>
      <c r="B380" s="223"/>
      <c r="C380" s="222" t="s">
        <v>962</v>
      </c>
      <c r="D380" s="223" t="s">
        <v>68</v>
      </c>
      <c r="E380" s="223"/>
      <c r="F380" s="223"/>
      <c r="G380" s="226"/>
      <c r="H380" s="43"/>
      <c r="I380" s="42"/>
      <c r="J380" s="42"/>
      <c r="K380" s="213"/>
      <c r="L380" s="215"/>
      <c r="M380" s="216" t="str">
        <f t="shared" si="40"/>
        <v>Muss</v>
      </c>
      <c r="N380" s="217" t="str">
        <f t="shared" si="41"/>
        <v/>
      </c>
      <c r="O380" s="217" t="str">
        <f t="shared" si="42"/>
        <v/>
      </c>
      <c r="P380" s="218" t="str">
        <f t="shared" si="43"/>
        <v/>
      </c>
      <c r="Q380" s="217" t="str">
        <f t="shared" si="44"/>
        <v/>
      </c>
      <c r="R380" s="217" t="str">
        <f t="shared" si="45"/>
        <v/>
      </c>
      <c r="S380" s="219" t="str">
        <f t="shared" si="46"/>
        <v/>
      </c>
      <c r="T380" s="220" t="str">
        <f xml:space="preserve"> IF(AND($E380&gt;0,H380&lt;&gt;""),IF( H380="A", $E380, IF( H380="B", $E380 * Prozent_B, IF( H380="C", $E380 *Prozent_C, IF( H380="D", 0, "Fehler" ) ) ) ), "")</f>
        <v/>
      </c>
      <c r="U380" s="220" t="str">
        <f xml:space="preserve"> IF( $E380&gt;0,IF(K380&gt;0, IF( K380="A", $E380, IF( K380="B", $E380 * Prozent_B, IF( K380="C", $E380 *Prozent_C, IF( K380="D", 0, "Fehler" ) ) ) ),T380), "")</f>
        <v/>
      </c>
      <c r="V380" s="213" t="str">
        <f t="shared" si="47"/>
        <v/>
      </c>
    </row>
    <row r="381" spans="1:22" ht="28.75" thickBot="1" x14ac:dyDescent="0.35">
      <c r="A381" s="222" t="s">
        <v>1395</v>
      </c>
      <c r="B381" s="223"/>
      <c r="C381" s="222" t="s">
        <v>963</v>
      </c>
      <c r="D381" s="223" t="s">
        <v>68</v>
      </c>
      <c r="E381" s="223"/>
      <c r="F381" s="223"/>
      <c r="G381" s="226"/>
      <c r="H381" s="43"/>
      <c r="I381" s="42"/>
      <c r="J381" s="42"/>
      <c r="K381" s="213"/>
      <c r="L381" s="215"/>
      <c r="M381" s="216" t="str">
        <f t="shared" si="40"/>
        <v>Muss</v>
      </c>
      <c r="N381" s="217" t="str">
        <f t="shared" si="41"/>
        <v/>
      </c>
      <c r="O381" s="217" t="str">
        <f t="shared" si="42"/>
        <v/>
      </c>
      <c r="P381" s="218" t="str">
        <f t="shared" si="43"/>
        <v/>
      </c>
      <c r="Q381" s="217" t="str">
        <f t="shared" si="44"/>
        <v/>
      </c>
      <c r="R381" s="217" t="str">
        <f t="shared" si="45"/>
        <v/>
      </c>
      <c r="S381" s="219" t="str">
        <f t="shared" si="46"/>
        <v/>
      </c>
      <c r="T381" s="220" t="str">
        <f xml:space="preserve"> IF(AND($E381&gt;0,H381&lt;&gt;""),IF( H381="A", $E381, IF( H381="B", $E381 * Prozent_B, IF( H381="C", $E381 *Prozent_C, IF( H381="D", 0, "Fehler" ) ) ) ), "")</f>
        <v/>
      </c>
      <c r="U381" s="220" t="str">
        <f xml:space="preserve"> IF( $E381&gt;0,IF(K381&gt;0, IF( K381="A", $E381, IF( K381="B", $E381 * Prozent_B, IF( K381="C", $E381 *Prozent_C, IF( K381="D", 0, "Fehler" ) ) ) ),T381), "")</f>
        <v/>
      </c>
      <c r="V381" s="213" t="str">
        <f t="shared" si="47"/>
        <v/>
      </c>
    </row>
    <row r="382" spans="1:22" ht="42.9" thickBot="1" x14ac:dyDescent="0.35">
      <c r="A382" s="222" t="s">
        <v>1396</v>
      </c>
      <c r="B382" s="223"/>
      <c r="C382" s="222" t="s">
        <v>964</v>
      </c>
      <c r="D382" s="223" t="s">
        <v>68</v>
      </c>
      <c r="E382" s="223"/>
      <c r="F382" s="223"/>
      <c r="G382" s="226"/>
      <c r="H382" s="43"/>
      <c r="I382" s="42"/>
      <c r="J382" s="42"/>
      <c r="K382" s="213"/>
      <c r="L382" s="215"/>
      <c r="M382" s="216" t="str">
        <f t="shared" si="40"/>
        <v>Muss</v>
      </c>
      <c r="N382" s="217" t="str">
        <f t="shared" si="41"/>
        <v/>
      </c>
      <c r="O382" s="217" t="str">
        <f t="shared" si="42"/>
        <v/>
      </c>
      <c r="P382" s="218" t="str">
        <f t="shared" si="43"/>
        <v/>
      </c>
      <c r="Q382" s="217" t="str">
        <f t="shared" si="44"/>
        <v/>
      </c>
      <c r="R382" s="217" t="str">
        <f t="shared" si="45"/>
        <v/>
      </c>
      <c r="S382" s="219" t="str">
        <f t="shared" si="46"/>
        <v/>
      </c>
      <c r="T382" s="220" t="str">
        <f xml:space="preserve"> IF(AND($E382&gt;0,H382&lt;&gt;""),IF( H382="A", $E382, IF( H382="B", $E382 * Prozent_B, IF( H382="C", $E382 *Prozent_C, IF( H382="D", 0, "Fehler" ) ) ) ), "")</f>
        <v/>
      </c>
      <c r="U382" s="220" t="str">
        <f xml:space="preserve"> IF( $E382&gt;0,IF(K382&gt;0, IF( K382="A", $E382, IF( K382="B", $E382 * Prozent_B, IF( K382="C", $E382 *Prozent_C, IF( K382="D", 0, "Fehler" ) ) ) ),T382), "")</f>
        <v/>
      </c>
      <c r="V382" s="213" t="str">
        <f t="shared" si="47"/>
        <v/>
      </c>
    </row>
    <row r="383" spans="1:22" ht="28.75" thickBot="1" x14ac:dyDescent="0.35">
      <c r="A383" s="222" t="s">
        <v>1397</v>
      </c>
      <c r="B383" s="223"/>
      <c r="C383" s="222" t="s">
        <v>965</v>
      </c>
      <c r="D383" s="223" t="s">
        <v>68</v>
      </c>
      <c r="E383" s="223"/>
      <c r="F383" s="223"/>
      <c r="G383" s="226"/>
      <c r="H383" s="43"/>
      <c r="I383" s="42"/>
      <c r="J383" s="42"/>
      <c r="K383" s="213"/>
      <c r="L383" s="215"/>
      <c r="M383" s="216" t="str">
        <f t="shared" si="40"/>
        <v>Muss</v>
      </c>
      <c r="N383" s="217" t="str">
        <f t="shared" si="41"/>
        <v/>
      </c>
      <c r="O383" s="217" t="str">
        <f t="shared" si="42"/>
        <v/>
      </c>
      <c r="P383" s="218" t="str">
        <f t="shared" si="43"/>
        <v/>
      </c>
      <c r="Q383" s="217" t="str">
        <f t="shared" si="44"/>
        <v/>
      </c>
      <c r="R383" s="217" t="str">
        <f t="shared" si="45"/>
        <v/>
      </c>
      <c r="S383" s="219" t="str">
        <f t="shared" si="46"/>
        <v/>
      </c>
      <c r="T383" s="220" t="str">
        <f xml:space="preserve"> IF(AND($E383&gt;0,H383&lt;&gt;""),IF( H383="A", $E383, IF( H383="B", $E383 * Prozent_B, IF( H383="C", $E383 *Prozent_C, IF( H383="D", 0, "Fehler" ) ) ) ), "")</f>
        <v/>
      </c>
      <c r="U383" s="220" t="str">
        <f xml:space="preserve"> IF( $E383&gt;0,IF(K383&gt;0, IF( K383="A", $E383, IF( K383="B", $E383 * Prozent_B, IF( K383="C", $E383 *Prozent_C, IF( K383="D", 0, "Fehler" ) ) ) ),T383), "")</f>
        <v/>
      </c>
      <c r="V383" s="213" t="str">
        <f t="shared" si="47"/>
        <v/>
      </c>
    </row>
    <row r="384" spans="1:22" ht="14.6" thickBot="1" x14ac:dyDescent="0.35">
      <c r="A384" s="222" t="s">
        <v>1398</v>
      </c>
      <c r="B384" s="223"/>
      <c r="C384" s="222" t="s">
        <v>966</v>
      </c>
      <c r="D384" s="223" t="s">
        <v>68</v>
      </c>
      <c r="E384" s="223"/>
      <c r="F384" s="223"/>
      <c r="G384" s="226"/>
      <c r="H384" s="43"/>
      <c r="I384" s="42"/>
      <c r="J384" s="42"/>
      <c r="K384" s="213"/>
      <c r="L384" s="215"/>
      <c r="M384" s="216" t="str">
        <f t="shared" si="40"/>
        <v>Muss</v>
      </c>
      <c r="N384" s="217" t="str">
        <f t="shared" si="41"/>
        <v/>
      </c>
      <c r="O384" s="217" t="str">
        <f t="shared" si="42"/>
        <v/>
      </c>
      <c r="P384" s="218" t="str">
        <f t="shared" si="43"/>
        <v/>
      </c>
      <c r="Q384" s="217" t="str">
        <f t="shared" si="44"/>
        <v/>
      </c>
      <c r="R384" s="217" t="str">
        <f t="shared" si="45"/>
        <v/>
      </c>
      <c r="S384" s="219" t="str">
        <f t="shared" si="46"/>
        <v/>
      </c>
      <c r="T384" s="220" t="str">
        <f xml:space="preserve"> IF(AND($E384&gt;0,H384&lt;&gt;""),IF( H384="A", $E384, IF( H384="B", $E384 * Prozent_B, IF( H384="C", $E384 *Prozent_C, IF( H384="D", 0, "Fehler" ) ) ) ), "")</f>
        <v/>
      </c>
      <c r="U384" s="220" t="str">
        <f xml:space="preserve"> IF( $E384&gt;0,IF(K384&gt;0, IF( K384="A", $E384, IF( K384="B", $E384 * Prozent_B, IF( K384="C", $E384 *Prozent_C, IF( K384="D", 0, "Fehler" ) ) ) ),T384), "")</f>
        <v/>
      </c>
      <c r="V384" s="213" t="str">
        <f t="shared" si="47"/>
        <v/>
      </c>
    </row>
    <row r="385" spans="1:22" ht="28.75" thickBot="1" x14ac:dyDescent="0.35">
      <c r="A385" s="222" t="s">
        <v>1399</v>
      </c>
      <c r="B385" s="223"/>
      <c r="C385" s="222" t="s">
        <v>967</v>
      </c>
      <c r="D385" s="223" t="s">
        <v>68</v>
      </c>
      <c r="E385" s="223"/>
      <c r="F385" s="223"/>
      <c r="G385" s="226"/>
      <c r="H385" s="43"/>
      <c r="I385" s="42"/>
      <c r="J385" s="42"/>
      <c r="K385" s="213"/>
      <c r="L385" s="215"/>
      <c r="M385" s="216" t="str">
        <f t="shared" si="40"/>
        <v>Muss</v>
      </c>
      <c r="N385" s="217" t="str">
        <f t="shared" si="41"/>
        <v/>
      </c>
      <c r="O385" s="217" t="str">
        <f t="shared" si="42"/>
        <v/>
      </c>
      <c r="P385" s="218" t="str">
        <f t="shared" si="43"/>
        <v/>
      </c>
      <c r="Q385" s="217" t="str">
        <f t="shared" si="44"/>
        <v/>
      </c>
      <c r="R385" s="217" t="str">
        <f t="shared" si="45"/>
        <v/>
      </c>
      <c r="S385" s="219" t="str">
        <f t="shared" si="46"/>
        <v/>
      </c>
      <c r="T385" s="220" t="str">
        <f xml:space="preserve"> IF(AND($E385&gt;0,H385&lt;&gt;""),IF( H385="A", $E385, IF( H385="B", $E385 * Prozent_B, IF( H385="C", $E385 *Prozent_C, IF( H385="D", 0, "Fehler" ) ) ) ), "")</f>
        <v/>
      </c>
      <c r="U385" s="220" t="str">
        <f xml:space="preserve"> IF( $E385&gt;0,IF(K385&gt;0, IF( K385="A", $E385, IF( K385="B", $E385 * Prozent_B, IF( K385="C", $E385 *Prozent_C, IF( K385="D", 0, "Fehler" ) ) ) ),T385), "")</f>
        <v/>
      </c>
      <c r="V385" s="213" t="str">
        <f t="shared" si="47"/>
        <v/>
      </c>
    </row>
    <row r="386" spans="1:22" ht="28.75" thickBot="1" x14ac:dyDescent="0.35">
      <c r="A386" s="222" t="s">
        <v>1400</v>
      </c>
      <c r="B386" s="223"/>
      <c r="C386" s="222" t="s">
        <v>968</v>
      </c>
      <c r="D386" s="223" t="s">
        <v>68</v>
      </c>
      <c r="E386" s="223"/>
      <c r="F386" s="223"/>
      <c r="G386" s="226"/>
      <c r="H386" s="43"/>
      <c r="I386" s="42"/>
      <c r="J386" s="42"/>
      <c r="K386" s="213"/>
      <c r="L386" s="215"/>
      <c r="M386" s="216" t="str">
        <f t="shared" si="40"/>
        <v>Muss</v>
      </c>
      <c r="N386" s="217" t="str">
        <f t="shared" si="41"/>
        <v/>
      </c>
      <c r="O386" s="217" t="str">
        <f t="shared" si="42"/>
        <v/>
      </c>
      <c r="P386" s="218" t="str">
        <f t="shared" si="43"/>
        <v/>
      </c>
      <c r="Q386" s="217" t="str">
        <f t="shared" si="44"/>
        <v/>
      </c>
      <c r="R386" s="217" t="str">
        <f t="shared" si="45"/>
        <v/>
      </c>
      <c r="S386" s="219" t="str">
        <f t="shared" si="46"/>
        <v/>
      </c>
      <c r="T386" s="220" t="str">
        <f xml:space="preserve"> IF(AND($E386&gt;0,H386&lt;&gt;""),IF( H386="A", $E386, IF( H386="B", $E386 * Prozent_B, IF( H386="C", $E386 *Prozent_C, IF( H386="D", 0, "Fehler" ) ) ) ), "")</f>
        <v/>
      </c>
      <c r="U386" s="220" t="str">
        <f xml:space="preserve"> IF( $E386&gt;0,IF(K386&gt;0, IF( K386="A", $E386, IF( K386="B", $E386 * Prozent_B, IF( K386="C", $E386 *Prozent_C, IF( K386="D", 0, "Fehler" ) ) ) ),T386), "")</f>
        <v/>
      </c>
      <c r="V386" s="213" t="str">
        <f t="shared" si="47"/>
        <v/>
      </c>
    </row>
    <row r="387" spans="1:22" ht="28.75" thickBot="1" x14ac:dyDescent="0.35">
      <c r="A387" s="222" t="s">
        <v>1401</v>
      </c>
      <c r="B387" s="223"/>
      <c r="C387" s="222" t="s">
        <v>969</v>
      </c>
      <c r="D387" s="223" t="s">
        <v>68</v>
      </c>
      <c r="E387" s="223"/>
      <c r="F387" s="223"/>
      <c r="G387" s="226"/>
      <c r="H387" s="43"/>
      <c r="I387" s="42"/>
      <c r="J387" s="42"/>
      <c r="K387" s="213"/>
      <c r="L387" s="215"/>
      <c r="M387" s="216" t="str">
        <f t="shared" si="40"/>
        <v>Muss</v>
      </c>
      <c r="N387" s="217" t="str">
        <f t="shared" si="41"/>
        <v/>
      </c>
      <c r="O387" s="217" t="str">
        <f t="shared" si="42"/>
        <v/>
      </c>
      <c r="P387" s="218" t="str">
        <f t="shared" si="43"/>
        <v/>
      </c>
      <c r="Q387" s="217" t="str">
        <f t="shared" si="44"/>
        <v/>
      </c>
      <c r="R387" s="217" t="str">
        <f t="shared" si="45"/>
        <v/>
      </c>
      <c r="S387" s="219" t="str">
        <f t="shared" si="46"/>
        <v/>
      </c>
      <c r="T387" s="220" t="str">
        <f xml:space="preserve"> IF(AND($E387&gt;0,H387&lt;&gt;""),IF( H387="A", $E387, IF( H387="B", $E387 * Prozent_B, IF( H387="C", $E387 *Prozent_C, IF( H387="D", 0, "Fehler" ) ) ) ), "")</f>
        <v/>
      </c>
      <c r="U387" s="220" t="str">
        <f xml:space="preserve"> IF( $E387&gt;0,IF(K387&gt;0, IF( K387="A", $E387, IF( K387="B", $E387 * Prozent_B, IF( K387="C", $E387 *Prozent_C, IF( K387="D", 0, "Fehler" ) ) ) ),T387), "")</f>
        <v/>
      </c>
      <c r="V387" s="213" t="str">
        <f t="shared" si="47"/>
        <v/>
      </c>
    </row>
    <row r="388" spans="1:22" ht="28.75" thickBot="1" x14ac:dyDescent="0.35">
      <c r="A388" s="222" t="s">
        <v>1402</v>
      </c>
      <c r="B388" s="223"/>
      <c r="C388" s="222" t="s">
        <v>970</v>
      </c>
      <c r="D388" s="223" t="s">
        <v>68</v>
      </c>
      <c r="E388" s="223"/>
      <c r="F388" s="223"/>
      <c r="G388" s="226"/>
      <c r="H388" s="43"/>
      <c r="I388" s="42"/>
      <c r="J388" s="42"/>
      <c r="K388" s="213"/>
      <c r="L388" s="215"/>
      <c r="M388" s="216" t="str">
        <f t="shared" si="40"/>
        <v>Muss</v>
      </c>
      <c r="N388" s="217" t="str">
        <f t="shared" si="41"/>
        <v/>
      </c>
      <c r="O388" s="217" t="str">
        <f t="shared" si="42"/>
        <v/>
      </c>
      <c r="P388" s="218" t="str">
        <f t="shared" si="43"/>
        <v/>
      </c>
      <c r="Q388" s="217" t="str">
        <f t="shared" si="44"/>
        <v/>
      </c>
      <c r="R388" s="217" t="str">
        <f t="shared" si="45"/>
        <v/>
      </c>
      <c r="S388" s="219" t="str">
        <f t="shared" si="46"/>
        <v/>
      </c>
      <c r="T388" s="220" t="str">
        <f xml:space="preserve"> IF(AND($E388&gt;0,H388&lt;&gt;""),IF( H388="A", $E388, IF( H388="B", $E388 * Prozent_B, IF( H388="C", $E388 *Prozent_C, IF( H388="D", 0, "Fehler" ) ) ) ), "")</f>
        <v/>
      </c>
      <c r="U388" s="220" t="str">
        <f xml:space="preserve"> IF( $E388&gt;0,IF(K388&gt;0, IF( K388="A", $E388, IF( K388="B", $E388 * Prozent_B, IF( K388="C", $E388 *Prozent_C, IF( K388="D", 0, "Fehler" ) ) ) ),T388), "")</f>
        <v/>
      </c>
      <c r="V388" s="213" t="str">
        <f t="shared" si="47"/>
        <v/>
      </c>
    </row>
    <row r="389" spans="1:22" ht="15.9" thickBot="1" x14ac:dyDescent="0.35">
      <c r="A389" s="222"/>
      <c r="B389" s="223"/>
      <c r="C389" s="229" t="s">
        <v>971</v>
      </c>
      <c r="D389" s="223"/>
      <c r="E389" s="223"/>
      <c r="F389" s="223"/>
      <c r="G389" s="226"/>
      <c r="H389" s="43"/>
      <c r="I389" s="42"/>
      <c r="J389" s="42"/>
      <c r="K389" s="213"/>
      <c r="L389" s="215"/>
      <c r="M389" s="216" t="str">
        <f t="shared" si="40"/>
        <v/>
      </c>
      <c r="N389" s="217" t="str">
        <f t="shared" si="41"/>
        <v/>
      </c>
      <c r="O389" s="217" t="str">
        <f t="shared" si="42"/>
        <v/>
      </c>
      <c r="P389" s="218" t="str">
        <f t="shared" si="43"/>
        <v/>
      </c>
      <c r="Q389" s="217" t="str">
        <f t="shared" si="44"/>
        <v/>
      </c>
      <c r="R389" s="217" t="str">
        <f t="shared" si="45"/>
        <v/>
      </c>
      <c r="S389" s="219" t="str">
        <f t="shared" si="46"/>
        <v/>
      </c>
      <c r="T389" s="220" t="str">
        <f xml:space="preserve"> IF(AND($E389&gt;0,H389&lt;&gt;""),IF( H389="A", $E389, IF( H389="B", $E389 * Prozent_B, IF( H389="C", $E389 *Prozent_C, IF( H389="D", 0, "Fehler" ) ) ) ), "")</f>
        <v/>
      </c>
      <c r="U389" s="220" t="str">
        <f xml:space="preserve"> IF( $E389&gt;0,IF(K389&gt;0, IF( K389="A", $E389, IF( K389="B", $E389 * Prozent_B, IF( K389="C", $E389 *Prozent_C, IF( K389="D", 0, "Fehler" ) ) ) ),T389), "")</f>
        <v/>
      </c>
      <c r="V389" s="213" t="str">
        <f t="shared" si="47"/>
        <v/>
      </c>
    </row>
    <row r="390" spans="1:22" ht="14.6" thickBot="1" x14ac:dyDescent="0.35">
      <c r="A390" s="222"/>
      <c r="B390" s="223"/>
      <c r="C390" s="222" t="s">
        <v>500</v>
      </c>
      <c r="D390" s="223"/>
      <c r="E390" s="223"/>
      <c r="F390" s="223"/>
      <c r="G390" s="226"/>
      <c r="H390" s="43"/>
      <c r="I390" s="42"/>
      <c r="J390" s="42"/>
      <c r="K390" s="213"/>
      <c r="L390" s="215"/>
      <c r="M390" s="216" t="str">
        <f t="shared" si="40"/>
        <v/>
      </c>
      <c r="N390" s="217" t="str">
        <f t="shared" si="41"/>
        <v/>
      </c>
      <c r="O390" s="217" t="str">
        <f t="shared" si="42"/>
        <v/>
      </c>
      <c r="P390" s="218" t="str">
        <f t="shared" si="43"/>
        <v/>
      </c>
      <c r="Q390" s="217" t="str">
        <f t="shared" si="44"/>
        <v/>
      </c>
      <c r="R390" s="217" t="str">
        <f t="shared" si="45"/>
        <v/>
      </c>
      <c r="S390" s="219" t="str">
        <f t="shared" si="46"/>
        <v/>
      </c>
      <c r="T390" s="220" t="str">
        <f xml:space="preserve"> IF(AND($E390&gt;0,H390&lt;&gt;""),IF( H390="A", $E390, IF( H390="B", $E390 * Prozent_B, IF( H390="C", $E390 *Prozent_C, IF( H390="D", 0, "Fehler" ) ) ) ), "")</f>
        <v/>
      </c>
      <c r="U390" s="220" t="str">
        <f xml:space="preserve"> IF( $E390&gt;0,IF(K390&gt;0, IF( K390="A", $E390, IF( K390="B", $E390 * Prozent_B, IF( K390="C", $E390 *Prozent_C, IF( K390="D", 0, "Fehler" ) ) ) ),T390), "")</f>
        <v/>
      </c>
      <c r="V390" s="213" t="str">
        <f t="shared" si="47"/>
        <v/>
      </c>
    </row>
    <row r="391" spans="1:22" ht="28.75" thickBot="1" x14ac:dyDescent="0.35">
      <c r="A391" s="222"/>
      <c r="B391" s="223"/>
      <c r="C391" s="222" t="s">
        <v>501</v>
      </c>
      <c r="D391" s="223"/>
      <c r="E391" s="223"/>
      <c r="F391" s="223"/>
      <c r="G391" s="226"/>
      <c r="H391" s="43"/>
      <c r="I391" s="42"/>
      <c r="J391" s="42"/>
      <c r="K391" s="213"/>
      <c r="L391" s="215"/>
      <c r="M391" s="216" t="str">
        <f t="shared" si="40"/>
        <v/>
      </c>
      <c r="N391" s="217" t="str">
        <f t="shared" si="41"/>
        <v/>
      </c>
      <c r="O391" s="217" t="str">
        <f t="shared" si="42"/>
        <v/>
      </c>
      <c r="P391" s="218" t="str">
        <f t="shared" si="43"/>
        <v/>
      </c>
      <c r="Q391" s="217" t="str">
        <f t="shared" si="44"/>
        <v/>
      </c>
      <c r="R391" s="217" t="str">
        <f t="shared" si="45"/>
        <v/>
      </c>
      <c r="S391" s="219" t="str">
        <f t="shared" si="46"/>
        <v/>
      </c>
      <c r="T391" s="220" t="str">
        <f xml:space="preserve"> IF(AND($E391&gt;0,H391&lt;&gt;""),IF( H391="A", $E391, IF( H391="B", $E391 * Prozent_B, IF( H391="C", $E391 *Prozent_C, IF( H391="D", 0, "Fehler" ) ) ) ), "")</f>
        <v/>
      </c>
      <c r="U391" s="220" t="str">
        <f xml:space="preserve"> IF( $E391&gt;0,IF(K391&gt;0, IF( K391="A", $E391, IF( K391="B", $E391 * Prozent_B, IF( K391="C", $E391 *Prozent_C, IF( K391="D", 0, "Fehler" ) ) ) ),T391), "")</f>
        <v/>
      </c>
      <c r="V391" s="213" t="str">
        <f t="shared" si="47"/>
        <v/>
      </c>
    </row>
    <row r="392" spans="1:22" ht="28.75" thickBot="1" x14ac:dyDescent="0.35">
      <c r="A392" s="222" t="s">
        <v>1403</v>
      </c>
      <c r="B392" s="223"/>
      <c r="C392" s="222" t="s">
        <v>972</v>
      </c>
      <c r="D392" s="223" t="s">
        <v>68</v>
      </c>
      <c r="E392" s="223"/>
      <c r="F392" s="223"/>
      <c r="G392" s="226"/>
      <c r="H392" s="43"/>
      <c r="I392" s="42"/>
      <c r="J392" s="42"/>
      <c r="K392" s="213"/>
      <c r="L392" s="215"/>
      <c r="M392" s="216" t="str">
        <f t="shared" si="40"/>
        <v>Muss</v>
      </c>
      <c r="N392" s="217" t="str">
        <f t="shared" si="41"/>
        <v/>
      </c>
      <c r="O392" s="217" t="str">
        <f t="shared" si="42"/>
        <v/>
      </c>
      <c r="P392" s="218" t="str">
        <f t="shared" si="43"/>
        <v/>
      </c>
      <c r="Q392" s="217" t="str">
        <f t="shared" si="44"/>
        <v/>
      </c>
      <c r="R392" s="217" t="str">
        <f t="shared" si="45"/>
        <v/>
      </c>
      <c r="S392" s="219" t="str">
        <f t="shared" si="46"/>
        <v/>
      </c>
      <c r="T392" s="220" t="str">
        <f xml:space="preserve"> IF(AND($E392&gt;0,H392&lt;&gt;""),IF( H392="A", $E392, IF( H392="B", $E392 * Prozent_B, IF( H392="C", $E392 *Prozent_C, IF( H392="D", 0, "Fehler" ) ) ) ), "")</f>
        <v/>
      </c>
      <c r="U392" s="220" t="str">
        <f xml:space="preserve"> IF( $E392&gt;0,IF(K392&gt;0, IF( K392="A", $E392, IF( K392="B", $E392 * Prozent_B, IF( K392="C", $E392 *Prozent_C, IF( K392="D", 0, "Fehler" ) ) ) ),T392), "")</f>
        <v/>
      </c>
      <c r="V392" s="213" t="str">
        <f t="shared" si="47"/>
        <v/>
      </c>
    </row>
    <row r="393" spans="1:22" ht="28.75" thickBot="1" x14ac:dyDescent="0.35">
      <c r="A393" s="222" t="s">
        <v>1404</v>
      </c>
      <c r="B393" s="223"/>
      <c r="C393" s="222" t="s">
        <v>973</v>
      </c>
      <c r="D393" s="223" t="s">
        <v>68</v>
      </c>
      <c r="E393" s="223"/>
      <c r="F393" s="223"/>
      <c r="G393" s="226"/>
      <c r="H393" s="43"/>
      <c r="I393" s="42"/>
      <c r="J393" s="42"/>
      <c r="K393" s="213"/>
      <c r="L393" s="215"/>
      <c r="M393" s="216" t="str">
        <f t="shared" si="40"/>
        <v>Muss</v>
      </c>
      <c r="N393" s="217" t="str">
        <f t="shared" si="41"/>
        <v/>
      </c>
      <c r="O393" s="217" t="str">
        <f t="shared" si="42"/>
        <v/>
      </c>
      <c r="P393" s="218" t="str">
        <f t="shared" si="43"/>
        <v/>
      </c>
      <c r="Q393" s="217" t="str">
        <f t="shared" si="44"/>
        <v/>
      </c>
      <c r="R393" s="217" t="str">
        <f t="shared" si="45"/>
        <v/>
      </c>
      <c r="S393" s="219" t="str">
        <f t="shared" si="46"/>
        <v/>
      </c>
      <c r="T393" s="220" t="str">
        <f xml:space="preserve"> IF(AND($E393&gt;0,H393&lt;&gt;""),IF( H393="A", $E393, IF( H393="B", $E393 * Prozent_B, IF( H393="C", $E393 *Prozent_C, IF( H393="D", 0, "Fehler" ) ) ) ), "")</f>
        <v/>
      </c>
      <c r="U393" s="220" t="str">
        <f xml:space="preserve"> IF( $E393&gt;0,IF(K393&gt;0, IF( K393="A", $E393, IF( K393="B", $E393 * Prozent_B, IF( K393="C", $E393 *Prozent_C, IF( K393="D", 0, "Fehler" ) ) ) ),T393), "")</f>
        <v/>
      </c>
      <c r="V393" s="213" t="str">
        <f t="shared" si="47"/>
        <v/>
      </c>
    </row>
    <row r="394" spans="1:22" ht="42.9" thickBot="1" x14ac:dyDescent="0.35">
      <c r="A394" s="222" t="s">
        <v>1405</v>
      </c>
      <c r="B394" s="223"/>
      <c r="C394" s="222" t="s">
        <v>974</v>
      </c>
      <c r="D394" s="223" t="s">
        <v>68</v>
      </c>
      <c r="E394" s="223"/>
      <c r="F394" s="223"/>
      <c r="G394" s="226"/>
      <c r="H394" s="43"/>
      <c r="I394" s="42"/>
      <c r="J394" s="42"/>
      <c r="K394" s="213"/>
      <c r="L394" s="215"/>
      <c r="M394" s="216" t="str">
        <f t="shared" ref="M394:M457" si="48">IF(ISERR(VALUE(SUBSTITUTE(A394,CHAR(160),""))),"",(IF(ISERROR(SEARCH("X",D394)),"Soll","Muss")))</f>
        <v>Muss</v>
      </c>
      <c r="N394" s="217" t="str">
        <f t="shared" ref="N394:N457" si="49">IF(AND(D394="x",F394&lt;&gt;""), "Fehler", "")</f>
        <v/>
      </c>
      <c r="O394" s="217" t="str">
        <f t="shared" ref="O394:O457" si="50">IF(M394="","",
      IF(M394="Soll",
           IF(NOT(ISNUMBER(E394)),"Fehler in Punktespalte",
                IF(NOT(E394&gt;0),"Fehler: Negative Punktzahl","")
               ),""
          )
     )</f>
        <v/>
      </c>
      <c r="P394" s="218" t="str">
        <f t="shared" ref="P394:P457" si="51">IF( AND(E394&gt;0,M394&lt;&gt;"soll"), "Fehler", "")</f>
        <v/>
      </c>
      <c r="Q394" s="217" t="str">
        <f t="shared" ref="Q394:Q457" si="52">IF( AND(A394="",D394="x"), "Fehler", "")</f>
        <v/>
      </c>
      <c r="R394" s="217" t="str">
        <f t="shared" ref="R394:R457" si="53">IF(AND(M394="Muss",NOT(E394="")),"Fehler","")</f>
        <v/>
      </c>
      <c r="S394" s="219" t="str">
        <f t="shared" ref="S394:S457" si="54">IF(
AND(F394&lt;&gt;"",OR(
ISERROR(SEARCH("Konzept",C394)),
ISERROR(SEARCH("benannt",C394)),
ISERROR(SEARCH("benennt",C394)),
ISERROR(SEARCH("gibt an",C394)),
ISERROR(SEARCH("erklärt",C394)),
ISERROR(SEARCH("erläutert",C394)),
))," 'E' richtig?",
IF(
AND(F394="",OR(
ISNUMBER(SEARCH("Konzept",C394)),
ISNUMBER(SEARCH("benannt",C394)),
ISNUMBER(SEARCH("benennt",C394)),
ISNUMBER(SEARCH("gibt an",C394)),
ISNUMBER(SEARCH("erklärt",C394)),
ISNUMBER(SEARCH("erläutert",C394))
)),"Fehlt hier 'E' ?",""))</f>
        <v/>
      </c>
      <c r="T394" s="220" t="str">
        <f xml:space="preserve"> IF(AND($E394&gt;0,H394&lt;&gt;""),IF( H394="A", $E394, IF( H394="B", $E394 * Prozent_B, IF( H394="C", $E394 *Prozent_C, IF( H394="D", 0, "Fehler" ) ) ) ), "")</f>
        <v/>
      </c>
      <c r="U394" s="220" t="str">
        <f xml:space="preserve"> IF( $E394&gt;0,IF(K394&gt;0, IF( K394="A", $E394, IF( K394="B", $E394 * Prozent_B, IF( K394="C", $E394 *Prozent_C, IF( K394="D", 0, "Fehler" ) ) ) ),T394), "")</f>
        <v/>
      </c>
      <c r="V394" s="213" t="str">
        <f t="shared" ref="V394:V457" si="55" xml:space="preserve"> IF( $M394 ="muss", IF(H394&lt;&gt;"",IF(IF(K394&gt;0, K394,H394)&lt;&gt;"A", "Fehler", ""), ""),"")</f>
        <v/>
      </c>
    </row>
    <row r="395" spans="1:22" ht="28.75" thickBot="1" x14ac:dyDescent="0.35">
      <c r="A395" s="222" t="s">
        <v>1406</v>
      </c>
      <c r="B395" s="223"/>
      <c r="C395" s="222" t="s">
        <v>975</v>
      </c>
      <c r="D395" s="223" t="s">
        <v>68</v>
      </c>
      <c r="E395" s="223"/>
      <c r="F395" s="223"/>
      <c r="G395" s="226"/>
      <c r="H395" s="43"/>
      <c r="I395" s="42"/>
      <c r="J395" s="42"/>
      <c r="K395" s="213"/>
      <c r="L395" s="215"/>
      <c r="M395" s="216" t="str">
        <f t="shared" si="48"/>
        <v>Muss</v>
      </c>
      <c r="N395" s="217" t="str">
        <f t="shared" si="49"/>
        <v/>
      </c>
      <c r="O395" s="217" t="str">
        <f t="shared" si="50"/>
        <v/>
      </c>
      <c r="P395" s="218" t="str">
        <f t="shared" si="51"/>
        <v/>
      </c>
      <c r="Q395" s="217" t="str">
        <f t="shared" si="52"/>
        <v/>
      </c>
      <c r="R395" s="217" t="str">
        <f t="shared" si="53"/>
        <v/>
      </c>
      <c r="S395" s="219" t="str">
        <f t="shared" si="54"/>
        <v/>
      </c>
      <c r="T395" s="220" t="str">
        <f xml:space="preserve"> IF(AND($E395&gt;0,H395&lt;&gt;""),IF( H395="A", $E395, IF( H395="B", $E395 * Prozent_B, IF( H395="C", $E395 *Prozent_C, IF( H395="D", 0, "Fehler" ) ) ) ), "")</f>
        <v/>
      </c>
      <c r="U395" s="220" t="str">
        <f xml:space="preserve"> IF( $E395&gt;0,IF(K395&gt;0, IF( K395="A", $E395, IF( K395="B", $E395 * Prozent_B, IF( K395="C", $E395 *Prozent_C, IF( K395="D", 0, "Fehler" ) ) ) ),T395), "")</f>
        <v/>
      </c>
      <c r="V395" s="213" t="str">
        <f t="shared" si="55"/>
        <v/>
      </c>
    </row>
    <row r="396" spans="1:22" ht="28.75" thickBot="1" x14ac:dyDescent="0.35">
      <c r="A396" s="222" t="s">
        <v>1407</v>
      </c>
      <c r="B396" s="223"/>
      <c r="C396" s="222" t="s">
        <v>976</v>
      </c>
      <c r="D396" s="223" t="s">
        <v>68</v>
      </c>
      <c r="E396" s="223"/>
      <c r="F396" s="223"/>
      <c r="G396" s="226"/>
      <c r="H396" s="43"/>
      <c r="I396" s="42"/>
      <c r="J396" s="42"/>
      <c r="K396" s="213"/>
      <c r="L396" s="215"/>
      <c r="M396" s="216" t="str">
        <f t="shared" si="48"/>
        <v>Muss</v>
      </c>
      <c r="N396" s="217" t="str">
        <f t="shared" si="49"/>
        <v/>
      </c>
      <c r="O396" s="217" t="str">
        <f t="shared" si="50"/>
        <v/>
      </c>
      <c r="P396" s="218" t="str">
        <f t="shared" si="51"/>
        <v/>
      </c>
      <c r="Q396" s="217" t="str">
        <f t="shared" si="52"/>
        <v/>
      </c>
      <c r="R396" s="217" t="str">
        <f t="shared" si="53"/>
        <v/>
      </c>
      <c r="S396" s="219" t="str">
        <f t="shared" si="54"/>
        <v/>
      </c>
      <c r="T396" s="220" t="str">
        <f xml:space="preserve"> IF(AND($E396&gt;0,H396&lt;&gt;""),IF( H396="A", $E396, IF( H396="B", $E396 * Prozent_B, IF( H396="C", $E396 *Prozent_C, IF( H396="D", 0, "Fehler" ) ) ) ), "")</f>
        <v/>
      </c>
      <c r="U396" s="220" t="str">
        <f xml:space="preserve"> IF( $E396&gt;0,IF(K396&gt;0, IF( K396="A", $E396, IF( K396="B", $E396 * Prozent_B, IF( K396="C", $E396 *Prozent_C, IF( K396="D", 0, "Fehler" ) ) ) ),T396), "")</f>
        <v/>
      </c>
      <c r="V396" s="213" t="str">
        <f t="shared" si="55"/>
        <v/>
      </c>
    </row>
    <row r="397" spans="1:22" ht="28.75" thickBot="1" x14ac:dyDescent="0.35">
      <c r="A397" s="222" t="s">
        <v>1408</v>
      </c>
      <c r="B397" s="223"/>
      <c r="C397" s="222" t="s">
        <v>977</v>
      </c>
      <c r="D397" s="223" t="s">
        <v>68</v>
      </c>
      <c r="E397" s="223"/>
      <c r="F397" s="223"/>
      <c r="G397" s="226"/>
      <c r="H397" s="43"/>
      <c r="I397" s="42"/>
      <c r="J397" s="42"/>
      <c r="K397" s="213"/>
      <c r="L397" s="215"/>
      <c r="M397" s="216" t="str">
        <f t="shared" si="48"/>
        <v>Muss</v>
      </c>
      <c r="N397" s="217" t="str">
        <f t="shared" si="49"/>
        <v/>
      </c>
      <c r="O397" s="217" t="str">
        <f t="shared" si="50"/>
        <v/>
      </c>
      <c r="P397" s="218" t="str">
        <f t="shared" si="51"/>
        <v/>
      </c>
      <c r="Q397" s="217" t="str">
        <f t="shared" si="52"/>
        <v/>
      </c>
      <c r="R397" s="217" t="str">
        <f t="shared" si="53"/>
        <v/>
      </c>
      <c r="S397" s="219" t="str">
        <f t="shared" si="54"/>
        <v/>
      </c>
      <c r="T397" s="220" t="str">
        <f xml:space="preserve"> IF(AND($E397&gt;0,H397&lt;&gt;""),IF( H397="A", $E397, IF( H397="B", $E397 * Prozent_B, IF( H397="C", $E397 *Prozent_C, IF( H397="D", 0, "Fehler" ) ) ) ), "")</f>
        <v/>
      </c>
      <c r="U397" s="220" t="str">
        <f xml:space="preserve"> IF( $E397&gt;0,IF(K397&gt;0, IF( K397="A", $E397, IF( K397="B", $E397 * Prozent_B, IF( K397="C", $E397 *Prozent_C, IF( K397="D", 0, "Fehler" ) ) ) ),T397), "")</f>
        <v/>
      </c>
      <c r="V397" s="213" t="str">
        <f t="shared" si="55"/>
        <v/>
      </c>
    </row>
    <row r="398" spans="1:22" ht="28.75" thickBot="1" x14ac:dyDescent="0.35">
      <c r="A398" s="222" t="s">
        <v>1409</v>
      </c>
      <c r="B398" s="223"/>
      <c r="C398" s="222" t="s">
        <v>978</v>
      </c>
      <c r="D398" s="223" t="s">
        <v>68</v>
      </c>
      <c r="E398" s="223"/>
      <c r="F398" s="223"/>
      <c r="G398" s="226"/>
      <c r="H398" s="43"/>
      <c r="I398" s="42"/>
      <c r="J398" s="42"/>
      <c r="K398" s="213"/>
      <c r="L398" s="215"/>
      <c r="M398" s="216" t="str">
        <f t="shared" si="48"/>
        <v>Muss</v>
      </c>
      <c r="N398" s="217" t="str">
        <f t="shared" si="49"/>
        <v/>
      </c>
      <c r="O398" s="217" t="str">
        <f t="shared" si="50"/>
        <v/>
      </c>
      <c r="P398" s="218" t="str">
        <f t="shared" si="51"/>
        <v/>
      </c>
      <c r="Q398" s="217" t="str">
        <f t="shared" si="52"/>
        <v/>
      </c>
      <c r="R398" s="217" t="str">
        <f t="shared" si="53"/>
        <v/>
      </c>
      <c r="S398" s="219" t="str">
        <f t="shared" si="54"/>
        <v/>
      </c>
      <c r="T398" s="220" t="str">
        <f xml:space="preserve"> IF(AND($E398&gt;0,H398&lt;&gt;""),IF( H398="A", $E398, IF( H398="B", $E398 * Prozent_B, IF( H398="C", $E398 *Prozent_C, IF( H398="D", 0, "Fehler" ) ) ) ), "")</f>
        <v/>
      </c>
      <c r="U398" s="220" t="str">
        <f xml:space="preserve"> IF( $E398&gt;0,IF(K398&gt;0, IF( K398="A", $E398, IF( K398="B", $E398 * Prozent_B, IF( K398="C", $E398 *Prozent_C, IF( K398="D", 0, "Fehler" ) ) ) ),T398), "")</f>
        <v/>
      </c>
      <c r="V398" s="213" t="str">
        <f t="shared" si="55"/>
        <v/>
      </c>
    </row>
    <row r="399" spans="1:22" ht="28.75" thickBot="1" x14ac:dyDescent="0.35">
      <c r="A399" s="222" t="s">
        <v>1410</v>
      </c>
      <c r="B399" s="223"/>
      <c r="C399" s="222" t="s">
        <v>979</v>
      </c>
      <c r="D399" s="223" t="s">
        <v>68</v>
      </c>
      <c r="E399" s="223"/>
      <c r="F399" s="223"/>
      <c r="G399" s="226"/>
      <c r="H399" s="43"/>
      <c r="I399" s="42"/>
      <c r="J399" s="42"/>
      <c r="K399" s="213"/>
      <c r="L399" s="215"/>
      <c r="M399" s="216" t="str">
        <f t="shared" si="48"/>
        <v>Muss</v>
      </c>
      <c r="N399" s="217" t="str">
        <f t="shared" si="49"/>
        <v/>
      </c>
      <c r="O399" s="217" t="str">
        <f t="shared" si="50"/>
        <v/>
      </c>
      <c r="P399" s="218" t="str">
        <f t="shared" si="51"/>
        <v/>
      </c>
      <c r="Q399" s="217" t="str">
        <f t="shared" si="52"/>
        <v/>
      </c>
      <c r="R399" s="217" t="str">
        <f t="shared" si="53"/>
        <v/>
      </c>
      <c r="S399" s="219" t="str">
        <f t="shared" si="54"/>
        <v/>
      </c>
      <c r="T399" s="220" t="str">
        <f xml:space="preserve"> IF(AND($E399&gt;0,H399&lt;&gt;""),IF( H399="A", $E399, IF( H399="B", $E399 * Prozent_B, IF( H399="C", $E399 *Prozent_C, IF( H399="D", 0, "Fehler" ) ) ) ), "")</f>
        <v/>
      </c>
      <c r="U399" s="220" t="str">
        <f xml:space="preserve"> IF( $E399&gt;0,IF(K399&gt;0, IF( K399="A", $E399, IF( K399="B", $E399 * Prozent_B, IF( K399="C", $E399 *Prozent_C, IF( K399="D", 0, "Fehler" ) ) ) ),T399), "")</f>
        <v/>
      </c>
      <c r="V399" s="213" t="str">
        <f t="shared" si="55"/>
        <v/>
      </c>
    </row>
    <row r="400" spans="1:22" ht="42.9" thickBot="1" x14ac:dyDescent="0.35">
      <c r="A400" s="222" t="s">
        <v>1411</v>
      </c>
      <c r="B400" s="223"/>
      <c r="C400" s="222" t="s">
        <v>980</v>
      </c>
      <c r="D400" s="223" t="s">
        <v>68</v>
      </c>
      <c r="E400" s="223"/>
      <c r="F400" s="223"/>
      <c r="G400" s="226"/>
      <c r="H400" s="43"/>
      <c r="I400" s="42"/>
      <c r="J400" s="42"/>
      <c r="K400" s="213"/>
      <c r="L400" s="215"/>
      <c r="M400" s="216" t="str">
        <f t="shared" si="48"/>
        <v>Muss</v>
      </c>
      <c r="N400" s="217" t="str">
        <f t="shared" si="49"/>
        <v/>
      </c>
      <c r="O400" s="217" t="str">
        <f t="shared" si="50"/>
        <v/>
      </c>
      <c r="P400" s="218" t="str">
        <f t="shared" si="51"/>
        <v/>
      </c>
      <c r="Q400" s="217" t="str">
        <f t="shared" si="52"/>
        <v/>
      </c>
      <c r="R400" s="217" t="str">
        <f t="shared" si="53"/>
        <v/>
      </c>
      <c r="S400" s="219" t="str">
        <f t="shared" si="54"/>
        <v/>
      </c>
      <c r="T400" s="220" t="str">
        <f xml:space="preserve"> IF(AND($E400&gt;0,H400&lt;&gt;""),IF( H400="A", $E400, IF( H400="B", $E400 * Prozent_B, IF( H400="C", $E400 *Prozent_C, IF( H400="D", 0, "Fehler" ) ) ) ), "")</f>
        <v/>
      </c>
      <c r="U400" s="220" t="str">
        <f xml:space="preserve"> IF( $E400&gt;0,IF(K400&gt;0, IF( K400="A", $E400, IF( K400="B", $E400 * Prozent_B, IF( K400="C", $E400 *Prozent_C, IF( K400="D", 0, "Fehler" ) ) ) ),T400), "")</f>
        <v/>
      </c>
      <c r="V400" s="213" t="str">
        <f t="shared" si="55"/>
        <v/>
      </c>
    </row>
    <row r="401" spans="1:22" ht="28.75" thickBot="1" x14ac:dyDescent="0.35">
      <c r="A401" s="222" t="s">
        <v>1412</v>
      </c>
      <c r="B401" s="223"/>
      <c r="C401" s="222" t="s">
        <v>981</v>
      </c>
      <c r="D401" s="223" t="s">
        <v>68</v>
      </c>
      <c r="E401" s="223"/>
      <c r="F401" s="223"/>
      <c r="G401" s="226"/>
      <c r="H401" s="43"/>
      <c r="I401" s="42"/>
      <c r="J401" s="42"/>
      <c r="K401" s="213"/>
      <c r="L401" s="215"/>
      <c r="M401" s="216" t="str">
        <f t="shared" si="48"/>
        <v>Muss</v>
      </c>
      <c r="N401" s="217" t="str">
        <f t="shared" si="49"/>
        <v/>
      </c>
      <c r="O401" s="217" t="str">
        <f t="shared" si="50"/>
        <v/>
      </c>
      <c r="P401" s="218" t="str">
        <f t="shared" si="51"/>
        <v/>
      </c>
      <c r="Q401" s="217" t="str">
        <f t="shared" si="52"/>
        <v/>
      </c>
      <c r="R401" s="217" t="str">
        <f t="shared" si="53"/>
        <v/>
      </c>
      <c r="S401" s="219" t="str">
        <f t="shared" si="54"/>
        <v/>
      </c>
      <c r="T401" s="220" t="str">
        <f xml:space="preserve"> IF(AND($E401&gt;0,H401&lt;&gt;""),IF( H401="A", $E401, IF( H401="B", $E401 * Prozent_B, IF( H401="C", $E401 *Prozent_C, IF( H401="D", 0, "Fehler" ) ) ) ), "")</f>
        <v/>
      </c>
      <c r="U401" s="220" t="str">
        <f xml:space="preserve"> IF( $E401&gt;0,IF(K401&gt;0, IF( K401="A", $E401, IF( K401="B", $E401 * Prozent_B, IF( K401="C", $E401 *Prozent_C, IF( K401="D", 0, "Fehler" ) ) ) ),T401), "")</f>
        <v/>
      </c>
      <c r="V401" s="213" t="str">
        <f t="shared" si="55"/>
        <v/>
      </c>
    </row>
    <row r="402" spans="1:22" ht="28.75" thickBot="1" x14ac:dyDescent="0.35">
      <c r="A402" s="222" t="s">
        <v>1413</v>
      </c>
      <c r="B402" s="223"/>
      <c r="C402" s="222" t="s">
        <v>982</v>
      </c>
      <c r="D402" s="223" t="s">
        <v>68</v>
      </c>
      <c r="E402" s="223"/>
      <c r="F402" s="223"/>
      <c r="G402" s="226"/>
      <c r="H402" s="43"/>
      <c r="I402" s="42"/>
      <c r="J402" s="42"/>
      <c r="K402" s="213"/>
      <c r="L402" s="215"/>
      <c r="M402" s="216" t="str">
        <f t="shared" si="48"/>
        <v>Muss</v>
      </c>
      <c r="N402" s="217" t="str">
        <f t="shared" si="49"/>
        <v/>
      </c>
      <c r="O402" s="217" t="str">
        <f t="shared" si="50"/>
        <v/>
      </c>
      <c r="P402" s="218" t="str">
        <f t="shared" si="51"/>
        <v/>
      </c>
      <c r="Q402" s="217" t="str">
        <f t="shared" si="52"/>
        <v/>
      </c>
      <c r="R402" s="217" t="str">
        <f t="shared" si="53"/>
        <v/>
      </c>
      <c r="S402" s="219" t="str">
        <f t="shared" si="54"/>
        <v/>
      </c>
      <c r="T402" s="220" t="str">
        <f xml:space="preserve"> IF(AND($E402&gt;0,H402&lt;&gt;""),IF( H402="A", $E402, IF( H402="B", $E402 * Prozent_B, IF( H402="C", $E402 *Prozent_C, IF( H402="D", 0, "Fehler" ) ) ) ), "")</f>
        <v/>
      </c>
      <c r="U402" s="220" t="str">
        <f xml:space="preserve"> IF( $E402&gt;0,IF(K402&gt;0, IF( K402="A", $E402, IF( K402="B", $E402 * Prozent_B, IF( K402="C", $E402 *Prozent_C, IF( K402="D", 0, "Fehler" ) ) ) ),T402), "")</f>
        <v/>
      </c>
      <c r="V402" s="213" t="str">
        <f t="shared" si="55"/>
        <v/>
      </c>
    </row>
    <row r="403" spans="1:22" ht="42.9" thickBot="1" x14ac:dyDescent="0.35">
      <c r="A403" s="222" t="s">
        <v>1414</v>
      </c>
      <c r="B403" s="223"/>
      <c r="C403" s="222" t="s">
        <v>983</v>
      </c>
      <c r="D403" s="223" t="s">
        <v>68</v>
      </c>
      <c r="E403" s="223"/>
      <c r="F403" s="223"/>
      <c r="G403" s="226"/>
      <c r="H403" s="43"/>
      <c r="I403" s="42"/>
      <c r="J403" s="42"/>
      <c r="K403" s="213"/>
      <c r="L403" s="215"/>
      <c r="M403" s="216" t="str">
        <f t="shared" si="48"/>
        <v>Muss</v>
      </c>
      <c r="N403" s="217" t="str">
        <f t="shared" si="49"/>
        <v/>
      </c>
      <c r="O403" s="217" t="str">
        <f t="shared" si="50"/>
        <v/>
      </c>
      <c r="P403" s="218" t="str">
        <f t="shared" si="51"/>
        <v/>
      </c>
      <c r="Q403" s="217" t="str">
        <f t="shared" si="52"/>
        <v/>
      </c>
      <c r="R403" s="217" t="str">
        <f t="shared" si="53"/>
        <v/>
      </c>
      <c r="S403" s="219" t="str">
        <f t="shared" si="54"/>
        <v/>
      </c>
      <c r="T403" s="220" t="str">
        <f xml:space="preserve"> IF(AND($E403&gt;0,H403&lt;&gt;""),IF( H403="A", $E403, IF( H403="B", $E403 * Prozent_B, IF( H403="C", $E403 *Prozent_C, IF( H403="D", 0, "Fehler" ) ) ) ), "")</f>
        <v/>
      </c>
      <c r="U403" s="220" t="str">
        <f xml:space="preserve"> IF( $E403&gt;0,IF(K403&gt;0, IF( K403="A", $E403, IF( K403="B", $E403 * Prozent_B, IF( K403="C", $E403 *Prozent_C, IF( K403="D", 0, "Fehler" ) ) ) ),T403), "")</f>
        <v/>
      </c>
      <c r="V403" s="213" t="str">
        <f t="shared" si="55"/>
        <v/>
      </c>
    </row>
    <row r="404" spans="1:22" ht="28.75" thickBot="1" x14ac:dyDescent="0.35">
      <c r="A404" s="222" t="s">
        <v>1415</v>
      </c>
      <c r="B404" s="223"/>
      <c r="C404" s="222" t="s">
        <v>984</v>
      </c>
      <c r="D404" s="223" t="s">
        <v>68</v>
      </c>
      <c r="E404" s="223"/>
      <c r="F404" s="223"/>
      <c r="G404" s="226"/>
      <c r="H404" s="43"/>
      <c r="I404" s="42"/>
      <c r="J404" s="42"/>
      <c r="K404" s="213"/>
      <c r="L404" s="215"/>
      <c r="M404" s="216" t="str">
        <f t="shared" si="48"/>
        <v>Muss</v>
      </c>
      <c r="N404" s="217" t="str">
        <f t="shared" si="49"/>
        <v/>
      </c>
      <c r="O404" s="217" t="str">
        <f t="shared" si="50"/>
        <v/>
      </c>
      <c r="P404" s="218" t="str">
        <f t="shared" si="51"/>
        <v/>
      </c>
      <c r="Q404" s="217" t="str">
        <f t="shared" si="52"/>
        <v/>
      </c>
      <c r="R404" s="217" t="str">
        <f t="shared" si="53"/>
        <v/>
      </c>
      <c r="S404" s="219" t="str">
        <f t="shared" si="54"/>
        <v/>
      </c>
      <c r="T404" s="220" t="str">
        <f xml:space="preserve"> IF(AND($E404&gt;0,H404&lt;&gt;""),IF( H404="A", $E404, IF( H404="B", $E404 * Prozent_B, IF( H404="C", $E404 *Prozent_C, IF( H404="D", 0, "Fehler" ) ) ) ), "")</f>
        <v/>
      </c>
      <c r="U404" s="220" t="str">
        <f xml:space="preserve"> IF( $E404&gt;0,IF(K404&gt;0, IF( K404="A", $E404, IF( K404="B", $E404 * Prozent_B, IF( K404="C", $E404 *Prozent_C, IF( K404="D", 0, "Fehler" ) ) ) ),T404), "")</f>
        <v/>
      </c>
      <c r="V404" s="213" t="str">
        <f t="shared" si="55"/>
        <v/>
      </c>
    </row>
    <row r="405" spans="1:22" ht="57" thickBot="1" x14ac:dyDescent="0.35">
      <c r="A405" s="222" t="s">
        <v>1416</v>
      </c>
      <c r="B405" s="223"/>
      <c r="C405" s="222" t="s">
        <v>985</v>
      </c>
      <c r="D405" s="223" t="s">
        <v>68</v>
      </c>
      <c r="E405" s="223"/>
      <c r="F405" s="223"/>
      <c r="G405" s="226"/>
      <c r="H405" s="43"/>
      <c r="I405" s="42"/>
      <c r="J405" s="42"/>
      <c r="K405" s="213"/>
      <c r="L405" s="215"/>
      <c r="M405" s="216" t="str">
        <f t="shared" si="48"/>
        <v>Muss</v>
      </c>
      <c r="N405" s="217" t="str">
        <f t="shared" si="49"/>
        <v/>
      </c>
      <c r="O405" s="217" t="str">
        <f t="shared" si="50"/>
        <v/>
      </c>
      <c r="P405" s="218" t="str">
        <f t="shared" si="51"/>
        <v/>
      </c>
      <c r="Q405" s="217" t="str">
        <f t="shared" si="52"/>
        <v/>
      </c>
      <c r="R405" s="217" t="str">
        <f t="shared" si="53"/>
        <v/>
      </c>
      <c r="S405" s="219" t="str">
        <f t="shared" si="54"/>
        <v/>
      </c>
      <c r="T405" s="220" t="str">
        <f xml:space="preserve"> IF(AND($E405&gt;0,H405&lt;&gt;""),IF( H405="A", $E405, IF( H405="B", $E405 * Prozent_B, IF( H405="C", $E405 *Prozent_C, IF( H405="D", 0, "Fehler" ) ) ) ), "")</f>
        <v/>
      </c>
      <c r="U405" s="220" t="str">
        <f xml:space="preserve"> IF( $E405&gt;0,IF(K405&gt;0, IF( K405="A", $E405, IF( K405="B", $E405 * Prozent_B, IF( K405="C", $E405 *Prozent_C, IF( K405="D", 0, "Fehler" ) ) ) ),T405), "")</f>
        <v/>
      </c>
      <c r="V405" s="213" t="str">
        <f t="shared" si="55"/>
        <v/>
      </c>
    </row>
    <row r="406" spans="1:22" ht="42.9" thickBot="1" x14ac:dyDescent="0.35">
      <c r="A406" s="222" t="s">
        <v>1417</v>
      </c>
      <c r="B406" s="223"/>
      <c r="C406" s="222" t="s">
        <v>986</v>
      </c>
      <c r="D406" s="223" t="s">
        <v>68</v>
      </c>
      <c r="E406" s="223"/>
      <c r="F406" s="223"/>
      <c r="G406" s="226"/>
      <c r="H406" s="43"/>
      <c r="I406" s="42"/>
      <c r="J406" s="42"/>
      <c r="K406" s="213"/>
      <c r="L406" s="215"/>
      <c r="M406" s="216" t="str">
        <f t="shared" si="48"/>
        <v>Muss</v>
      </c>
      <c r="N406" s="217" t="str">
        <f t="shared" si="49"/>
        <v/>
      </c>
      <c r="O406" s="217" t="str">
        <f t="shared" si="50"/>
        <v/>
      </c>
      <c r="P406" s="218" t="str">
        <f t="shared" si="51"/>
        <v/>
      </c>
      <c r="Q406" s="217" t="str">
        <f t="shared" si="52"/>
        <v/>
      </c>
      <c r="R406" s="217" t="str">
        <f t="shared" si="53"/>
        <v/>
      </c>
      <c r="S406" s="219" t="str">
        <f t="shared" si="54"/>
        <v/>
      </c>
      <c r="T406" s="220" t="str">
        <f xml:space="preserve"> IF(AND($E406&gt;0,H406&lt;&gt;""),IF( H406="A", $E406, IF( H406="B", $E406 * Prozent_B, IF( H406="C", $E406 *Prozent_C, IF( H406="D", 0, "Fehler" ) ) ) ), "")</f>
        <v/>
      </c>
      <c r="U406" s="220" t="str">
        <f xml:space="preserve"> IF( $E406&gt;0,IF(K406&gt;0, IF( K406="A", $E406, IF( K406="B", $E406 * Prozent_B, IF( K406="C", $E406 *Prozent_C, IF( K406="D", 0, "Fehler" ) ) ) ),T406), "")</f>
        <v/>
      </c>
      <c r="V406" s="213" t="str">
        <f t="shared" si="55"/>
        <v/>
      </c>
    </row>
    <row r="407" spans="1:22" ht="42.9" thickBot="1" x14ac:dyDescent="0.35">
      <c r="A407" s="222" t="s">
        <v>1418</v>
      </c>
      <c r="B407" s="223"/>
      <c r="C407" s="222" t="s">
        <v>987</v>
      </c>
      <c r="D407" s="223" t="s">
        <v>68</v>
      </c>
      <c r="E407" s="223"/>
      <c r="F407" s="223"/>
      <c r="G407" s="226"/>
      <c r="H407" s="43"/>
      <c r="I407" s="42"/>
      <c r="J407" s="42"/>
      <c r="K407" s="213"/>
      <c r="L407" s="215"/>
      <c r="M407" s="216" t="str">
        <f t="shared" si="48"/>
        <v>Muss</v>
      </c>
      <c r="N407" s="217" t="str">
        <f t="shared" si="49"/>
        <v/>
      </c>
      <c r="O407" s="217" t="str">
        <f t="shared" si="50"/>
        <v/>
      </c>
      <c r="P407" s="218" t="str">
        <f t="shared" si="51"/>
        <v/>
      </c>
      <c r="Q407" s="217" t="str">
        <f t="shared" si="52"/>
        <v/>
      </c>
      <c r="R407" s="217" t="str">
        <f t="shared" si="53"/>
        <v/>
      </c>
      <c r="S407" s="219" t="str">
        <f t="shared" si="54"/>
        <v/>
      </c>
      <c r="T407" s="220" t="str">
        <f xml:space="preserve"> IF(AND($E407&gt;0,H407&lt;&gt;""),IF( H407="A", $E407, IF( H407="B", $E407 * Prozent_B, IF( H407="C", $E407 *Prozent_C, IF( H407="D", 0, "Fehler" ) ) ) ), "")</f>
        <v/>
      </c>
      <c r="U407" s="220" t="str">
        <f xml:space="preserve"> IF( $E407&gt;0,IF(K407&gt;0, IF( K407="A", $E407, IF( K407="B", $E407 * Prozent_B, IF( K407="C", $E407 *Prozent_C, IF( K407="D", 0, "Fehler" ) ) ) ),T407), "")</f>
        <v/>
      </c>
      <c r="V407" s="213" t="str">
        <f t="shared" si="55"/>
        <v/>
      </c>
    </row>
    <row r="408" spans="1:22" ht="57" thickBot="1" x14ac:dyDescent="0.35">
      <c r="A408" s="222" t="s">
        <v>1419</v>
      </c>
      <c r="B408" s="223"/>
      <c r="C408" s="222" t="s">
        <v>988</v>
      </c>
      <c r="D408" s="223" t="s">
        <v>68</v>
      </c>
      <c r="E408" s="223"/>
      <c r="F408" s="223"/>
      <c r="G408" s="226"/>
      <c r="H408" s="43"/>
      <c r="I408" s="42"/>
      <c r="J408" s="42"/>
      <c r="K408" s="213"/>
      <c r="L408" s="215"/>
      <c r="M408" s="216" t="str">
        <f t="shared" si="48"/>
        <v>Muss</v>
      </c>
      <c r="N408" s="217" t="str">
        <f t="shared" si="49"/>
        <v/>
      </c>
      <c r="O408" s="217" t="str">
        <f t="shared" si="50"/>
        <v/>
      </c>
      <c r="P408" s="218" t="str">
        <f t="shared" si="51"/>
        <v/>
      </c>
      <c r="Q408" s="217" t="str">
        <f t="shared" si="52"/>
        <v/>
      </c>
      <c r="R408" s="217" t="str">
        <f t="shared" si="53"/>
        <v/>
      </c>
      <c r="S408" s="219" t="str">
        <f t="shared" si="54"/>
        <v/>
      </c>
      <c r="T408" s="220" t="str">
        <f xml:space="preserve"> IF(AND($E408&gt;0,H408&lt;&gt;""),IF( H408="A", $E408, IF( H408="B", $E408 * Prozent_B, IF( H408="C", $E408 *Prozent_C, IF( H408="D", 0, "Fehler" ) ) ) ), "")</f>
        <v/>
      </c>
      <c r="U408" s="220" t="str">
        <f xml:space="preserve"> IF( $E408&gt;0,IF(K408&gt;0, IF( K408="A", $E408, IF( K408="B", $E408 * Prozent_B, IF( K408="C", $E408 *Prozent_C, IF( K408="D", 0, "Fehler" ) ) ) ),T408), "")</f>
        <v/>
      </c>
      <c r="V408" s="213" t="str">
        <f t="shared" si="55"/>
        <v/>
      </c>
    </row>
    <row r="409" spans="1:22" ht="42.9" thickBot="1" x14ac:dyDescent="0.35">
      <c r="A409" s="222" t="s">
        <v>1420</v>
      </c>
      <c r="B409" s="223"/>
      <c r="C409" s="222" t="s">
        <v>989</v>
      </c>
      <c r="D409" s="223" t="s">
        <v>68</v>
      </c>
      <c r="E409" s="223"/>
      <c r="F409" s="223"/>
      <c r="G409" s="226"/>
      <c r="H409" s="43"/>
      <c r="I409" s="42"/>
      <c r="J409" s="42"/>
      <c r="K409" s="213"/>
      <c r="L409" s="215"/>
      <c r="M409" s="216" t="str">
        <f t="shared" si="48"/>
        <v>Muss</v>
      </c>
      <c r="N409" s="217" t="str">
        <f t="shared" si="49"/>
        <v/>
      </c>
      <c r="O409" s="217" t="str">
        <f t="shared" si="50"/>
        <v/>
      </c>
      <c r="P409" s="218" t="str">
        <f t="shared" si="51"/>
        <v/>
      </c>
      <c r="Q409" s="217" t="str">
        <f t="shared" si="52"/>
        <v/>
      </c>
      <c r="R409" s="217" t="str">
        <f t="shared" si="53"/>
        <v/>
      </c>
      <c r="S409" s="219" t="str">
        <f t="shared" si="54"/>
        <v/>
      </c>
      <c r="T409" s="220" t="str">
        <f xml:space="preserve"> IF(AND($E409&gt;0,H409&lt;&gt;""),IF( H409="A", $E409, IF( H409="B", $E409 * Prozent_B, IF( H409="C", $E409 *Prozent_C, IF( H409="D", 0, "Fehler" ) ) ) ), "")</f>
        <v/>
      </c>
      <c r="U409" s="220" t="str">
        <f xml:space="preserve"> IF( $E409&gt;0,IF(K409&gt;0, IF( K409="A", $E409, IF( K409="B", $E409 * Prozent_B, IF( K409="C", $E409 *Prozent_C, IF( K409="D", 0, "Fehler" ) ) ) ),T409), "")</f>
        <v/>
      </c>
      <c r="V409" s="213" t="str">
        <f t="shared" si="55"/>
        <v/>
      </c>
    </row>
    <row r="410" spans="1:22" ht="71.150000000000006" thickBot="1" x14ac:dyDescent="0.35">
      <c r="A410" s="222" t="s">
        <v>1421</v>
      </c>
      <c r="B410" s="223"/>
      <c r="C410" s="222" t="s">
        <v>502</v>
      </c>
      <c r="D410" s="223" t="s">
        <v>68</v>
      </c>
      <c r="E410" s="223"/>
      <c r="F410" s="223"/>
      <c r="G410" s="226"/>
      <c r="H410" s="43"/>
      <c r="I410" s="42"/>
      <c r="J410" s="42"/>
      <c r="K410" s="213"/>
      <c r="L410" s="215"/>
      <c r="M410" s="216" t="str">
        <f t="shared" si="48"/>
        <v>Muss</v>
      </c>
      <c r="N410" s="217" t="str">
        <f t="shared" si="49"/>
        <v/>
      </c>
      <c r="O410" s="217" t="str">
        <f t="shared" si="50"/>
        <v/>
      </c>
      <c r="P410" s="218" t="str">
        <f t="shared" si="51"/>
        <v/>
      </c>
      <c r="Q410" s="217" t="str">
        <f t="shared" si="52"/>
        <v/>
      </c>
      <c r="R410" s="217" t="str">
        <f t="shared" si="53"/>
        <v/>
      </c>
      <c r="S410" s="219" t="str">
        <f t="shared" si="54"/>
        <v/>
      </c>
      <c r="T410" s="220" t="str">
        <f xml:space="preserve"> IF(AND($E410&gt;0,H410&lt;&gt;""),IF( H410="A", $E410, IF( H410="B", $E410 * Prozent_B, IF( H410="C", $E410 *Prozent_C, IF( H410="D", 0, "Fehler" ) ) ) ), "")</f>
        <v/>
      </c>
      <c r="U410" s="220" t="str">
        <f xml:space="preserve"> IF( $E410&gt;0,IF(K410&gt;0, IF( K410="A", $E410, IF( K410="B", $E410 * Prozent_B, IF( K410="C", $E410 *Prozent_C, IF( K410="D", 0, "Fehler" ) ) ) ),T410), "")</f>
        <v/>
      </c>
      <c r="V410" s="213" t="str">
        <f t="shared" si="55"/>
        <v/>
      </c>
    </row>
    <row r="411" spans="1:22" ht="15.9" thickBot="1" x14ac:dyDescent="0.35">
      <c r="A411" s="222"/>
      <c r="B411" s="223"/>
      <c r="C411" s="229" t="s">
        <v>990</v>
      </c>
      <c r="D411" s="223"/>
      <c r="E411" s="223"/>
      <c r="F411" s="223"/>
      <c r="G411" s="226"/>
      <c r="H411" s="43"/>
      <c r="I411" s="42"/>
      <c r="J411" s="42"/>
      <c r="K411" s="213"/>
      <c r="L411" s="215"/>
      <c r="M411" s="216" t="str">
        <f t="shared" si="48"/>
        <v/>
      </c>
      <c r="N411" s="217" t="str">
        <f t="shared" si="49"/>
        <v/>
      </c>
      <c r="O411" s="217" t="str">
        <f t="shared" si="50"/>
        <v/>
      </c>
      <c r="P411" s="218" t="str">
        <f t="shared" si="51"/>
        <v/>
      </c>
      <c r="Q411" s="217" t="str">
        <f t="shared" si="52"/>
        <v/>
      </c>
      <c r="R411" s="217" t="str">
        <f t="shared" si="53"/>
        <v/>
      </c>
      <c r="S411" s="219" t="str">
        <f t="shared" si="54"/>
        <v/>
      </c>
      <c r="T411" s="220" t="str">
        <f xml:space="preserve"> IF(AND($E411&gt;0,H411&lt;&gt;""),IF( H411="A", $E411, IF( H411="B", $E411 * Prozent_B, IF( H411="C", $E411 *Prozent_C, IF( H411="D", 0, "Fehler" ) ) ) ), "")</f>
        <v/>
      </c>
      <c r="U411" s="220" t="str">
        <f xml:space="preserve"> IF( $E411&gt;0,IF(K411&gt;0, IF( K411="A", $E411, IF( K411="B", $E411 * Prozent_B, IF( K411="C", $E411 *Prozent_C, IF( K411="D", 0, "Fehler" ) ) ) ),T411), "")</f>
        <v/>
      </c>
      <c r="V411" s="213" t="str">
        <f t="shared" si="55"/>
        <v/>
      </c>
    </row>
    <row r="412" spans="1:22" ht="14.6" thickBot="1" x14ac:dyDescent="0.35">
      <c r="A412" s="222" t="s">
        <v>1422</v>
      </c>
      <c r="B412" s="223"/>
      <c r="C412" s="222" t="s">
        <v>503</v>
      </c>
      <c r="D412" s="223" t="s">
        <v>68</v>
      </c>
      <c r="E412" s="223"/>
      <c r="F412" s="223"/>
      <c r="G412" s="226"/>
      <c r="H412" s="43"/>
      <c r="I412" s="42"/>
      <c r="J412" s="42"/>
      <c r="K412" s="213"/>
      <c r="L412" s="215"/>
      <c r="M412" s="216" t="str">
        <f t="shared" si="48"/>
        <v>Muss</v>
      </c>
      <c r="N412" s="217" t="str">
        <f t="shared" si="49"/>
        <v/>
      </c>
      <c r="O412" s="217" t="str">
        <f t="shared" si="50"/>
        <v/>
      </c>
      <c r="P412" s="218" t="str">
        <f t="shared" si="51"/>
        <v/>
      </c>
      <c r="Q412" s="217" t="str">
        <f t="shared" si="52"/>
        <v/>
      </c>
      <c r="R412" s="217" t="str">
        <f t="shared" si="53"/>
        <v/>
      </c>
      <c r="S412" s="219" t="str">
        <f t="shared" si="54"/>
        <v/>
      </c>
      <c r="T412" s="220" t="str">
        <f xml:space="preserve"> IF(AND($E412&gt;0,H412&lt;&gt;""),IF( H412="A", $E412, IF( H412="B", $E412 * Prozent_B, IF( H412="C", $E412 *Prozent_C, IF( H412="D", 0, "Fehler" ) ) ) ), "")</f>
        <v/>
      </c>
      <c r="U412" s="220" t="str">
        <f xml:space="preserve"> IF( $E412&gt;0,IF(K412&gt;0, IF( K412="A", $E412, IF( K412="B", $E412 * Prozent_B, IF( K412="C", $E412 *Prozent_C, IF( K412="D", 0, "Fehler" ) ) ) ),T412), "")</f>
        <v/>
      </c>
      <c r="V412" s="213" t="str">
        <f t="shared" si="55"/>
        <v/>
      </c>
    </row>
    <row r="413" spans="1:22" ht="28.75" thickBot="1" x14ac:dyDescent="0.35">
      <c r="A413" s="222"/>
      <c r="B413" s="223"/>
      <c r="C413" s="222" t="s">
        <v>504</v>
      </c>
      <c r="D413" s="223"/>
      <c r="E413" s="223"/>
      <c r="F413" s="223"/>
      <c r="G413" s="226"/>
      <c r="H413" s="43"/>
      <c r="I413" s="42"/>
      <c r="J413" s="42"/>
      <c r="K413" s="213"/>
      <c r="L413" s="215"/>
      <c r="M413" s="216" t="str">
        <f t="shared" si="48"/>
        <v/>
      </c>
      <c r="N413" s="217" t="str">
        <f t="shared" si="49"/>
        <v/>
      </c>
      <c r="O413" s="217" t="str">
        <f t="shared" si="50"/>
        <v/>
      </c>
      <c r="P413" s="218" t="str">
        <f t="shared" si="51"/>
        <v/>
      </c>
      <c r="Q413" s="217" t="str">
        <f t="shared" si="52"/>
        <v/>
      </c>
      <c r="R413" s="217" t="str">
        <f t="shared" si="53"/>
        <v/>
      </c>
      <c r="S413" s="219" t="str">
        <f t="shared" si="54"/>
        <v/>
      </c>
      <c r="T413" s="220" t="str">
        <f xml:space="preserve"> IF(AND($E413&gt;0,H413&lt;&gt;""),IF( H413="A", $E413, IF( H413="B", $E413 * Prozent_B, IF( H413="C", $E413 *Prozent_C, IF( H413="D", 0, "Fehler" ) ) ) ), "")</f>
        <v/>
      </c>
      <c r="U413" s="220" t="str">
        <f xml:space="preserve"> IF( $E413&gt;0,IF(K413&gt;0, IF( K413="A", $E413, IF( K413="B", $E413 * Prozent_B, IF( K413="C", $E413 *Prozent_C, IF( K413="D", 0, "Fehler" ) ) ) ),T413), "")</f>
        <v/>
      </c>
      <c r="V413" s="213" t="str">
        <f t="shared" si="55"/>
        <v/>
      </c>
    </row>
    <row r="414" spans="1:22" ht="28.75" thickBot="1" x14ac:dyDescent="0.35">
      <c r="A414" s="222" t="s">
        <v>1423</v>
      </c>
      <c r="B414" s="223"/>
      <c r="C414" s="222" t="s">
        <v>991</v>
      </c>
      <c r="D414" s="223" t="s">
        <v>68</v>
      </c>
      <c r="E414" s="223"/>
      <c r="F414" s="223"/>
      <c r="G414" s="226"/>
      <c r="H414" s="43"/>
      <c r="I414" s="42"/>
      <c r="J414" s="42"/>
      <c r="K414" s="213"/>
      <c r="L414" s="215"/>
      <c r="M414" s="216" t="str">
        <f t="shared" si="48"/>
        <v>Muss</v>
      </c>
      <c r="N414" s="217" t="str">
        <f t="shared" si="49"/>
        <v/>
      </c>
      <c r="O414" s="217" t="str">
        <f t="shared" si="50"/>
        <v/>
      </c>
      <c r="P414" s="218" t="str">
        <f t="shared" si="51"/>
        <v/>
      </c>
      <c r="Q414" s="217" t="str">
        <f t="shared" si="52"/>
        <v/>
      </c>
      <c r="R414" s="217" t="str">
        <f t="shared" si="53"/>
        <v/>
      </c>
      <c r="S414" s="219" t="str">
        <f t="shared" si="54"/>
        <v/>
      </c>
      <c r="T414" s="220" t="str">
        <f xml:space="preserve"> IF(AND($E414&gt;0,H414&lt;&gt;""),IF( H414="A", $E414, IF( H414="B", $E414 * Prozent_B, IF( H414="C", $E414 *Prozent_C, IF( H414="D", 0, "Fehler" ) ) ) ), "")</f>
        <v/>
      </c>
      <c r="U414" s="220" t="str">
        <f xml:space="preserve"> IF( $E414&gt;0,IF(K414&gt;0, IF( K414="A", $E414, IF( K414="B", $E414 * Prozent_B, IF( K414="C", $E414 *Prozent_C, IF( K414="D", 0, "Fehler" ) ) ) ),T414), "")</f>
        <v/>
      </c>
      <c r="V414" s="213" t="str">
        <f t="shared" si="55"/>
        <v/>
      </c>
    </row>
    <row r="415" spans="1:22" ht="170.15" thickBot="1" x14ac:dyDescent="0.35">
      <c r="A415" s="222" t="s">
        <v>1424</v>
      </c>
      <c r="B415" s="223"/>
      <c r="C415" s="222" t="s">
        <v>505</v>
      </c>
      <c r="D415" s="223" t="s">
        <v>68</v>
      </c>
      <c r="E415" s="223"/>
      <c r="F415" s="223"/>
      <c r="G415" s="226"/>
      <c r="H415" s="43"/>
      <c r="I415" s="42"/>
      <c r="J415" s="42"/>
      <c r="K415" s="213"/>
      <c r="L415" s="215"/>
      <c r="M415" s="216" t="str">
        <f t="shared" si="48"/>
        <v>Muss</v>
      </c>
      <c r="N415" s="217" t="str">
        <f t="shared" si="49"/>
        <v/>
      </c>
      <c r="O415" s="217" t="str">
        <f t="shared" si="50"/>
        <v/>
      </c>
      <c r="P415" s="218" t="str">
        <f t="shared" si="51"/>
        <v/>
      </c>
      <c r="Q415" s="217" t="str">
        <f t="shared" si="52"/>
        <v/>
      </c>
      <c r="R415" s="217" t="str">
        <f t="shared" si="53"/>
        <v/>
      </c>
      <c r="S415" s="219" t="str">
        <f t="shared" si="54"/>
        <v/>
      </c>
      <c r="T415" s="220" t="str">
        <f xml:space="preserve"> IF(AND($E415&gt;0,H415&lt;&gt;""),IF( H415="A", $E415, IF( H415="B", $E415 * Prozent_B, IF( H415="C", $E415 *Prozent_C, IF( H415="D", 0, "Fehler" ) ) ) ), "")</f>
        <v/>
      </c>
      <c r="U415" s="220" t="str">
        <f xml:space="preserve"> IF( $E415&gt;0,IF(K415&gt;0, IF( K415="A", $E415, IF( K415="B", $E415 * Prozent_B, IF( K415="C", $E415 *Prozent_C, IF( K415="D", 0, "Fehler" ) ) ) ),T415), "")</f>
        <v/>
      </c>
      <c r="V415" s="213" t="str">
        <f t="shared" si="55"/>
        <v/>
      </c>
    </row>
    <row r="416" spans="1:22" ht="28.75" thickBot="1" x14ac:dyDescent="0.35">
      <c r="A416" s="222" t="s">
        <v>1425</v>
      </c>
      <c r="B416" s="223"/>
      <c r="C416" s="222" t="s">
        <v>992</v>
      </c>
      <c r="D416" s="223" t="s">
        <v>68</v>
      </c>
      <c r="E416" s="223"/>
      <c r="F416" s="223"/>
      <c r="G416" s="226"/>
      <c r="H416" s="43"/>
      <c r="I416" s="42"/>
      <c r="J416" s="42"/>
      <c r="K416" s="213"/>
      <c r="L416" s="215"/>
      <c r="M416" s="216" t="str">
        <f t="shared" si="48"/>
        <v>Muss</v>
      </c>
      <c r="N416" s="217" t="str">
        <f t="shared" si="49"/>
        <v/>
      </c>
      <c r="O416" s="217" t="str">
        <f t="shared" si="50"/>
        <v/>
      </c>
      <c r="P416" s="218" t="str">
        <f t="shared" si="51"/>
        <v/>
      </c>
      <c r="Q416" s="217" t="str">
        <f t="shared" si="52"/>
        <v/>
      </c>
      <c r="R416" s="217" t="str">
        <f t="shared" si="53"/>
        <v/>
      </c>
      <c r="S416" s="219" t="str">
        <f t="shared" si="54"/>
        <v/>
      </c>
      <c r="T416" s="220" t="str">
        <f xml:space="preserve"> IF(AND($E416&gt;0,H416&lt;&gt;""),IF( H416="A", $E416, IF( H416="B", $E416 * Prozent_B, IF( H416="C", $E416 *Prozent_C, IF( H416="D", 0, "Fehler" ) ) ) ), "")</f>
        <v/>
      </c>
      <c r="U416" s="220" t="str">
        <f xml:space="preserve"> IF( $E416&gt;0,IF(K416&gt;0, IF( K416="A", $E416, IF( K416="B", $E416 * Prozent_B, IF( K416="C", $E416 *Prozent_C, IF( K416="D", 0, "Fehler" ) ) ) ),T416), "")</f>
        <v/>
      </c>
      <c r="V416" s="213" t="str">
        <f t="shared" si="55"/>
        <v/>
      </c>
    </row>
    <row r="417" spans="1:22" ht="28.75" thickBot="1" x14ac:dyDescent="0.35">
      <c r="A417" s="222" t="s">
        <v>1426</v>
      </c>
      <c r="B417" s="223"/>
      <c r="C417" s="222" t="s">
        <v>993</v>
      </c>
      <c r="D417" s="223" t="s">
        <v>68</v>
      </c>
      <c r="E417" s="223"/>
      <c r="F417" s="223"/>
      <c r="G417" s="226"/>
      <c r="H417" s="43"/>
      <c r="I417" s="42"/>
      <c r="J417" s="42"/>
      <c r="K417" s="213"/>
      <c r="L417" s="215"/>
      <c r="M417" s="216" t="str">
        <f t="shared" si="48"/>
        <v>Muss</v>
      </c>
      <c r="N417" s="217" t="str">
        <f t="shared" si="49"/>
        <v/>
      </c>
      <c r="O417" s="217" t="str">
        <f t="shared" si="50"/>
        <v/>
      </c>
      <c r="P417" s="218" t="str">
        <f t="shared" si="51"/>
        <v/>
      </c>
      <c r="Q417" s="217" t="str">
        <f t="shared" si="52"/>
        <v/>
      </c>
      <c r="R417" s="217" t="str">
        <f t="shared" si="53"/>
        <v/>
      </c>
      <c r="S417" s="219" t="str">
        <f t="shared" si="54"/>
        <v/>
      </c>
      <c r="T417" s="220" t="str">
        <f xml:space="preserve"> IF(AND($E417&gt;0,H417&lt;&gt;""),IF( H417="A", $E417, IF( H417="B", $E417 * Prozent_B, IF( H417="C", $E417 *Prozent_C, IF( H417="D", 0, "Fehler" ) ) ) ), "")</f>
        <v/>
      </c>
      <c r="U417" s="220" t="str">
        <f xml:space="preserve"> IF( $E417&gt;0,IF(K417&gt;0, IF( K417="A", $E417, IF( K417="B", $E417 * Prozent_B, IF( K417="C", $E417 *Prozent_C, IF( K417="D", 0, "Fehler" ) ) ) ),T417), "")</f>
        <v/>
      </c>
      <c r="V417" s="213" t="str">
        <f t="shared" si="55"/>
        <v/>
      </c>
    </row>
    <row r="418" spans="1:22" ht="28.75" thickBot="1" x14ac:dyDescent="0.35">
      <c r="A418" s="222" t="s">
        <v>1427</v>
      </c>
      <c r="B418" s="223"/>
      <c r="C418" s="222" t="s">
        <v>994</v>
      </c>
      <c r="D418" s="223" t="s">
        <v>68</v>
      </c>
      <c r="E418" s="223"/>
      <c r="F418" s="223"/>
      <c r="G418" s="226"/>
      <c r="H418" s="43"/>
      <c r="I418" s="42"/>
      <c r="J418" s="42"/>
      <c r="K418" s="213"/>
      <c r="L418" s="215"/>
      <c r="M418" s="216" t="str">
        <f t="shared" si="48"/>
        <v>Muss</v>
      </c>
      <c r="N418" s="217" t="str">
        <f t="shared" si="49"/>
        <v/>
      </c>
      <c r="O418" s="217" t="str">
        <f t="shared" si="50"/>
        <v/>
      </c>
      <c r="P418" s="218" t="str">
        <f t="shared" si="51"/>
        <v/>
      </c>
      <c r="Q418" s="217" t="str">
        <f t="shared" si="52"/>
        <v/>
      </c>
      <c r="R418" s="217" t="str">
        <f t="shared" si="53"/>
        <v/>
      </c>
      <c r="S418" s="219" t="str">
        <f t="shared" si="54"/>
        <v/>
      </c>
      <c r="T418" s="220" t="str">
        <f xml:space="preserve"> IF(AND($E418&gt;0,H418&lt;&gt;""),IF( H418="A", $E418, IF( H418="B", $E418 * Prozent_B, IF( H418="C", $E418 *Prozent_C, IF( H418="D", 0, "Fehler" ) ) ) ), "")</f>
        <v/>
      </c>
      <c r="U418" s="220" t="str">
        <f xml:space="preserve"> IF( $E418&gt;0,IF(K418&gt;0, IF( K418="A", $E418, IF( K418="B", $E418 * Prozent_B, IF( K418="C", $E418 *Prozent_C, IF( K418="D", 0, "Fehler" ) ) ) ),T418), "")</f>
        <v/>
      </c>
      <c r="V418" s="213" t="str">
        <f t="shared" si="55"/>
        <v/>
      </c>
    </row>
    <row r="419" spans="1:22" ht="42.9" thickBot="1" x14ac:dyDescent="0.35">
      <c r="A419" s="222" t="s">
        <v>1428</v>
      </c>
      <c r="B419" s="223"/>
      <c r="C419" s="222" t="s">
        <v>995</v>
      </c>
      <c r="D419" s="223" t="s">
        <v>68</v>
      </c>
      <c r="E419" s="223"/>
      <c r="F419" s="223"/>
      <c r="G419" s="226"/>
      <c r="H419" s="43"/>
      <c r="I419" s="42"/>
      <c r="J419" s="42"/>
      <c r="K419" s="213"/>
      <c r="L419" s="215"/>
      <c r="M419" s="216" t="str">
        <f t="shared" si="48"/>
        <v>Muss</v>
      </c>
      <c r="N419" s="217" t="str">
        <f t="shared" si="49"/>
        <v/>
      </c>
      <c r="O419" s="217" t="str">
        <f t="shared" si="50"/>
        <v/>
      </c>
      <c r="P419" s="218" t="str">
        <f t="shared" si="51"/>
        <v/>
      </c>
      <c r="Q419" s="217" t="str">
        <f t="shared" si="52"/>
        <v/>
      </c>
      <c r="R419" s="217" t="str">
        <f t="shared" si="53"/>
        <v/>
      </c>
      <c r="S419" s="219" t="str">
        <f t="shared" si="54"/>
        <v/>
      </c>
      <c r="T419" s="220" t="str">
        <f xml:space="preserve"> IF(AND($E419&gt;0,H419&lt;&gt;""),IF( H419="A", $E419, IF( H419="B", $E419 * Prozent_B, IF( H419="C", $E419 *Prozent_C, IF( H419="D", 0, "Fehler" ) ) ) ), "")</f>
        <v/>
      </c>
      <c r="U419" s="220" t="str">
        <f xml:space="preserve"> IF( $E419&gt;0,IF(K419&gt;0, IF( K419="A", $E419, IF( K419="B", $E419 * Prozent_B, IF( K419="C", $E419 *Prozent_C, IF( K419="D", 0, "Fehler" ) ) ) ),T419), "")</f>
        <v/>
      </c>
      <c r="V419" s="213" t="str">
        <f t="shared" si="55"/>
        <v/>
      </c>
    </row>
    <row r="420" spans="1:22" ht="28.75" thickBot="1" x14ac:dyDescent="0.35">
      <c r="A420" s="222" t="s">
        <v>1429</v>
      </c>
      <c r="B420" s="223"/>
      <c r="C420" s="222" t="s">
        <v>996</v>
      </c>
      <c r="D420" s="223" t="s">
        <v>68</v>
      </c>
      <c r="E420" s="223"/>
      <c r="F420" s="223"/>
      <c r="G420" s="226"/>
      <c r="H420" s="43"/>
      <c r="I420" s="42"/>
      <c r="J420" s="42"/>
      <c r="K420" s="213"/>
      <c r="L420" s="215"/>
      <c r="M420" s="216" t="str">
        <f t="shared" si="48"/>
        <v>Muss</v>
      </c>
      <c r="N420" s="217" t="str">
        <f t="shared" si="49"/>
        <v/>
      </c>
      <c r="O420" s="217" t="str">
        <f t="shared" si="50"/>
        <v/>
      </c>
      <c r="P420" s="218" t="str">
        <f t="shared" si="51"/>
        <v/>
      </c>
      <c r="Q420" s="217" t="str">
        <f t="shared" si="52"/>
        <v/>
      </c>
      <c r="R420" s="217" t="str">
        <f t="shared" si="53"/>
        <v/>
      </c>
      <c r="S420" s="219" t="str">
        <f t="shared" si="54"/>
        <v/>
      </c>
      <c r="T420" s="220" t="str">
        <f xml:space="preserve"> IF(AND($E420&gt;0,H420&lt;&gt;""),IF( H420="A", $E420, IF( H420="B", $E420 * Prozent_B, IF( H420="C", $E420 *Prozent_C, IF( H420="D", 0, "Fehler" ) ) ) ), "")</f>
        <v/>
      </c>
      <c r="U420" s="220" t="str">
        <f xml:space="preserve"> IF( $E420&gt;0,IF(K420&gt;0, IF( K420="A", $E420, IF( K420="B", $E420 * Prozent_B, IF( K420="C", $E420 *Prozent_C, IF( K420="D", 0, "Fehler" ) ) ) ),T420), "")</f>
        <v/>
      </c>
      <c r="V420" s="213" t="str">
        <f t="shared" si="55"/>
        <v/>
      </c>
    </row>
    <row r="421" spans="1:22" ht="15.9" thickBot="1" x14ac:dyDescent="0.35">
      <c r="A421" s="222"/>
      <c r="B421" s="223"/>
      <c r="C421" s="229" t="s">
        <v>997</v>
      </c>
      <c r="D421" s="223"/>
      <c r="E421" s="223"/>
      <c r="F421" s="223"/>
      <c r="G421" s="226"/>
      <c r="H421" s="43"/>
      <c r="I421" s="42"/>
      <c r="J421" s="42"/>
      <c r="K421" s="213"/>
      <c r="L421" s="215"/>
      <c r="M421" s="216" t="str">
        <f t="shared" si="48"/>
        <v/>
      </c>
      <c r="N421" s="217" t="str">
        <f t="shared" si="49"/>
        <v/>
      </c>
      <c r="O421" s="217" t="str">
        <f t="shared" si="50"/>
        <v/>
      </c>
      <c r="P421" s="218" t="str">
        <f t="shared" si="51"/>
        <v/>
      </c>
      <c r="Q421" s="217" t="str">
        <f t="shared" si="52"/>
        <v/>
      </c>
      <c r="R421" s="217" t="str">
        <f t="shared" si="53"/>
        <v/>
      </c>
      <c r="S421" s="219" t="str">
        <f t="shared" si="54"/>
        <v/>
      </c>
      <c r="T421" s="220" t="str">
        <f xml:space="preserve"> IF(AND($E421&gt;0,H421&lt;&gt;""),IF( H421="A", $E421, IF( H421="B", $E421 * Prozent_B, IF( H421="C", $E421 *Prozent_C, IF( H421="D", 0, "Fehler" ) ) ) ), "")</f>
        <v/>
      </c>
      <c r="U421" s="220" t="str">
        <f xml:space="preserve"> IF( $E421&gt;0,IF(K421&gt;0, IF( K421="A", $E421, IF( K421="B", $E421 * Prozent_B, IF( K421="C", $E421 *Prozent_C, IF( K421="D", 0, "Fehler" ) ) ) ),T421), "")</f>
        <v/>
      </c>
      <c r="V421" s="213" t="str">
        <f t="shared" si="55"/>
        <v/>
      </c>
    </row>
    <row r="422" spans="1:22" ht="57" thickBot="1" x14ac:dyDescent="0.35">
      <c r="A422" s="222" t="s">
        <v>1430</v>
      </c>
      <c r="B422" s="223"/>
      <c r="C422" s="222" t="s">
        <v>506</v>
      </c>
      <c r="D422" s="223" t="s">
        <v>68</v>
      </c>
      <c r="E422" s="223"/>
      <c r="F422" s="223"/>
      <c r="G422" s="226"/>
      <c r="H422" s="43"/>
      <c r="I422" s="42"/>
      <c r="J422" s="42"/>
      <c r="K422" s="213"/>
      <c r="L422" s="215"/>
      <c r="M422" s="216" t="str">
        <f t="shared" si="48"/>
        <v>Muss</v>
      </c>
      <c r="N422" s="217" t="str">
        <f t="shared" si="49"/>
        <v/>
      </c>
      <c r="O422" s="217" t="str">
        <f t="shared" si="50"/>
        <v/>
      </c>
      <c r="P422" s="218" t="str">
        <f t="shared" si="51"/>
        <v/>
      </c>
      <c r="Q422" s="217" t="str">
        <f t="shared" si="52"/>
        <v/>
      </c>
      <c r="R422" s="217" t="str">
        <f t="shared" si="53"/>
        <v/>
      </c>
      <c r="S422" s="219" t="str">
        <f t="shared" si="54"/>
        <v/>
      </c>
      <c r="T422" s="220" t="str">
        <f xml:space="preserve"> IF(AND($E422&gt;0,H422&lt;&gt;""),IF( H422="A", $E422, IF( H422="B", $E422 * Prozent_B, IF( H422="C", $E422 *Prozent_C, IF( H422="D", 0, "Fehler" ) ) ) ), "")</f>
        <v/>
      </c>
      <c r="U422" s="220" t="str">
        <f xml:space="preserve"> IF( $E422&gt;0,IF(K422&gt;0, IF( K422="A", $E422, IF( K422="B", $E422 * Prozent_B, IF( K422="C", $E422 *Prozent_C, IF( K422="D", 0, "Fehler" ) ) ) ),T422), "")</f>
        <v/>
      </c>
      <c r="V422" s="213" t="str">
        <f t="shared" si="55"/>
        <v/>
      </c>
    </row>
    <row r="423" spans="1:22" ht="42.9" thickBot="1" x14ac:dyDescent="0.35">
      <c r="A423" s="222" t="s">
        <v>1431</v>
      </c>
      <c r="B423" s="223"/>
      <c r="C423" s="222" t="s">
        <v>507</v>
      </c>
      <c r="D423" s="223" t="s">
        <v>68</v>
      </c>
      <c r="E423" s="223"/>
      <c r="F423" s="223"/>
      <c r="G423" s="226"/>
      <c r="H423" s="43"/>
      <c r="I423" s="42"/>
      <c r="J423" s="42"/>
      <c r="K423" s="213"/>
      <c r="L423" s="215"/>
      <c r="M423" s="216" t="str">
        <f t="shared" si="48"/>
        <v>Muss</v>
      </c>
      <c r="N423" s="217" t="str">
        <f t="shared" si="49"/>
        <v/>
      </c>
      <c r="O423" s="217" t="str">
        <f t="shared" si="50"/>
        <v/>
      </c>
      <c r="P423" s="218" t="str">
        <f t="shared" si="51"/>
        <v/>
      </c>
      <c r="Q423" s="217" t="str">
        <f t="shared" si="52"/>
        <v/>
      </c>
      <c r="R423" s="217" t="str">
        <f t="shared" si="53"/>
        <v/>
      </c>
      <c r="S423" s="219" t="str">
        <f t="shared" si="54"/>
        <v/>
      </c>
      <c r="T423" s="220" t="str">
        <f xml:space="preserve"> IF(AND($E423&gt;0,H423&lt;&gt;""),IF( H423="A", $E423, IF( H423="B", $E423 * Prozent_B, IF( H423="C", $E423 *Prozent_C, IF( H423="D", 0, "Fehler" ) ) ) ), "")</f>
        <v/>
      </c>
      <c r="U423" s="220" t="str">
        <f xml:space="preserve"> IF( $E423&gt;0,IF(K423&gt;0, IF( K423="A", $E423, IF( K423="B", $E423 * Prozent_B, IF( K423="C", $E423 *Prozent_C, IF( K423="D", 0, "Fehler" ) ) ) ),T423), "")</f>
        <v/>
      </c>
      <c r="V423" s="213" t="str">
        <f t="shared" si="55"/>
        <v/>
      </c>
    </row>
    <row r="424" spans="1:22" ht="42.9" thickBot="1" x14ac:dyDescent="0.35">
      <c r="A424" s="222" t="s">
        <v>1432</v>
      </c>
      <c r="B424" s="223"/>
      <c r="C424" s="222" t="s">
        <v>508</v>
      </c>
      <c r="D424" s="223" t="s">
        <v>68</v>
      </c>
      <c r="E424" s="223"/>
      <c r="F424" s="223" t="s">
        <v>326</v>
      </c>
      <c r="G424" s="226"/>
      <c r="H424" s="43"/>
      <c r="I424" s="42"/>
      <c r="J424" s="42"/>
      <c r="K424" s="213"/>
      <c r="L424" s="215"/>
      <c r="M424" s="216" t="str">
        <f t="shared" si="48"/>
        <v>Muss</v>
      </c>
      <c r="N424" s="217" t="str">
        <f t="shared" si="49"/>
        <v>Fehler</v>
      </c>
      <c r="O424" s="217" t="str">
        <f t="shared" si="50"/>
        <v/>
      </c>
      <c r="P424" s="218" t="str">
        <f t="shared" si="51"/>
        <v/>
      </c>
      <c r="Q424" s="217" t="str">
        <f t="shared" si="52"/>
        <v/>
      </c>
      <c r="R424" s="217" t="str">
        <f t="shared" si="53"/>
        <v/>
      </c>
      <c r="S424" s="219" t="str">
        <f t="shared" si="54"/>
        <v xml:space="preserve"> 'E' richtig?</v>
      </c>
      <c r="T424" s="220" t="str">
        <f xml:space="preserve"> IF(AND($E424&gt;0,H424&lt;&gt;""),IF( H424="A", $E424, IF( H424="B", $E424 * Prozent_B, IF( H424="C", $E424 *Prozent_C, IF( H424="D", 0, "Fehler" ) ) ) ), "")</f>
        <v/>
      </c>
      <c r="U424" s="220" t="str">
        <f xml:space="preserve"> IF( $E424&gt;0,IF(K424&gt;0, IF( K424="A", $E424, IF( K424="B", $E424 * Prozent_B, IF( K424="C", $E424 *Prozent_C, IF( K424="D", 0, "Fehler" ) ) ) ),T424), "")</f>
        <v/>
      </c>
      <c r="V424" s="213" t="str">
        <f t="shared" si="55"/>
        <v/>
      </c>
    </row>
    <row r="425" spans="1:22" ht="28.75" thickBot="1" x14ac:dyDescent="0.35">
      <c r="A425" s="222" t="s">
        <v>1433</v>
      </c>
      <c r="B425" s="223"/>
      <c r="C425" s="222" t="s">
        <v>509</v>
      </c>
      <c r="D425" s="223" t="s">
        <v>68</v>
      </c>
      <c r="E425" s="223"/>
      <c r="F425" s="223"/>
      <c r="G425" s="226"/>
      <c r="H425" s="43"/>
      <c r="I425" s="42"/>
      <c r="J425" s="42"/>
      <c r="K425" s="213"/>
      <c r="L425" s="215"/>
      <c r="M425" s="216" t="str">
        <f t="shared" si="48"/>
        <v>Muss</v>
      </c>
      <c r="N425" s="217" t="str">
        <f t="shared" si="49"/>
        <v/>
      </c>
      <c r="O425" s="217" t="str">
        <f t="shared" si="50"/>
        <v/>
      </c>
      <c r="P425" s="218" t="str">
        <f t="shared" si="51"/>
        <v/>
      </c>
      <c r="Q425" s="217" t="str">
        <f t="shared" si="52"/>
        <v/>
      </c>
      <c r="R425" s="217" t="str">
        <f t="shared" si="53"/>
        <v/>
      </c>
      <c r="S425" s="219" t="str">
        <f t="shared" si="54"/>
        <v/>
      </c>
      <c r="T425" s="220" t="str">
        <f xml:space="preserve"> IF(AND($E425&gt;0,H425&lt;&gt;""),IF( H425="A", $E425, IF( H425="B", $E425 * Prozent_B, IF( H425="C", $E425 *Prozent_C, IF( H425="D", 0, "Fehler" ) ) ) ), "")</f>
        <v/>
      </c>
      <c r="U425" s="220" t="str">
        <f xml:space="preserve"> IF( $E425&gt;0,IF(K425&gt;0, IF( K425="A", $E425, IF( K425="B", $E425 * Prozent_B, IF( K425="C", $E425 *Prozent_C, IF( K425="D", 0, "Fehler" ) ) ) ),T425), "")</f>
        <v/>
      </c>
      <c r="V425" s="213" t="str">
        <f t="shared" si="55"/>
        <v/>
      </c>
    </row>
    <row r="426" spans="1:22" ht="15.9" thickBot="1" x14ac:dyDescent="0.35">
      <c r="A426" s="222"/>
      <c r="B426" s="223"/>
      <c r="C426" s="229" t="s">
        <v>998</v>
      </c>
      <c r="D426" s="223"/>
      <c r="E426" s="223"/>
      <c r="F426" s="223"/>
      <c r="G426" s="226"/>
      <c r="H426" s="43"/>
      <c r="I426" s="42"/>
      <c r="J426" s="42"/>
      <c r="K426" s="213"/>
      <c r="L426" s="215"/>
      <c r="M426" s="216" t="str">
        <f t="shared" si="48"/>
        <v/>
      </c>
      <c r="N426" s="217" t="str">
        <f t="shared" si="49"/>
        <v/>
      </c>
      <c r="O426" s="217" t="str">
        <f t="shared" si="50"/>
        <v/>
      </c>
      <c r="P426" s="218" t="str">
        <f t="shared" si="51"/>
        <v/>
      </c>
      <c r="Q426" s="217" t="str">
        <f t="shared" si="52"/>
        <v/>
      </c>
      <c r="R426" s="217" t="str">
        <f t="shared" si="53"/>
        <v/>
      </c>
      <c r="S426" s="219" t="str">
        <f t="shared" si="54"/>
        <v/>
      </c>
      <c r="T426" s="220" t="str">
        <f xml:space="preserve"> IF(AND($E426&gt;0,H426&lt;&gt;""),IF( H426="A", $E426, IF( H426="B", $E426 * Prozent_B, IF( H426="C", $E426 *Prozent_C, IF( H426="D", 0, "Fehler" ) ) ) ), "")</f>
        <v/>
      </c>
      <c r="U426" s="220" t="str">
        <f xml:space="preserve"> IF( $E426&gt;0,IF(K426&gt;0, IF( K426="A", $E426, IF( K426="B", $E426 * Prozent_B, IF( K426="C", $E426 *Prozent_C, IF( K426="D", 0, "Fehler" ) ) ) ),T426), "")</f>
        <v/>
      </c>
      <c r="V426" s="213" t="str">
        <f t="shared" si="55"/>
        <v/>
      </c>
    </row>
    <row r="427" spans="1:22" ht="42.9" thickBot="1" x14ac:dyDescent="0.35">
      <c r="A427" s="222" t="s">
        <v>1434</v>
      </c>
      <c r="B427" s="223"/>
      <c r="C427" s="222" t="s">
        <v>510</v>
      </c>
      <c r="D427" s="223" t="s">
        <v>68</v>
      </c>
      <c r="E427" s="223"/>
      <c r="F427" s="223"/>
      <c r="G427" s="226"/>
      <c r="H427" s="43"/>
      <c r="I427" s="42"/>
      <c r="J427" s="42"/>
      <c r="K427" s="213"/>
      <c r="L427" s="215"/>
      <c r="M427" s="216" t="str">
        <f t="shared" si="48"/>
        <v>Muss</v>
      </c>
      <c r="N427" s="217" t="str">
        <f t="shared" si="49"/>
        <v/>
      </c>
      <c r="O427" s="217" t="str">
        <f t="shared" si="50"/>
        <v/>
      </c>
      <c r="P427" s="218" t="str">
        <f t="shared" si="51"/>
        <v/>
      </c>
      <c r="Q427" s="217" t="str">
        <f t="shared" si="52"/>
        <v/>
      </c>
      <c r="R427" s="217" t="str">
        <f t="shared" si="53"/>
        <v/>
      </c>
      <c r="S427" s="219" t="str">
        <f t="shared" si="54"/>
        <v/>
      </c>
      <c r="T427" s="220" t="str">
        <f xml:space="preserve"> IF(AND($E427&gt;0,H427&lt;&gt;""),IF( H427="A", $E427, IF( H427="B", $E427 * Prozent_B, IF( H427="C", $E427 *Prozent_C, IF( H427="D", 0, "Fehler" ) ) ) ), "")</f>
        <v/>
      </c>
      <c r="U427" s="220" t="str">
        <f xml:space="preserve"> IF( $E427&gt;0,IF(K427&gt;0, IF( K427="A", $E427, IF( K427="B", $E427 * Prozent_B, IF( K427="C", $E427 *Prozent_C, IF( K427="D", 0, "Fehler" ) ) ) ),T427), "")</f>
        <v/>
      </c>
      <c r="V427" s="213" t="str">
        <f t="shared" si="55"/>
        <v/>
      </c>
    </row>
    <row r="428" spans="1:22" ht="28.75" thickBot="1" x14ac:dyDescent="0.35">
      <c r="A428" s="222" t="s">
        <v>1435</v>
      </c>
      <c r="B428" s="223"/>
      <c r="C428" s="222" t="s">
        <v>511</v>
      </c>
      <c r="D428" s="223" t="s">
        <v>68</v>
      </c>
      <c r="E428" s="223"/>
      <c r="F428" s="223"/>
      <c r="G428" s="226"/>
      <c r="H428" s="43"/>
      <c r="I428" s="42"/>
      <c r="J428" s="42"/>
      <c r="K428" s="213"/>
      <c r="L428" s="215"/>
      <c r="M428" s="216" t="str">
        <f t="shared" si="48"/>
        <v>Muss</v>
      </c>
      <c r="N428" s="217" t="str">
        <f t="shared" si="49"/>
        <v/>
      </c>
      <c r="O428" s="217" t="str">
        <f t="shared" si="50"/>
        <v/>
      </c>
      <c r="P428" s="218" t="str">
        <f t="shared" si="51"/>
        <v/>
      </c>
      <c r="Q428" s="217" t="str">
        <f t="shared" si="52"/>
        <v/>
      </c>
      <c r="R428" s="217" t="str">
        <f t="shared" si="53"/>
        <v/>
      </c>
      <c r="S428" s="219" t="str">
        <f t="shared" si="54"/>
        <v/>
      </c>
      <c r="T428" s="220" t="str">
        <f xml:space="preserve"> IF(AND($E428&gt;0,H428&lt;&gt;""),IF( H428="A", $E428, IF( H428="B", $E428 * Prozent_B, IF( H428="C", $E428 *Prozent_C, IF( H428="D", 0, "Fehler" ) ) ) ), "")</f>
        <v/>
      </c>
      <c r="U428" s="220" t="str">
        <f xml:space="preserve"> IF( $E428&gt;0,IF(K428&gt;0, IF( K428="A", $E428, IF( K428="B", $E428 * Prozent_B, IF( K428="C", $E428 *Prozent_C, IF( K428="D", 0, "Fehler" ) ) ) ),T428), "")</f>
        <v/>
      </c>
      <c r="V428" s="213" t="str">
        <f t="shared" si="55"/>
        <v/>
      </c>
    </row>
    <row r="429" spans="1:22" ht="28.75" thickBot="1" x14ac:dyDescent="0.35">
      <c r="A429" s="222" t="s">
        <v>1436</v>
      </c>
      <c r="B429" s="223"/>
      <c r="C429" s="222" t="s">
        <v>512</v>
      </c>
      <c r="D429" s="223" t="s">
        <v>68</v>
      </c>
      <c r="E429" s="223"/>
      <c r="F429" s="223"/>
      <c r="G429" s="226"/>
      <c r="H429" s="43"/>
      <c r="I429" s="42"/>
      <c r="J429" s="42"/>
      <c r="K429" s="213"/>
      <c r="L429" s="215"/>
      <c r="M429" s="216" t="str">
        <f t="shared" si="48"/>
        <v>Muss</v>
      </c>
      <c r="N429" s="217" t="str">
        <f t="shared" si="49"/>
        <v/>
      </c>
      <c r="O429" s="217" t="str">
        <f t="shared" si="50"/>
        <v/>
      </c>
      <c r="P429" s="218" t="str">
        <f t="shared" si="51"/>
        <v/>
      </c>
      <c r="Q429" s="217" t="str">
        <f t="shared" si="52"/>
        <v/>
      </c>
      <c r="R429" s="217" t="str">
        <f t="shared" si="53"/>
        <v/>
      </c>
      <c r="S429" s="219" t="str">
        <f t="shared" si="54"/>
        <v/>
      </c>
      <c r="T429" s="220" t="str">
        <f xml:space="preserve"> IF(AND($E429&gt;0,H429&lt;&gt;""),IF( H429="A", $E429, IF( H429="B", $E429 * Prozent_B, IF( H429="C", $E429 *Prozent_C, IF( H429="D", 0, "Fehler" ) ) ) ), "")</f>
        <v/>
      </c>
      <c r="U429" s="220" t="str">
        <f xml:space="preserve"> IF( $E429&gt;0,IF(K429&gt;0, IF( K429="A", $E429, IF( K429="B", $E429 * Prozent_B, IF( K429="C", $E429 *Prozent_C, IF( K429="D", 0, "Fehler" ) ) ) ),T429), "")</f>
        <v/>
      </c>
      <c r="V429" s="213" t="str">
        <f t="shared" si="55"/>
        <v/>
      </c>
    </row>
    <row r="430" spans="1:22" ht="28.75" thickBot="1" x14ac:dyDescent="0.35">
      <c r="A430" s="222" t="s">
        <v>1437</v>
      </c>
      <c r="B430" s="223"/>
      <c r="C430" s="222" t="s">
        <v>513</v>
      </c>
      <c r="D430" s="223" t="s">
        <v>68</v>
      </c>
      <c r="E430" s="223"/>
      <c r="F430" s="223"/>
      <c r="G430" s="226"/>
      <c r="H430" s="43"/>
      <c r="I430" s="42"/>
      <c r="J430" s="42"/>
      <c r="K430" s="213"/>
      <c r="L430" s="215"/>
      <c r="M430" s="216" t="str">
        <f t="shared" si="48"/>
        <v>Muss</v>
      </c>
      <c r="N430" s="217" t="str">
        <f t="shared" si="49"/>
        <v/>
      </c>
      <c r="O430" s="217" t="str">
        <f t="shared" si="50"/>
        <v/>
      </c>
      <c r="P430" s="218" t="str">
        <f t="shared" si="51"/>
        <v/>
      </c>
      <c r="Q430" s="217" t="str">
        <f t="shared" si="52"/>
        <v/>
      </c>
      <c r="R430" s="217" t="str">
        <f t="shared" si="53"/>
        <v/>
      </c>
      <c r="S430" s="219" t="str">
        <f t="shared" si="54"/>
        <v/>
      </c>
      <c r="T430" s="220" t="str">
        <f xml:space="preserve"> IF(AND($E430&gt;0,H430&lt;&gt;""),IF( H430="A", $E430, IF( H430="B", $E430 * Prozent_B, IF( H430="C", $E430 *Prozent_C, IF( H430="D", 0, "Fehler" ) ) ) ), "")</f>
        <v/>
      </c>
      <c r="U430" s="220" t="str">
        <f xml:space="preserve"> IF( $E430&gt;0,IF(K430&gt;0, IF( K430="A", $E430, IF( K430="B", $E430 * Prozent_B, IF( K430="C", $E430 *Prozent_C, IF( K430="D", 0, "Fehler" ) ) ) ),T430), "")</f>
        <v/>
      </c>
      <c r="V430" s="213" t="str">
        <f t="shared" si="55"/>
        <v/>
      </c>
    </row>
    <row r="431" spans="1:22" ht="14.6" thickBot="1" x14ac:dyDescent="0.35">
      <c r="A431" s="222" t="s">
        <v>1438</v>
      </c>
      <c r="B431" s="223"/>
      <c r="C431" s="222" t="s">
        <v>514</v>
      </c>
      <c r="D431" s="223" t="s">
        <v>68</v>
      </c>
      <c r="E431" s="223"/>
      <c r="F431" s="223"/>
      <c r="G431" s="226"/>
      <c r="H431" s="43"/>
      <c r="I431" s="42"/>
      <c r="J431" s="42"/>
      <c r="K431" s="213"/>
      <c r="L431" s="215"/>
      <c r="M431" s="216" t="str">
        <f t="shared" si="48"/>
        <v>Muss</v>
      </c>
      <c r="N431" s="217" t="str">
        <f t="shared" si="49"/>
        <v/>
      </c>
      <c r="O431" s="217" t="str">
        <f t="shared" si="50"/>
        <v/>
      </c>
      <c r="P431" s="218" t="str">
        <f t="shared" si="51"/>
        <v/>
      </c>
      <c r="Q431" s="217" t="str">
        <f t="shared" si="52"/>
        <v/>
      </c>
      <c r="R431" s="217" t="str">
        <f t="shared" si="53"/>
        <v/>
      </c>
      <c r="S431" s="219" t="str">
        <f t="shared" si="54"/>
        <v/>
      </c>
      <c r="T431" s="220" t="str">
        <f xml:space="preserve"> IF(AND($E431&gt;0,H431&lt;&gt;""),IF( H431="A", $E431, IF( H431="B", $E431 * Prozent_B, IF( H431="C", $E431 *Prozent_C, IF( H431="D", 0, "Fehler" ) ) ) ), "")</f>
        <v/>
      </c>
      <c r="U431" s="220" t="str">
        <f xml:space="preserve"> IF( $E431&gt;0,IF(K431&gt;0, IF( K431="A", $E431, IF( K431="B", $E431 * Prozent_B, IF( K431="C", $E431 *Prozent_C, IF( K431="D", 0, "Fehler" ) ) ) ),T431), "")</f>
        <v/>
      </c>
      <c r="V431" s="213" t="str">
        <f t="shared" si="55"/>
        <v/>
      </c>
    </row>
    <row r="432" spans="1:22" ht="42.9" thickBot="1" x14ac:dyDescent="0.35">
      <c r="A432" s="222" t="s">
        <v>1439</v>
      </c>
      <c r="B432" s="223"/>
      <c r="C432" s="222" t="s">
        <v>515</v>
      </c>
      <c r="D432" s="223" t="s">
        <v>68</v>
      </c>
      <c r="E432" s="223"/>
      <c r="F432" s="223"/>
      <c r="G432" s="226"/>
      <c r="H432" s="43"/>
      <c r="I432" s="42"/>
      <c r="J432" s="42"/>
      <c r="K432" s="213"/>
      <c r="L432" s="215"/>
      <c r="M432" s="216" t="str">
        <f t="shared" si="48"/>
        <v>Muss</v>
      </c>
      <c r="N432" s="217" t="str">
        <f t="shared" si="49"/>
        <v/>
      </c>
      <c r="O432" s="217" t="str">
        <f t="shared" si="50"/>
        <v/>
      </c>
      <c r="P432" s="218" t="str">
        <f t="shared" si="51"/>
        <v/>
      </c>
      <c r="Q432" s="217" t="str">
        <f t="shared" si="52"/>
        <v/>
      </c>
      <c r="R432" s="217" t="str">
        <f t="shared" si="53"/>
        <v/>
      </c>
      <c r="S432" s="219" t="str">
        <f t="shared" si="54"/>
        <v/>
      </c>
      <c r="T432" s="220" t="str">
        <f xml:space="preserve"> IF(AND($E432&gt;0,H432&lt;&gt;""),IF( H432="A", $E432, IF( H432="B", $E432 * Prozent_B, IF( H432="C", $E432 *Prozent_C, IF( H432="D", 0, "Fehler" ) ) ) ), "")</f>
        <v/>
      </c>
      <c r="U432" s="220" t="str">
        <f xml:space="preserve"> IF( $E432&gt;0,IF(K432&gt;0, IF( K432="A", $E432, IF( K432="B", $E432 * Prozent_B, IF( K432="C", $E432 *Prozent_C, IF( K432="D", 0, "Fehler" ) ) ) ),T432), "")</f>
        <v/>
      </c>
      <c r="V432" s="213" t="str">
        <f t="shared" si="55"/>
        <v/>
      </c>
    </row>
    <row r="433" spans="1:22" ht="28.75" thickBot="1" x14ac:dyDescent="0.35">
      <c r="A433" s="222" t="s">
        <v>1440</v>
      </c>
      <c r="B433" s="223"/>
      <c r="C433" s="222" t="s">
        <v>516</v>
      </c>
      <c r="D433" s="223" t="s">
        <v>68</v>
      </c>
      <c r="E433" s="223"/>
      <c r="F433" s="223"/>
      <c r="G433" s="226"/>
      <c r="H433" s="43"/>
      <c r="I433" s="42"/>
      <c r="J433" s="42"/>
      <c r="K433" s="213"/>
      <c r="L433" s="215"/>
      <c r="M433" s="216" t="str">
        <f t="shared" si="48"/>
        <v>Muss</v>
      </c>
      <c r="N433" s="217" t="str">
        <f t="shared" si="49"/>
        <v/>
      </c>
      <c r="O433" s="217" t="str">
        <f t="shared" si="50"/>
        <v/>
      </c>
      <c r="P433" s="218" t="str">
        <f t="shared" si="51"/>
        <v/>
      </c>
      <c r="Q433" s="217" t="str">
        <f t="shared" si="52"/>
        <v/>
      </c>
      <c r="R433" s="217" t="str">
        <f t="shared" si="53"/>
        <v/>
      </c>
      <c r="S433" s="219" t="str">
        <f t="shared" si="54"/>
        <v/>
      </c>
      <c r="T433" s="220" t="str">
        <f xml:space="preserve"> IF(AND($E433&gt;0,H433&lt;&gt;""),IF( H433="A", $E433, IF( H433="B", $E433 * Prozent_B, IF( H433="C", $E433 *Prozent_C, IF( H433="D", 0, "Fehler" ) ) ) ), "")</f>
        <v/>
      </c>
      <c r="U433" s="220" t="str">
        <f xml:space="preserve"> IF( $E433&gt;0,IF(K433&gt;0, IF( K433="A", $E433, IF( K433="B", $E433 * Prozent_B, IF( K433="C", $E433 *Prozent_C, IF( K433="D", 0, "Fehler" ) ) ) ),T433), "")</f>
        <v/>
      </c>
      <c r="V433" s="213" t="str">
        <f t="shared" si="55"/>
        <v/>
      </c>
    </row>
    <row r="434" spans="1:22" ht="28.75" thickBot="1" x14ac:dyDescent="0.35">
      <c r="A434" s="222" t="s">
        <v>1441</v>
      </c>
      <c r="B434" s="223"/>
      <c r="C434" s="222" t="s">
        <v>517</v>
      </c>
      <c r="D434" s="223" t="s">
        <v>68</v>
      </c>
      <c r="E434" s="223"/>
      <c r="F434" s="223"/>
      <c r="G434" s="226"/>
      <c r="H434" s="43"/>
      <c r="I434" s="42"/>
      <c r="J434" s="42"/>
      <c r="K434" s="213"/>
      <c r="L434" s="215"/>
      <c r="M434" s="216" t="str">
        <f t="shared" si="48"/>
        <v>Muss</v>
      </c>
      <c r="N434" s="217" t="str">
        <f t="shared" si="49"/>
        <v/>
      </c>
      <c r="O434" s="217" t="str">
        <f t="shared" si="50"/>
        <v/>
      </c>
      <c r="P434" s="218" t="str">
        <f t="shared" si="51"/>
        <v/>
      </c>
      <c r="Q434" s="217" t="str">
        <f t="shared" si="52"/>
        <v/>
      </c>
      <c r="R434" s="217" t="str">
        <f t="shared" si="53"/>
        <v/>
      </c>
      <c r="S434" s="219" t="str">
        <f t="shared" si="54"/>
        <v/>
      </c>
      <c r="T434" s="220" t="str">
        <f xml:space="preserve"> IF(AND($E434&gt;0,H434&lt;&gt;""),IF( H434="A", $E434, IF( H434="B", $E434 * Prozent_B, IF( H434="C", $E434 *Prozent_C, IF( H434="D", 0, "Fehler" ) ) ) ), "")</f>
        <v/>
      </c>
      <c r="U434" s="220" t="str">
        <f xml:space="preserve"> IF( $E434&gt;0,IF(K434&gt;0, IF( K434="A", $E434, IF( K434="B", $E434 * Prozent_B, IF( K434="C", $E434 *Prozent_C, IF( K434="D", 0, "Fehler" ) ) ) ),T434), "")</f>
        <v/>
      </c>
      <c r="V434" s="213" t="str">
        <f t="shared" si="55"/>
        <v/>
      </c>
    </row>
    <row r="435" spans="1:22" ht="28.75" thickBot="1" x14ac:dyDescent="0.35">
      <c r="A435" s="222" t="s">
        <v>1442</v>
      </c>
      <c r="B435" s="223"/>
      <c r="C435" s="222" t="s">
        <v>518</v>
      </c>
      <c r="D435" s="223" t="s">
        <v>68</v>
      </c>
      <c r="E435" s="223"/>
      <c r="F435" s="223"/>
      <c r="G435" s="226"/>
      <c r="H435" s="43"/>
      <c r="I435" s="42"/>
      <c r="J435" s="42"/>
      <c r="K435" s="213"/>
      <c r="L435" s="215"/>
      <c r="M435" s="216" t="str">
        <f t="shared" si="48"/>
        <v>Muss</v>
      </c>
      <c r="N435" s="217" t="str">
        <f t="shared" si="49"/>
        <v/>
      </c>
      <c r="O435" s="217" t="str">
        <f t="shared" si="50"/>
        <v/>
      </c>
      <c r="P435" s="218" t="str">
        <f t="shared" si="51"/>
        <v/>
      </c>
      <c r="Q435" s="217" t="str">
        <f t="shared" si="52"/>
        <v/>
      </c>
      <c r="R435" s="217" t="str">
        <f t="shared" si="53"/>
        <v/>
      </c>
      <c r="S435" s="219" t="str">
        <f t="shared" si="54"/>
        <v/>
      </c>
      <c r="T435" s="220" t="str">
        <f xml:space="preserve"> IF(AND($E435&gt;0,H435&lt;&gt;""),IF( H435="A", $E435, IF( H435="B", $E435 * Prozent_B, IF( H435="C", $E435 *Prozent_C, IF( H435="D", 0, "Fehler" ) ) ) ), "")</f>
        <v/>
      </c>
      <c r="U435" s="220" t="str">
        <f xml:space="preserve"> IF( $E435&gt;0,IF(K435&gt;0, IF( K435="A", $E435, IF( K435="B", $E435 * Prozent_B, IF( K435="C", $E435 *Prozent_C, IF( K435="D", 0, "Fehler" ) ) ) ),T435), "")</f>
        <v/>
      </c>
      <c r="V435" s="213" t="str">
        <f t="shared" si="55"/>
        <v/>
      </c>
    </row>
    <row r="436" spans="1:22" ht="28.75" thickBot="1" x14ac:dyDescent="0.35">
      <c r="A436" s="222" t="s">
        <v>1443</v>
      </c>
      <c r="B436" s="223"/>
      <c r="C436" s="222" t="s">
        <v>519</v>
      </c>
      <c r="D436" s="223" t="s">
        <v>68</v>
      </c>
      <c r="E436" s="223"/>
      <c r="F436" s="223"/>
      <c r="G436" s="226"/>
      <c r="H436" s="43"/>
      <c r="I436" s="42"/>
      <c r="J436" s="42"/>
      <c r="K436" s="213"/>
      <c r="L436" s="215"/>
      <c r="M436" s="216" t="str">
        <f t="shared" si="48"/>
        <v>Muss</v>
      </c>
      <c r="N436" s="217" t="str">
        <f t="shared" si="49"/>
        <v/>
      </c>
      <c r="O436" s="217" t="str">
        <f t="shared" si="50"/>
        <v/>
      </c>
      <c r="P436" s="218" t="str">
        <f t="shared" si="51"/>
        <v/>
      </c>
      <c r="Q436" s="217" t="str">
        <f t="shared" si="52"/>
        <v/>
      </c>
      <c r="R436" s="217" t="str">
        <f t="shared" si="53"/>
        <v/>
      </c>
      <c r="S436" s="219" t="str">
        <f t="shared" si="54"/>
        <v/>
      </c>
      <c r="T436" s="220" t="str">
        <f xml:space="preserve"> IF(AND($E436&gt;0,H436&lt;&gt;""),IF( H436="A", $E436, IF( H436="B", $E436 * Prozent_B, IF( H436="C", $E436 *Prozent_C, IF( H436="D", 0, "Fehler" ) ) ) ), "")</f>
        <v/>
      </c>
      <c r="U436" s="220" t="str">
        <f xml:space="preserve"> IF( $E436&gt;0,IF(K436&gt;0, IF( K436="A", $E436, IF( K436="B", $E436 * Prozent_B, IF( K436="C", $E436 *Prozent_C, IF( K436="D", 0, "Fehler" ) ) ) ),T436), "")</f>
        <v/>
      </c>
      <c r="V436" s="213" t="str">
        <f t="shared" si="55"/>
        <v/>
      </c>
    </row>
    <row r="437" spans="1:22" ht="28.75" thickBot="1" x14ac:dyDescent="0.35">
      <c r="A437" s="222" t="s">
        <v>1444</v>
      </c>
      <c r="B437" s="223"/>
      <c r="C437" s="222" t="s">
        <v>520</v>
      </c>
      <c r="D437" s="223" t="s">
        <v>68</v>
      </c>
      <c r="E437" s="223"/>
      <c r="F437" s="223"/>
      <c r="G437" s="226"/>
      <c r="H437" s="43"/>
      <c r="I437" s="42"/>
      <c r="J437" s="42"/>
      <c r="K437" s="213"/>
      <c r="L437" s="215"/>
      <c r="M437" s="216" t="str">
        <f t="shared" si="48"/>
        <v>Muss</v>
      </c>
      <c r="N437" s="217" t="str">
        <f t="shared" si="49"/>
        <v/>
      </c>
      <c r="O437" s="217" t="str">
        <f t="shared" si="50"/>
        <v/>
      </c>
      <c r="P437" s="218" t="str">
        <f t="shared" si="51"/>
        <v/>
      </c>
      <c r="Q437" s="217" t="str">
        <f t="shared" si="52"/>
        <v/>
      </c>
      <c r="R437" s="217" t="str">
        <f t="shared" si="53"/>
        <v/>
      </c>
      <c r="S437" s="219" t="str">
        <f t="shared" si="54"/>
        <v/>
      </c>
      <c r="T437" s="220" t="str">
        <f xml:space="preserve"> IF(AND($E437&gt;0,H437&lt;&gt;""),IF( H437="A", $E437, IF( H437="B", $E437 * Prozent_B, IF( H437="C", $E437 *Prozent_C, IF( H437="D", 0, "Fehler" ) ) ) ), "")</f>
        <v/>
      </c>
      <c r="U437" s="220" t="str">
        <f xml:space="preserve"> IF( $E437&gt;0,IF(K437&gt;0, IF( K437="A", $E437, IF( K437="B", $E437 * Prozent_B, IF( K437="C", $E437 *Prozent_C, IF( K437="D", 0, "Fehler" ) ) ) ),T437), "")</f>
        <v/>
      </c>
      <c r="V437" s="213" t="str">
        <f t="shared" si="55"/>
        <v/>
      </c>
    </row>
    <row r="438" spans="1:22" ht="28.75" thickBot="1" x14ac:dyDescent="0.35">
      <c r="A438" s="222" t="s">
        <v>1445</v>
      </c>
      <c r="B438" s="223"/>
      <c r="C438" s="222" t="s">
        <v>521</v>
      </c>
      <c r="D438" s="223" t="s">
        <v>68</v>
      </c>
      <c r="E438" s="223"/>
      <c r="F438" s="223"/>
      <c r="G438" s="226"/>
      <c r="H438" s="43"/>
      <c r="I438" s="42"/>
      <c r="J438" s="42"/>
      <c r="K438" s="213"/>
      <c r="L438" s="215"/>
      <c r="M438" s="216" t="str">
        <f t="shared" si="48"/>
        <v>Muss</v>
      </c>
      <c r="N438" s="217" t="str">
        <f t="shared" si="49"/>
        <v/>
      </c>
      <c r="O438" s="217" t="str">
        <f t="shared" si="50"/>
        <v/>
      </c>
      <c r="P438" s="218" t="str">
        <f t="shared" si="51"/>
        <v/>
      </c>
      <c r="Q438" s="217" t="str">
        <f t="shared" si="52"/>
        <v/>
      </c>
      <c r="R438" s="217" t="str">
        <f t="shared" si="53"/>
        <v/>
      </c>
      <c r="S438" s="219" t="str">
        <f t="shared" si="54"/>
        <v/>
      </c>
      <c r="T438" s="220" t="str">
        <f xml:space="preserve"> IF(AND($E438&gt;0,H438&lt;&gt;""),IF( H438="A", $E438, IF( H438="B", $E438 * Prozent_B, IF( H438="C", $E438 *Prozent_C, IF( H438="D", 0, "Fehler" ) ) ) ), "")</f>
        <v/>
      </c>
      <c r="U438" s="220" t="str">
        <f xml:space="preserve"> IF( $E438&gt;0,IF(K438&gt;0, IF( K438="A", $E438, IF( K438="B", $E438 * Prozent_B, IF( K438="C", $E438 *Prozent_C, IF( K438="D", 0, "Fehler" ) ) ) ),T438), "")</f>
        <v/>
      </c>
      <c r="V438" s="213" t="str">
        <f t="shared" si="55"/>
        <v/>
      </c>
    </row>
    <row r="439" spans="1:22" ht="28.75" thickBot="1" x14ac:dyDescent="0.35">
      <c r="A439" s="222" t="s">
        <v>1446</v>
      </c>
      <c r="B439" s="223"/>
      <c r="C439" s="222" t="s">
        <v>522</v>
      </c>
      <c r="D439" s="223" t="s">
        <v>68</v>
      </c>
      <c r="E439" s="223"/>
      <c r="F439" s="223"/>
      <c r="G439" s="226"/>
      <c r="H439" s="43"/>
      <c r="I439" s="42"/>
      <c r="J439" s="42"/>
      <c r="K439" s="213"/>
      <c r="L439" s="215"/>
      <c r="M439" s="216" t="str">
        <f t="shared" si="48"/>
        <v>Muss</v>
      </c>
      <c r="N439" s="217" t="str">
        <f t="shared" si="49"/>
        <v/>
      </c>
      <c r="O439" s="217" t="str">
        <f t="shared" si="50"/>
        <v/>
      </c>
      <c r="P439" s="218" t="str">
        <f t="shared" si="51"/>
        <v/>
      </c>
      <c r="Q439" s="217" t="str">
        <f t="shared" si="52"/>
        <v/>
      </c>
      <c r="R439" s="217" t="str">
        <f t="shared" si="53"/>
        <v/>
      </c>
      <c r="S439" s="219" t="str">
        <f t="shared" si="54"/>
        <v/>
      </c>
      <c r="T439" s="220" t="str">
        <f xml:space="preserve"> IF(AND($E439&gt;0,H439&lt;&gt;""),IF( H439="A", $E439, IF( H439="B", $E439 * Prozent_B, IF( H439="C", $E439 *Prozent_C, IF( H439="D", 0, "Fehler" ) ) ) ), "")</f>
        <v/>
      </c>
      <c r="U439" s="220" t="str">
        <f xml:space="preserve"> IF( $E439&gt;0,IF(K439&gt;0, IF( K439="A", $E439, IF( K439="B", $E439 * Prozent_B, IF( K439="C", $E439 *Prozent_C, IF( K439="D", 0, "Fehler" ) ) ) ),T439), "")</f>
        <v/>
      </c>
      <c r="V439" s="213" t="str">
        <f t="shared" si="55"/>
        <v/>
      </c>
    </row>
    <row r="440" spans="1:22" ht="15.9" thickBot="1" x14ac:dyDescent="0.35">
      <c r="A440" s="222"/>
      <c r="B440" s="223"/>
      <c r="C440" s="229" t="s">
        <v>999</v>
      </c>
      <c r="D440" s="223"/>
      <c r="E440" s="223"/>
      <c r="F440" s="223"/>
      <c r="G440" s="226"/>
      <c r="H440" s="43"/>
      <c r="I440" s="42"/>
      <c r="J440" s="42"/>
      <c r="K440" s="213"/>
      <c r="L440" s="215"/>
      <c r="M440" s="216" t="str">
        <f t="shared" si="48"/>
        <v/>
      </c>
      <c r="N440" s="217" t="str">
        <f t="shared" si="49"/>
        <v/>
      </c>
      <c r="O440" s="217" t="str">
        <f t="shared" si="50"/>
        <v/>
      </c>
      <c r="P440" s="218" t="str">
        <f t="shared" si="51"/>
        <v/>
      </c>
      <c r="Q440" s="217" t="str">
        <f t="shared" si="52"/>
        <v/>
      </c>
      <c r="R440" s="217" t="str">
        <f t="shared" si="53"/>
        <v/>
      </c>
      <c r="S440" s="219" t="str">
        <f t="shared" si="54"/>
        <v/>
      </c>
      <c r="T440" s="220" t="str">
        <f xml:space="preserve"> IF(AND($E440&gt;0,H440&lt;&gt;""),IF( H440="A", $E440, IF( H440="B", $E440 * Prozent_B, IF( H440="C", $E440 *Prozent_C, IF( H440="D", 0, "Fehler" ) ) ) ), "")</f>
        <v/>
      </c>
      <c r="U440" s="220" t="str">
        <f xml:space="preserve"> IF( $E440&gt;0,IF(K440&gt;0, IF( K440="A", $E440, IF( K440="B", $E440 * Prozent_B, IF( K440="C", $E440 *Prozent_C, IF( K440="D", 0, "Fehler" ) ) ) ),T440), "")</f>
        <v/>
      </c>
      <c r="V440" s="213" t="str">
        <f t="shared" si="55"/>
        <v/>
      </c>
    </row>
    <row r="441" spans="1:22" ht="71.150000000000006" thickBot="1" x14ac:dyDescent="0.35">
      <c r="A441" s="222"/>
      <c r="B441" s="223"/>
      <c r="C441" s="222" t="s">
        <v>523</v>
      </c>
      <c r="D441" s="223"/>
      <c r="E441" s="223"/>
      <c r="F441" s="223"/>
      <c r="G441" s="226"/>
      <c r="H441" s="43"/>
      <c r="I441" s="42"/>
      <c r="J441" s="42"/>
      <c r="K441" s="213"/>
      <c r="L441" s="215"/>
      <c r="M441" s="216" t="str">
        <f t="shared" si="48"/>
        <v/>
      </c>
      <c r="N441" s="217" t="str">
        <f t="shared" si="49"/>
        <v/>
      </c>
      <c r="O441" s="217" t="str">
        <f t="shared" si="50"/>
        <v/>
      </c>
      <c r="P441" s="218" t="str">
        <f t="shared" si="51"/>
        <v/>
      </c>
      <c r="Q441" s="217" t="str">
        <f t="shared" si="52"/>
        <v/>
      </c>
      <c r="R441" s="217" t="str">
        <f t="shared" si="53"/>
        <v/>
      </c>
      <c r="S441" s="219" t="str">
        <f t="shared" si="54"/>
        <v/>
      </c>
      <c r="T441" s="220" t="str">
        <f xml:space="preserve"> IF(AND($E441&gt;0,H441&lt;&gt;""),IF( H441="A", $E441, IF( H441="B", $E441 * Prozent_B, IF( H441="C", $E441 *Prozent_C, IF( H441="D", 0, "Fehler" ) ) ) ), "")</f>
        <v/>
      </c>
      <c r="U441" s="220" t="str">
        <f xml:space="preserve"> IF( $E441&gt;0,IF(K441&gt;0, IF( K441="A", $E441, IF( K441="B", $E441 * Prozent_B, IF( K441="C", $E441 *Prozent_C, IF( K441="D", 0, "Fehler" ) ) ) ),T441), "")</f>
        <v/>
      </c>
      <c r="V441" s="213" t="str">
        <f t="shared" si="55"/>
        <v/>
      </c>
    </row>
    <row r="442" spans="1:22" ht="14.6" thickBot="1" x14ac:dyDescent="0.35">
      <c r="A442" s="222"/>
      <c r="B442" s="223"/>
      <c r="C442" s="222" t="s">
        <v>524</v>
      </c>
      <c r="D442" s="223"/>
      <c r="E442" s="223"/>
      <c r="F442" s="223"/>
      <c r="G442" s="226"/>
      <c r="H442" s="43"/>
      <c r="I442" s="42"/>
      <c r="J442" s="42"/>
      <c r="K442" s="213"/>
      <c r="L442" s="215"/>
      <c r="M442" s="216" t="str">
        <f t="shared" si="48"/>
        <v/>
      </c>
      <c r="N442" s="217" t="str">
        <f t="shared" si="49"/>
        <v/>
      </c>
      <c r="O442" s="217" t="str">
        <f t="shared" si="50"/>
        <v/>
      </c>
      <c r="P442" s="218" t="str">
        <f t="shared" si="51"/>
        <v/>
      </c>
      <c r="Q442" s="217" t="str">
        <f t="shared" si="52"/>
        <v/>
      </c>
      <c r="R442" s="217" t="str">
        <f t="shared" si="53"/>
        <v/>
      </c>
      <c r="S442" s="219" t="str">
        <f t="shared" si="54"/>
        <v/>
      </c>
      <c r="T442" s="220" t="str">
        <f xml:space="preserve"> IF(AND($E442&gt;0,H442&lt;&gt;""),IF( H442="A", $E442, IF( H442="B", $E442 * Prozent_B, IF( H442="C", $E442 *Prozent_C, IF( H442="D", 0, "Fehler" ) ) ) ), "")</f>
        <v/>
      </c>
      <c r="U442" s="220" t="str">
        <f xml:space="preserve"> IF( $E442&gt;0,IF(K442&gt;0, IF( K442="A", $E442, IF( K442="B", $E442 * Prozent_B, IF( K442="C", $E442 *Prozent_C, IF( K442="D", 0, "Fehler" ) ) ) ),T442), "")</f>
        <v/>
      </c>
      <c r="V442" s="213" t="str">
        <f t="shared" si="55"/>
        <v/>
      </c>
    </row>
    <row r="443" spans="1:22" ht="57" thickBot="1" x14ac:dyDescent="0.35">
      <c r="A443" s="222" t="s">
        <v>1447</v>
      </c>
      <c r="B443" s="223"/>
      <c r="C443" s="222" t="s">
        <v>525</v>
      </c>
      <c r="D443" s="223" t="s">
        <v>68</v>
      </c>
      <c r="E443" s="223"/>
      <c r="F443" s="223"/>
      <c r="G443" s="226"/>
      <c r="H443" s="43"/>
      <c r="I443" s="42"/>
      <c r="J443" s="42"/>
      <c r="K443" s="213"/>
      <c r="L443" s="215"/>
      <c r="M443" s="216" t="str">
        <f t="shared" si="48"/>
        <v>Muss</v>
      </c>
      <c r="N443" s="217" t="str">
        <f t="shared" si="49"/>
        <v/>
      </c>
      <c r="O443" s="217" t="str">
        <f t="shared" si="50"/>
        <v/>
      </c>
      <c r="P443" s="218" t="str">
        <f t="shared" si="51"/>
        <v/>
      </c>
      <c r="Q443" s="217" t="str">
        <f t="shared" si="52"/>
        <v/>
      </c>
      <c r="R443" s="217" t="str">
        <f t="shared" si="53"/>
        <v/>
      </c>
      <c r="S443" s="219" t="str">
        <f t="shared" si="54"/>
        <v/>
      </c>
      <c r="T443" s="220" t="str">
        <f xml:space="preserve"> IF(AND($E443&gt;0,H443&lt;&gt;""),IF( H443="A", $E443, IF( H443="B", $E443 * Prozent_B, IF( H443="C", $E443 *Prozent_C, IF( H443="D", 0, "Fehler" ) ) ) ), "")</f>
        <v/>
      </c>
      <c r="U443" s="220" t="str">
        <f xml:space="preserve"> IF( $E443&gt;0,IF(K443&gt;0, IF( K443="A", $E443, IF( K443="B", $E443 * Prozent_B, IF( K443="C", $E443 *Prozent_C, IF( K443="D", 0, "Fehler" ) ) ) ),T443), "")</f>
        <v/>
      </c>
      <c r="V443" s="213" t="str">
        <f t="shared" si="55"/>
        <v/>
      </c>
    </row>
    <row r="444" spans="1:22" ht="28.75" thickBot="1" x14ac:dyDescent="0.35">
      <c r="A444" s="222" t="s">
        <v>1448</v>
      </c>
      <c r="B444" s="223"/>
      <c r="C444" s="222" t="s">
        <v>526</v>
      </c>
      <c r="D444" s="223" t="s">
        <v>68</v>
      </c>
      <c r="E444" s="223"/>
      <c r="F444" s="223"/>
      <c r="G444" s="226"/>
      <c r="H444" s="43"/>
      <c r="I444" s="42"/>
      <c r="J444" s="42"/>
      <c r="K444" s="213"/>
      <c r="L444" s="215"/>
      <c r="M444" s="216" t="str">
        <f t="shared" si="48"/>
        <v>Muss</v>
      </c>
      <c r="N444" s="217" t="str">
        <f t="shared" si="49"/>
        <v/>
      </c>
      <c r="O444" s="217" t="str">
        <f t="shared" si="50"/>
        <v/>
      </c>
      <c r="P444" s="218" t="str">
        <f t="shared" si="51"/>
        <v/>
      </c>
      <c r="Q444" s="217" t="str">
        <f t="shared" si="52"/>
        <v/>
      </c>
      <c r="R444" s="217" t="str">
        <f t="shared" si="53"/>
        <v/>
      </c>
      <c r="S444" s="219" t="str">
        <f t="shared" si="54"/>
        <v/>
      </c>
      <c r="T444" s="220" t="str">
        <f xml:space="preserve"> IF(AND($E444&gt;0,H444&lt;&gt;""),IF( H444="A", $E444, IF( H444="B", $E444 * Prozent_B, IF( H444="C", $E444 *Prozent_C, IF( H444="D", 0, "Fehler" ) ) ) ), "")</f>
        <v/>
      </c>
      <c r="U444" s="220" t="str">
        <f xml:space="preserve"> IF( $E444&gt;0,IF(K444&gt;0, IF( K444="A", $E444, IF( K444="B", $E444 * Prozent_B, IF( K444="C", $E444 *Prozent_C, IF( K444="D", 0, "Fehler" ) ) ) ),T444), "")</f>
        <v/>
      </c>
      <c r="V444" s="213" t="str">
        <f t="shared" si="55"/>
        <v/>
      </c>
    </row>
    <row r="445" spans="1:22" ht="14.6" thickBot="1" x14ac:dyDescent="0.35">
      <c r="A445" s="222" t="s">
        <v>1449</v>
      </c>
      <c r="B445" s="223"/>
      <c r="C445" s="222" t="s">
        <v>1000</v>
      </c>
      <c r="D445" s="223" t="s">
        <v>68</v>
      </c>
      <c r="E445" s="223"/>
      <c r="F445" s="223"/>
      <c r="G445" s="226"/>
      <c r="H445" s="43"/>
      <c r="I445" s="42"/>
      <c r="J445" s="42"/>
      <c r="K445" s="213"/>
      <c r="L445" s="215"/>
      <c r="M445" s="216" t="str">
        <f t="shared" si="48"/>
        <v>Muss</v>
      </c>
      <c r="N445" s="217" t="str">
        <f t="shared" si="49"/>
        <v/>
      </c>
      <c r="O445" s="217" t="str">
        <f t="shared" si="50"/>
        <v/>
      </c>
      <c r="P445" s="218" t="str">
        <f t="shared" si="51"/>
        <v/>
      </c>
      <c r="Q445" s="217" t="str">
        <f t="shared" si="52"/>
        <v/>
      </c>
      <c r="R445" s="217" t="str">
        <f t="shared" si="53"/>
        <v/>
      </c>
      <c r="S445" s="219" t="str">
        <f t="shared" si="54"/>
        <v/>
      </c>
      <c r="T445" s="220" t="str">
        <f xml:space="preserve"> IF(AND($E445&gt;0,H445&lt;&gt;""),IF( H445="A", $E445, IF( H445="B", $E445 * Prozent_B, IF( H445="C", $E445 *Prozent_C, IF( H445="D", 0, "Fehler" ) ) ) ), "")</f>
        <v/>
      </c>
      <c r="U445" s="220" t="str">
        <f xml:space="preserve"> IF( $E445&gt;0,IF(K445&gt;0, IF( K445="A", $E445, IF( K445="B", $E445 * Prozent_B, IF( K445="C", $E445 *Prozent_C, IF( K445="D", 0, "Fehler" ) ) ) ),T445), "")</f>
        <v/>
      </c>
      <c r="V445" s="213" t="str">
        <f t="shared" si="55"/>
        <v/>
      </c>
    </row>
    <row r="446" spans="1:22" ht="14.6" thickBot="1" x14ac:dyDescent="0.35">
      <c r="A446" s="222" t="s">
        <v>1450</v>
      </c>
      <c r="B446" s="223"/>
      <c r="C446" s="222" t="s">
        <v>1001</v>
      </c>
      <c r="D446" s="223" t="s">
        <v>68</v>
      </c>
      <c r="E446" s="223"/>
      <c r="F446" s="223"/>
      <c r="G446" s="226"/>
      <c r="H446" s="43"/>
      <c r="I446" s="42"/>
      <c r="J446" s="42"/>
      <c r="K446" s="213"/>
      <c r="L446" s="215"/>
      <c r="M446" s="216" t="str">
        <f t="shared" si="48"/>
        <v>Muss</v>
      </c>
      <c r="N446" s="217" t="str">
        <f t="shared" si="49"/>
        <v/>
      </c>
      <c r="O446" s="217" t="str">
        <f t="shared" si="50"/>
        <v/>
      </c>
      <c r="P446" s="218" t="str">
        <f t="shared" si="51"/>
        <v/>
      </c>
      <c r="Q446" s="217" t="str">
        <f t="shared" si="52"/>
        <v/>
      </c>
      <c r="R446" s="217" t="str">
        <f t="shared" si="53"/>
        <v/>
      </c>
      <c r="S446" s="219" t="str">
        <f t="shared" si="54"/>
        <v/>
      </c>
      <c r="T446" s="220" t="str">
        <f xml:space="preserve"> IF(AND($E446&gt;0,H446&lt;&gt;""),IF( H446="A", $E446, IF( H446="B", $E446 * Prozent_B, IF( H446="C", $E446 *Prozent_C, IF( H446="D", 0, "Fehler" ) ) ) ), "")</f>
        <v/>
      </c>
      <c r="U446" s="220" t="str">
        <f xml:space="preserve"> IF( $E446&gt;0,IF(K446&gt;0, IF( K446="A", $E446, IF( K446="B", $E446 * Prozent_B, IF( K446="C", $E446 *Prozent_C, IF( K446="D", 0, "Fehler" ) ) ) ),T446), "")</f>
        <v/>
      </c>
      <c r="V446" s="213" t="str">
        <f t="shared" si="55"/>
        <v/>
      </c>
    </row>
    <row r="447" spans="1:22" ht="14.6" thickBot="1" x14ac:dyDescent="0.35">
      <c r="A447" s="222" t="s">
        <v>1451</v>
      </c>
      <c r="B447" s="223"/>
      <c r="C447" s="222" t="s">
        <v>527</v>
      </c>
      <c r="D447" s="223" t="s">
        <v>68</v>
      </c>
      <c r="E447" s="223"/>
      <c r="F447" s="223"/>
      <c r="G447" s="226"/>
      <c r="H447" s="43"/>
      <c r="I447" s="42"/>
      <c r="J447" s="42"/>
      <c r="K447" s="213"/>
      <c r="L447" s="215"/>
      <c r="M447" s="216" t="str">
        <f t="shared" si="48"/>
        <v>Muss</v>
      </c>
      <c r="N447" s="217" t="str">
        <f t="shared" si="49"/>
        <v/>
      </c>
      <c r="O447" s="217" t="str">
        <f t="shared" si="50"/>
        <v/>
      </c>
      <c r="P447" s="218" t="str">
        <f t="shared" si="51"/>
        <v/>
      </c>
      <c r="Q447" s="217" t="str">
        <f t="shared" si="52"/>
        <v/>
      </c>
      <c r="R447" s="217" t="str">
        <f t="shared" si="53"/>
        <v/>
      </c>
      <c r="S447" s="219" t="str">
        <f t="shared" si="54"/>
        <v/>
      </c>
      <c r="T447" s="220" t="str">
        <f xml:space="preserve"> IF(AND($E447&gt;0,H447&lt;&gt;""),IF( H447="A", $E447, IF( H447="B", $E447 * Prozent_B, IF( H447="C", $E447 *Prozent_C, IF( H447="D", 0, "Fehler" ) ) ) ), "")</f>
        <v/>
      </c>
      <c r="U447" s="220" t="str">
        <f xml:space="preserve"> IF( $E447&gt;0,IF(K447&gt;0, IF( K447="A", $E447, IF( K447="B", $E447 * Prozent_B, IF( K447="C", $E447 *Prozent_C, IF( K447="D", 0, "Fehler" ) ) ) ),T447), "")</f>
        <v/>
      </c>
      <c r="V447" s="213" t="str">
        <f t="shared" si="55"/>
        <v/>
      </c>
    </row>
    <row r="448" spans="1:22" ht="14.6" thickBot="1" x14ac:dyDescent="0.35">
      <c r="A448" s="222" t="s">
        <v>1452</v>
      </c>
      <c r="B448" s="223"/>
      <c r="C448" s="222" t="s">
        <v>528</v>
      </c>
      <c r="D448" s="223" t="s">
        <v>68</v>
      </c>
      <c r="E448" s="223"/>
      <c r="F448" s="223"/>
      <c r="G448" s="226"/>
      <c r="H448" s="43"/>
      <c r="I448" s="42"/>
      <c r="J448" s="42"/>
      <c r="K448" s="213"/>
      <c r="L448" s="215"/>
      <c r="M448" s="216" t="str">
        <f t="shared" si="48"/>
        <v>Muss</v>
      </c>
      <c r="N448" s="217" t="str">
        <f t="shared" si="49"/>
        <v/>
      </c>
      <c r="O448" s="217" t="str">
        <f t="shared" si="50"/>
        <v/>
      </c>
      <c r="P448" s="218" t="str">
        <f t="shared" si="51"/>
        <v/>
      </c>
      <c r="Q448" s="217" t="str">
        <f t="shared" si="52"/>
        <v/>
      </c>
      <c r="R448" s="217" t="str">
        <f t="shared" si="53"/>
        <v/>
      </c>
      <c r="S448" s="219" t="str">
        <f t="shared" si="54"/>
        <v/>
      </c>
      <c r="T448" s="220" t="str">
        <f xml:space="preserve"> IF(AND($E448&gt;0,H448&lt;&gt;""),IF( H448="A", $E448, IF( H448="B", $E448 * Prozent_B, IF( H448="C", $E448 *Prozent_C, IF( H448="D", 0, "Fehler" ) ) ) ), "")</f>
        <v/>
      </c>
      <c r="U448" s="220" t="str">
        <f xml:space="preserve"> IF( $E448&gt;0,IF(K448&gt;0, IF( K448="A", $E448, IF( K448="B", $E448 * Prozent_B, IF( K448="C", $E448 *Prozent_C, IF( K448="D", 0, "Fehler" ) ) ) ),T448), "")</f>
        <v/>
      </c>
      <c r="V448" s="213" t="str">
        <f t="shared" si="55"/>
        <v/>
      </c>
    </row>
    <row r="449" spans="1:22" ht="28.75" thickBot="1" x14ac:dyDescent="0.35">
      <c r="A449" s="222" t="s">
        <v>1453</v>
      </c>
      <c r="B449" s="223"/>
      <c r="C449" s="222" t="s">
        <v>529</v>
      </c>
      <c r="D449" s="223" t="s">
        <v>68</v>
      </c>
      <c r="E449" s="223"/>
      <c r="F449" s="223"/>
      <c r="G449" s="226"/>
      <c r="H449" s="43"/>
      <c r="I449" s="42"/>
      <c r="J449" s="42"/>
      <c r="K449" s="213"/>
      <c r="L449" s="215"/>
      <c r="M449" s="216" t="str">
        <f t="shared" si="48"/>
        <v>Muss</v>
      </c>
      <c r="N449" s="217" t="str">
        <f t="shared" si="49"/>
        <v/>
      </c>
      <c r="O449" s="217" t="str">
        <f t="shared" si="50"/>
        <v/>
      </c>
      <c r="P449" s="218" t="str">
        <f t="shared" si="51"/>
        <v/>
      </c>
      <c r="Q449" s="217" t="str">
        <f t="shared" si="52"/>
        <v/>
      </c>
      <c r="R449" s="217" t="str">
        <f t="shared" si="53"/>
        <v/>
      </c>
      <c r="S449" s="219" t="str">
        <f t="shared" si="54"/>
        <v/>
      </c>
      <c r="T449" s="220" t="str">
        <f xml:space="preserve"> IF(AND($E449&gt;0,H449&lt;&gt;""),IF( H449="A", $E449, IF( H449="B", $E449 * Prozent_B, IF( H449="C", $E449 *Prozent_C, IF( H449="D", 0, "Fehler" ) ) ) ), "")</f>
        <v/>
      </c>
      <c r="U449" s="220" t="str">
        <f xml:space="preserve"> IF( $E449&gt;0,IF(K449&gt;0, IF( K449="A", $E449, IF( K449="B", $E449 * Prozent_B, IF( K449="C", $E449 *Prozent_C, IF( K449="D", 0, "Fehler" ) ) ) ),T449), "")</f>
        <v/>
      </c>
      <c r="V449" s="213" t="str">
        <f t="shared" si="55"/>
        <v/>
      </c>
    </row>
    <row r="450" spans="1:22" ht="14.6" thickBot="1" x14ac:dyDescent="0.35">
      <c r="A450" s="222" t="s">
        <v>1454</v>
      </c>
      <c r="B450" s="223"/>
      <c r="C450" s="222" t="s">
        <v>530</v>
      </c>
      <c r="D450" s="223" t="s">
        <v>68</v>
      </c>
      <c r="E450" s="223"/>
      <c r="F450" s="223"/>
      <c r="G450" s="226"/>
      <c r="H450" s="43"/>
      <c r="I450" s="42"/>
      <c r="J450" s="42"/>
      <c r="K450" s="213"/>
      <c r="L450" s="215"/>
      <c r="M450" s="216" t="str">
        <f t="shared" si="48"/>
        <v>Muss</v>
      </c>
      <c r="N450" s="217" t="str">
        <f t="shared" si="49"/>
        <v/>
      </c>
      <c r="O450" s="217" t="str">
        <f t="shared" si="50"/>
        <v/>
      </c>
      <c r="P450" s="218" t="str">
        <f t="shared" si="51"/>
        <v/>
      </c>
      <c r="Q450" s="217" t="str">
        <f t="shared" si="52"/>
        <v/>
      </c>
      <c r="R450" s="217" t="str">
        <f t="shared" si="53"/>
        <v/>
      </c>
      <c r="S450" s="219" t="str">
        <f t="shared" si="54"/>
        <v/>
      </c>
      <c r="T450" s="220" t="str">
        <f xml:space="preserve"> IF(AND($E450&gt;0,H450&lt;&gt;""),IF( H450="A", $E450, IF( H450="B", $E450 * Prozent_B, IF( H450="C", $E450 *Prozent_C, IF( H450="D", 0, "Fehler" ) ) ) ), "")</f>
        <v/>
      </c>
      <c r="U450" s="220" t="str">
        <f xml:space="preserve"> IF( $E450&gt;0,IF(K450&gt;0, IF( K450="A", $E450, IF( K450="B", $E450 * Prozent_B, IF( K450="C", $E450 *Prozent_C, IF( K450="D", 0, "Fehler" ) ) ) ),T450), "")</f>
        <v/>
      </c>
      <c r="V450" s="213" t="str">
        <f t="shared" si="55"/>
        <v/>
      </c>
    </row>
    <row r="451" spans="1:22" ht="28.75" thickBot="1" x14ac:dyDescent="0.35">
      <c r="A451" s="222" t="s">
        <v>1455</v>
      </c>
      <c r="B451" s="223"/>
      <c r="C451" s="222" t="s">
        <v>531</v>
      </c>
      <c r="D451" s="223" t="s">
        <v>68</v>
      </c>
      <c r="E451" s="223"/>
      <c r="F451" s="223"/>
      <c r="G451" s="226"/>
      <c r="H451" s="43"/>
      <c r="I451" s="42"/>
      <c r="J451" s="42"/>
      <c r="K451" s="213"/>
      <c r="L451" s="215"/>
      <c r="M451" s="216" t="str">
        <f t="shared" si="48"/>
        <v>Muss</v>
      </c>
      <c r="N451" s="217" t="str">
        <f t="shared" si="49"/>
        <v/>
      </c>
      <c r="O451" s="217" t="str">
        <f t="shared" si="50"/>
        <v/>
      </c>
      <c r="P451" s="218" t="str">
        <f t="shared" si="51"/>
        <v/>
      </c>
      <c r="Q451" s="217" t="str">
        <f t="shared" si="52"/>
        <v/>
      </c>
      <c r="R451" s="217" t="str">
        <f t="shared" si="53"/>
        <v/>
      </c>
      <c r="S451" s="219" t="str">
        <f t="shared" si="54"/>
        <v/>
      </c>
      <c r="T451" s="220" t="str">
        <f xml:space="preserve"> IF(AND($E451&gt;0,H451&lt;&gt;""),IF( H451="A", $E451, IF( H451="B", $E451 * Prozent_B, IF( H451="C", $E451 *Prozent_C, IF( H451="D", 0, "Fehler" ) ) ) ), "")</f>
        <v/>
      </c>
      <c r="U451" s="220" t="str">
        <f xml:space="preserve"> IF( $E451&gt;0,IF(K451&gt;0, IF( K451="A", $E451, IF( K451="B", $E451 * Prozent_B, IF( K451="C", $E451 *Prozent_C, IF( K451="D", 0, "Fehler" ) ) ) ),T451), "")</f>
        <v/>
      </c>
      <c r="V451" s="213" t="str">
        <f t="shared" si="55"/>
        <v/>
      </c>
    </row>
    <row r="452" spans="1:22" ht="28.75" thickBot="1" x14ac:dyDescent="0.35">
      <c r="A452" s="222" t="s">
        <v>1456</v>
      </c>
      <c r="B452" s="223"/>
      <c r="C452" s="222" t="s">
        <v>532</v>
      </c>
      <c r="D452" s="223"/>
      <c r="E452" s="230">
        <v>100</v>
      </c>
      <c r="F452" s="223"/>
      <c r="G452" s="226"/>
      <c r="H452" s="43"/>
      <c r="I452" s="42"/>
      <c r="J452" s="42"/>
      <c r="K452" s="213"/>
      <c r="L452" s="215"/>
      <c r="M452" s="216" t="str">
        <f t="shared" si="48"/>
        <v>Soll</v>
      </c>
      <c r="N452" s="217" t="str">
        <f t="shared" si="49"/>
        <v/>
      </c>
      <c r="O452" s="217" t="str">
        <f t="shared" si="50"/>
        <v/>
      </c>
      <c r="P452" s="218" t="str">
        <f t="shared" si="51"/>
        <v/>
      </c>
      <c r="Q452" s="217" t="str">
        <f t="shared" si="52"/>
        <v/>
      </c>
      <c r="R452" s="217" t="str">
        <f t="shared" si="53"/>
        <v/>
      </c>
      <c r="S452" s="219" t="str">
        <f t="shared" si="54"/>
        <v/>
      </c>
      <c r="T452" s="220" t="str">
        <f xml:space="preserve"> IF(AND($E452&gt;0,H452&lt;&gt;""),IF( H452="A", $E452, IF( H452="B", $E452 * Prozent_B, IF( H452="C", $E452 *Prozent_C, IF( H452="D", 0, "Fehler" ) ) ) ), "")</f>
        <v/>
      </c>
      <c r="U452" s="220" t="str">
        <f xml:space="preserve"> IF( $E452&gt;0,IF(K452&gt;0, IF( K452="A", $E452, IF( K452="B", $E452 * Prozent_B, IF( K452="C", $E452 *Prozent_C, IF( K452="D", 0, "Fehler" ) ) ) ),T452), "")</f>
        <v/>
      </c>
      <c r="V452" s="213" t="str">
        <f t="shared" si="55"/>
        <v/>
      </c>
    </row>
    <row r="453" spans="1:22" ht="14.6" thickBot="1" x14ac:dyDescent="0.35">
      <c r="A453" s="222" t="s">
        <v>1457</v>
      </c>
      <c r="B453" s="223"/>
      <c r="C453" s="222" t="s">
        <v>533</v>
      </c>
      <c r="D453" s="223"/>
      <c r="E453" s="230">
        <v>100</v>
      </c>
      <c r="F453" s="223"/>
      <c r="G453" s="226"/>
      <c r="H453" s="43"/>
      <c r="I453" s="42"/>
      <c r="J453" s="42"/>
      <c r="K453" s="213"/>
      <c r="L453" s="215"/>
      <c r="M453" s="216" t="str">
        <f t="shared" si="48"/>
        <v>Soll</v>
      </c>
      <c r="N453" s="217" t="str">
        <f t="shared" si="49"/>
        <v/>
      </c>
      <c r="O453" s="217" t="str">
        <f t="shared" si="50"/>
        <v/>
      </c>
      <c r="P453" s="218" t="str">
        <f t="shared" si="51"/>
        <v/>
      </c>
      <c r="Q453" s="217" t="str">
        <f t="shared" si="52"/>
        <v/>
      </c>
      <c r="R453" s="217" t="str">
        <f t="shared" si="53"/>
        <v/>
      </c>
      <c r="S453" s="219" t="str">
        <f t="shared" si="54"/>
        <v/>
      </c>
      <c r="T453" s="220" t="str">
        <f xml:space="preserve"> IF(AND($E453&gt;0,H453&lt;&gt;""),IF( H453="A", $E453, IF( H453="B", $E453 * Prozent_B, IF( H453="C", $E453 *Prozent_C, IF( H453="D", 0, "Fehler" ) ) ) ), "")</f>
        <v/>
      </c>
      <c r="U453" s="220" t="str">
        <f xml:space="preserve"> IF( $E453&gt;0,IF(K453&gt;0, IF( K453="A", $E453, IF( K453="B", $E453 * Prozent_B, IF( K453="C", $E453 *Prozent_C, IF( K453="D", 0, "Fehler" ) ) ) ),T453), "")</f>
        <v/>
      </c>
      <c r="V453" s="213" t="str">
        <f t="shared" si="55"/>
        <v/>
      </c>
    </row>
    <row r="454" spans="1:22" ht="14.6" thickBot="1" x14ac:dyDescent="0.35">
      <c r="A454" s="222" t="s">
        <v>1458</v>
      </c>
      <c r="B454" s="223"/>
      <c r="C454" s="222" t="s">
        <v>534</v>
      </c>
      <c r="D454" s="223" t="s">
        <v>68</v>
      </c>
      <c r="E454" s="223"/>
      <c r="F454" s="223"/>
      <c r="G454" s="226"/>
      <c r="H454" s="43"/>
      <c r="I454" s="42"/>
      <c r="J454" s="42"/>
      <c r="K454" s="213"/>
      <c r="L454" s="215"/>
      <c r="M454" s="216" t="str">
        <f t="shared" si="48"/>
        <v>Muss</v>
      </c>
      <c r="N454" s="217" t="str">
        <f t="shared" si="49"/>
        <v/>
      </c>
      <c r="O454" s="217" t="str">
        <f t="shared" si="50"/>
        <v/>
      </c>
      <c r="P454" s="218" t="str">
        <f t="shared" si="51"/>
        <v/>
      </c>
      <c r="Q454" s="217" t="str">
        <f t="shared" si="52"/>
        <v/>
      </c>
      <c r="R454" s="217" t="str">
        <f t="shared" si="53"/>
        <v/>
      </c>
      <c r="S454" s="219" t="str">
        <f t="shared" si="54"/>
        <v/>
      </c>
      <c r="T454" s="220" t="str">
        <f xml:space="preserve"> IF(AND($E454&gt;0,H454&lt;&gt;""),IF( H454="A", $E454, IF( H454="B", $E454 * Prozent_B, IF( H454="C", $E454 *Prozent_C, IF( H454="D", 0, "Fehler" ) ) ) ), "")</f>
        <v/>
      </c>
      <c r="U454" s="220" t="str">
        <f xml:space="preserve"> IF( $E454&gt;0,IF(K454&gt;0, IF( K454="A", $E454, IF( K454="B", $E454 * Prozent_B, IF( K454="C", $E454 *Prozent_C, IF( K454="D", 0, "Fehler" ) ) ) ),T454), "")</f>
        <v/>
      </c>
      <c r="V454" s="213" t="str">
        <f t="shared" si="55"/>
        <v/>
      </c>
    </row>
    <row r="455" spans="1:22" ht="28.75" thickBot="1" x14ac:dyDescent="0.35">
      <c r="A455" s="222" t="s">
        <v>1459</v>
      </c>
      <c r="B455" s="223"/>
      <c r="C455" s="222" t="s">
        <v>535</v>
      </c>
      <c r="D455" s="223"/>
      <c r="E455" s="230">
        <v>100</v>
      </c>
      <c r="F455" s="223"/>
      <c r="G455" s="226"/>
      <c r="H455" s="43"/>
      <c r="I455" s="42"/>
      <c r="J455" s="42"/>
      <c r="K455" s="213"/>
      <c r="L455" s="215"/>
      <c r="M455" s="216" t="str">
        <f t="shared" si="48"/>
        <v>Soll</v>
      </c>
      <c r="N455" s="217" t="str">
        <f t="shared" si="49"/>
        <v/>
      </c>
      <c r="O455" s="217" t="str">
        <f t="shared" si="50"/>
        <v/>
      </c>
      <c r="P455" s="218" t="str">
        <f t="shared" si="51"/>
        <v/>
      </c>
      <c r="Q455" s="217" t="str">
        <f t="shared" si="52"/>
        <v/>
      </c>
      <c r="R455" s="217" t="str">
        <f t="shared" si="53"/>
        <v/>
      </c>
      <c r="S455" s="219" t="str">
        <f t="shared" si="54"/>
        <v/>
      </c>
      <c r="T455" s="220" t="str">
        <f xml:space="preserve"> IF(AND($E455&gt;0,H455&lt;&gt;""),IF( H455="A", $E455, IF( H455="B", $E455 * Prozent_B, IF( H455="C", $E455 *Prozent_C, IF( H455="D", 0, "Fehler" ) ) ) ), "")</f>
        <v/>
      </c>
      <c r="U455" s="220" t="str">
        <f xml:space="preserve"> IF( $E455&gt;0,IF(K455&gt;0, IF( K455="A", $E455, IF( K455="B", $E455 * Prozent_B, IF( K455="C", $E455 *Prozent_C, IF( K455="D", 0, "Fehler" ) ) ) ),T455), "")</f>
        <v/>
      </c>
      <c r="V455" s="213" t="str">
        <f t="shared" si="55"/>
        <v/>
      </c>
    </row>
    <row r="456" spans="1:22" ht="14.6" thickBot="1" x14ac:dyDescent="0.35">
      <c r="A456" s="222" t="s">
        <v>1460</v>
      </c>
      <c r="B456" s="223"/>
      <c r="C456" s="222" t="s">
        <v>536</v>
      </c>
      <c r="D456" s="223" t="s">
        <v>68</v>
      </c>
      <c r="E456" s="223"/>
      <c r="F456" s="223"/>
      <c r="G456" s="226"/>
      <c r="H456" s="43"/>
      <c r="I456" s="42"/>
      <c r="J456" s="42"/>
      <c r="K456" s="213"/>
      <c r="L456" s="215"/>
      <c r="M456" s="216" t="str">
        <f t="shared" si="48"/>
        <v>Muss</v>
      </c>
      <c r="N456" s="217" t="str">
        <f t="shared" si="49"/>
        <v/>
      </c>
      <c r="O456" s="217" t="str">
        <f t="shared" si="50"/>
        <v/>
      </c>
      <c r="P456" s="218" t="str">
        <f t="shared" si="51"/>
        <v/>
      </c>
      <c r="Q456" s="217" t="str">
        <f t="shared" si="52"/>
        <v/>
      </c>
      <c r="R456" s="217" t="str">
        <f t="shared" si="53"/>
        <v/>
      </c>
      <c r="S456" s="219" t="str">
        <f t="shared" si="54"/>
        <v/>
      </c>
      <c r="T456" s="220" t="str">
        <f xml:space="preserve"> IF(AND($E456&gt;0,H456&lt;&gt;""),IF( H456="A", $E456, IF( H456="B", $E456 * Prozent_B, IF( H456="C", $E456 *Prozent_C, IF( H456="D", 0, "Fehler" ) ) ) ), "")</f>
        <v/>
      </c>
      <c r="U456" s="220" t="str">
        <f xml:space="preserve"> IF( $E456&gt;0,IF(K456&gt;0, IF( K456="A", $E456, IF( K456="B", $E456 * Prozent_B, IF( K456="C", $E456 *Prozent_C, IF( K456="D", 0, "Fehler" ) ) ) ),T456), "")</f>
        <v/>
      </c>
      <c r="V456" s="213" t="str">
        <f t="shared" si="55"/>
        <v/>
      </c>
    </row>
    <row r="457" spans="1:22" ht="28.75" thickBot="1" x14ac:dyDescent="0.35">
      <c r="A457" s="222" t="s">
        <v>1461</v>
      </c>
      <c r="B457" s="223"/>
      <c r="C457" s="222" t="s">
        <v>537</v>
      </c>
      <c r="D457" s="223" t="s">
        <v>68</v>
      </c>
      <c r="E457" s="223"/>
      <c r="F457" s="223"/>
      <c r="G457" s="226"/>
      <c r="H457" s="43"/>
      <c r="I457" s="42"/>
      <c r="J457" s="42"/>
      <c r="K457" s="213"/>
      <c r="L457" s="215"/>
      <c r="M457" s="216" t="str">
        <f t="shared" si="48"/>
        <v>Muss</v>
      </c>
      <c r="N457" s="217" t="str">
        <f t="shared" si="49"/>
        <v/>
      </c>
      <c r="O457" s="217" t="str">
        <f t="shared" si="50"/>
        <v/>
      </c>
      <c r="P457" s="218" t="str">
        <f t="shared" si="51"/>
        <v/>
      </c>
      <c r="Q457" s="217" t="str">
        <f t="shared" si="52"/>
        <v/>
      </c>
      <c r="R457" s="217" t="str">
        <f t="shared" si="53"/>
        <v/>
      </c>
      <c r="S457" s="219" t="str">
        <f t="shared" si="54"/>
        <v/>
      </c>
      <c r="T457" s="220" t="str">
        <f xml:space="preserve"> IF(AND($E457&gt;0,H457&lt;&gt;""),IF( H457="A", $E457, IF( H457="B", $E457 * Prozent_B, IF( H457="C", $E457 *Prozent_C, IF( H457="D", 0, "Fehler" ) ) ) ), "")</f>
        <v/>
      </c>
      <c r="U457" s="220" t="str">
        <f xml:space="preserve"> IF( $E457&gt;0,IF(K457&gt;0, IF( K457="A", $E457, IF( K457="B", $E457 * Prozent_B, IF( K457="C", $E457 *Prozent_C, IF( K457="D", 0, "Fehler" ) ) ) ),T457), "")</f>
        <v/>
      </c>
      <c r="V457" s="213" t="str">
        <f t="shared" si="55"/>
        <v/>
      </c>
    </row>
    <row r="458" spans="1:22" ht="57" thickBot="1" x14ac:dyDescent="0.35">
      <c r="A458" s="222" t="s">
        <v>1462</v>
      </c>
      <c r="B458" s="223"/>
      <c r="C458" s="222" t="s">
        <v>538</v>
      </c>
      <c r="D458" s="223"/>
      <c r="E458" s="230">
        <v>100</v>
      </c>
      <c r="F458" s="223"/>
      <c r="G458" s="226"/>
      <c r="H458" s="43"/>
      <c r="I458" s="42"/>
      <c r="J458" s="42"/>
      <c r="K458" s="213"/>
      <c r="L458" s="215"/>
      <c r="M458" s="216" t="str">
        <f t="shared" ref="M458:M521" si="56">IF(ISERR(VALUE(SUBSTITUTE(A458,CHAR(160),""))),"",(IF(ISERROR(SEARCH("X",D458)),"Soll","Muss")))</f>
        <v>Soll</v>
      </c>
      <c r="N458" s="217" t="str">
        <f t="shared" ref="N458:N521" si="57">IF(AND(D458="x",F458&lt;&gt;""), "Fehler", "")</f>
        <v/>
      </c>
      <c r="O458" s="217" t="str">
        <f t="shared" ref="O458:O521" si="58">IF(M458="","",
      IF(M458="Soll",
           IF(NOT(ISNUMBER(E458)),"Fehler in Punktespalte",
                IF(NOT(E458&gt;0),"Fehler: Negative Punktzahl","")
               ),""
          )
     )</f>
        <v/>
      </c>
      <c r="P458" s="218" t="str">
        <f t="shared" ref="P458:P521" si="59">IF( AND(E458&gt;0,M458&lt;&gt;"soll"), "Fehler", "")</f>
        <v/>
      </c>
      <c r="Q458" s="217" t="str">
        <f t="shared" ref="Q458:Q521" si="60">IF( AND(A458="",D458="x"), "Fehler", "")</f>
        <v/>
      </c>
      <c r="R458" s="217" t="str">
        <f t="shared" ref="R458:R521" si="61">IF(AND(M458="Muss",NOT(E458="")),"Fehler","")</f>
        <v/>
      </c>
      <c r="S458" s="219" t="str">
        <f t="shared" ref="S458:S521" si="62">IF(
AND(F458&lt;&gt;"",OR(
ISERROR(SEARCH("Konzept",C458)),
ISERROR(SEARCH("benannt",C458)),
ISERROR(SEARCH("benennt",C458)),
ISERROR(SEARCH("gibt an",C458)),
ISERROR(SEARCH("erklärt",C458)),
ISERROR(SEARCH("erläutert",C458)),
))," 'E' richtig?",
IF(
AND(F458="",OR(
ISNUMBER(SEARCH("Konzept",C458)),
ISNUMBER(SEARCH("benannt",C458)),
ISNUMBER(SEARCH("benennt",C458)),
ISNUMBER(SEARCH("gibt an",C458)),
ISNUMBER(SEARCH("erklärt",C458)),
ISNUMBER(SEARCH("erläutert",C458))
)),"Fehlt hier 'E' ?",""))</f>
        <v/>
      </c>
      <c r="T458" s="220" t="str">
        <f xml:space="preserve"> IF(AND($E458&gt;0,H458&lt;&gt;""),IF( H458="A", $E458, IF( H458="B", $E458 * Prozent_B, IF( H458="C", $E458 *Prozent_C, IF( H458="D", 0, "Fehler" ) ) ) ), "")</f>
        <v/>
      </c>
      <c r="U458" s="220" t="str">
        <f xml:space="preserve"> IF( $E458&gt;0,IF(K458&gt;0, IF( K458="A", $E458, IF( K458="B", $E458 * Prozent_B, IF( K458="C", $E458 *Prozent_C, IF( K458="D", 0, "Fehler" ) ) ) ),T458), "")</f>
        <v/>
      </c>
      <c r="V458" s="213" t="str">
        <f t="shared" ref="V458:V521" si="63" xml:space="preserve"> IF( $M458 ="muss", IF(H458&lt;&gt;"",IF(IF(K458&gt;0, K458,H458)&lt;&gt;"A", "Fehler", ""), ""),"")</f>
        <v/>
      </c>
    </row>
    <row r="459" spans="1:22" ht="57" thickBot="1" x14ac:dyDescent="0.35">
      <c r="A459" s="222" t="s">
        <v>1463</v>
      </c>
      <c r="B459" s="223"/>
      <c r="C459" s="222" t="s">
        <v>539</v>
      </c>
      <c r="D459" s="223" t="s">
        <v>68</v>
      </c>
      <c r="E459" s="223"/>
      <c r="F459" s="223"/>
      <c r="G459" s="226"/>
      <c r="H459" s="43"/>
      <c r="I459" s="42"/>
      <c r="J459" s="42"/>
      <c r="K459" s="213"/>
      <c r="L459" s="215"/>
      <c r="M459" s="216" t="str">
        <f t="shared" si="56"/>
        <v>Muss</v>
      </c>
      <c r="N459" s="217" t="str">
        <f t="shared" si="57"/>
        <v/>
      </c>
      <c r="O459" s="217" t="str">
        <f t="shared" si="58"/>
        <v/>
      </c>
      <c r="P459" s="218" t="str">
        <f t="shared" si="59"/>
        <v/>
      </c>
      <c r="Q459" s="217" t="str">
        <f t="shared" si="60"/>
        <v/>
      </c>
      <c r="R459" s="217" t="str">
        <f t="shared" si="61"/>
        <v/>
      </c>
      <c r="S459" s="219" t="str">
        <f t="shared" si="62"/>
        <v/>
      </c>
      <c r="T459" s="220" t="str">
        <f xml:space="preserve"> IF(AND($E459&gt;0,H459&lt;&gt;""),IF( H459="A", $E459, IF( H459="B", $E459 * Prozent_B, IF( H459="C", $E459 *Prozent_C, IF( H459="D", 0, "Fehler" ) ) ) ), "")</f>
        <v/>
      </c>
      <c r="U459" s="220" t="str">
        <f xml:space="preserve"> IF( $E459&gt;0,IF(K459&gt;0, IF( K459="A", $E459, IF( K459="B", $E459 * Prozent_B, IF( K459="C", $E459 *Prozent_C, IF( K459="D", 0, "Fehler" ) ) ) ),T459), "")</f>
        <v/>
      </c>
      <c r="V459" s="213" t="str">
        <f t="shared" si="63"/>
        <v/>
      </c>
    </row>
    <row r="460" spans="1:22" ht="28.75" thickBot="1" x14ac:dyDescent="0.35">
      <c r="A460" s="222" t="s">
        <v>1464</v>
      </c>
      <c r="B460" s="223"/>
      <c r="C460" s="222" t="s">
        <v>540</v>
      </c>
      <c r="D460" s="223" t="s">
        <v>68</v>
      </c>
      <c r="E460" s="223"/>
      <c r="F460" s="223"/>
      <c r="G460" s="226"/>
      <c r="H460" s="43"/>
      <c r="I460" s="42"/>
      <c r="J460" s="42"/>
      <c r="K460" s="213"/>
      <c r="L460" s="215"/>
      <c r="M460" s="216" t="str">
        <f t="shared" si="56"/>
        <v>Muss</v>
      </c>
      <c r="N460" s="217" t="str">
        <f t="shared" si="57"/>
        <v/>
      </c>
      <c r="O460" s="217" t="str">
        <f t="shared" si="58"/>
        <v/>
      </c>
      <c r="P460" s="218" t="str">
        <f t="shared" si="59"/>
        <v/>
      </c>
      <c r="Q460" s="217" t="str">
        <f t="shared" si="60"/>
        <v/>
      </c>
      <c r="R460" s="217" t="str">
        <f t="shared" si="61"/>
        <v/>
      </c>
      <c r="S460" s="219" t="str">
        <f t="shared" si="62"/>
        <v/>
      </c>
      <c r="T460" s="220" t="str">
        <f xml:space="preserve"> IF(AND($E460&gt;0,H460&lt;&gt;""),IF( H460="A", $E460, IF( H460="B", $E460 * Prozent_B, IF( H460="C", $E460 *Prozent_C, IF( H460="D", 0, "Fehler" ) ) ) ), "")</f>
        <v/>
      </c>
      <c r="U460" s="220" t="str">
        <f xml:space="preserve"> IF( $E460&gt;0,IF(K460&gt;0, IF( K460="A", $E460, IF( K460="B", $E460 * Prozent_B, IF( K460="C", $E460 *Prozent_C, IF( K460="D", 0, "Fehler" ) ) ) ),T460), "")</f>
        <v/>
      </c>
      <c r="V460" s="213" t="str">
        <f t="shared" si="63"/>
        <v/>
      </c>
    </row>
    <row r="461" spans="1:22" ht="14.6" thickBot="1" x14ac:dyDescent="0.35">
      <c r="A461" s="222" t="s">
        <v>1465</v>
      </c>
      <c r="B461" s="223"/>
      <c r="C461" s="222" t="s">
        <v>541</v>
      </c>
      <c r="D461" s="223" t="s">
        <v>68</v>
      </c>
      <c r="E461" s="223"/>
      <c r="F461" s="223"/>
      <c r="G461" s="226"/>
      <c r="H461" s="43"/>
      <c r="I461" s="42"/>
      <c r="J461" s="42"/>
      <c r="K461" s="213"/>
      <c r="L461" s="215"/>
      <c r="M461" s="216" t="str">
        <f t="shared" si="56"/>
        <v>Muss</v>
      </c>
      <c r="N461" s="217" t="str">
        <f t="shared" si="57"/>
        <v/>
      </c>
      <c r="O461" s="217" t="str">
        <f t="shared" si="58"/>
        <v/>
      </c>
      <c r="P461" s="218" t="str">
        <f t="shared" si="59"/>
        <v/>
      </c>
      <c r="Q461" s="217" t="str">
        <f t="shared" si="60"/>
        <v/>
      </c>
      <c r="R461" s="217" t="str">
        <f t="shared" si="61"/>
        <v/>
      </c>
      <c r="S461" s="219" t="str">
        <f t="shared" si="62"/>
        <v/>
      </c>
      <c r="T461" s="220" t="str">
        <f xml:space="preserve"> IF(AND($E461&gt;0,H461&lt;&gt;""),IF( H461="A", $E461, IF( H461="B", $E461 * Prozent_B, IF( H461="C", $E461 *Prozent_C, IF( H461="D", 0, "Fehler" ) ) ) ), "")</f>
        <v/>
      </c>
      <c r="U461" s="220" t="str">
        <f xml:space="preserve"> IF( $E461&gt;0,IF(K461&gt;0, IF( K461="A", $E461, IF( K461="B", $E461 * Prozent_B, IF( K461="C", $E461 *Prozent_C, IF( K461="D", 0, "Fehler" ) ) ) ),T461), "")</f>
        <v/>
      </c>
      <c r="V461" s="213" t="str">
        <f t="shared" si="63"/>
        <v/>
      </c>
    </row>
    <row r="462" spans="1:22" ht="28.75" thickBot="1" x14ac:dyDescent="0.35">
      <c r="A462" s="222" t="s">
        <v>1466</v>
      </c>
      <c r="B462" s="223"/>
      <c r="C462" s="222" t="s">
        <v>542</v>
      </c>
      <c r="D462" s="223"/>
      <c r="E462" s="230">
        <v>50</v>
      </c>
      <c r="F462" s="223"/>
      <c r="G462" s="226"/>
      <c r="H462" s="43"/>
      <c r="I462" s="42"/>
      <c r="J462" s="42"/>
      <c r="K462" s="213"/>
      <c r="L462" s="215"/>
      <c r="M462" s="216" t="str">
        <f t="shared" si="56"/>
        <v>Soll</v>
      </c>
      <c r="N462" s="217" t="str">
        <f t="shared" si="57"/>
        <v/>
      </c>
      <c r="O462" s="217" t="str">
        <f t="shared" si="58"/>
        <v/>
      </c>
      <c r="P462" s="218" t="str">
        <f t="shared" si="59"/>
        <v/>
      </c>
      <c r="Q462" s="217" t="str">
        <f t="shared" si="60"/>
        <v/>
      </c>
      <c r="R462" s="217" t="str">
        <f t="shared" si="61"/>
        <v/>
      </c>
      <c r="S462" s="219" t="str">
        <f t="shared" si="62"/>
        <v/>
      </c>
      <c r="T462" s="220" t="str">
        <f xml:space="preserve"> IF(AND($E462&gt;0,H462&lt;&gt;""),IF( H462="A", $E462, IF( H462="B", $E462 * Prozent_B, IF( H462="C", $E462 *Prozent_C, IF( H462="D", 0, "Fehler" ) ) ) ), "")</f>
        <v/>
      </c>
      <c r="U462" s="220" t="str">
        <f xml:space="preserve"> IF( $E462&gt;0,IF(K462&gt;0, IF( K462="A", $E462, IF( K462="B", $E462 * Prozent_B, IF( K462="C", $E462 *Prozent_C, IF( K462="D", 0, "Fehler" ) ) ) ),T462), "")</f>
        <v/>
      </c>
      <c r="V462" s="213" t="str">
        <f t="shared" si="63"/>
        <v/>
      </c>
    </row>
    <row r="463" spans="1:22" ht="28.75" thickBot="1" x14ac:dyDescent="0.35">
      <c r="A463" s="222" t="s">
        <v>1467</v>
      </c>
      <c r="B463" s="223"/>
      <c r="C463" s="222" t="s">
        <v>543</v>
      </c>
      <c r="D463" s="223" t="s">
        <v>68</v>
      </c>
      <c r="E463" s="223"/>
      <c r="F463" s="223"/>
      <c r="G463" s="226"/>
      <c r="H463" s="43"/>
      <c r="I463" s="42"/>
      <c r="J463" s="42"/>
      <c r="K463" s="213"/>
      <c r="L463" s="215"/>
      <c r="M463" s="216" t="str">
        <f t="shared" si="56"/>
        <v>Muss</v>
      </c>
      <c r="N463" s="217" t="str">
        <f t="shared" si="57"/>
        <v/>
      </c>
      <c r="O463" s="217" t="str">
        <f t="shared" si="58"/>
        <v/>
      </c>
      <c r="P463" s="218" t="str">
        <f t="shared" si="59"/>
        <v/>
      </c>
      <c r="Q463" s="217" t="str">
        <f t="shared" si="60"/>
        <v/>
      </c>
      <c r="R463" s="217" t="str">
        <f t="shared" si="61"/>
        <v/>
      </c>
      <c r="S463" s="219" t="str">
        <f t="shared" si="62"/>
        <v/>
      </c>
      <c r="T463" s="220" t="str">
        <f xml:space="preserve"> IF(AND($E463&gt;0,H463&lt;&gt;""),IF( H463="A", $E463, IF( H463="B", $E463 * Prozent_B, IF( H463="C", $E463 *Prozent_C, IF( H463="D", 0, "Fehler" ) ) ) ), "")</f>
        <v/>
      </c>
      <c r="U463" s="220" t="str">
        <f xml:space="preserve"> IF( $E463&gt;0,IF(K463&gt;0, IF( K463="A", $E463, IF( K463="B", $E463 * Prozent_B, IF( K463="C", $E463 *Prozent_C, IF( K463="D", 0, "Fehler" ) ) ) ),T463), "")</f>
        <v/>
      </c>
      <c r="V463" s="213" t="str">
        <f t="shared" si="63"/>
        <v/>
      </c>
    </row>
    <row r="464" spans="1:22" ht="28.75" thickBot="1" x14ac:dyDescent="0.35">
      <c r="A464" s="222" t="s">
        <v>1468</v>
      </c>
      <c r="B464" s="223"/>
      <c r="C464" s="222" t="s">
        <v>544</v>
      </c>
      <c r="D464" s="223" t="s">
        <v>68</v>
      </c>
      <c r="E464" s="223"/>
      <c r="F464" s="223"/>
      <c r="G464" s="226"/>
      <c r="H464" s="43"/>
      <c r="I464" s="42"/>
      <c r="J464" s="42"/>
      <c r="K464" s="213"/>
      <c r="L464" s="215"/>
      <c r="M464" s="216" t="str">
        <f t="shared" si="56"/>
        <v>Muss</v>
      </c>
      <c r="N464" s="217" t="str">
        <f t="shared" si="57"/>
        <v/>
      </c>
      <c r="O464" s="217" t="str">
        <f t="shared" si="58"/>
        <v/>
      </c>
      <c r="P464" s="218" t="str">
        <f t="shared" si="59"/>
        <v/>
      </c>
      <c r="Q464" s="217" t="str">
        <f t="shared" si="60"/>
        <v/>
      </c>
      <c r="R464" s="217" t="str">
        <f t="shared" si="61"/>
        <v/>
      </c>
      <c r="S464" s="219" t="str">
        <f t="shared" si="62"/>
        <v/>
      </c>
      <c r="T464" s="220" t="str">
        <f xml:space="preserve"> IF(AND($E464&gt;0,H464&lt;&gt;""),IF( H464="A", $E464, IF( H464="B", $E464 * Prozent_B, IF( H464="C", $E464 *Prozent_C, IF( H464="D", 0, "Fehler" ) ) ) ), "")</f>
        <v/>
      </c>
      <c r="U464" s="220" t="str">
        <f xml:space="preserve"> IF( $E464&gt;0,IF(K464&gt;0, IF( K464="A", $E464, IF( K464="B", $E464 * Prozent_B, IF( K464="C", $E464 *Prozent_C, IF( K464="D", 0, "Fehler" ) ) ) ),T464), "")</f>
        <v/>
      </c>
      <c r="V464" s="213" t="str">
        <f t="shared" si="63"/>
        <v/>
      </c>
    </row>
    <row r="465" spans="1:22" ht="14.6" thickBot="1" x14ac:dyDescent="0.35">
      <c r="A465" s="222" t="s">
        <v>1469</v>
      </c>
      <c r="B465" s="223"/>
      <c r="C465" s="222" t="s">
        <v>545</v>
      </c>
      <c r="D465" s="223" t="s">
        <v>68</v>
      </c>
      <c r="E465" s="223"/>
      <c r="F465" s="223"/>
      <c r="G465" s="226"/>
      <c r="H465" s="43"/>
      <c r="I465" s="42"/>
      <c r="J465" s="42"/>
      <c r="K465" s="213"/>
      <c r="L465" s="215"/>
      <c r="M465" s="216" t="str">
        <f t="shared" si="56"/>
        <v>Muss</v>
      </c>
      <c r="N465" s="217" t="str">
        <f t="shared" si="57"/>
        <v/>
      </c>
      <c r="O465" s="217" t="str">
        <f t="shared" si="58"/>
        <v/>
      </c>
      <c r="P465" s="218" t="str">
        <f t="shared" si="59"/>
        <v/>
      </c>
      <c r="Q465" s="217" t="str">
        <f t="shared" si="60"/>
        <v/>
      </c>
      <c r="R465" s="217" t="str">
        <f t="shared" si="61"/>
        <v/>
      </c>
      <c r="S465" s="219" t="str">
        <f t="shared" si="62"/>
        <v/>
      </c>
      <c r="T465" s="220" t="str">
        <f xml:space="preserve"> IF(AND($E465&gt;0,H465&lt;&gt;""),IF( H465="A", $E465, IF( H465="B", $E465 * Prozent_B, IF( H465="C", $E465 *Prozent_C, IF( H465="D", 0, "Fehler" ) ) ) ), "")</f>
        <v/>
      </c>
      <c r="U465" s="220" t="str">
        <f xml:space="preserve"> IF( $E465&gt;0,IF(K465&gt;0, IF( K465="A", $E465, IF( K465="B", $E465 * Prozent_B, IF( K465="C", $E465 *Prozent_C, IF( K465="D", 0, "Fehler" ) ) ) ),T465), "")</f>
        <v/>
      </c>
      <c r="V465" s="213" t="str">
        <f t="shared" si="63"/>
        <v/>
      </c>
    </row>
    <row r="466" spans="1:22" ht="14.6" thickBot="1" x14ac:dyDescent="0.35">
      <c r="A466" s="222" t="s">
        <v>1470</v>
      </c>
      <c r="B466" s="223"/>
      <c r="C466" s="222" t="s">
        <v>546</v>
      </c>
      <c r="D466" s="223" t="s">
        <v>68</v>
      </c>
      <c r="E466" s="223"/>
      <c r="F466" s="223"/>
      <c r="G466" s="226"/>
      <c r="H466" s="43"/>
      <c r="I466" s="42"/>
      <c r="J466" s="42"/>
      <c r="K466" s="213"/>
      <c r="L466" s="215"/>
      <c r="M466" s="216" t="str">
        <f t="shared" si="56"/>
        <v>Muss</v>
      </c>
      <c r="N466" s="217" t="str">
        <f t="shared" si="57"/>
        <v/>
      </c>
      <c r="O466" s="217" t="str">
        <f t="shared" si="58"/>
        <v/>
      </c>
      <c r="P466" s="218" t="str">
        <f t="shared" si="59"/>
        <v/>
      </c>
      <c r="Q466" s="217" t="str">
        <f t="shared" si="60"/>
        <v/>
      </c>
      <c r="R466" s="217" t="str">
        <f t="shared" si="61"/>
        <v/>
      </c>
      <c r="S466" s="219" t="str">
        <f t="shared" si="62"/>
        <v/>
      </c>
      <c r="T466" s="220" t="str">
        <f xml:space="preserve"> IF(AND($E466&gt;0,H466&lt;&gt;""),IF( H466="A", $E466, IF( H466="B", $E466 * Prozent_B, IF( H466="C", $E466 *Prozent_C, IF( H466="D", 0, "Fehler" ) ) ) ), "")</f>
        <v/>
      </c>
      <c r="U466" s="220" t="str">
        <f xml:space="preserve"> IF( $E466&gt;0,IF(K466&gt;0, IF( K466="A", $E466, IF( K466="B", $E466 * Prozent_B, IF( K466="C", $E466 *Prozent_C, IF( K466="D", 0, "Fehler" ) ) ) ),T466), "")</f>
        <v/>
      </c>
      <c r="V466" s="213" t="str">
        <f t="shared" si="63"/>
        <v/>
      </c>
    </row>
    <row r="467" spans="1:22" ht="42.9" thickBot="1" x14ac:dyDescent="0.35">
      <c r="A467" s="222" t="s">
        <v>1471</v>
      </c>
      <c r="B467" s="223"/>
      <c r="C467" s="222" t="s">
        <v>547</v>
      </c>
      <c r="D467" s="223" t="s">
        <v>68</v>
      </c>
      <c r="E467" s="223"/>
      <c r="F467" s="223"/>
      <c r="G467" s="226"/>
      <c r="H467" s="43"/>
      <c r="I467" s="42"/>
      <c r="J467" s="42"/>
      <c r="K467" s="213"/>
      <c r="L467" s="215"/>
      <c r="M467" s="216" t="str">
        <f t="shared" si="56"/>
        <v>Muss</v>
      </c>
      <c r="N467" s="217" t="str">
        <f t="shared" si="57"/>
        <v/>
      </c>
      <c r="O467" s="217" t="str">
        <f t="shared" si="58"/>
        <v/>
      </c>
      <c r="P467" s="218" t="str">
        <f t="shared" si="59"/>
        <v/>
      </c>
      <c r="Q467" s="217" t="str">
        <f t="shared" si="60"/>
        <v/>
      </c>
      <c r="R467" s="217" t="str">
        <f t="shared" si="61"/>
        <v/>
      </c>
      <c r="S467" s="219" t="str">
        <f t="shared" si="62"/>
        <v/>
      </c>
      <c r="T467" s="220" t="str">
        <f xml:space="preserve"> IF(AND($E467&gt;0,H467&lt;&gt;""),IF( H467="A", $E467, IF( H467="B", $E467 * Prozent_B, IF( H467="C", $E467 *Prozent_C, IF( H467="D", 0, "Fehler" ) ) ) ), "")</f>
        <v/>
      </c>
      <c r="U467" s="220" t="str">
        <f xml:space="preserve"> IF( $E467&gt;0,IF(K467&gt;0, IF( K467="A", $E467, IF( K467="B", $E467 * Prozent_B, IF( K467="C", $E467 *Prozent_C, IF( K467="D", 0, "Fehler" ) ) ) ),T467), "")</f>
        <v/>
      </c>
      <c r="V467" s="213" t="str">
        <f t="shared" si="63"/>
        <v/>
      </c>
    </row>
    <row r="468" spans="1:22" ht="28.75" thickBot="1" x14ac:dyDescent="0.35">
      <c r="A468" s="222" t="s">
        <v>1472</v>
      </c>
      <c r="B468" s="223"/>
      <c r="C468" s="222" t="s">
        <v>548</v>
      </c>
      <c r="D468" s="223" t="s">
        <v>68</v>
      </c>
      <c r="E468" s="223"/>
      <c r="F468" s="223"/>
      <c r="G468" s="226"/>
      <c r="H468" s="43"/>
      <c r="I468" s="42"/>
      <c r="J468" s="42"/>
      <c r="K468" s="213"/>
      <c r="L468" s="215"/>
      <c r="M468" s="216" t="str">
        <f t="shared" si="56"/>
        <v>Muss</v>
      </c>
      <c r="N468" s="217" t="str">
        <f t="shared" si="57"/>
        <v/>
      </c>
      <c r="O468" s="217" t="str">
        <f t="shared" si="58"/>
        <v/>
      </c>
      <c r="P468" s="218" t="str">
        <f t="shared" si="59"/>
        <v/>
      </c>
      <c r="Q468" s="217" t="str">
        <f t="shared" si="60"/>
        <v/>
      </c>
      <c r="R468" s="217" t="str">
        <f t="shared" si="61"/>
        <v/>
      </c>
      <c r="S468" s="219" t="str">
        <f t="shared" si="62"/>
        <v/>
      </c>
      <c r="T468" s="220" t="str">
        <f xml:space="preserve"> IF(AND($E468&gt;0,H468&lt;&gt;""),IF( H468="A", $E468, IF( H468="B", $E468 * Prozent_B, IF( H468="C", $E468 *Prozent_C, IF( H468="D", 0, "Fehler" ) ) ) ), "")</f>
        <v/>
      </c>
      <c r="U468" s="220" t="str">
        <f xml:space="preserve"> IF( $E468&gt;0,IF(K468&gt;0, IF( K468="A", $E468, IF( K468="B", $E468 * Prozent_B, IF( K468="C", $E468 *Prozent_C, IF( K468="D", 0, "Fehler" ) ) ) ),T468), "")</f>
        <v/>
      </c>
      <c r="V468" s="213" t="str">
        <f t="shared" si="63"/>
        <v/>
      </c>
    </row>
    <row r="469" spans="1:22" ht="28.75" thickBot="1" x14ac:dyDescent="0.35">
      <c r="A469" s="222" t="s">
        <v>1473</v>
      </c>
      <c r="B469" s="223"/>
      <c r="C469" s="222" t="s">
        <v>549</v>
      </c>
      <c r="D469" s="223" t="s">
        <v>68</v>
      </c>
      <c r="E469" s="223"/>
      <c r="F469" s="223"/>
      <c r="G469" s="226"/>
      <c r="H469" s="43"/>
      <c r="I469" s="42"/>
      <c r="J469" s="42"/>
      <c r="K469" s="213"/>
      <c r="L469" s="215"/>
      <c r="M469" s="216" t="str">
        <f t="shared" si="56"/>
        <v>Muss</v>
      </c>
      <c r="N469" s="217" t="str">
        <f t="shared" si="57"/>
        <v/>
      </c>
      <c r="O469" s="217" t="str">
        <f t="shared" si="58"/>
        <v/>
      </c>
      <c r="P469" s="218" t="str">
        <f t="shared" si="59"/>
        <v/>
      </c>
      <c r="Q469" s="217" t="str">
        <f t="shared" si="60"/>
        <v/>
      </c>
      <c r="R469" s="217" t="str">
        <f t="shared" si="61"/>
        <v/>
      </c>
      <c r="S469" s="219" t="str">
        <f t="shared" si="62"/>
        <v/>
      </c>
      <c r="T469" s="220" t="str">
        <f xml:space="preserve"> IF(AND($E469&gt;0,H469&lt;&gt;""),IF( H469="A", $E469, IF( H469="B", $E469 * Prozent_B, IF( H469="C", $E469 *Prozent_C, IF( H469="D", 0, "Fehler" ) ) ) ), "")</f>
        <v/>
      </c>
      <c r="U469" s="220" t="str">
        <f xml:space="preserve"> IF( $E469&gt;0,IF(K469&gt;0, IF( K469="A", $E469, IF( K469="B", $E469 * Prozent_B, IF( K469="C", $E469 *Prozent_C, IF( K469="D", 0, "Fehler" ) ) ) ),T469), "")</f>
        <v/>
      </c>
      <c r="V469" s="213" t="str">
        <f t="shared" si="63"/>
        <v/>
      </c>
    </row>
    <row r="470" spans="1:22" ht="15.9" thickBot="1" x14ac:dyDescent="0.35">
      <c r="A470" s="222"/>
      <c r="B470" s="223"/>
      <c r="C470" s="229" t="s">
        <v>1002</v>
      </c>
      <c r="D470" s="223"/>
      <c r="E470" s="223"/>
      <c r="F470" s="223"/>
      <c r="G470" s="226"/>
      <c r="H470" s="43"/>
      <c r="I470" s="42"/>
      <c r="J470" s="42"/>
      <c r="K470" s="213"/>
      <c r="L470" s="215"/>
      <c r="M470" s="216" t="str">
        <f t="shared" si="56"/>
        <v/>
      </c>
      <c r="N470" s="217" t="str">
        <f t="shared" si="57"/>
        <v/>
      </c>
      <c r="O470" s="217" t="str">
        <f t="shared" si="58"/>
        <v/>
      </c>
      <c r="P470" s="218" t="str">
        <f t="shared" si="59"/>
        <v/>
      </c>
      <c r="Q470" s="217" t="str">
        <f t="shared" si="60"/>
        <v/>
      </c>
      <c r="R470" s="217" t="str">
        <f t="shared" si="61"/>
        <v/>
      </c>
      <c r="S470" s="219" t="str">
        <f t="shared" si="62"/>
        <v/>
      </c>
      <c r="T470" s="220" t="str">
        <f xml:space="preserve"> IF(AND($E470&gt;0,H470&lt;&gt;""),IF( H470="A", $E470, IF( H470="B", $E470 * Prozent_B, IF( H470="C", $E470 *Prozent_C, IF( H470="D", 0, "Fehler" ) ) ) ), "")</f>
        <v/>
      </c>
      <c r="U470" s="220" t="str">
        <f xml:space="preserve"> IF( $E470&gt;0,IF(K470&gt;0, IF( K470="A", $E470, IF( K470="B", $E470 * Prozent_B, IF( K470="C", $E470 *Prozent_C, IF( K470="D", 0, "Fehler" ) ) ) ),T470), "")</f>
        <v/>
      </c>
      <c r="V470" s="213" t="str">
        <f t="shared" si="63"/>
        <v/>
      </c>
    </row>
    <row r="471" spans="1:22" ht="71.150000000000006" thickBot="1" x14ac:dyDescent="0.35">
      <c r="A471" s="222"/>
      <c r="B471" s="223"/>
      <c r="C471" s="222" t="s">
        <v>550</v>
      </c>
      <c r="D471" s="223"/>
      <c r="E471" s="223"/>
      <c r="F471" s="223"/>
      <c r="G471" s="226"/>
      <c r="H471" s="43"/>
      <c r="I471" s="42"/>
      <c r="J471" s="42"/>
      <c r="K471" s="213"/>
      <c r="L471" s="215"/>
      <c r="M471" s="216" t="str">
        <f t="shared" si="56"/>
        <v/>
      </c>
      <c r="N471" s="217" t="str">
        <f t="shared" si="57"/>
        <v/>
      </c>
      <c r="O471" s="217" t="str">
        <f t="shared" si="58"/>
        <v/>
      </c>
      <c r="P471" s="218" t="str">
        <f t="shared" si="59"/>
        <v/>
      </c>
      <c r="Q471" s="217" t="str">
        <f t="shared" si="60"/>
        <v/>
      </c>
      <c r="R471" s="217" t="str">
        <f t="shared" si="61"/>
        <v/>
      </c>
      <c r="S471" s="219" t="str">
        <f t="shared" si="62"/>
        <v/>
      </c>
      <c r="T471" s="220" t="str">
        <f xml:space="preserve"> IF(AND($E471&gt;0,H471&lt;&gt;""),IF( H471="A", $E471, IF( H471="B", $E471 * Prozent_B, IF( H471="C", $E471 *Prozent_C, IF( H471="D", 0, "Fehler" ) ) ) ), "")</f>
        <v/>
      </c>
      <c r="U471" s="220" t="str">
        <f xml:space="preserve"> IF( $E471&gt;0,IF(K471&gt;0, IF( K471="A", $E471, IF( K471="B", $E471 * Prozent_B, IF( K471="C", $E471 *Prozent_C, IF( K471="D", 0, "Fehler" ) ) ) ),T471), "")</f>
        <v/>
      </c>
      <c r="V471" s="213" t="str">
        <f t="shared" si="63"/>
        <v/>
      </c>
    </row>
    <row r="472" spans="1:22" ht="28.75" thickBot="1" x14ac:dyDescent="0.35">
      <c r="A472" s="222" t="s">
        <v>1474</v>
      </c>
      <c r="B472" s="223"/>
      <c r="C472" s="222" t="s">
        <v>551</v>
      </c>
      <c r="D472" s="223" t="s">
        <v>68</v>
      </c>
      <c r="E472" s="223"/>
      <c r="F472" s="223"/>
      <c r="G472" s="226"/>
      <c r="H472" s="43"/>
      <c r="I472" s="42"/>
      <c r="J472" s="42"/>
      <c r="K472" s="213"/>
      <c r="L472" s="215"/>
      <c r="M472" s="216" t="str">
        <f t="shared" si="56"/>
        <v>Muss</v>
      </c>
      <c r="N472" s="217" t="str">
        <f t="shared" si="57"/>
        <v/>
      </c>
      <c r="O472" s="217" t="str">
        <f t="shared" si="58"/>
        <v/>
      </c>
      <c r="P472" s="218" t="str">
        <f t="shared" si="59"/>
        <v/>
      </c>
      <c r="Q472" s="217" t="str">
        <f t="shared" si="60"/>
        <v/>
      </c>
      <c r="R472" s="217" t="str">
        <f t="shared" si="61"/>
        <v/>
      </c>
      <c r="S472" s="219" t="str">
        <f t="shared" si="62"/>
        <v/>
      </c>
      <c r="T472" s="220" t="str">
        <f xml:space="preserve"> IF(AND($E472&gt;0,H472&lt;&gt;""),IF( H472="A", $E472, IF( H472="B", $E472 * Prozent_B, IF( H472="C", $E472 *Prozent_C, IF( H472="D", 0, "Fehler" ) ) ) ), "")</f>
        <v/>
      </c>
      <c r="U472" s="220" t="str">
        <f xml:space="preserve"> IF( $E472&gt;0,IF(K472&gt;0, IF( K472="A", $E472, IF( K472="B", $E472 * Prozent_B, IF( K472="C", $E472 *Prozent_C, IF( K472="D", 0, "Fehler" ) ) ) ),T472), "")</f>
        <v/>
      </c>
      <c r="V472" s="213" t="str">
        <f t="shared" si="63"/>
        <v/>
      </c>
    </row>
    <row r="473" spans="1:22" ht="14.6" thickBot="1" x14ac:dyDescent="0.35">
      <c r="A473" s="222" t="s">
        <v>1475</v>
      </c>
      <c r="B473" s="223"/>
      <c r="C473" s="222" t="s">
        <v>552</v>
      </c>
      <c r="D473" s="223" t="s">
        <v>68</v>
      </c>
      <c r="E473" s="223"/>
      <c r="F473" s="223"/>
      <c r="G473" s="226"/>
      <c r="H473" s="43"/>
      <c r="I473" s="42"/>
      <c r="J473" s="42"/>
      <c r="K473" s="213"/>
      <c r="L473" s="215"/>
      <c r="M473" s="216" t="str">
        <f t="shared" si="56"/>
        <v>Muss</v>
      </c>
      <c r="N473" s="217" t="str">
        <f t="shared" si="57"/>
        <v/>
      </c>
      <c r="O473" s="217" t="str">
        <f t="shared" si="58"/>
        <v/>
      </c>
      <c r="P473" s="218" t="str">
        <f t="shared" si="59"/>
        <v/>
      </c>
      <c r="Q473" s="217" t="str">
        <f t="shared" si="60"/>
        <v/>
      </c>
      <c r="R473" s="217" t="str">
        <f t="shared" si="61"/>
        <v/>
      </c>
      <c r="S473" s="219" t="str">
        <f t="shared" si="62"/>
        <v/>
      </c>
      <c r="T473" s="220" t="str">
        <f xml:space="preserve"> IF(AND($E473&gt;0,H473&lt;&gt;""),IF( H473="A", $E473, IF( H473="B", $E473 * Prozent_B, IF( H473="C", $E473 *Prozent_C, IF( H473="D", 0, "Fehler" ) ) ) ), "")</f>
        <v/>
      </c>
      <c r="U473" s="220" t="str">
        <f xml:space="preserve"> IF( $E473&gt;0,IF(K473&gt;0, IF( K473="A", $E473, IF( K473="B", $E473 * Prozent_B, IF( K473="C", $E473 *Prozent_C, IF( K473="D", 0, "Fehler" ) ) ) ),T473), "")</f>
        <v/>
      </c>
      <c r="V473" s="213" t="str">
        <f t="shared" si="63"/>
        <v/>
      </c>
    </row>
    <row r="474" spans="1:22" ht="14.6" thickBot="1" x14ac:dyDescent="0.35">
      <c r="A474" s="222" t="s">
        <v>1476</v>
      </c>
      <c r="B474" s="223"/>
      <c r="C474" s="231" t="s">
        <v>553</v>
      </c>
      <c r="D474" s="223" t="s">
        <v>68</v>
      </c>
      <c r="E474" s="223"/>
      <c r="F474" s="223"/>
      <c r="G474" s="226"/>
      <c r="H474" s="43"/>
      <c r="I474" s="42"/>
      <c r="J474" s="42"/>
      <c r="K474" s="213"/>
      <c r="L474" s="215"/>
      <c r="M474" s="216" t="str">
        <f t="shared" si="56"/>
        <v>Muss</v>
      </c>
      <c r="N474" s="217" t="str">
        <f t="shared" si="57"/>
        <v/>
      </c>
      <c r="O474" s="217" t="str">
        <f t="shared" si="58"/>
        <v/>
      </c>
      <c r="P474" s="218" t="str">
        <f t="shared" si="59"/>
        <v/>
      </c>
      <c r="Q474" s="217" t="str">
        <f t="shared" si="60"/>
        <v/>
      </c>
      <c r="R474" s="217" t="str">
        <f t="shared" si="61"/>
        <v/>
      </c>
      <c r="S474" s="219" t="str">
        <f t="shared" si="62"/>
        <v/>
      </c>
      <c r="T474" s="220" t="str">
        <f xml:space="preserve"> IF(AND($E474&gt;0,H474&lt;&gt;""),IF( H474="A", $E474, IF( H474="B", $E474 * Prozent_B, IF( H474="C", $E474 *Prozent_C, IF( H474="D", 0, "Fehler" ) ) ) ), "")</f>
        <v/>
      </c>
      <c r="U474" s="220" t="str">
        <f xml:space="preserve"> IF( $E474&gt;0,IF(K474&gt;0, IF( K474="A", $E474, IF( K474="B", $E474 * Prozent_B, IF( K474="C", $E474 *Prozent_C, IF( K474="D", 0, "Fehler" ) ) ) ),T474), "")</f>
        <v/>
      </c>
      <c r="V474" s="213" t="str">
        <f t="shared" si="63"/>
        <v/>
      </c>
    </row>
    <row r="475" spans="1:22" ht="28.75" thickBot="1" x14ac:dyDescent="0.35">
      <c r="A475" s="222" t="s">
        <v>1477</v>
      </c>
      <c r="B475" s="223"/>
      <c r="C475" s="222" t="s">
        <v>1003</v>
      </c>
      <c r="D475" s="223" t="s">
        <v>68</v>
      </c>
      <c r="E475" s="223"/>
      <c r="F475" s="223"/>
      <c r="G475" s="226"/>
      <c r="H475" s="43"/>
      <c r="I475" s="42"/>
      <c r="J475" s="42"/>
      <c r="K475" s="213"/>
      <c r="L475" s="215"/>
      <c r="M475" s="216" t="str">
        <f t="shared" si="56"/>
        <v>Muss</v>
      </c>
      <c r="N475" s="217" t="str">
        <f t="shared" si="57"/>
        <v/>
      </c>
      <c r="O475" s="217" t="str">
        <f t="shared" si="58"/>
        <v/>
      </c>
      <c r="P475" s="218" t="str">
        <f t="shared" si="59"/>
        <v/>
      </c>
      <c r="Q475" s="217" t="str">
        <f t="shared" si="60"/>
        <v/>
      </c>
      <c r="R475" s="217" t="str">
        <f t="shared" si="61"/>
        <v/>
      </c>
      <c r="S475" s="219" t="str">
        <f t="shared" si="62"/>
        <v/>
      </c>
      <c r="T475" s="220" t="str">
        <f xml:space="preserve"> IF(AND($E475&gt;0,H475&lt;&gt;""),IF( H475="A", $E475, IF( H475="B", $E475 * Prozent_B, IF( H475="C", $E475 *Prozent_C, IF( H475="D", 0, "Fehler" ) ) ) ), "")</f>
        <v/>
      </c>
      <c r="U475" s="220" t="str">
        <f xml:space="preserve"> IF( $E475&gt;0,IF(K475&gt;0, IF( K475="A", $E475, IF( K475="B", $E475 * Prozent_B, IF( K475="C", $E475 *Prozent_C, IF( K475="D", 0, "Fehler" ) ) ) ),T475), "")</f>
        <v/>
      </c>
      <c r="V475" s="213" t="str">
        <f t="shared" si="63"/>
        <v/>
      </c>
    </row>
    <row r="476" spans="1:22" ht="240.9" thickBot="1" x14ac:dyDescent="0.35">
      <c r="A476" s="222" t="s">
        <v>1478</v>
      </c>
      <c r="B476" s="223"/>
      <c r="C476" s="231" t="s">
        <v>554</v>
      </c>
      <c r="D476" s="223" t="s">
        <v>68</v>
      </c>
      <c r="E476" s="223"/>
      <c r="F476" s="223"/>
      <c r="G476" s="226"/>
      <c r="H476" s="43"/>
      <c r="I476" s="42"/>
      <c r="J476" s="42"/>
      <c r="K476" s="213"/>
      <c r="L476" s="215"/>
      <c r="M476" s="216" t="str">
        <f t="shared" si="56"/>
        <v>Muss</v>
      </c>
      <c r="N476" s="217" t="str">
        <f t="shared" si="57"/>
        <v/>
      </c>
      <c r="O476" s="217" t="str">
        <f t="shared" si="58"/>
        <v/>
      </c>
      <c r="P476" s="218" t="str">
        <f t="shared" si="59"/>
        <v/>
      </c>
      <c r="Q476" s="217" t="str">
        <f t="shared" si="60"/>
        <v/>
      </c>
      <c r="R476" s="217" t="str">
        <f t="shared" si="61"/>
        <v/>
      </c>
      <c r="S476" s="219" t="str">
        <f t="shared" si="62"/>
        <v/>
      </c>
      <c r="T476" s="220" t="str">
        <f xml:space="preserve"> IF(AND($E476&gt;0,H476&lt;&gt;""),IF( H476="A", $E476, IF( H476="B", $E476 * Prozent_B, IF( H476="C", $E476 *Prozent_C, IF( H476="D", 0, "Fehler" ) ) ) ), "")</f>
        <v/>
      </c>
      <c r="U476" s="220" t="str">
        <f xml:space="preserve"> IF( $E476&gt;0,IF(K476&gt;0, IF( K476="A", $E476, IF( K476="B", $E476 * Prozent_B, IF( K476="C", $E476 *Prozent_C, IF( K476="D", 0, "Fehler" ) ) ) ),T476), "")</f>
        <v/>
      </c>
      <c r="V476" s="213" t="str">
        <f t="shared" si="63"/>
        <v/>
      </c>
    </row>
    <row r="477" spans="1:22" ht="28.75" thickBot="1" x14ac:dyDescent="0.35">
      <c r="A477" s="222" t="s">
        <v>1479</v>
      </c>
      <c r="B477" s="223"/>
      <c r="C477" s="222" t="s">
        <v>555</v>
      </c>
      <c r="D477" s="223" t="s">
        <v>68</v>
      </c>
      <c r="E477" s="223"/>
      <c r="F477" s="223"/>
      <c r="G477" s="226"/>
      <c r="H477" s="43"/>
      <c r="I477" s="42"/>
      <c r="J477" s="42"/>
      <c r="K477" s="213"/>
      <c r="L477" s="215"/>
      <c r="M477" s="216" t="str">
        <f t="shared" si="56"/>
        <v>Muss</v>
      </c>
      <c r="N477" s="217" t="str">
        <f t="shared" si="57"/>
        <v/>
      </c>
      <c r="O477" s="217" t="str">
        <f t="shared" si="58"/>
        <v/>
      </c>
      <c r="P477" s="218" t="str">
        <f t="shared" si="59"/>
        <v/>
      </c>
      <c r="Q477" s="217" t="str">
        <f t="shared" si="60"/>
        <v/>
      </c>
      <c r="R477" s="217" t="str">
        <f t="shared" si="61"/>
        <v/>
      </c>
      <c r="S477" s="219" t="str">
        <f t="shared" si="62"/>
        <v/>
      </c>
      <c r="T477" s="220" t="str">
        <f xml:space="preserve"> IF(AND($E477&gt;0,H477&lt;&gt;""),IF( H477="A", $E477, IF( H477="B", $E477 * Prozent_B, IF( H477="C", $E477 *Prozent_C, IF( H477="D", 0, "Fehler" ) ) ) ), "")</f>
        <v/>
      </c>
      <c r="U477" s="220" t="str">
        <f xml:space="preserve"> IF( $E477&gt;0,IF(K477&gt;0, IF( K477="A", $E477, IF( K477="B", $E477 * Prozent_B, IF( K477="C", $E477 *Prozent_C, IF( K477="D", 0, "Fehler" ) ) ) ),T477), "")</f>
        <v/>
      </c>
      <c r="V477" s="213" t="str">
        <f t="shared" si="63"/>
        <v/>
      </c>
    </row>
    <row r="478" spans="1:22" ht="28.75" thickBot="1" x14ac:dyDescent="0.35">
      <c r="A478" s="222" t="s">
        <v>1480</v>
      </c>
      <c r="B478" s="223"/>
      <c r="C478" s="222" t="s">
        <v>556</v>
      </c>
      <c r="D478" s="223" t="s">
        <v>68</v>
      </c>
      <c r="E478" s="223"/>
      <c r="F478" s="223"/>
      <c r="G478" s="226"/>
      <c r="H478" s="43"/>
      <c r="I478" s="42"/>
      <c r="J478" s="42"/>
      <c r="K478" s="213"/>
      <c r="L478" s="215"/>
      <c r="M478" s="216" t="str">
        <f t="shared" si="56"/>
        <v>Muss</v>
      </c>
      <c r="N478" s="217" t="str">
        <f t="shared" si="57"/>
        <v/>
      </c>
      <c r="O478" s="217" t="str">
        <f t="shared" si="58"/>
        <v/>
      </c>
      <c r="P478" s="218" t="str">
        <f t="shared" si="59"/>
        <v/>
      </c>
      <c r="Q478" s="217" t="str">
        <f t="shared" si="60"/>
        <v/>
      </c>
      <c r="R478" s="217" t="str">
        <f t="shared" si="61"/>
        <v/>
      </c>
      <c r="S478" s="219" t="str">
        <f t="shared" si="62"/>
        <v/>
      </c>
      <c r="T478" s="220" t="str">
        <f xml:space="preserve"> IF(AND($E478&gt;0,H478&lt;&gt;""),IF( H478="A", $E478, IF( H478="B", $E478 * Prozent_B, IF( H478="C", $E478 *Prozent_C, IF( H478="D", 0, "Fehler" ) ) ) ), "")</f>
        <v/>
      </c>
      <c r="U478" s="220" t="str">
        <f xml:space="preserve"> IF( $E478&gt;0,IF(K478&gt;0, IF( K478="A", $E478, IF( K478="B", $E478 * Prozent_B, IF( K478="C", $E478 *Prozent_C, IF( K478="D", 0, "Fehler" ) ) ) ),T478), "")</f>
        <v/>
      </c>
      <c r="V478" s="213" t="str">
        <f t="shared" si="63"/>
        <v/>
      </c>
    </row>
    <row r="479" spans="1:22" ht="42.9" thickBot="1" x14ac:dyDescent="0.35">
      <c r="A479" s="222" t="s">
        <v>1481</v>
      </c>
      <c r="B479" s="223"/>
      <c r="C479" s="231" t="s">
        <v>557</v>
      </c>
      <c r="D479" s="223" t="s">
        <v>68</v>
      </c>
      <c r="E479" s="223"/>
      <c r="F479" s="223"/>
      <c r="G479" s="226"/>
      <c r="H479" s="43"/>
      <c r="I479" s="42"/>
      <c r="J479" s="42"/>
      <c r="K479" s="213"/>
      <c r="L479" s="215"/>
      <c r="M479" s="216" t="str">
        <f t="shared" si="56"/>
        <v>Muss</v>
      </c>
      <c r="N479" s="217" t="str">
        <f t="shared" si="57"/>
        <v/>
      </c>
      <c r="O479" s="217" t="str">
        <f t="shared" si="58"/>
        <v/>
      </c>
      <c r="P479" s="218" t="str">
        <f t="shared" si="59"/>
        <v/>
      </c>
      <c r="Q479" s="217" t="str">
        <f t="shared" si="60"/>
        <v/>
      </c>
      <c r="R479" s="217" t="str">
        <f t="shared" si="61"/>
        <v/>
      </c>
      <c r="S479" s="219" t="str">
        <f t="shared" si="62"/>
        <v/>
      </c>
      <c r="T479" s="220" t="str">
        <f xml:space="preserve"> IF(AND($E479&gt;0,H479&lt;&gt;""),IF( H479="A", $E479, IF( H479="B", $E479 * Prozent_B, IF( H479="C", $E479 *Prozent_C, IF( H479="D", 0, "Fehler" ) ) ) ), "")</f>
        <v/>
      </c>
      <c r="U479" s="220" t="str">
        <f xml:space="preserve"> IF( $E479&gt;0,IF(K479&gt;0, IF( K479="A", $E479, IF( K479="B", $E479 * Prozent_B, IF( K479="C", $E479 *Prozent_C, IF( K479="D", 0, "Fehler" ) ) ) ),T479), "")</f>
        <v/>
      </c>
      <c r="V479" s="213" t="str">
        <f t="shared" si="63"/>
        <v/>
      </c>
    </row>
    <row r="480" spans="1:22" ht="15.9" thickBot="1" x14ac:dyDescent="0.35">
      <c r="A480" s="222"/>
      <c r="B480" s="223"/>
      <c r="C480" s="229" t="s">
        <v>1004</v>
      </c>
      <c r="D480" s="223"/>
      <c r="E480" s="223"/>
      <c r="F480" s="223"/>
      <c r="G480" s="226"/>
      <c r="H480" s="43"/>
      <c r="I480" s="42"/>
      <c r="J480" s="42"/>
      <c r="K480" s="213"/>
      <c r="L480" s="215"/>
      <c r="M480" s="216" t="str">
        <f t="shared" si="56"/>
        <v/>
      </c>
      <c r="N480" s="217" t="str">
        <f t="shared" si="57"/>
        <v/>
      </c>
      <c r="O480" s="217" t="str">
        <f t="shared" si="58"/>
        <v/>
      </c>
      <c r="P480" s="218" t="str">
        <f t="shared" si="59"/>
        <v/>
      </c>
      <c r="Q480" s="217" t="str">
        <f t="shared" si="60"/>
        <v/>
      </c>
      <c r="R480" s="217" t="str">
        <f t="shared" si="61"/>
        <v/>
      </c>
      <c r="S480" s="219" t="str">
        <f t="shared" si="62"/>
        <v/>
      </c>
      <c r="T480" s="220" t="str">
        <f xml:space="preserve"> IF(AND($E480&gt;0,H480&lt;&gt;""),IF( H480="A", $E480, IF( H480="B", $E480 * Prozent_B, IF( H480="C", $E480 *Prozent_C, IF( H480="D", 0, "Fehler" ) ) ) ), "")</f>
        <v/>
      </c>
      <c r="U480" s="220" t="str">
        <f xml:space="preserve"> IF( $E480&gt;0,IF(K480&gt;0, IF( K480="A", $E480, IF( K480="B", $E480 * Prozent_B, IF( K480="C", $E480 *Prozent_C, IF( K480="D", 0, "Fehler" ) ) ) ),T480), "")</f>
        <v/>
      </c>
      <c r="V480" s="213" t="str">
        <f t="shared" si="63"/>
        <v/>
      </c>
    </row>
    <row r="481" spans="1:22" ht="42.9" thickBot="1" x14ac:dyDescent="0.35">
      <c r="A481" s="222" t="s">
        <v>1482</v>
      </c>
      <c r="B481" s="223"/>
      <c r="C481" s="222" t="s">
        <v>558</v>
      </c>
      <c r="D481" s="223" t="s">
        <v>68</v>
      </c>
      <c r="E481" s="223"/>
      <c r="F481" s="223"/>
      <c r="G481" s="226"/>
      <c r="H481" s="43"/>
      <c r="I481" s="42"/>
      <c r="J481" s="42"/>
      <c r="K481" s="213"/>
      <c r="L481" s="215"/>
      <c r="M481" s="216" t="str">
        <f t="shared" si="56"/>
        <v>Muss</v>
      </c>
      <c r="N481" s="217" t="str">
        <f t="shared" si="57"/>
        <v/>
      </c>
      <c r="O481" s="217" t="str">
        <f t="shared" si="58"/>
        <v/>
      </c>
      <c r="P481" s="218" t="str">
        <f t="shared" si="59"/>
        <v/>
      </c>
      <c r="Q481" s="217" t="str">
        <f t="shared" si="60"/>
        <v/>
      </c>
      <c r="R481" s="217" t="str">
        <f t="shared" si="61"/>
        <v/>
      </c>
      <c r="S481" s="219" t="str">
        <f t="shared" si="62"/>
        <v/>
      </c>
      <c r="T481" s="220" t="str">
        <f xml:space="preserve"> IF(AND($E481&gt;0,H481&lt;&gt;""),IF( H481="A", $E481, IF( H481="B", $E481 * Prozent_B, IF( H481="C", $E481 *Prozent_C, IF( H481="D", 0, "Fehler" ) ) ) ), "")</f>
        <v/>
      </c>
      <c r="U481" s="220" t="str">
        <f xml:space="preserve"> IF( $E481&gt;0,IF(K481&gt;0, IF( K481="A", $E481, IF( K481="B", $E481 * Prozent_B, IF( K481="C", $E481 *Prozent_C, IF( K481="D", 0, "Fehler" ) ) ) ),T481), "")</f>
        <v/>
      </c>
      <c r="V481" s="213" t="str">
        <f t="shared" si="63"/>
        <v/>
      </c>
    </row>
    <row r="482" spans="1:22" ht="42.9" thickBot="1" x14ac:dyDescent="0.35">
      <c r="A482" s="222" t="s">
        <v>1483</v>
      </c>
      <c r="B482" s="223"/>
      <c r="C482" s="222" t="s">
        <v>559</v>
      </c>
      <c r="D482" s="223" t="s">
        <v>68</v>
      </c>
      <c r="E482" s="223"/>
      <c r="F482" s="223"/>
      <c r="G482" s="226"/>
      <c r="H482" s="43"/>
      <c r="I482" s="42"/>
      <c r="J482" s="42"/>
      <c r="K482" s="213"/>
      <c r="L482" s="215"/>
      <c r="M482" s="216" t="str">
        <f t="shared" si="56"/>
        <v>Muss</v>
      </c>
      <c r="N482" s="217" t="str">
        <f t="shared" si="57"/>
        <v/>
      </c>
      <c r="O482" s="217" t="str">
        <f t="shared" si="58"/>
        <v/>
      </c>
      <c r="P482" s="218" t="str">
        <f t="shared" si="59"/>
        <v/>
      </c>
      <c r="Q482" s="217" t="str">
        <f t="shared" si="60"/>
        <v/>
      </c>
      <c r="R482" s="217" t="str">
        <f t="shared" si="61"/>
        <v/>
      </c>
      <c r="S482" s="219" t="str">
        <f t="shared" si="62"/>
        <v/>
      </c>
      <c r="T482" s="220" t="str">
        <f xml:space="preserve"> IF(AND($E482&gt;0,H482&lt;&gt;""),IF( H482="A", $E482, IF( H482="B", $E482 * Prozent_B, IF( H482="C", $E482 *Prozent_C, IF( H482="D", 0, "Fehler" ) ) ) ), "")</f>
        <v/>
      </c>
      <c r="U482" s="220" t="str">
        <f xml:space="preserve"> IF( $E482&gt;0,IF(K482&gt;0, IF( K482="A", $E482, IF( K482="B", $E482 * Prozent_B, IF( K482="C", $E482 *Prozent_C, IF( K482="D", 0, "Fehler" ) ) ) ),T482), "")</f>
        <v/>
      </c>
      <c r="V482" s="213" t="str">
        <f t="shared" si="63"/>
        <v/>
      </c>
    </row>
    <row r="483" spans="1:22" ht="71.150000000000006" thickBot="1" x14ac:dyDescent="0.35">
      <c r="A483" s="222" t="s">
        <v>1484</v>
      </c>
      <c r="B483" s="223"/>
      <c r="C483" s="222" t="s">
        <v>560</v>
      </c>
      <c r="D483" s="223" t="s">
        <v>68</v>
      </c>
      <c r="E483" s="223"/>
      <c r="F483" s="223"/>
      <c r="G483" s="226"/>
      <c r="H483" s="43"/>
      <c r="I483" s="42"/>
      <c r="J483" s="42"/>
      <c r="K483" s="213"/>
      <c r="L483" s="215"/>
      <c r="M483" s="216" t="str">
        <f t="shared" si="56"/>
        <v>Muss</v>
      </c>
      <c r="N483" s="217" t="str">
        <f t="shared" si="57"/>
        <v/>
      </c>
      <c r="O483" s="217" t="str">
        <f t="shared" si="58"/>
        <v/>
      </c>
      <c r="P483" s="218" t="str">
        <f t="shared" si="59"/>
        <v/>
      </c>
      <c r="Q483" s="217" t="str">
        <f t="shared" si="60"/>
        <v/>
      </c>
      <c r="R483" s="217" t="str">
        <f t="shared" si="61"/>
        <v/>
      </c>
      <c r="S483" s="219" t="str">
        <f t="shared" si="62"/>
        <v/>
      </c>
      <c r="T483" s="220" t="str">
        <f xml:space="preserve"> IF(AND($E483&gt;0,H483&lt;&gt;""),IF( H483="A", $E483, IF( H483="B", $E483 * Prozent_B, IF( H483="C", $E483 *Prozent_C, IF( H483="D", 0, "Fehler" ) ) ) ), "")</f>
        <v/>
      </c>
      <c r="U483" s="220" t="str">
        <f xml:space="preserve"> IF( $E483&gt;0,IF(K483&gt;0, IF( K483="A", $E483, IF( K483="B", $E483 * Prozent_B, IF( K483="C", $E483 *Prozent_C, IF( K483="D", 0, "Fehler" ) ) ) ),T483), "")</f>
        <v/>
      </c>
      <c r="V483" s="213" t="str">
        <f t="shared" si="63"/>
        <v/>
      </c>
    </row>
    <row r="484" spans="1:22" ht="15.9" thickBot="1" x14ac:dyDescent="0.35">
      <c r="A484" s="222"/>
      <c r="B484" s="223"/>
      <c r="C484" s="229" t="s">
        <v>1005</v>
      </c>
      <c r="D484" s="223"/>
      <c r="E484" s="223"/>
      <c r="F484" s="223"/>
      <c r="G484" s="226"/>
      <c r="H484" s="43"/>
      <c r="I484" s="42"/>
      <c r="J484" s="42"/>
      <c r="K484" s="213"/>
      <c r="L484" s="215"/>
      <c r="M484" s="216" t="str">
        <f t="shared" si="56"/>
        <v/>
      </c>
      <c r="N484" s="217" t="str">
        <f t="shared" si="57"/>
        <v/>
      </c>
      <c r="O484" s="217" t="str">
        <f t="shared" si="58"/>
        <v/>
      </c>
      <c r="P484" s="218" t="str">
        <f t="shared" si="59"/>
        <v/>
      </c>
      <c r="Q484" s="217" t="str">
        <f t="shared" si="60"/>
        <v/>
      </c>
      <c r="R484" s="217" t="str">
        <f t="shared" si="61"/>
        <v/>
      </c>
      <c r="S484" s="219" t="str">
        <f t="shared" si="62"/>
        <v/>
      </c>
      <c r="T484" s="220" t="str">
        <f xml:space="preserve"> IF(AND($E484&gt;0,H484&lt;&gt;""),IF( H484="A", $E484, IF( H484="B", $E484 * Prozent_B, IF( H484="C", $E484 *Prozent_C, IF( H484="D", 0, "Fehler" ) ) ) ), "")</f>
        <v/>
      </c>
      <c r="U484" s="220" t="str">
        <f xml:space="preserve"> IF( $E484&gt;0,IF(K484&gt;0, IF( K484="A", $E484, IF( K484="B", $E484 * Prozent_B, IF( K484="C", $E484 *Prozent_C, IF( K484="D", 0, "Fehler" ) ) ) ),T484), "")</f>
        <v/>
      </c>
      <c r="V484" s="213" t="str">
        <f t="shared" si="63"/>
        <v/>
      </c>
    </row>
    <row r="485" spans="1:22" ht="42.9" thickBot="1" x14ac:dyDescent="0.35">
      <c r="A485" s="222" t="s">
        <v>1485</v>
      </c>
      <c r="B485" s="223"/>
      <c r="C485" s="222" t="s">
        <v>561</v>
      </c>
      <c r="D485" s="223" t="s">
        <v>68</v>
      </c>
      <c r="E485" s="223"/>
      <c r="F485" s="223"/>
      <c r="G485" s="226"/>
      <c r="H485" s="43"/>
      <c r="I485" s="42"/>
      <c r="J485" s="42"/>
      <c r="K485" s="213"/>
      <c r="L485" s="215"/>
      <c r="M485" s="216" t="str">
        <f t="shared" si="56"/>
        <v>Muss</v>
      </c>
      <c r="N485" s="217" t="str">
        <f t="shared" si="57"/>
        <v/>
      </c>
      <c r="O485" s="217" t="str">
        <f t="shared" si="58"/>
        <v/>
      </c>
      <c r="P485" s="218" t="str">
        <f t="shared" si="59"/>
        <v/>
      </c>
      <c r="Q485" s="217" t="str">
        <f t="shared" si="60"/>
        <v/>
      </c>
      <c r="R485" s="217" t="str">
        <f t="shared" si="61"/>
        <v/>
      </c>
      <c r="S485" s="219" t="str">
        <f t="shared" si="62"/>
        <v/>
      </c>
      <c r="T485" s="220" t="str">
        <f xml:space="preserve"> IF(AND($E485&gt;0,H485&lt;&gt;""),IF( H485="A", $E485, IF( H485="B", $E485 * Prozent_B, IF( H485="C", $E485 *Prozent_C, IF( H485="D", 0, "Fehler" ) ) ) ), "")</f>
        <v/>
      </c>
      <c r="U485" s="220" t="str">
        <f xml:space="preserve"> IF( $E485&gt;0,IF(K485&gt;0, IF( K485="A", $E485, IF( K485="B", $E485 * Prozent_B, IF( K485="C", $E485 *Prozent_C, IF( K485="D", 0, "Fehler" ) ) ) ),T485), "")</f>
        <v/>
      </c>
      <c r="V485" s="213" t="str">
        <f t="shared" si="63"/>
        <v/>
      </c>
    </row>
    <row r="486" spans="1:22" ht="28.75" thickBot="1" x14ac:dyDescent="0.35">
      <c r="A486" s="222" t="s">
        <v>1486</v>
      </c>
      <c r="B486" s="223"/>
      <c r="C486" s="222" t="s">
        <v>562</v>
      </c>
      <c r="D486" s="223" t="s">
        <v>68</v>
      </c>
      <c r="E486" s="223"/>
      <c r="F486" s="223"/>
      <c r="G486" s="226"/>
      <c r="H486" s="43"/>
      <c r="I486" s="42"/>
      <c r="J486" s="42"/>
      <c r="K486" s="213"/>
      <c r="L486" s="215"/>
      <c r="M486" s="216" t="str">
        <f t="shared" si="56"/>
        <v>Muss</v>
      </c>
      <c r="N486" s="217" t="str">
        <f t="shared" si="57"/>
        <v/>
      </c>
      <c r="O486" s="217" t="str">
        <f t="shared" si="58"/>
        <v/>
      </c>
      <c r="P486" s="218" t="str">
        <f t="shared" si="59"/>
        <v/>
      </c>
      <c r="Q486" s="217" t="str">
        <f t="shared" si="60"/>
        <v/>
      </c>
      <c r="R486" s="217" t="str">
        <f t="shared" si="61"/>
        <v/>
      </c>
      <c r="S486" s="219" t="str">
        <f t="shared" si="62"/>
        <v/>
      </c>
      <c r="T486" s="220" t="str">
        <f xml:space="preserve"> IF(AND($E486&gt;0,H486&lt;&gt;""),IF( H486="A", $E486, IF( H486="B", $E486 * Prozent_B, IF( H486="C", $E486 *Prozent_C, IF( H486="D", 0, "Fehler" ) ) ) ), "")</f>
        <v/>
      </c>
      <c r="U486" s="220" t="str">
        <f xml:space="preserve"> IF( $E486&gt;0,IF(K486&gt;0, IF( K486="A", $E486, IF( K486="B", $E486 * Prozent_B, IF( K486="C", $E486 *Prozent_C, IF( K486="D", 0, "Fehler" ) ) ) ),T486), "")</f>
        <v/>
      </c>
      <c r="V486" s="213" t="str">
        <f t="shared" si="63"/>
        <v/>
      </c>
    </row>
    <row r="487" spans="1:22" ht="28.75" thickBot="1" x14ac:dyDescent="0.35">
      <c r="A487" s="222" t="s">
        <v>1487</v>
      </c>
      <c r="B487" s="223"/>
      <c r="C487" s="222" t="s">
        <v>563</v>
      </c>
      <c r="D487" s="223" t="s">
        <v>68</v>
      </c>
      <c r="E487" s="223"/>
      <c r="F487" s="223"/>
      <c r="G487" s="226"/>
      <c r="H487" s="43"/>
      <c r="I487" s="42"/>
      <c r="J487" s="42"/>
      <c r="K487" s="213"/>
      <c r="L487" s="215"/>
      <c r="M487" s="216" t="str">
        <f t="shared" si="56"/>
        <v>Muss</v>
      </c>
      <c r="N487" s="217" t="str">
        <f t="shared" si="57"/>
        <v/>
      </c>
      <c r="O487" s="217" t="str">
        <f t="shared" si="58"/>
        <v/>
      </c>
      <c r="P487" s="218" t="str">
        <f t="shared" si="59"/>
        <v/>
      </c>
      <c r="Q487" s="217" t="str">
        <f t="shared" si="60"/>
        <v/>
      </c>
      <c r="R487" s="217" t="str">
        <f t="shared" si="61"/>
        <v/>
      </c>
      <c r="S487" s="219" t="str">
        <f t="shared" si="62"/>
        <v/>
      </c>
      <c r="T487" s="220" t="str">
        <f xml:space="preserve"> IF(AND($E487&gt;0,H487&lt;&gt;""),IF( H487="A", $E487, IF( H487="B", $E487 * Prozent_B, IF( H487="C", $E487 *Prozent_C, IF( H487="D", 0, "Fehler" ) ) ) ), "")</f>
        <v/>
      </c>
      <c r="U487" s="220" t="str">
        <f xml:space="preserve"> IF( $E487&gt;0,IF(K487&gt;0, IF( K487="A", $E487, IF( K487="B", $E487 * Prozent_B, IF( K487="C", $E487 *Prozent_C, IF( K487="D", 0, "Fehler" ) ) ) ),T487), "")</f>
        <v/>
      </c>
      <c r="V487" s="213" t="str">
        <f t="shared" si="63"/>
        <v/>
      </c>
    </row>
    <row r="488" spans="1:22" ht="28.75" thickBot="1" x14ac:dyDescent="0.35">
      <c r="A488" s="222" t="s">
        <v>1488</v>
      </c>
      <c r="B488" s="223"/>
      <c r="C488" s="222" t="s">
        <v>564</v>
      </c>
      <c r="D488" s="223" t="s">
        <v>68</v>
      </c>
      <c r="E488" s="223"/>
      <c r="F488" s="223"/>
      <c r="G488" s="226"/>
      <c r="H488" s="43"/>
      <c r="I488" s="42"/>
      <c r="J488" s="42"/>
      <c r="K488" s="213"/>
      <c r="L488" s="215"/>
      <c r="M488" s="216" t="str">
        <f t="shared" si="56"/>
        <v>Muss</v>
      </c>
      <c r="N488" s="217" t="str">
        <f t="shared" si="57"/>
        <v/>
      </c>
      <c r="O488" s="217" t="str">
        <f t="shared" si="58"/>
        <v/>
      </c>
      <c r="P488" s="218" t="str">
        <f t="shared" si="59"/>
        <v/>
      </c>
      <c r="Q488" s="217" t="str">
        <f t="shared" si="60"/>
        <v/>
      </c>
      <c r="R488" s="217" t="str">
        <f t="shared" si="61"/>
        <v/>
      </c>
      <c r="S488" s="219" t="str">
        <f t="shared" si="62"/>
        <v/>
      </c>
      <c r="T488" s="220" t="str">
        <f xml:space="preserve"> IF(AND($E488&gt;0,H488&lt;&gt;""),IF( H488="A", $E488, IF( H488="B", $E488 * Prozent_B, IF( H488="C", $E488 *Prozent_C, IF( H488="D", 0, "Fehler" ) ) ) ), "")</f>
        <v/>
      </c>
      <c r="U488" s="220" t="str">
        <f xml:space="preserve"> IF( $E488&gt;0,IF(K488&gt;0, IF( K488="A", $E488, IF( K488="B", $E488 * Prozent_B, IF( K488="C", $E488 *Prozent_C, IF( K488="D", 0, "Fehler" ) ) ) ),T488), "")</f>
        <v/>
      </c>
      <c r="V488" s="213" t="str">
        <f t="shared" si="63"/>
        <v/>
      </c>
    </row>
    <row r="489" spans="1:22" ht="42.9" thickBot="1" x14ac:dyDescent="0.35">
      <c r="A489" s="222" t="s">
        <v>1489</v>
      </c>
      <c r="B489" s="223"/>
      <c r="C489" s="222" t="s">
        <v>565</v>
      </c>
      <c r="D489" s="223" t="s">
        <v>68</v>
      </c>
      <c r="E489" s="223"/>
      <c r="F489" s="223"/>
      <c r="G489" s="226"/>
      <c r="H489" s="43"/>
      <c r="I489" s="42"/>
      <c r="J489" s="42"/>
      <c r="K489" s="213"/>
      <c r="L489" s="215"/>
      <c r="M489" s="216" t="str">
        <f t="shared" si="56"/>
        <v>Muss</v>
      </c>
      <c r="N489" s="217" t="str">
        <f t="shared" si="57"/>
        <v/>
      </c>
      <c r="O489" s="217" t="str">
        <f t="shared" si="58"/>
        <v/>
      </c>
      <c r="P489" s="218" t="str">
        <f t="shared" si="59"/>
        <v/>
      </c>
      <c r="Q489" s="217" t="str">
        <f t="shared" si="60"/>
        <v/>
      </c>
      <c r="R489" s="217" t="str">
        <f t="shared" si="61"/>
        <v/>
      </c>
      <c r="S489" s="219" t="str">
        <f t="shared" si="62"/>
        <v/>
      </c>
      <c r="T489" s="220" t="str">
        <f xml:space="preserve"> IF(AND($E489&gt;0,H489&lt;&gt;""),IF( H489="A", $E489, IF( H489="B", $E489 * Prozent_B, IF( H489="C", $E489 *Prozent_C, IF( H489="D", 0, "Fehler" ) ) ) ), "")</f>
        <v/>
      </c>
      <c r="U489" s="220" t="str">
        <f xml:space="preserve"> IF( $E489&gt;0,IF(K489&gt;0, IF( K489="A", $E489, IF( K489="B", $E489 * Prozent_B, IF( K489="C", $E489 *Prozent_C, IF( K489="D", 0, "Fehler" ) ) ) ),T489), "")</f>
        <v/>
      </c>
      <c r="V489" s="213" t="str">
        <f t="shared" si="63"/>
        <v/>
      </c>
    </row>
    <row r="490" spans="1:22" ht="28.75" thickBot="1" x14ac:dyDescent="0.35">
      <c r="A490" s="222" t="s">
        <v>1490</v>
      </c>
      <c r="B490" s="223"/>
      <c r="C490" s="222" t="s">
        <v>566</v>
      </c>
      <c r="D490" s="223"/>
      <c r="E490" s="223">
        <v>50</v>
      </c>
      <c r="F490" s="223"/>
      <c r="G490" s="226"/>
      <c r="H490" s="43"/>
      <c r="I490" s="42"/>
      <c r="J490" s="42"/>
      <c r="K490" s="213"/>
      <c r="L490" s="215"/>
      <c r="M490" s="216" t="str">
        <f t="shared" si="56"/>
        <v>Soll</v>
      </c>
      <c r="N490" s="217" t="str">
        <f t="shared" si="57"/>
        <v/>
      </c>
      <c r="O490" s="217" t="str">
        <f t="shared" si="58"/>
        <v/>
      </c>
      <c r="P490" s="218" t="str">
        <f t="shared" si="59"/>
        <v/>
      </c>
      <c r="Q490" s="217" t="str">
        <f t="shared" si="60"/>
        <v/>
      </c>
      <c r="R490" s="217" t="str">
        <f t="shared" si="61"/>
        <v/>
      </c>
      <c r="S490" s="219" t="str">
        <f t="shared" si="62"/>
        <v/>
      </c>
      <c r="T490" s="220" t="str">
        <f xml:space="preserve"> IF(AND($E490&gt;0,H490&lt;&gt;""),IF( H490="A", $E490, IF( H490="B", $E490 * Prozent_B, IF( H490="C", $E490 *Prozent_C, IF( H490="D", 0, "Fehler" ) ) ) ), "")</f>
        <v/>
      </c>
      <c r="U490" s="220" t="str">
        <f xml:space="preserve"> IF( $E490&gt;0,IF(K490&gt;0, IF( K490="A", $E490, IF( K490="B", $E490 * Prozent_B, IF( K490="C", $E490 *Prozent_C, IF( K490="D", 0, "Fehler" ) ) ) ),T490), "")</f>
        <v/>
      </c>
      <c r="V490" s="213" t="str">
        <f t="shared" si="63"/>
        <v/>
      </c>
    </row>
    <row r="491" spans="1:22" ht="15.9" thickBot="1" x14ac:dyDescent="0.35">
      <c r="A491" s="222"/>
      <c r="B491" s="223"/>
      <c r="C491" s="229" t="s">
        <v>1006</v>
      </c>
      <c r="D491" s="223"/>
      <c r="E491" s="223"/>
      <c r="F491" s="223"/>
      <c r="G491" s="226"/>
      <c r="H491" s="43"/>
      <c r="I491" s="42"/>
      <c r="J491" s="42"/>
      <c r="K491" s="213"/>
      <c r="L491" s="215"/>
      <c r="M491" s="216" t="str">
        <f t="shared" si="56"/>
        <v/>
      </c>
      <c r="N491" s="217" t="str">
        <f t="shared" si="57"/>
        <v/>
      </c>
      <c r="O491" s="217" t="str">
        <f t="shared" si="58"/>
        <v/>
      </c>
      <c r="P491" s="218" t="str">
        <f t="shared" si="59"/>
        <v/>
      </c>
      <c r="Q491" s="217" t="str">
        <f t="shared" si="60"/>
        <v/>
      </c>
      <c r="R491" s="217" t="str">
        <f t="shared" si="61"/>
        <v/>
      </c>
      <c r="S491" s="219" t="str">
        <f t="shared" si="62"/>
        <v/>
      </c>
      <c r="T491" s="220" t="str">
        <f xml:space="preserve"> IF(AND($E491&gt;0,H491&lt;&gt;""),IF( H491="A", $E491, IF( H491="B", $E491 * Prozent_B, IF( H491="C", $E491 *Prozent_C, IF( H491="D", 0, "Fehler" ) ) ) ), "")</f>
        <v/>
      </c>
      <c r="U491" s="220" t="str">
        <f xml:space="preserve"> IF( $E491&gt;0,IF(K491&gt;0, IF( K491="A", $E491, IF( K491="B", $E491 * Prozent_B, IF( K491="C", $E491 *Prozent_C, IF( K491="D", 0, "Fehler" ) ) ) ),T491), "")</f>
        <v/>
      </c>
      <c r="V491" s="213" t="str">
        <f t="shared" si="63"/>
        <v/>
      </c>
    </row>
    <row r="492" spans="1:22" ht="71.150000000000006" thickBot="1" x14ac:dyDescent="0.35">
      <c r="A492" s="222" t="s">
        <v>1491</v>
      </c>
      <c r="B492" s="223"/>
      <c r="C492" s="222" t="s">
        <v>567</v>
      </c>
      <c r="D492" s="223"/>
      <c r="E492" s="230">
        <v>100</v>
      </c>
      <c r="F492" s="223"/>
      <c r="G492" s="226"/>
      <c r="H492" s="43"/>
      <c r="I492" s="42"/>
      <c r="J492" s="42"/>
      <c r="K492" s="213"/>
      <c r="L492" s="215"/>
      <c r="M492" s="216" t="str">
        <f t="shared" si="56"/>
        <v>Soll</v>
      </c>
      <c r="N492" s="217" t="str">
        <f t="shared" si="57"/>
        <v/>
      </c>
      <c r="O492" s="217" t="str">
        <f t="shared" si="58"/>
        <v/>
      </c>
      <c r="P492" s="218" t="str">
        <f t="shared" si="59"/>
        <v/>
      </c>
      <c r="Q492" s="217" t="str">
        <f t="shared" si="60"/>
        <v/>
      </c>
      <c r="R492" s="217" t="str">
        <f t="shared" si="61"/>
        <v/>
      </c>
      <c r="S492" s="219" t="str">
        <f t="shared" si="62"/>
        <v/>
      </c>
      <c r="T492" s="220" t="str">
        <f xml:space="preserve"> IF(AND($E492&gt;0,H492&lt;&gt;""),IF( H492="A", $E492, IF( H492="B", $E492 * Prozent_B, IF( H492="C", $E492 *Prozent_C, IF( H492="D", 0, "Fehler" ) ) ) ), "")</f>
        <v/>
      </c>
      <c r="U492" s="220" t="str">
        <f xml:space="preserve"> IF( $E492&gt;0,IF(K492&gt;0, IF( K492="A", $E492, IF( K492="B", $E492 * Prozent_B, IF( K492="C", $E492 *Prozent_C, IF( K492="D", 0, "Fehler" ) ) ) ),T492), "")</f>
        <v/>
      </c>
      <c r="V492" s="213" t="str">
        <f t="shared" si="63"/>
        <v/>
      </c>
    </row>
    <row r="493" spans="1:22" ht="15.9" thickBot="1" x14ac:dyDescent="0.35">
      <c r="A493" s="222"/>
      <c r="B493" s="223"/>
      <c r="C493" s="229" t="s">
        <v>1007</v>
      </c>
      <c r="D493" s="223"/>
      <c r="E493" s="223"/>
      <c r="F493" s="223"/>
      <c r="G493" s="226"/>
      <c r="H493" s="43"/>
      <c r="I493" s="42"/>
      <c r="J493" s="42"/>
      <c r="K493" s="213"/>
      <c r="L493" s="215"/>
      <c r="M493" s="216" t="str">
        <f t="shared" si="56"/>
        <v/>
      </c>
      <c r="N493" s="217" t="str">
        <f t="shared" si="57"/>
        <v/>
      </c>
      <c r="O493" s="217" t="str">
        <f t="shared" si="58"/>
        <v/>
      </c>
      <c r="P493" s="218" t="str">
        <f t="shared" si="59"/>
        <v/>
      </c>
      <c r="Q493" s="217" t="str">
        <f t="shared" si="60"/>
        <v/>
      </c>
      <c r="R493" s="217" t="str">
        <f t="shared" si="61"/>
        <v/>
      </c>
      <c r="S493" s="219" t="str">
        <f t="shared" si="62"/>
        <v/>
      </c>
      <c r="T493" s="220" t="str">
        <f xml:space="preserve"> IF(AND($E493&gt;0,H493&lt;&gt;""),IF( H493="A", $E493, IF( H493="B", $E493 * Prozent_B, IF( H493="C", $E493 *Prozent_C, IF( H493="D", 0, "Fehler" ) ) ) ), "")</f>
        <v/>
      </c>
      <c r="U493" s="220" t="str">
        <f xml:space="preserve"> IF( $E493&gt;0,IF(K493&gt;0, IF( K493="A", $E493, IF( K493="B", $E493 * Prozent_B, IF( K493="C", $E493 *Prozent_C, IF( K493="D", 0, "Fehler" ) ) ) ),T493), "")</f>
        <v/>
      </c>
      <c r="V493" s="213" t="str">
        <f t="shared" si="63"/>
        <v/>
      </c>
    </row>
    <row r="494" spans="1:22" ht="71.150000000000006" thickBot="1" x14ac:dyDescent="0.35">
      <c r="A494" s="222" t="s">
        <v>1492</v>
      </c>
      <c r="B494" s="223"/>
      <c r="C494" s="222" t="s">
        <v>568</v>
      </c>
      <c r="D494" s="223" t="s">
        <v>68</v>
      </c>
      <c r="E494" s="223"/>
      <c r="F494" s="223"/>
      <c r="G494" s="226"/>
      <c r="H494" s="43"/>
      <c r="I494" s="42"/>
      <c r="J494" s="42"/>
      <c r="K494" s="213"/>
      <c r="L494" s="215"/>
      <c r="M494" s="216" t="str">
        <f t="shared" si="56"/>
        <v>Muss</v>
      </c>
      <c r="N494" s="217" t="str">
        <f t="shared" si="57"/>
        <v/>
      </c>
      <c r="O494" s="217" t="str">
        <f t="shared" si="58"/>
        <v/>
      </c>
      <c r="P494" s="218" t="str">
        <f t="shared" si="59"/>
        <v/>
      </c>
      <c r="Q494" s="217" t="str">
        <f t="shared" si="60"/>
        <v/>
      </c>
      <c r="R494" s="217" t="str">
        <f t="shared" si="61"/>
        <v/>
      </c>
      <c r="S494" s="219" t="str">
        <f t="shared" si="62"/>
        <v/>
      </c>
      <c r="T494" s="220" t="str">
        <f xml:space="preserve"> IF(AND($E494&gt;0,H494&lt;&gt;""),IF( H494="A", $E494, IF( H494="B", $E494 * Prozent_B, IF( H494="C", $E494 *Prozent_C, IF( H494="D", 0, "Fehler" ) ) ) ), "")</f>
        <v/>
      </c>
      <c r="U494" s="220" t="str">
        <f xml:space="preserve"> IF( $E494&gt;0,IF(K494&gt;0, IF( K494="A", $E494, IF( K494="B", $E494 * Prozent_B, IF( K494="C", $E494 *Prozent_C, IF( K494="D", 0, "Fehler" ) ) ) ),T494), "")</f>
        <v/>
      </c>
      <c r="V494" s="213" t="str">
        <f t="shared" si="63"/>
        <v/>
      </c>
    </row>
    <row r="495" spans="1:22" ht="42.9" thickBot="1" x14ac:dyDescent="0.35">
      <c r="A495" s="222" t="s">
        <v>1493</v>
      </c>
      <c r="B495" s="223"/>
      <c r="C495" s="222" t="s">
        <v>569</v>
      </c>
      <c r="D495" s="223" t="s">
        <v>68</v>
      </c>
      <c r="E495" s="223"/>
      <c r="F495" s="223"/>
      <c r="G495" s="226"/>
      <c r="H495" s="43"/>
      <c r="I495" s="42"/>
      <c r="J495" s="42"/>
      <c r="K495" s="213"/>
      <c r="L495" s="215"/>
      <c r="M495" s="216" t="str">
        <f t="shared" si="56"/>
        <v>Muss</v>
      </c>
      <c r="N495" s="217" t="str">
        <f t="shared" si="57"/>
        <v/>
      </c>
      <c r="O495" s="217" t="str">
        <f t="shared" si="58"/>
        <v/>
      </c>
      <c r="P495" s="218" t="str">
        <f t="shared" si="59"/>
        <v/>
      </c>
      <c r="Q495" s="217" t="str">
        <f t="shared" si="60"/>
        <v/>
      </c>
      <c r="R495" s="217" t="str">
        <f t="shared" si="61"/>
        <v/>
      </c>
      <c r="S495" s="219" t="str">
        <f t="shared" si="62"/>
        <v/>
      </c>
      <c r="T495" s="220" t="str">
        <f xml:space="preserve"> IF(AND($E495&gt;0,H495&lt;&gt;""),IF( H495="A", $E495, IF( H495="B", $E495 * Prozent_B, IF( H495="C", $E495 *Prozent_C, IF( H495="D", 0, "Fehler" ) ) ) ), "")</f>
        <v/>
      </c>
      <c r="U495" s="220" t="str">
        <f xml:space="preserve"> IF( $E495&gt;0,IF(K495&gt;0, IF( K495="A", $E495, IF( K495="B", $E495 * Prozent_B, IF( K495="C", $E495 *Prozent_C, IF( K495="D", 0, "Fehler" ) ) ) ),T495), "")</f>
        <v/>
      </c>
      <c r="V495" s="213" t="str">
        <f t="shared" si="63"/>
        <v/>
      </c>
    </row>
    <row r="496" spans="1:22" ht="28.75" thickBot="1" x14ac:dyDescent="0.35">
      <c r="A496" s="222" t="s">
        <v>1494</v>
      </c>
      <c r="B496" s="223"/>
      <c r="C496" s="222" t="s">
        <v>570</v>
      </c>
      <c r="D496" s="223" t="s">
        <v>68</v>
      </c>
      <c r="E496" s="223"/>
      <c r="F496" s="223"/>
      <c r="G496" s="226"/>
      <c r="H496" s="43"/>
      <c r="I496" s="42"/>
      <c r="J496" s="42"/>
      <c r="K496" s="213"/>
      <c r="L496" s="215"/>
      <c r="M496" s="216" t="str">
        <f t="shared" si="56"/>
        <v>Muss</v>
      </c>
      <c r="N496" s="217" t="str">
        <f t="shared" si="57"/>
        <v/>
      </c>
      <c r="O496" s="217" t="str">
        <f t="shared" si="58"/>
        <v/>
      </c>
      <c r="P496" s="218" t="str">
        <f t="shared" si="59"/>
        <v/>
      </c>
      <c r="Q496" s="217" t="str">
        <f t="shared" si="60"/>
        <v/>
      </c>
      <c r="R496" s="217" t="str">
        <f t="shared" si="61"/>
        <v/>
      </c>
      <c r="S496" s="219" t="str">
        <f t="shared" si="62"/>
        <v/>
      </c>
      <c r="T496" s="220" t="str">
        <f xml:space="preserve"> IF(AND($E496&gt;0,H496&lt;&gt;""),IF( H496="A", $E496, IF( H496="B", $E496 * Prozent_B, IF( H496="C", $E496 *Prozent_C, IF( H496="D", 0, "Fehler" ) ) ) ), "")</f>
        <v/>
      </c>
      <c r="U496" s="220" t="str">
        <f xml:space="preserve"> IF( $E496&gt;0,IF(K496&gt;0, IF( K496="A", $E496, IF( K496="B", $E496 * Prozent_B, IF( K496="C", $E496 *Prozent_C, IF( K496="D", 0, "Fehler" ) ) ) ),T496), "")</f>
        <v/>
      </c>
      <c r="V496" s="213" t="str">
        <f t="shared" si="63"/>
        <v/>
      </c>
    </row>
    <row r="497" spans="1:22" ht="42.9" thickBot="1" x14ac:dyDescent="0.35">
      <c r="A497" s="222" t="s">
        <v>1495</v>
      </c>
      <c r="B497" s="223"/>
      <c r="C497" s="222" t="s">
        <v>571</v>
      </c>
      <c r="D497" s="223" t="s">
        <v>68</v>
      </c>
      <c r="E497" s="223"/>
      <c r="F497" s="223"/>
      <c r="G497" s="226"/>
      <c r="H497" s="43"/>
      <c r="I497" s="42"/>
      <c r="J497" s="42"/>
      <c r="K497" s="213"/>
      <c r="L497" s="215"/>
      <c r="M497" s="216" t="str">
        <f t="shared" si="56"/>
        <v>Muss</v>
      </c>
      <c r="N497" s="217" t="str">
        <f t="shared" si="57"/>
        <v/>
      </c>
      <c r="O497" s="217" t="str">
        <f t="shared" si="58"/>
        <v/>
      </c>
      <c r="P497" s="218" t="str">
        <f t="shared" si="59"/>
        <v/>
      </c>
      <c r="Q497" s="217" t="str">
        <f t="shared" si="60"/>
        <v/>
      </c>
      <c r="R497" s="217" t="str">
        <f t="shared" si="61"/>
        <v/>
      </c>
      <c r="S497" s="219" t="str">
        <f t="shared" si="62"/>
        <v/>
      </c>
      <c r="T497" s="220" t="str">
        <f xml:space="preserve"> IF(AND($E497&gt;0,H497&lt;&gt;""),IF( H497="A", $E497, IF( H497="B", $E497 * Prozent_B, IF( H497="C", $E497 *Prozent_C, IF( H497="D", 0, "Fehler" ) ) ) ), "")</f>
        <v/>
      </c>
      <c r="U497" s="220" t="str">
        <f xml:space="preserve"> IF( $E497&gt;0,IF(K497&gt;0, IF( K497="A", $E497, IF( K497="B", $E497 * Prozent_B, IF( K497="C", $E497 *Prozent_C, IF( K497="D", 0, "Fehler" ) ) ) ),T497), "")</f>
        <v/>
      </c>
      <c r="V497" s="213" t="str">
        <f t="shared" si="63"/>
        <v/>
      </c>
    </row>
    <row r="498" spans="1:22" ht="16.75" thickBot="1" x14ac:dyDescent="0.35">
      <c r="A498" s="222"/>
      <c r="B498" s="223"/>
      <c r="C498" s="227" t="s">
        <v>1008</v>
      </c>
      <c r="D498" s="223"/>
      <c r="E498" s="223"/>
      <c r="F498" s="223"/>
      <c r="G498" s="226"/>
      <c r="H498" s="43"/>
      <c r="I498" s="42"/>
      <c r="J498" s="42"/>
      <c r="K498" s="213"/>
      <c r="L498" s="215"/>
      <c r="M498" s="216" t="str">
        <f t="shared" si="56"/>
        <v/>
      </c>
      <c r="N498" s="217" t="str">
        <f t="shared" si="57"/>
        <v/>
      </c>
      <c r="O498" s="217" t="str">
        <f t="shared" si="58"/>
        <v/>
      </c>
      <c r="P498" s="218" t="str">
        <f t="shared" si="59"/>
        <v/>
      </c>
      <c r="Q498" s="217" t="str">
        <f t="shared" si="60"/>
        <v/>
      </c>
      <c r="R498" s="217" t="str">
        <f t="shared" si="61"/>
        <v/>
      </c>
      <c r="S498" s="219" t="str">
        <f t="shared" si="62"/>
        <v/>
      </c>
      <c r="T498" s="220" t="str">
        <f xml:space="preserve"> IF(AND($E498&gt;0,H498&lt;&gt;""),IF( H498="A", $E498, IF( H498="B", $E498 * Prozent_B, IF( H498="C", $E498 *Prozent_C, IF( H498="D", 0, "Fehler" ) ) ) ), "")</f>
        <v/>
      </c>
      <c r="U498" s="220" t="str">
        <f xml:space="preserve"> IF( $E498&gt;0,IF(K498&gt;0, IF( K498="A", $E498, IF( K498="B", $E498 * Prozent_B, IF( K498="C", $E498 *Prozent_C, IF( K498="D", 0, "Fehler" ) ) ) ),T498), "")</f>
        <v/>
      </c>
      <c r="V498" s="213" t="str">
        <f t="shared" si="63"/>
        <v/>
      </c>
    </row>
    <row r="499" spans="1:22" ht="15.9" thickBot="1" x14ac:dyDescent="0.35">
      <c r="A499" s="222"/>
      <c r="B499" s="223"/>
      <c r="C499" s="229" t="s">
        <v>1009</v>
      </c>
      <c r="D499" s="223"/>
      <c r="E499" s="223"/>
      <c r="F499" s="223"/>
      <c r="G499" s="226"/>
      <c r="H499" s="43"/>
      <c r="I499" s="42"/>
      <c r="J499" s="42"/>
      <c r="K499" s="213"/>
      <c r="L499" s="215"/>
      <c r="M499" s="216" t="str">
        <f t="shared" si="56"/>
        <v/>
      </c>
      <c r="N499" s="217" t="str">
        <f t="shared" si="57"/>
        <v/>
      </c>
      <c r="O499" s="217" t="str">
        <f t="shared" si="58"/>
        <v/>
      </c>
      <c r="P499" s="218" t="str">
        <f t="shared" si="59"/>
        <v/>
      </c>
      <c r="Q499" s="217" t="str">
        <f t="shared" si="60"/>
        <v/>
      </c>
      <c r="R499" s="217" t="str">
        <f t="shared" si="61"/>
        <v/>
      </c>
      <c r="S499" s="219" t="str">
        <f t="shared" si="62"/>
        <v/>
      </c>
      <c r="T499" s="220" t="str">
        <f xml:space="preserve"> IF(AND($E499&gt;0,H499&lt;&gt;""),IF( H499="A", $E499, IF( H499="B", $E499 * Prozent_B, IF( H499="C", $E499 *Prozent_C, IF( H499="D", 0, "Fehler" ) ) ) ), "")</f>
        <v/>
      </c>
      <c r="U499" s="220" t="str">
        <f xml:space="preserve"> IF( $E499&gt;0,IF(K499&gt;0, IF( K499="A", $E499, IF( K499="B", $E499 * Prozent_B, IF( K499="C", $E499 *Prozent_C, IF( K499="D", 0, "Fehler" ) ) ) ),T499), "")</f>
        <v/>
      </c>
      <c r="V499" s="213" t="str">
        <f t="shared" si="63"/>
        <v/>
      </c>
    </row>
    <row r="500" spans="1:22" ht="28.75" thickBot="1" x14ac:dyDescent="0.35">
      <c r="A500" s="222" t="s">
        <v>1496</v>
      </c>
      <c r="B500" s="223"/>
      <c r="C500" s="222" t="s">
        <v>572</v>
      </c>
      <c r="D500" s="223" t="s">
        <v>68</v>
      </c>
      <c r="E500" s="223"/>
      <c r="F500" s="223"/>
      <c r="G500" s="226"/>
      <c r="H500" s="43"/>
      <c r="I500" s="42"/>
      <c r="J500" s="42"/>
      <c r="K500" s="213"/>
      <c r="L500" s="215"/>
      <c r="M500" s="216" t="str">
        <f t="shared" si="56"/>
        <v>Muss</v>
      </c>
      <c r="N500" s="217" t="str">
        <f t="shared" si="57"/>
        <v/>
      </c>
      <c r="O500" s="217" t="str">
        <f t="shared" si="58"/>
        <v/>
      </c>
      <c r="P500" s="218" t="str">
        <f t="shared" si="59"/>
        <v/>
      </c>
      <c r="Q500" s="217" t="str">
        <f t="shared" si="60"/>
        <v/>
      </c>
      <c r="R500" s="217" t="str">
        <f t="shared" si="61"/>
        <v/>
      </c>
      <c r="S500" s="219" t="str">
        <f t="shared" si="62"/>
        <v/>
      </c>
      <c r="T500" s="220" t="str">
        <f xml:space="preserve"> IF(AND($E500&gt;0,H500&lt;&gt;""),IF( H500="A", $E500, IF( H500="B", $E500 * Prozent_B, IF( H500="C", $E500 *Prozent_C, IF( H500="D", 0, "Fehler" ) ) ) ), "")</f>
        <v/>
      </c>
      <c r="U500" s="220" t="str">
        <f xml:space="preserve"> IF( $E500&gt;0,IF(K500&gt;0, IF( K500="A", $E500, IF( K500="B", $E500 * Prozent_B, IF( K500="C", $E500 *Prozent_C, IF( K500="D", 0, "Fehler" ) ) ) ),T500), "")</f>
        <v/>
      </c>
      <c r="V500" s="213" t="str">
        <f t="shared" si="63"/>
        <v/>
      </c>
    </row>
    <row r="501" spans="1:22" ht="28.75" thickBot="1" x14ac:dyDescent="0.35">
      <c r="A501" s="222" t="s">
        <v>1497</v>
      </c>
      <c r="B501" s="223"/>
      <c r="C501" s="222" t="s">
        <v>573</v>
      </c>
      <c r="D501" s="223" t="s">
        <v>68</v>
      </c>
      <c r="E501" s="223"/>
      <c r="F501" s="223" t="s">
        <v>326</v>
      </c>
      <c r="G501" s="226"/>
      <c r="H501" s="43"/>
      <c r="I501" s="42"/>
      <c r="J501" s="42"/>
      <c r="K501" s="213"/>
      <c r="L501" s="215"/>
      <c r="M501" s="216" t="str">
        <f t="shared" si="56"/>
        <v>Muss</v>
      </c>
      <c r="N501" s="217" t="str">
        <f t="shared" si="57"/>
        <v>Fehler</v>
      </c>
      <c r="O501" s="217" t="str">
        <f t="shared" si="58"/>
        <v/>
      </c>
      <c r="P501" s="218" t="str">
        <f t="shared" si="59"/>
        <v/>
      </c>
      <c r="Q501" s="217" t="str">
        <f t="shared" si="60"/>
        <v/>
      </c>
      <c r="R501" s="217" t="str">
        <f t="shared" si="61"/>
        <v/>
      </c>
      <c r="S501" s="219" t="str">
        <f t="shared" si="62"/>
        <v xml:space="preserve"> 'E' richtig?</v>
      </c>
      <c r="T501" s="220" t="str">
        <f xml:space="preserve"> IF(AND($E501&gt;0,H501&lt;&gt;""),IF( H501="A", $E501, IF( H501="B", $E501 * Prozent_B, IF( H501="C", $E501 *Prozent_C, IF( H501="D", 0, "Fehler" ) ) ) ), "")</f>
        <v/>
      </c>
      <c r="U501" s="220" t="str">
        <f xml:space="preserve"> IF( $E501&gt;0,IF(K501&gt;0, IF( K501="A", $E501, IF( K501="B", $E501 * Prozent_B, IF( K501="C", $E501 *Prozent_C, IF( K501="D", 0, "Fehler" ) ) ) ),T501), "")</f>
        <v/>
      </c>
      <c r="V501" s="213" t="str">
        <f t="shared" si="63"/>
        <v/>
      </c>
    </row>
    <row r="502" spans="1:22" ht="15.9" thickBot="1" x14ac:dyDescent="0.35">
      <c r="A502" s="222"/>
      <c r="B502" s="223"/>
      <c r="C502" s="229" t="s">
        <v>1010</v>
      </c>
      <c r="D502" s="223"/>
      <c r="E502" s="223"/>
      <c r="F502" s="223"/>
      <c r="G502" s="226"/>
      <c r="H502" s="43"/>
      <c r="I502" s="42"/>
      <c r="J502" s="42"/>
      <c r="K502" s="213"/>
      <c r="L502" s="215"/>
      <c r="M502" s="216" t="str">
        <f t="shared" si="56"/>
        <v/>
      </c>
      <c r="N502" s="217" t="str">
        <f t="shared" si="57"/>
        <v/>
      </c>
      <c r="O502" s="217" t="str">
        <f t="shared" si="58"/>
        <v/>
      </c>
      <c r="P502" s="218" t="str">
        <f t="shared" si="59"/>
        <v/>
      </c>
      <c r="Q502" s="217" t="str">
        <f t="shared" si="60"/>
        <v/>
      </c>
      <c r="R502" s="217" t="str">
        <f t="shared" si="61"/>
        <v/>
      </c>
      <c r="S502" s="219" t="str">
        <f t="shared" si="62"/>
        <v/>
      </c>
      <c r="T502" s="220" t="str">
        <f xml:space="preserve"> IF(AND($E502&gt;0,H502&lt;&gt;""),IF( H502="A", $E502, IF( H502="B", $E502 * Prozent_B, IF( H502="C", $E502 *Prozent_C, IF( H502="D", 0, "Fehler" ) ) ) ), "")</f>
        <v/>
      </c>
      <c r="U502" s="220" t="str">
        <f xml:space="preserve"> IF( $E502&gt;0,IF(K502&gt;0, IF( K502="A", $E502, IF( K502="B", $E502 * Prozent_B, IF( K502="C", $E502 *Prozent_C, IF( K502="D", 0, "Fehler" ) ) ) ),T502), "")</f>
        <v/>
      </c>
      <c r="V502" s="213" t="str">
        <f t="shared" si="63"/>
        <v/>
      </c>
    </row>
    <row r="503" spans="1:22" ht="42.9" thickBot="1" x14ac:dyDescent="0.35">
      <c r="A503" s="222" t="s">
        <v>1498</v>
      </c>
      <c r="B503" s="223"/>
      <c r="C503" s="222" t="s">
        <v>574</v>
      </c>
      <c r="D503" s="223" t="s">
        <v>68</v>
      </c>
      <c r="E503" s="223"/>
      <c r="F503" s="223"/>
      <c r="G503" s="226"/>
      <c r="H503" s="43"/>
      <c r="I503" s="42"/>
      <c r="J503" s="42"/>
      <c r="K503" s="213"/>
      <c r="L503" s="215"/>
      <c r="M503" s="216" t="str">
        <f t="shared" si="56"/>
        <v>Muss</v>
      </c>
      <c r="N503" s="217" t="str">
        <f t="shared" si="57"/>
        <v/>
      </c>
      <c r="O503" s="217" t="str">
        <f t="shared" si="58"/>
        <v/>
      </c>
      <c r="P503" s="218" t="str">
        <f t="shared" si="59"/>
        <v/>
      </c>
      <c r="Q503" s="217" t="str">
        <f t="shared" si="60"/>
        <v/>
      </c>
      <c r="R503" s="217" t="str">
        <f t="shared" si="61"/>
        <v/>
      </c>
      <c r="S503" s="219" t="str">
        <f t="shared" si="62"/>
        <v/>
      </c>
      <c r="T503" s="220" t="str">
        <f xml:space="preserve"> IF(AND($E503&gt;0,H503&lt;&gt;""),IF( H503="A", $E503, IF( H503="B", $E503 * Prozent_B, IF( H503="C", $E503 *Prozent_C, IF( H503="D", 0, "Fehler" ) ) ) ), "")</f>
        <v/>
      </c>
      <c r="U503" s="220" t="str">
        <f xml:space="preserve"> IF( $E503&gt;0,IF(K503&gt;0, IF( K503="A", $E503, IF( K503="B", $E503 * Prozent_B, IF( K503="C", $E503 *Prozent_C, IF( K503="D", 0, "Fehler" ) ) ) ),T503), "")</f>
        <v/>
      </c>
      <c r="V503" s="213" t="str">
        <f t="shared" si="63"/>
        <v/>
      </c>
    </row>
    <row r="504" spans="1:22" ht="15.9" thickBot="1" x14ac:dyDescent="0.35">
      <c r="A504" s="222"/>
      <c r="B504" s="223"/>
      <c r="C504" s="229" t="s">
        <v>1011</v>
      </c>
      <c r="D504" s="223"/>
      <c r="E504" s="223"/>
      <c r="F504" s="223"/>
      <c r="G504" s="226"/>
      <c r="H504" s="43"/>
      <c r="I504" s="42"/>
      <c r="J504" s="42"/>
      <c r="K504" s="213"/>
      <c r="L504" s="215"/>
      <c r="M504" s="216" t="str">
        <f t="shared" si="56"/>
        <v/>
      </c>
      <c r="N504" s="217" t="str">
        <f t="shared" si="57"/>
        <v/>
      </c>
      <c r="O504" s="217" t="str">
        <f t="shared" si="58"/>
        <v/>
      </c>
      <c r="P504" s="218" t="str">
        <f t="shared" si="59"/>
        <v/>
      </c>
      <c r="Q504" s="217" t="str">
        <f t="shared" si="60"/>
        <v/>
      </c>
      <c r="R504" s="217" t="str">
        <f t="shared" si="61"/>
        <v/>
      </c>
      <c r="S504" s="219" t="str">
        <f t="shared" si="62"/>
        <v/>
      </c>
      <c r="T504" s="220" t="str">
        <f xml:space="preserve"> IF(AND($E504&gt;0,H504&lt;&gt;""),IF( H504="A", $E504, IF( H504="B", $E504 * Prozent_B, IF( H504="C", $E504 *Prozent_C, IF( H504="D", 0, "Fehler" ) ) ) ), "")</f>
        <v/>
      </c>
      <c r="U504" s="220" t="str">
        <f xml:space="preserve"> IF( $E504&gt;0,IF(K504&gt;0, IF( K504="A", $E504, IF( K504="B", $E504 * Prozent_B, IF( K504="C", $E504 *Prozent_C, IF( K504="D", 0, "Fehler" ) ) ) ),T504), "")</f>
        <v/>
      </c>
      <c r="V504" s="213" t="str">
        <f t="shared" si="63"/>
        <v/>
      </c>
    </row>
    <row r="505" spans="1:22" ht="14.6" thickBot="1" x14ac:dyDescent="0.35">
      <c r="A505" s="222" t="s">
        <v>1499</v>
      </c>
      <c r="B505" s="223"/>
      <c r="C505" s="222" t="s">
        <v>575</v>
      </c>
      <c r="D505" s="223" t="s">
        <v>68</v>
      </c>
      <c r="E505" s="223"/>
      <c r="F505" s="223"/>
      <c r="G505" s="226"/>
      <c r="H505" s="43"/>
      <c r="I505" s="42"/>
      <c r="J505" s="42"/>
      <c r="K505" s="213"/>
      <c r="L505" s="215"/>
      <c r="M505" s="216" t="str">
        <f t="shared" si="56"/>
        <v>Muss</v>
      </c>
      <c r="N505" s="217" t="str">
        <f t="shared" si="57"/>
        <v/>
      </c>
      <c r="O505" s="217" t="str">
        <f t="shared" si="58"/>
        <v/>
      </c>
      <c r="P505" s="218" t="str">
        <f t="shared" si="59"/>
        <v/>
      </c>
      <c r="Q505" s="217" t="str">
        <f t="shared" si="60"/>
        <v/>
      </c>
      <c r="R505" s="217" t="str">
        <f t="shared" si="61"/>
        <v/>
      </c>
      <c r="S505" s="219" t="str">
        <f t="shared" si="62"/>
        <v/>
      </c>
      <c r="T505" s="220" t="str">
        <f xml:space="preserve"> IF(AND($E505&gt;0,H505&lt;&gt;""),IF( H505="A", $E505, IF( H505="B", $E505 * Prozent_B, IF( H505="C", $E505 *Prozent_C, IF( H505="D", 0, "Fehler" ) ) ) ), "")</f>
        <v/>
      </c>
      <c r="U505" s="220" t="str">
        <f xml:space="preserve"> IF( $E505&gt;0,IF(K505&gt;0, IF( K505="A", $E505, IF( K505="B", $E505 * Prozent_B, IF( K505="C", $E505 *Prozent_C, IF( K505="D", 0, "Fehler" ) ) ) ),T505), "")</f>
        <v/>
      </c>
      <c r="V505" s="213" t="str">
        <f t="shared" si="63"/>
        <v/>
      </c>
    </row>
    <row r="506" spans="1:22" ht="28.75" thickBot="1" x14ac:dyDescent="0.35">
      <c r="A506" s="222" t="s">
        <v>1500</v>
      </c>
      <c r="B506" s="223"/>
      <c r="C506" s="222" t="s">
        <v>576</v>
      </c>
      <c r="D506" s="223"/>
      <c r="E506" s="230">
        <v>100</v>
      </c>
      <c r="F506" s="223"/>
      <c r="G506" s="226"/>
      <c r="H506" s="43"/>
      <c r="I506" s="42"/>
      <c r="J506" s="42"/>
      <c r="K506" s="213"/>
      <c r="L506" s="215"/>
      <c r="M506" s="216" t="str">
        <f t="shared" si="56"/>
        <v>Soll</v>
      </c>
      <c r="N506" s="217" t="str">
        <f t="shared" si="57"/>
        <v/>
      </c>
      <c r="O506" s="217" t="str">
        <f t="shared" si="58"/>
        <v/>
      </c>
      <c r="P506" s="218" t="str">
        <f t="shared" si="59"/>
        <v/>
      </c>
      <c r="Q506" s="217" t="str">
        <f t="shared" si="60"/>
        <v/>
      </c>
      <c r="R506" s="217" t="str">
        <f t="shared" si="61"/>
        <v/>
      </c>
      <c r="S506" s="219" t="str">
        <f t="shared" si="62"/>
        <v/>
      </c>
      <c r="T506" s="220" t="str">
        <f xml:space="preserve"> IF(AND($E506&gt;0,H506&lt;&gt;""),IF( H506="A", $E506, IF( H506="B", $E506 * Prozent_B, IF( H506="C", $E506 *Prozent_C, IF( H506="D", 0, "Fehler" ) ) ) ), "")</f>
        <v/>
      </c>
      <c r="U506" s="220" t="str">
        <f xml:space="preserve"> IF( $E506&gt;0,IF(K506&gt;0, IF( K506="A", $E506, IF( K506="B", $E506 * Prozent_B, IF( K506="C", $E506 *Prozent_C, IF( K506="D", 0, "Fehler" ) ) ) ),T506), "")</f>
        <v/>
      </c>
      <c r="V506" s="213" t="str">
        <f t="shared" si="63"/>
        <v/>
      </c>
    </row>
    <row r="507" spans="1:22" ht="113.6" thickBot="1" x14ac:dyDescent="0.35">
      <c r="A507" s="222" t="s">
        <v>1501</v>
      </c>
      <c r="B507" s="223"/>
      <c r="C507" s="222" t="s">
        <v>577</v>
      </c>
      <c r="D507" s="223" t="s">
        <v>68</v>
      </c>
      <c r="E507" s="223"/>
      <c r="F507" s="223"/>
      <c r="G507" s="226"/>
      <c r="H507" s="43"/>
      <c r="I507" s="42"/>
      <c r="J507" s="42"/>
      <c r="K507" s="213"/>
      <c r="L507" s="215"/>
      <c r="M507" s="216" t="str">
        <f t="shared" si="56"/>
        <v>Muss</v>
      </c>
      <c r="N507" s="217" t="str">
        <f t="shared" si="57"/>
        <v/>
      </c>
      <c r="O507" s="217" t="str">
        <f t="shared" si="58"/>
        <v/>
      </c>
      <c r="P507" s="218" t="str">
        <f t="shared" si="59"/>
        <v/>
      </c>
      <c r="Q507" s="217" t="str">
        <f t="shared" si="60"/>
        <v/>
      </c>
      <c r="R507" s="217" t="str">
        <f t="shared" si="61"/>
        <v/>
      </c>
      <c r="S507" s="219" t="str">
        <f t="shared" si="62"/>
        <v/>
      </c>
      <c r="T507" s="220" t="str">
        <f xml:space="preserve"> IF(AND($E507&gt;0,H507&lt;&gt;""),IF( H507="A", $E507, IF( H507="B", $E507 * Prozent_B, IF( H507="C", $E507 *Prozent_C, IF( H507="D", 0, "Fehler" ) ) ) ), "")</f>
        <v/>
      </c>
      <c r="U507" s="220" t="str">
        <f xml:space="preserve"> IF( $E507&gt;0,IF(K507&gt;0, IF( K507="A", $E507, IF( K507="B", $E507 * Prozent_B, IF( K507="C", $E507 *Prozent_C, IF( K507="D", 0, "Fehler" ) ) ) ),T507), "")</f>
        <v/>
      </c>
      <c r="V507" s="213" t="str">
        <f t="shared" si="63"/>
        <v/>
      </c>
    </row>
    <row r="508" spans="1:22" ht="14.6" thickBot="1" x14ac:dyDescent="0.35">
      <c r="A508" s="222" t="s">
        <v>1502</v>
      </c>
      <c r="B508" s="223"/>
      <c r="C508" s="222" t="s">
        <v>578</v>
      </c>
      <c r="D508" s="223"/>
      <c r="E508" s="230">
        <v>100</v>
      </c>
      <c r="F508" s="223"/>
      <c r="G508" s="226"/>
      <c r="H508" s="43"/>
      <c r="I508" s="42"/>
      <c r="J508" s="42"/>
      <c r="K508" s="213"/>
      <c r="L508" s="215"/>
      <c r="M508" s="216" t="str">
        <f t="shared" si="56"/>
        <v>Soll</v>
      </c>
      <c r="N508" s="217" t="str">
        <f t="shared" si="57"/>
        <v/>
      </c>
      <c r="O508" s="217" t="str">
        <f t="shared" si="58"/>
        <v/>
      </c>
      <c r="P508" s="218" t="str">
        <f t="shared" si="59"/>
        <v/>
      </c>
      <c r="Q508" s="217" t="str">
        <f t="shared" si="60"/>
        <v/>
      </c>
      <c r="R508" s="217" t="str">
        <f t="shared" si="61"/>
        <v/>
      </c>
      <c r="S508" s="219" t="str">
        <f t="shared" si="62"/>
        <v/>
      </c>
      <c r="T508" s="220" t="str">
        <f xml:space="preserve"> IF(AND($E508&gt;0,H508&lt;&gt;""),IF( H508="A", $E508, IF( H508="B", $E508 * Prozent_B, IF( H508="C", $E508 *Prozent_C, IF( H508="D", 0, "Fehler" ) ) ) ), "")</f>
        <v/>
      </c>
      <c r="U508" s="220" t="str">
        <f xml:space="preserve"> IF( $E508&gt;0,IF(K508&gt;0, IF( K508="A", $E508, IF( K508="B", $E508 * Prozent_B, IF( K508="C", $E508 *Prozent_C, IF( K508="D", 0, "Fehler" ) ) ) ),T508), "")</f>
        <v/>
      </c>
      <c r="V508" s="213" t="str">
        <f t="shared" si="63"/>
        <v/>
      </c>
    </row>
    <row r="509" spans="1:22" ht="14.6" thickBot="1" x14ac:dyDescent="0.35">
      <c r="A509" s="222" t="s">
        <v>1503</v>
      </c>
      <c r="B509" s="223"/>
      <c r="C509" s="222" t="s">
        <v>579</v>
      </c>
      <c r="D509" s="223" t="s">
        <v>68</v>
      </c>
      <c r="E509" s="223"/>
      <c r="F509" s="223"/>
      <c r="G509" s="226"/>
      <c r="H509" s="43"/>
      <c r="I509" s="42"/>
      <c r="J509" s="42"/>
      <c r="K509" s="213"/>
      <c r="L509" s="215"/>
      <c r="M509" s="216" t="str">
        <f t="shared" si="56"/>
        <v>Muss</v>
      </c>
      <c r="N509" s="217" t="str">
        <f t="shared" si="57"/>
        <v/>
      </c>
      <c r="O509" s="217" t="str">
        <f t="shared" si="58"/>
        <v/>
      </c>
      <c r="P509" s="218" t="str">
        <f t="shared" si="59"/>
        <v/>
      </c>
      <c r="Q509" s="217" t="str">
        <f t="shared" si="60"/>
        <v/>
      </c>
      <c r="R509" s="217" t="str">
        <f t="shared" si="61"/>
        <v/>
      </c>
      <c r="S509" s="219" t="str">
        <f t="shared" si="62"/>
        <v/>
      </c>
      <c r="T509" s="220" t="str">
        <f xml:space="preserve"> IF(AND($E509&gt;0,H509&lt;&gt;""),IF( H509="A", $E509, IF( H509="B", $E509 * Prozent_B, IF( H509="C", $E509 *Prozent_C, IF( H509="D", 0, "Fehler" ) ) ) ), "")</f>
        <v/>
      </c>
      <c r="U509" s="220" t="str">
        <f xml:space="preserve"> IF( $E509&gt;0,IF(K509&gt;0, IF( K509="A", $E509, IF( K509="B", $E509 * Prozent_B, IF( K509="C", $E509 *Prozent_C, IF( K509="D", 0, "Fehler" ) ) ) ),T509), "")</f>
        <v/>
      </c>
      <c r="V509" s="213" t="str">
        <f t="shared" si="63"/>
        <v/>
      </c>
    </row>
    <row r="510" spans="1:22" ht="15.9" thickBot="1" x14ac:dyDescent="0.35">
      <c r="A510" s="222"/>
      <c r="B510" s="223"/>
      <c r="C510" s="229" t="s">
        <v>1012</v>
      </c>
      <c r="D510" s="223"/>
      <c r="E510" s="223"/>
      <c r="F510" s="223"/>
      <c r="G510" s="226"/>
      <c r="H510" s="43"/>
      <c r="I510" s="42"/>
      <c r="J510" s="42"/>
      <c r="K510" s="213"/>
      <c r="L510" s="215"/>
      <c r="M510" s="216" t="str">
        <f t="shared" si="56"/>
        <v/>
      </c>
      <c r="N510" s="217" t="str">
        <f t="shared" si="57"/>
        <v/>
      </c>
      <c r="O510" s="217" t="str">
        <f t="shared" si="58"/>
        <v/>
      </c>
      <c r="P510" s="218" t="str">
        <f t="shared" si="59"/>
        <v/>
      </c>
      <c r="Q510" s="217" t="str">
        <f t="shared" si="60"/>
        <v/>
      </c>
      <c r="R510" s="217" t="str">
        <f t="shared" si="61"/>
        <v/>
      </c>
      <c r="S510" s="219" t="str">
        <f t="shared" si="62"/>
        <v/>
      </c>
      <c r="T510" s="220" t="str">
        <f xml:space="preserve"> IF(AND($E510&gt;0,H510&lt;&gt;""),IF( H510="A", $E510, IF( H510="B", $E510 * Prozent_B, IF( H510="C", $E510 *Prozent_C, IF( H510="D", 0, "Fehler" ) ) ) ), "")</f>
        <v/>
      </c>
      <c r="U510" s="220" t="str">
        <f xml:space="preserve"> IF( $E510&gt;0,IF(K510&gt;0, IF( K510="A", $E510, IF( K510="B", $E510 * Prozent_B, IF( K510="C", $E510 *Prozent_C, IF( K510="D", 0, "Fehler" ) ) ) ),T510), "")</f>
        <v/>
      </c>
      <c r="V510" s="213" t="str">
        <f t="shared" si="63"/>
        <v/>
      </c>
    </row>
    <row r="511" spans="1:22" ht="15.9" thickBot="1" x14ac:dyDescent="0.35">
      <c r="A511" s="222"/>
      <c r="B511" s="223"/>
      <c r="C511" s="229" t="s">
        <v>1013</v>
      </c>
      <c r="D511" s="223"/>
      <c r="E511" s="223"/>
      <c r="F511" s="223"/>
      <c r="G511" s="226"/>
      <c r="H511" s="43"/>
      <c r="I511" s="42"/>
      <c r="J511" s="42"/>
      <c r="K511" s="213"/>
      <c r="L511" s="215"/>
      <c r="M511" s="216" t="str">
        <f t="shared" si="56"/>
        <v/>
      </c>
      <c r="N511" s="217" t="str">
        <f t="shared" si="57"/>
        <v/>
      </c>
      <c r="O511" s="217" t="str">
        <f t="shared" si="58"/>
        <v/>
      </c>
      <c r="P511" s="218" t="str">
        <f t="shared" si="59"/>
        <v/>
      </c>
      <c r="Q511" s="217" t="str">
        <f t="shared" si="60"/>
        <v/>
      </c>
      <c r="R511" s="217" t="str">
        <f t="shared" si="61"/>
        <v/>
      </c>
      <c r="S511" s="219" t="str">
        <f t="shared" si="62"/>
        <v/>
      </c>
      <c r="T511" s="220" t="str">
        <f xml:space="preserve"> IF(AND($E511&gt;0,H511&lt;&gt;""),IF( H511="A", $E511, IF( H511="B", $E511 * Prozent_B, IF( H511="C", $E511 *Prozent_C, IF( H511="D", 0, "Fehler" ) ) ) ), "")</f>
        <v/>
      </c>
      <c r="U511" s="220" t="str">
        <f xml:space="preserve"> IF( $E511&gt;0,IF(K511&gt;0, IF( K511="A", $E511, IF( K511="B", $E511 * Prozent_B, IF( K511="C", $E511 *Prozent_C, IF( K511="D", 0, "Fehler" ) ) ) ),T511), "")</f>
        <v/>
      </c>
      <c r="V511" s="213" t="str">
        <f t="shared" si="63"/>
        <v/>
      </c>
    </row>
    <row r="512" spans="1:22" ht="57" thickBot="1" x14ac:dyDescent="0.35">
      <c r="A512" s="222" t="s">
        <v>1504</v>
      </c>
      <c r="B512" s="223"/>
      <c r="C512" s="222" t="s">
        <v>580</v>
      </c>
      <c r="D512" s="223" t="s">
        <v>68</v>
      </c>
      <c r="E512" s="223"/>
      <c r="F512" s="223"/>
      <c r="G512" s="226"/>
      <c r="H512" s="43"/>
      <c r="I512" s="42"/>
      <c r="J512" s="42"/>
      <c r="K512" s="213"/>
      <c r="L512" s="215"/>
      <c r="M512" s="216" t="str">
        <f t="shared" si="56"/>
        <v>Muss</v>
      </c>
      <c r="N512" s="217" t="str">
        <f t="shared" si="57"/>
        <v/>
      </c>
      <c r="O512" s="217" t="str">
        <f t="shared" si="58"/>
        <v/>
      </c>
      <c r="P512" s="218" t="str">
        <f t="shared" si="59"/>
        <v/>
      </c>
      <c r="Q512" s="217" t="str">
        <f t="shared" si="60"/>
        <v/>
      </c>
      <c r="R512" s="217" t="str">
        <f t="shared" si="61"/>
        <v/>
      </c>
      <c r="S512" s="219" t="str">
        <f t="shared" si="62"/>
        <v/>
      </c>
      <c r="T512" s="220" t="str">
        <f xml:space="preserve"> IF(AND($E512&gt;0,H512&lt;&gt;""),IF( H512="A", $E512, IF( H512="B", $E512 * Prozent_B, IF( H512="C", $E512 *Prozent_C, IF( H512="D", 0, "Fehler" ) ) ) ), "")</f>
        <v/>
      </c>
      <c r="U512" s="220" t="str">
        <f xml:space="preserve"> IF( $E512&gt;0,IF(K512&gt;0, IF( K512="A", $E512, IF( K512="B", $E512 * Prozent_B, IF( K512="C", $E512 *Prozent_C, IF( K512="D", 0, "Fehler" ) ) ) ),T512), "")</f>
        <v/>
      </c>
      <c r="V512" s="213" t="str">
        <f t="shared" si="63"/>
        <v/>
      </c>
    </row>
    <row r="513" spans="1:22" ht="14.6" thickBot="1" x14ac:dyDescent="0.35">
      <c r="A513" s="222" t="s">
        <v>1505</v>
      </c>
      <c r="B513" s="223"/>
      <c r="C513" s="222" t="s">
        <v>581</v>
      </c>
      <c r="D513" s="223" t="s">
        <v>68</v>
      </c>
      <c r="E513" s="223"/>
      <c r="F513" s="223"/>
      <c r="G513" s="226"/>
      <c r="H513" s="43"/>
      <c r="I513" s="42"/>
      <c r="J513" s="42"/>
      <c r="K513" s="213"/>
      <c r="L513" s="215"/>
      <c r="M513" s="216" t="str">
        <f t="shared" si="56"/>
        <v>Muss</v>
      </c>
      <c r="N513" s="217" t="str">
        <f t="shared" si="57"/>
        <v/>
      </c>
      <c r="O513" s="217" t="str">
        <f t="shared" si="58"/>
        <v/>
      </c>
      <c r="P513" s="218" t="str">
        <f t="shared" si="59"/>
        <v/>
      </c>
      <c r="Q513" s="217" t="str">
        <f t="shared" si="60"/>
        <v/>
      </c>
      <c r="R513" s="217" t="str">
        <f t="shared" si="61"/>
        <v/>
      </c>
      <c r="S513" s="219" t="str">
        <f t="shared" si="62"/>
        <v/>
      </c>
      <c r="T513" s="220" t="str">
        <f xml:space="preserve"> IF(AND($E513&gt;0,H513&lt;&gt;""),IF( H513="A", $E513, IF( H513="B", $E513 * Prozent_B, IF( H513="C", $E513 *Prozent_C, IF( H513="D", 0, "Fehler" ) ) ) ), "")</f>
        <v/>
      </c>
      <c r="U513" s="220" t="str">
        <f xml:space="preserve"> IF( $E513&gt;0,IF(K513&gt;0, IF( K513="A", $E513, IF( K513="B", $E513 * Prozent_B, IF( K513="C", $E513 *Prozent_C, IF( K513="D", 0, "Fehler" ) ) ) ),T513), "")</f>
        <v/>
      </c>
      <c r="V513" s="213" t="str">
        <f t="shared" si="63"/>
        <v/>
      </c>
    </row>
    <row r="514" spans="1:22" ht="15.9" thickBot="1" x14ac:dyDescent="0.35">
      <c r="A514" s="222"/>
      <c r="B514" s="223"/>
      <c r="C514" s="229" t="s">
        <v>1014</v>
      </c>
      <c r="D514" s="223"/>
      <c r="E514" s="223"/>
      <c r="F514" s="223"/>
      <c r="G514" s="226"/>
      <c r="H514" s="43"/>
      <c r="I514" s="42"/>
      <c r="J514" s="42"/>
      <c r="K514" s="213"/>
      <c r="L514" s="215"/>
      <c r="M514" s="216" t="str">
        <f t="shared" si="56"/>
        <v/>
      </c>
      <c r="N514" s="217" t="str">
        <f t="shared" si="57"/>
        <v/>
      </c>
      <c r="O514" s="217" t="str">
        <f t="shared" si="58"/>
        <v/>
      </c>
      <c r="P514" s="218" t="str">
        <f t="shared" si="59"/>
        <v/>
      </c>
      <c r="Q514" s="217" t="str">
        <f t="shared" si="60"/>
        <v/>
      </c>
      <c r="R514" s="217" t="str">
        <f t="shared" si="61"/>
        <v/>
      </c>
      <c r="S514" s="219" t="str">
        <f t="shared" si="62"/>
        <v/>
      </c>
      <c r="T514" s="220" t="str">
        <f xml:space="preserve"> IF(AND($E514&gt;0,H514&lt;&gt;""),IF( H514="A", $E514, IF( H514="B", $E514 * Prozent_B, IF( H514="C", $E514 *Prozent_C, IF( H514="D", 0, "Fehler" ) ) ) ), "")</f>
        <v/>
      </c>
      <c r="U514" s="220" t="str">
        <f xml:space="preserve"> IF( $E514&gt;0,IF(K514&gt;0, IF( K514="A", $E514, IF( K514="B", $E514 * Prozent_B, IF( K514="C", $E514 *Prozent_C, IF( K514="D", 0, "Fehler" ) ) ) ),T514), "")</f>
        <v/>
      </c>
      <c r="V514" s="213" t="str">
        <f t="shared" si="63"/>
        <v/>
      </c>
    </row>
    <row r="515" spans="1:22" ht="71.150000000000006" thickBot="1" x14ac:dyDescent="0.35">
      <c r="A515" s="222" t="s">
        <v>1506</v>
      </c>
      <c r="B515" s="223"/>
      <c r="C515" s="222" t="s">
        <v>582</v>
      </c>
      <c r="D515" s="223" t="s">
        <v>68</v>
      </c>
      <c r="E515" s="223"/>
      <c r="F515" s="223"/>
      <c r="G515" s="226"/>
      <c r="H515" s="43"/>
      <c r="I515" s="42"/>
      <c r="J515" s="42"/>
      <c r="K515" s="213"/>
      <c r="L515" s="215"/>
      <c r="M515" s="216" t="str">
        <f t="shared" si="56"/>
        <v>Muss</v>
      </c>
      <c r="N515" s="217" t="str">
        <f t="shared" si="57"/>
        <v/>
      </c>
      <c r="O515" s="217" t="str">
        <f t="shared" si="58"/>
        <v/>
      </c>
      <c r="P515" s="218" t="str">
        <f t="shared" si="59"/>
        <v/>
      </c>
      <c r="Q515" s="217" t="str">
        <f t="shared" si="60"/>
        <v/>
      </c>
      <c r="R515" s="217" t="str">
        <f t="shared" si="61"/>
        <v/>
      </c>
      <c r="S515" s="219" t="str">
        <f t="shared" si="62"/>
        <v/>
      </c>
      <c r="T515" s="220" t="str">
        <f xml:space="preserve"> IF(AND($E515&gt;0,H515&lt;&gt;""),IF( H515="A", $E515, IF( H515="B", $E515 * Prozent_B, IF( H515="C", $E515 *Prozent_C, IF( H515="D", 0, "Fehler" ) ) ) ), "")</f>
        <v/>
      </c>
      <c r="U515" s="220" t="str">
        <f xml:space="preserve"> IF( $E515&gt;0,IF(K515&gt;0, IF( K515="A", $E515, IF( K515="B", $E515 * Prozent_B, IF( K515="C", $E515 *Prozent_C, IF( K515="D", 0, "Fehler" ) ) ) ),T515), "")</f>
        <v/>
      </c>
      <c r="V515" s="213" t="str">
        <f t="shared" si="63"/>
        <v/>
      </c>
    </row>
    <row r="516" spans="1:22" ht="42.9" thickBot="1" x14ac:dyDescent="0.35">
      <c r="A516" s="222" t="s">
        <v>1507</v>
      </c>
      <c r="B516" s="223"/>
      <c r="C516" s="222" t="s">
        <v>583</v>
      </c>
      <c r="D516" s="223" t="s">
        <v>68</v>
      </c>
      <c r="E516" s="223"/>
      <c r="F516" s="223"/>
      <c r="G516" s="226"/>
      <c r="H516" s="43"/>
      <c r="I516" s="42"/>
      <c r="J516" s="42"/>
      <c r="K516" s="213"/>
      <c r="L516" s="215"/>
      <c r="M516" s="216" t="str">
        <f t="shared" si="56"/>
        <v>Muss</v>
      </c>
      <c r="N516" s="217" t="str">
        <f t="shared" si="57"/>
        <v/>
      </c>
      <c r="O516" s="217" t="str">
        <f t="shared" si="58"/>
        <v/>
      </c>
      <c r="P516" s="218" t="str">
        <f t="shared" si="59"/>
        <v/>
      </c>
      <c r="Q516" s="217" t="str">
        <f t="shared" si="60"/>
        <v/>
      </c>
      <c r="R516" s="217" t="str">
        <f t="shared" si="61"/>
        <v/>
      </c>
      <c r="S516" s="219" t="str">
        <f t="shared" si="62"/>
        <v/>
      </c>
      <c r="T516" s="220" t="str">
        <f xml:space="preserve"> IF(AND($E516&gt;0,H516&lt;&gt;""),IF( H516="A", $E516, IF( H516="B", $E516 * Prozent_B, IF( H516="C", $E516 *Prozent_C, IF( H516="D", 0, "Fehler" ) ) ) ), "")</f>
        <v/>
      </c>
      <c r="U516" s="220" t="str">
        <f xml:space="preserve"> IF( $E516&gt;0,IF(K516&gt;0, IF( K516="A", $E516, IF( K516="B", $E516 * Prozent_B, IF( K516="C", $E516 *Prozent_C, IF( K516="D", 0, "Fehler" ) ) ) ),T516), "")</f>
        <v/>
      </c>
      <c r="V516" s="213" t="str">
        <f t="shared" si="63"/>
        <v/>
      </c>
    </row>
    <row r="517" spans="1:22" ht="15.9" thickBot="1" x14ac:dyDescent="0.35">
      <c r="A517" s="222"/>
      <c r="B517" s="223"/>
      <c r="C517" s="229" t="s">
        <v>1015</v>
      </c>
      <c r="D517" s="223"/>
      <c r="E517" s="223"/>
      <c r="F517" s="223"/>
      <c r="G517" s="226"/>
      <c r="H517" s="43"/>
      <c r="I517" s="42"/>
      <c r="J517" s="42"/>
      <c r="K517" s="213"/>
      <c r="L517" s="215"/>
      <c r="M517" s="216" t="str">
        <f t="shared" si="56"/>
        <v/>
      </c>
      <c r="N517" s="217" t="str">
        <f t="shared" si="57"/>
        <v/>
      </c>
      <c r="O517" s="217" t="str">
        <f t="shared" si="58"/>
        <v/>
      </c>
      <c r="P517" s="218" t="str">
        <f t="shared" si="59"/>
        <v/>
      </c>
      <c r="Q517" s="217" t="str">
        <f t="shared" si="60"/>
        <v/>
      </c>
      <c r="R517" s="217" t="str">
        <f t="shared" si="61"/>
        <v/>
      </c>
      <c r="S517" s="219" t="str">
        <f t="shared" si="62"/>
        <v/>
      </c>
      <c r="T517" s="220" t="str">
        <f xml:space="preserve"> IF(AND($E517&gt;0,H517&lt;&gt;""),IF( H517="A", $E517, IF( H517="B", $E517 * Prozent_B, IF( H517="C", $E517 *Prozent_C, IF( H517="D", 0, "Fehler" ) ) ) ), "")</f>
        <v/>
      </c>
      <c r="U517" s="220" t="str">
        <f xml:space="preserve"> IF( $E517&gt;0,IF(K517&gt;0, IF( K517="A", $E517, IF( K517="B", $E517 * Prozent_B, IF( K517="C", $E517 *Prozent_C, IF( K517="D", 0, "Fehler" ) ) ) ),T517), "")</f>
        <v/>
      </c>
      <c r="V517" s="213" t="str">
        <f t="shared" si="63"/>
        <v/>
      </c>
    </row>
    <row r="518" spans="1:22" ht="28.75" thickBot="1" x14ac:dyDescent="0.35">
      <c r="A518" s="222" t="s">
        <v>1508</v>
      </c>
      <c r="B518" s="223"/>
      <c r="C518" s="222" t="s">
        <v>584</v>
      </c>
      <c r="D518" s="223" t="s">
        <v>68</v>
      </c>
      <c r="E518" s="223"/>
      <c r="F518" s="223"/>
      <c r="G518" s="226"/>
      <c r="H518" s="43"/>
      <c r="I518" s="42"/>
      <c r="J518" s="42"/>
      <c r="K518" s="213"/>
      <c r="L518" s="215"/>
      <c r="M518" s="216" t="str">
        <f t="shared" si="56"/>
        <v>Muss</v>
      </c>
      <c r="N518" s="217" t="str">
        <f t="shared" si="57"/>
        <v/>
      </c>
      <c r="O518" s="217" t="str">
        <f t="shared" si="58"/>
        <v/>
      </c>
      <c r="P518" s="218" t="str">
        <f t="shared" si="59"/>
        <v/>
      </c>
      <c r="Q518" s="217" t="str">
        <f t="shared" si="60"/>
        <v/>
      </c>
      <c r="R518" s="217" t="str">
        <f t="shared" si="61"/>
        <v/>
      </c>
      <c r="S518" s="219" t="str">
        <f t="shared" si="62"/>
        <v/>
      </c>
      <c r="T518" s="220" t="str">
        <f xml:space="preserve"> IF(AND($E518&gt;0,H518&lt;&gt;""),IF( H518="A", $E518, IF( H518="B", $E518 * Prozent_B, IF( H518="C", $E518 *Prozent_C, IF( H518="D", 0, "Fehler" ) ) ) ), "")</f>
        <v/>
      </c>
      <c r="U518" s="220" t="str">
        <f xml:space="preserve"> IF( $E518&gt;0,IF(K518&gt;0, IF( K518="A", $E518, IF( K518="B", $E518 * Prozent_B, IF( K518="C", $E518 *Prozent_C, IF( K518="D", 0, "Fehler" ) ) ) ),T518), "")</f>
        <v/>
      </c>
      <c r="V518" s="213" t="str">
        <f t="shared" si="63"/>
        <v/>
      </c>
    </row>
    <row r="519" spans="1:22" ht="28.75" thickBot="1" x14ac:dyDescent="0.35">
      <c r="A519" s="222" t="s">
        <v>1509</v>
      </c>
      <c r="B519" s="223"/>
      <c r="C519" s="222" t="s">
        <v>585</v>
      </c>
      <c r="D519" s="223" t="s">
        <v>68</v>
      </c>
      <c r="E519" s="223"/>
      <c r="F519" s="223"/>
      <c r="G519" s="226"/>
      <c r="H519" s="43"/>
      <c r="I519" s="42"/>
      <c r="J519" s="42"/>
      <c r="K519" s="213"/>
      <c r="L519" s="215"/>
      <c r="M519" s="216" t="str">
        <f t="shared" si="56"/>
        <v>Muss</v>
      </c>
      <c r="N519" s="217" t="str">
        <f t="shared" si="57"/>
        <v/>
      </c>
      <c r="O519" s="217" t="str">
        <f t="shared" si="58"/>
        <v/>
      </c>
      <c r="P519" s="218" t="str">
        <f t="shared" si="59"/>
        <v/>
      </c>
      <c r="Q519" s="217" t="str">
        <f t="shared" si="60"/>
        <v/>
      </c>
      <c r="R519" s="217" t="str">
        <f t="shared" si="61"/>
        <v/>
      </c>
      <c r="S519" s="219" t="str">
        <f t="shared" si="62"/>
        <v/>
      </c>
      <c r="T519" s="220" t="str">
        <f xml:space="preserve"> IF(AND($E519&gt;0,H519&lt;&gt;""),IF( H519="A", $E519, IF( H519="B", $E519 * Prozent_B, IF( H519="C", $E519 *Prozent_C, IF( H519="D", 0, "Fehler" ) ) ) ), "")</f>
        <v/>
      </c>
      <c r="U519" s="220" t="str">
        <f xml:space="preserve"> IF( $E519&gt;0,IF(K519&gt;0, IF( K519="A", $E519, IF( K519="B", $E519 * Prozent_B, IF( K519="C", $E519 *Prozent_C, IF( K519="D", 0, "Fehler" ) ) ) ),T519), "")</f>
        <v/>
      </c>
      <c r="V519" s="213" t="str">
        <f t="shared" si="63"/>
        <v/>
      </c>
    </row>
    <row r="520" spans="1:22" ht="42.9" thickBot="1" x14ac:dyDescent="0.35">
      <c r="A520" s="222" t="s">
        <v>1510</v>
      </c>
      <c r="B520" s="223"/>
      <c r="C520" s="222" t="s">
        <v>586</v>
      </c>
      <c r="D520" s="223" t="s">
        <v>68</v>
      </c>
      <c r="E520" s="223"/>
      <c r="F520" s="223"/>
      <c r="G520" s="226"/>
      <c r="H520" s="43"/>
      <c r="I520" s="42"/>
      <c r="J520" s="42"/>
      <c r="K520" s="213"/>
      <c r="L520" s="215"/>
      <c r="M520" s="216" t="str">
        <f t="shared" si="56"/>
        <v>Muss</v>
      </c>
      <c r="N520" s="217" t="str">
        <f t="shared" si="57"/>
        <v/>
      </c>
      <c r="O520" s="217" t="str">
        <f t="shared" si="58"/>
        <v/>
      </c>
      <c r="P520" s="218" t="str">
        <f t="shared" si="59"/>
        <v/>
      </c>
      <c r="Q520" s="217" t="str">
        <f t="shared" si="60"/>
        <v/>
      </c>
      <c r="R520" s="217" t="str">
        <f t="shared" si="61"/>
        <v/>
      </c>
      <c r="S520" s="219" t="str">
        <f t="shared" si="62"/>
        <v/>
      </c>
      <c r="T520" s="220" t="str">
        <f xml:space="preserve"> IF(AND($E520&gt;0,H520&lt;&gt;""),IF( H520="A", $E520, IF( H520="B", $E520 * Prozent_B, IF( H520="C", $E520 *Prozent_C, IF( H520="D", 0, "Fehler" ) ) ) ), "")</f>
        <v/>
      </c>
      <c r="U520" s="220" t="str">
        <f xml:space="preserve"> IF( $E520&gt;0,IF(K520&gt;0, IF( K520="A", $E520, IF( K520="B", $E520 * Prozent_B, IF( K520="C", $E520 *Prozent_C, IF( K520="D", 0, "Fehler" ) ) ) ),T520), "")</f>
        <v/>
      </c>
      <c r="V520" s="213" t="str">
        <f t="shared" si="63"/>
        <v/>
      </c>
    </row>
    <row r="521" spans="1:22" ht="28.75" thickBot="1" x14ac:dyDescent="0.35">
      <c r="A521" s="222" t="s">
        <v>1511</v>
      </c>
      <c r="B521" s="223"/>
      <c r="C521" s="222" t="s">
        <v>587</v>
      </c>
      <c r="D521" s="223" t="s">
        <v>68</v>
      </c>
      <c r="E521" s="223"/>
      <c r="F521" s="223"/>
      <c r="G521" s="226"/>
      <c r="H521" s="43"/>
      <c r="I521" s="42"/>
      <c r="J521" s="42"/>
      <c r="K521" s="213"/>
      <c r="L521" s="215"/>
      <c r="M521" s="216" t="str">
        <f t="shared" si="56"/>
        <v>Muss</v>
      </c>
      <c r="N521" s="217" t="str">
        <f t="shared" si="57"/>
        <v/>
      </c>
      <c r="O521" s="217" t="str">
        <f t="shared" si="58"/>
        <v/>
      </c>
      <c r="P521" s="218" t="str">
        <f t="shared" si="59"/>
        <v/>
      </c>
      <c r="Q521" s="217" t="str">
        <f t="shared" si="60"/>
        <v/>
      </c>
      <c r="R521" s="217" t="str">
        <f t="shared" si="61"/>
        <v/>
      </c>
      <c r="S521" s="219" t="str">
        <f t="shared" si="62"/>
        <v/>
      </c>
      <c r="T521" s="220" t="str">
        <f xml:space="preserve"> IF(AND($E521&gt;0,H521&lt;&gt;""),IF( H521="A", $E521, IF( H521="B", $E521 * Prozent_B, IF( H521="C", $E521 *Prozent_C, IF( H521="D", 0, "Fehler" ) ) ) ), "")</f>
        <v/>
      </c>
      <c r="U521" s="220" t="str">
        <f xml:space="preserve"> IF( $E521&gt;0,IF(K521&gt;0, IF( K521="A", $E521, IF( K521="B", $E521 * Prozent_B, IF( K521="C", $E521 *Prozent_C, IF( K521="D", 0, "Fehler" ) ) ) ),T521), "")</f>
        <v/>
      </c>
      <c r="V521" s="213" t="str">
        <f t="shared" si="63"/>
        <v/>
      </c>
    </row>
    <row r="522" spans="1:22" ht="42.9" thickBot="1" x14ac:dyDescent="0.35">
      <c r="A522" s="222" t="s">
        <v>1512</v>
      </c>
      <c r="B522" s="223"/>
      <c r="C522" s="222" t="s">
        <v>588</v>
      </c>
      <c r="D522" s="223" t="s">
        <v>68</v>
      </c>
      <c r="E522" s="223"/>
      <c r="F522" s="223"/>
      <c r="G522" s="226"/>
      <c r="H522" s="43"/>
      <c r="I522" s="42"/>
      <c r="J522" s="42"/>
      <c r="K522" s="213"/>
      <c r="L522" s="215"/>
      <c r="M522" s="216" t="str">
        <f t="shared" ref="M522:M585" si="64">IF(ISERR(VALUE(SUBSTITUTE(A522,CHAR(160),""))),"",(IF(ISERROR(SEARCH("X",D522)),"Soll","Muss")))</f>
        <v>Muss</v>
      </c>
      <c r="N522" s="217" t="str">
        <f t="shared" ref="N522:N585" si="65">IF(AND(D522="x",F522&lt;&gt;""), "Fehler", "")</f>
        <v/>
      </c>
      <c r="O522" s="217" t="str">
        <f t="shared" ref="O522:O585" si="66">IF(M522="","",
      IF(M522="Soll",
           IF(NOT(ISNUMBER(E522)),"Fehler in Punktespalte",
                IF(NOT(E522&gt;0),"Fehler: Negative Punktzahl","")
               ),""
          )
     )</f>
        <v/>
      </c>
      <c r="P522" s="218" t="str">
        <f t="shared" ref="P522:P585" si="67">IF( AND(E522&gt;0,M522&lt;&gt;"soll"), "Fehler", "")</f>
        <v/>
      </c>
      <c r="Q522" s="217" t="str">
        <f t="shared" ref="Q522:Q585" si="68">IF( AND(A522="",D522="x"), "Fehler", "")</f>
        <v/>
      </c>
      <c r="R522" s="217" t="str">
        <f t="shared" ref="R522:R585" si="69">IF(AND(M522="Muss",NOT(E522="")),"Fehler","")</f>
        <v/>
      </c>
      <c r="S522" s="219" t="str">
        <f t="shared" ref="S522:S585" si="70">IF(
AND(F522&lt;&gt;"",OR(
ISERROR(SEARCH("Konzept",C522)),
ISERROR(SEARCH("benannt",C522)),
ISERROR(SEARCH("benennt",C522)),
ISERROR(SEARCH("gibt an",C522)),
ISERROR(SEARCH("erklärt",C522)),
ISERROR(SEARCH("erläutert",C522)),
))," 'E' richtig?",
IF(
AND(F522="",OR(
ISNUMBER(SEARCH("Konzept",C522)),
ISNUMBER(SEARCH("benannt",C522)),
ISNUMBER(SEARCH("benennt",C522)),
ISNUMBER(SEARCH("gibt an",C522)),
ISNUMBER(SEARCH("erklärt",C522)),
ISNUMBER(SEARCH("erläutert",C522))
)),"Fehlt hier 'E' ?",""))</f>
        <v/>
      </c>
      <c r="T522" s="220" t="str">
        <f xml:space="preserve"> IF(AND($E522&gt;0,H522&lt;&gt;""),IF( H522="A", $E522, IF( H522="B", $E522 * Prozent_B, IF( H522="C", $E522 *Prozent_C, IF( H522="D", 0, "Fehler" ) ) ) ), "")</f>
        <v/>
      </c>
      <c r="U522" s="220" t="str">
        <f xml:space="preserve"> IF( $E522&gt;0,IF(K522&gt;0, IF( K522="A", $E522, IF( K522="B", $E522 * Prozent_B, IF( K522="C", $E522 *Prozent_C, IF( K522="D", 0, "Fehler" ) ) ) ),T522), "")</f>
        <v/>
      </c>
      <c r="V522" s="213" t="str">
        <f t="shared" ref="V522:V585" si="71" xml:space="preserve"> IF( $M522 ="muss", IF(H522&lt;&gt;"",IF(IF(K522&gt;0, K522,H522)&lt;&gt;"A", "Fehler", ""), ""),"")</f>
        <v/>
      </c>
    </row>
    <row r="523" spans="1:22" ht="57" thickBot="1" x14ac:dyDescent="0.35">
      <c r="A523" s="222" t="s">
        <v>1513</v>
      </c>
      <c r="B523" s="223"/>
      <c r="C523" s="222" t="s">
        <v>589</v>
      </c>
      <c r="D523" s="223" t="s">
        <v>68</v>
      </c>
      <c r="E523" s="223"/>
      <c r="F523" s="223"/>
      <c r="G523" s="226"/>
      <c r="H523" s="43"/>
      <c r="I523" s="42"/>
      <c r="J523" s="42"/>
      <c r="K523" s="213"/>
      <c r="L523" s="215"/>
      <c r="M523" s="216" t="str">
        <f t="shared" si="64"/>
        <v>Muss</v>
      </c>
      <c r="N523" s="217" t="str">
        <f t="shared" si="65"/>
        <v/>
      </c>
      <c r="O523" s="217" t="str">
        <f t="shared" si="66"/>
        <v/>
      </c>
      <c r="P523" s="218" t="str">
        <f t="shared" si="67"/>
        <v/>
      </c>
      <c r="Q523" s="217" t="str">
        <f t="shared" si="68"/>
        <v/>
      </c>
      <c r="R523" s="217" t="str">
        <f t="shared" si="69"/>
        <v/>
      </c>
      <c r="S523" s="219" t="str">
        <f t="shared" si="70"/>
        <v/>
      </c>
      <c r="T523" s="220" t="str">
        <f xml:space="preserve"> IF(AND($E523&gt;0,H523&lt;&gt;""),IF( H523="A", $E523, IF( H523="B", $E523 * Prozent_B, IF( H523="C", $E523 *Prozent_C, IF( H523="D", 0, "Fehler" ) ) ) ), "")</f>
        <v/>
      </c>
      <c r="U523" s="220" t="str">
        <f xml:space="preserve"> IF( $E523&gt;0,IF(K523&gt;0, IF( K523="A", $E523, IF( K523="B", $E523 * Prozent_B, IF( K523="C", $E523 *Prozent_C, IF( K523="D", 0, "Fehler" ) ) ) ),T523), "")</f>
        <v/>
      </c>
      <c r="V523" s="213" t="str">
        <f t="shared" si="71"/>
        <v/>
      </c>
    </row>
    <row r="524" spans="1:22" ht="42.9" thickBot="1" x14ac:dyDescent="0.35">
      <c r="A524" s="222" t="s">
        <v>1514</v>
      </c>
      <c r="B524" s="223"/>
      <c r="C524" s="222" t="s">
        <v>590</v>
      </c>
      <c r="D524" s="223"/>
      <c r="E524" s="230">
        <v>100</v>
      </c>
      <c r="F524" s="223"/>
      <c r="G524" s="226"/>
      <c r="H524" s="43"/>
      <c r="I524" s="42"/>
      <c r="J524" s="42"/>
      <c r="K524" s="213"/>
      <c r="L524" s="215"/>
      <c r="M524" s="216" t="str">
        <f t="shared" si="64"/>
        <v>Soll</v>
      </c>
      <c r="N524" s="217" t="str">
        <f t="shared" si="65"/>
        <v/>
      </c>
      <c r="O524" s="217" t="str">
        <f t="shared" si="66"/>
        <v/>
      </c>
      <c r="P524" s="218" t="str">
        <f t="shared" si="67"/>
        <v/>
      </c>
      <c r="Q524" s="217" t="str">
        <f t="shared" si="68"/>
        <v/>
      </c>
      <c r="R524" s="217" t="str">
        <f t="shared" si="69"/>
        <v/>
      </c>
      <c r="S524" s="219" t="str">
        <f t="shared" si="70"/>
        <v/>
      </c>
      <c r="T524" s="220" t="str">
        <f xml:space="preserve"> IF(AND($E524&gt;0,H524&lt;&gt;""),IF( H524="A", $E524, IF( H524="B", $E524 * Prozent_B, IF( H524="C", $E524 *Prozent_C, IF( H524="D", 0, "Fehler" ) ) ) ), "")</f>
        <v/>
      </c>
      <c r="U524" s="220" t="str">
        <f xml:space="preserve"> IF( $E524&gt;0,IF(K524&gt;0, IF( K524="A", $E524, IF( K524="B", $E524 * Prozent_B, IF( K524="C", $E524 *Prozent_C, IF( K524="D", 0, "Fehler" ) ) ) ),T524), "")</f>
        <v/>
      </c>
      <c r="V524" s="213" t="str">
        <f t="shared" si="71"/>
        <v/>
      </c>
    </row>
    <row r="525" spans="1:22" ht="15.9" thickBot="1" x14ac:dyDescent="0.35">
      <c r="A525" s="222"/>
      <c r="B525" s="223"/>
      <c r="C525" s="229" t="s">
        <v>1016</v>
      </c>
      <c r="D525" s="223"/>
      <c r="E525" s="223"/>
      <c r="F525" s="223"/>
      <c r="G525" s="226"/>
      <c r="H525" s="43"/>
      <c r="I525" s="42"/>
      <c r="J525" s="42"/>
      <c r="K525" s="213"/>
      <c r="L525" s="215"/>
      <c r="M525" s="216" t="str">
        <f t="shared" si="64"/>
        <v/>
      </c>
      <c r="N525" s="217" t="str">
        <f t="shared" si="65"/>
        <v/>
      </c>
      <c r="O525" s="217" t="str">
        <f t="shared" si="66"/>
        <v/>
      </c>
      <c r="P525" s="218" t="str">
        <f t="shared" si="67"/>
        <v/>
      </c>
      <c r="Q525" s="217" t="str">
        <f t="shared" si="68"/>
        <v/>
      </c>
      <c r="R525" s="217" t="str">
        <f t="shared" si="69"/>
        <v/>
      </c>
      <c r="S525" s="219" t="str">
        <f t="shared" si="70"/>
        <v/>
      </c>
      <c r="T525" s="220" t="str">
        <f xml:space="preserve"> IF(AND($E525&gt;0,H525&lt;&gt;""),IF( H525="A", $E525, IF( H525="B", $E525 * Prozent_B, IF( H525="C", $E525 *Prozent_C, IF( H525="D", 0, "Fehler" ) ) ) ), "")</f>
        <v/>
      </c>
      <c r="U525" s="220" t="str">
        <f xml:space="preserve"> IF( $E525&gt;0,IF(K525&gt;0, IF( K525="A", $E525, IF( K525="B", $E525 * Prozent_B, IF( K525="C", $E525 *Prozent_C, IF( K525="D", 0, "Fehler" ) ) ) ),T525), "")</f>
        <v/>
      </c>
      <c r="V525" s="213" t="str">
        <f t="shared" si="71"/>
        <v/>
      </c>
    </row>
    <row r="526" spans="1:22" ht="28.75" thickBot="1" x14ac:dyDescent="0.35">
      <c r="A526" s="222" t="s">
        <v>1515</v>
      </c>
      <c r="B526" s="223" t="s">
        <v>591</v>
      </c>
      <c r="C526" s="222" t="s">
        <v>592</v>
      </c>
      <c r="D526" s="223" t="s">
        <v>68</v>
      </c>
      <c r="E526" s="223"/>
      <c r="F526" s="223"/>
      <c r="G526" s="226"/>
      <c r="H526" s="43"/>
      <c r="I526" s="42"/>
      <c r="J526" s="42"/>
      <c r="K526" s="213"/>
      <c r="L526" s="215"/>
      <c r="M526" s="216" t="str">
        <f t="shared" si="64"/>
        <v>Muss</v>
      </c>
      <c r="N526" s="217" t="str">
        <f t="shared" si="65"/>
        <v/>
      </c>
      <c r="O526" s="217" t="str">
        <f t="shared" si="66"/>
        <v/>
      </c>
      <c r="P526" s="218" t="str">
        <f t="shared" si="67"/>
        <v/>
      </c>
      <c r="Q526" s="217" t="str">
        <f t="shared" si="68"/>
        <v/>
      </c>
      <c r="R526" s="217" t="str">
        <f t="shared" si="69"/>
        <v/>
      </c>
      <c r="S526" s="219" t="str">
        <f t="shared" si="70"/>
        <v/>
      </c>
      <c r="T526" s="220" t="str">
        <f xml:space="preserve"> IF(AND($E526&gt;0,H526&lt;&gt;""),IF( H526="A", $E526, IF( H526="B", $E526 * Prozent_B, IF( H526="C", $E526 *Prozent_C, IF( H526="D", 0, "Fehler" ) ) ) ), "")</f>
        <v/>
      </c>
      <c r="U526" s="220" t="str">
        <f xml:space="preserve"> IF( $E526&gt;0,IF(K526&gt;0, IF( K526="A", $E526, IF( K526="B", $E526 * Prozent_B, IF( K526="C", $E526 *Prozent_C, IF( K526="D", 0, "Fehler" ) ) ) ),T526), "")</f>
        <v/>
      </c>
      <c r="V526" s="213" t="str">
        <f t="shared" si="71"/>
        <v/>
      </c>
    </row>
    <row r="527" spans="1:22" ht="42.9" thickBot="1" x14ac:dyDescent="0.35">
      <c r="A527" s="222" t="s">
        <v>1516</v>
      </c>
      <c r="B527" s="223" t="s">
        <v>591</v>
      </c>
      <c r="C527" s="222" t="s">
        <v>593</v>
      </c>
      <c r="D527" s="223" t="s">
        <v>68</v>
      </c>
      <c r="E527" s="223"/>
      <c r="F527" s="223"/>
      <c r="G527" s="226"/>
      <c r="H527" s="43"/>
      <c r="I527" s="42"/>
      <c r="J527" s="42"/>
      <c r="K527" s="213"/>
      <c r="L527" s="215"/>
      <c r="M527" s="216" t="str">
        <f t="shared" si="64"/>
        <v>Muss</v>
      </c>
      <c r="N527" s="217" t="str">
        <f t="shared" si="65"/>
        <v/>
      </c>
      <c r="O527" s="217" t="str">
        <f t="shared" si="66"/>
        <v/>
      </c>
      <c r="P527" s="218" t="str">
        <f t="shared" si="67"/>
        <v/>
      </c>
      <c r="Q527" s="217" t="str">
        <f t="shared" si="68"/>
        <v/>
      </c>
      <c r="R527" s="217" t="str">
        <f t="shared" si="69"/>
        <v/>
      </c>
      <c r="S527" s="219" t="str">
        <f t="shared" si="70"/>
        <v/>
      </c>
      <c r="T527" s="220" t="str">
        <f xml:space="preserve"> IF(AND($E527&gt;0,H527&lt;&gt;""),IF( H527="A", $E527, IF( H527="B", $E527 * Prozent_B, IF( H527="C", $E527 *Prozent_C, IF( H527="D", 0, "Fehler" ) ) ) ), "")</f>
        <v/>
      </c>
      <c r="U527" s="220" t="str">
        <f xml:space="preserve"> IF( $E527&gt;0,IF(K527&gt;0, IF( K527="A", $E527, IF( K527="B", $E527 * Prozent_B, IF( K527="C", $E527 *Prozent_C, IF( K527="D", 0, "Fehler" ) ) ) ),T527), "")</f>
        <v/>
      </c>
      <c r="V527" s="213" t="str">
        <f t="shared" si="71"/>
        <v/>
      </c>
    </row>
    <row r="528" spans="1:22" ht="28.75" thickBot="1" x14ac:dyDescent="0.35">
      <c r="A528" s="222" t="s">
        <v>1517</v>
      </c>
      <c r="B528" s="223" t="s">
        <v>591</v>
      </c>
      <c r="C528" s="222" t="s">
        <v>594</v>
      </c>
      <c r="D528" s="223" t="s">
        <v>68</v>
      </c>
      <c r="E528" s="223"/>
      <c r="F528" s="223"/>
      <c r="G528" s="226"/>
      <c r="H528" s="43"/>
      <c r="I528" s="42"/>
      <c r="J528" s="42"/>
      <c r="K528" s="213"/>
      <c r="L528" s="215"/>
      <c r="M528" s="216" t="str">
        <f t="shared" si="64"/>
        <v>Muss</v>
      </c>
      <c r="N528" s="217" t="str">
        <f t="shared" si="65"/>
        <v/>
      </c>
      <c r="O528" s="217" t="str">
        <f t="shared" si="66"/>
        <v/>
      </c>
      <c r="P528" s="218" t="str">
        <f t="shared" si="67"/>
        <v/>
      </c>
      <c r="Q528" s="217" t="str">
        <f t="shared" si="68"/>
        <v/>
      </c>
      <c r="R528" s="217" t="str">
        <f t="shared" si="69"/>
        <v/>
      </c>
      <c r="S528" s="219" t="str">
        <f t="shared" si="70"/>
        <v/>
      </c>
      <c r="T528" s="220" t="str">
        <f xml:space="preserve"> IF(AND($E528&gt;0,H528&lt;&gt;""),IF( H528="A", $E528, IF( H528="B", $E528 * Prozent_B, IF( H528="C", $E528 *Prozent_C, IF( H528="D", 0, "Fehler" ) ) ) ), "")</f>
        <v/>
      </c>
      <c r="U528" s="220" t="str">
        <f xml:space="preserve"> IF( $E528&gt;0,IF(K528&gt;0, IF( K528="A", $E528, IF( K528="B", $E528 * Prozent_B, IF( K528="C", $E528 *Prozent_C, IF( K528="D", 0, "Fehler" ) ) ) ),T528), "")</f>
        <v/>
      </c>
      <c r="V528" s="213" t="str">
        <f t="shared" si="71"/>
        <v/>
      </c>
    </row>
    <row r="529" spans="1:22" ht="42.9" thickBot="1" x14ac:dyDescent="0.35">
      <c r="A529" s="222" t="s">
        <v>1518</v>
      </c>
      <c r="B529" s="223" t="s">
        <v>591</v>
      </c>
      <c r="C529" s="222" t="s">
        <v>595</v>
      </c>
      <c r="D529" s="223" t="s">
        <v>68</v>
      </c>
      <c r="E529" s="223"/>
      <c r="F529" s="223"/>
      <c r="G529" s="226"/>
      <c r="H529" s="43"/>
      <c r="I529" s="42"/>
      <c r="J529" s="42"/>
      <c r="K529" s="213"/>
      <c r="L529" s="215"/>
      <c r="M529" s="216" t="str">
        <f t="shared" si="64"/>
        <v>Muss</v>
      </c>
      <c r="N529" s="217" t="str">
        <f t="shared" si="65"/>
        <v/>
      </c>
      <c r="O529" s="217" t="str">
        <f t="shared" si="66"/>
        <v/>
      </c>
      <c r="P529" s="218" t="str">
        <f t="shared" si="67"/>
        <v/>
      </c>
      <c r="Q529" s="217" t="str">
        <f t="shared" si="68"/>
        <v/>
      </c>
      <c r="R529" s="217" t="str">
        <f t="shared" si="69"/>
        <v/>
      </c>
      <c r="S529" s="219" t="str">
        <f t="shared" si="70"/>
        <v/>
      </c>
      <c r="T529" s="220" t="str">
        <f xml:space="preserve"> IF(AND($E529&gt;0,H529&lt;&gt;""),IF( H529="A", $E529, IF( H529="B", $E529 * Prozent_B, IF( H529="C", $E529 *Prozent_C, IF( H529="D", 0, "Fehler" ) ) ) ), "")</f>
        <v/>
      </c>
      <c r="U529" s="220" t="str">
        <f xml:space="preserve"> IF( $E529&gt;0,IF(K529&gt;0, IF( K529="A", $E529, IF( K529="B", $E529 * Prozent_B, IF( K529="C", $E529 *Prozent_C, IF( K529="D", 0, "Fehler" ) ) ) ),T529), "")</f>
        <v/>
      </c>
      <c r="V529" s="213" t="str">
        <f t="shared" si="71"/>
        <v/>
      </c>
    </row>
    <row r="530" spans="1:22" ht="28.75" thickBot="1" x14ac:dyDescent="0.35">
      <c r="A530" s="222" t="s">
        <v>1519</v>
      </c>
      <c r="B530" s="223" t="s">
        <v>591</v>
      </c>
      <c r="C530" s="222" t="s">
        <v>596</v>
      </c>
      <c r="D530" s="223" t="s">
        <v>68</v>
      </c>
      <c r="E530" s="223"/>
      <c r="F530" s="223"/>
      <c r="G530" s="226"/>
      <c r="H530" s="43"/>
      <c r="I530" s="42"/>
      <c r="J530" s="42"/>
      <c r="K530" s="213"/>
      <c r="L530" s="215"/>
      <c r="M530" s="216" t="str">
        <f t="shared" si="64"/>
        <v>Muss</v>
      </c>
      <c r="N530" s="217" t="str">
        <f t="shared" si="65"/>
        <v/>
      </c>
      <c r="O530" s="217" t="str">
        <f t="shared" si="66"/>
        <v/>
      </c>
      <c r="P530" s="218" t="str">
        <f t="shared" si="67"/>
        <v/>
      </c>
      <c r="Q530" s="217" t="str">
        <f t="shared" si="68"/>
        <v/>
      </c>
      <c r="R530" s="217" t="str">
        <f t="shared" si="69"/>
        <v/>
      </c>
      <c r="S530" s="219" t="str">
        <f t="shared" si="70"/>
        <v/>
      </c>
      <c r="T530" s="220" t="str">
        <f xml:space="preserve"> IF(AND($E530&gt;0,H530&lt;&gt;""),IF( H530="A", $E530, IF( H530="B", $E530 * Prozent_B, IF( H530="C", $E530 *Prozent_C, IF( H530="D", 0, "Fehler" ) ) ) ), "")</f>
        <v/>
      </c>
      <c r="U530" s="220" t="str">
        <f xml:space="preserve"> IF( $E530&gt;0,IF(K530&gt;0, IF( K530="A", $E530, IF( K530="B", $E530 * Prozent_B, IF( K530="C", $E530 *Prozent_C, IF( K530="D", 0, "Fehler" ) ) ) ),T530), "")</f>
        <v/>
      </c>
      <c r="V530" s="213" t="str">
        <f t="shared" si="71"/>
        <v/>
      </c>
    </row>
    <row r="531" spans="1:22" ht="15.9" thickBot="1" x14ac:dyDescent="0.35">
      <c r="A531" s="222"/>
      <c r="B531" s="223"/>
      <c r="C531" s="229" t="s">
        <v>1017</v>
      </c>
      <c r="D531" s="223"/>
      <c r="E531" s="223"/>
      <c r="F531" s="223"/>
      <c r="G531" s="226"/>
      <c r="H531" s="43"/>
      <c r="I531" s="42"/>
      <c r="J531" s="42"/>
      <c r="K531" s="213"/>
      <c r="L531" s="215"/>
      <c r="M531" s="216" t="str">
        <f t="shared" si="64"/>
        <v/>
      </c>
      <c r="N531" s="217" t="str">
        <f t="shared" si="65"/>
        <v/>
      </c>
      <c r="O531" s="217" t="str">
        <f t="shared" si="66"/>
        <v/>
      </c>
      <c r="P531" s="218" t="str">
        <f t="shared" si="67"/>
        <v/>
      </c>
      <c r="Q531" s="217" t="str">
        <f t="shared" si="68"/>
        <v/>
      </c>
      <c r="R531" s="217" t="str">
        <f t="shared" si="69"/>
        <v/>
      </c>
      <c r="S531" s="219" t="str">
        <f t="shared" si="70"/>
        <v/>
      </c>
      <c r="T531" s="220" t="str">
        <f xml:space="preserve"> IF(AND($E531&gt;0,H531&lt;&gt;""),IF( H531="A", $E531, IF( H531="B", $E531 * Prozent_B, IF( H531="C", $E531 *Prozent_C, IF( H531="D", 0, "Fehler" ) ) ) ), "")</f>
        <v/>
      </c>
      <c r="U531" s="220" t="str">
        <f xml:space="preserve"> IF( $E531&gt;0,IF(K531&gt;0, IF( K531="A", $E531, IF( K531="B", $E531 * Prozent_B, IF( K531="C", $E531 *Prozent_C, IF( K531="D", 0, "Fehler" ) ) ) ),T531), "")</f>
        <v/>
      </c>
      <c r="V531" s="213" t="str">
        <f t="shared" si="71"/>
        <v/>
      </c>
    </row>
    <row r="532" spans="1:22" ht="14.6" thickBot="1" x14ac:dyDescent="0.35">
      <c r="A532" s="222" t="s">
        <v>1520</v>
      </c>
      <c r="B532" s="223"/>
      <c r="C532" s="222" t="s">
        <v>597</v>
      </c>
      <c r="D532" s="223" t="s">
        <v>68</v>
      </c>
      <c r="E532" s="223"/>
      <c r="F532" s="223"/>
      <c r="G532" s="226"/>
      <c r="H532" s="43"/>
      <c r="I532" s="42"/>
      <c r="J532" s="42"/>
      <c r="K532" s="213"/>
      <c r="L532" s="215"/>
      <c r="M532" s="216" t="str">
        <f t="shared" si="64"/>
        <v>Muss</v>
      </c>
      <c r="N532" s="217" t="str">
        <f t="shared" si="65"/>
        <v/>
      </c>
      <c r="O532" s="217" t="str">
        <f t="shared" si="66"/>
        <v/>
      </c>
      <c r="P532" s="218" t="str">
        <f t="shared" si="67"/>
        <v/>
      </c>
      <c r="Q532" s="217" t="str">
        <f t="shared" si="68"/>
        <v/>
      </c>
      <c r="R532" s="217" t="str">
        <f t="shared" si="69"/>
        <v/>
      </c>
      <c r="S532" s="219" t="str">
        <f t="shared" si="70"/>
        <v/>
      </c>
      <c r="T532" s="220" t="str">
        <f xml:space="preserve"> IF(AND($E532&gt;0,H532&lt;&gt;""),IF( H532="A", $E532, IF( H532="B", $E532 * Prozent_B, IF( H532="C", $E532 *Prozent_C, IF( H532="D", 0, "Fehler" ) ) ) ), "")</f>
        <v/>
      </c>
      <c r="U532" s="220" t="str">
        <f xml:space="preserve"> IF( $E532&gt;0,IF(K532&gt;0, IF( K532="A", $E532, IF( K532="B", $E532 * Prozent_B, IF( K532="C", $E532 *Prozent_C, IF( K532="D", 0, "Fehler" ) ) ) ),T532), "")</f>
        <v/>
      </c>
      <c r="V532" s="213" t="str">
        <f t="shared" si="71"/>
        <v/>
      </c>
    </row>
    <row r="533" spans="1:22" ht="15.9" thickBot="1" x14ac:dyDescent="0.35">
      <c r="A533" s="222"/>
      <c r="B533" s="223"/>
      <c r="C533" s="229" t="s">
        <v>1018</v>
      </c>
      <c r="D533" s="223"/>
      <c r="E533" s="223"/>
      <c r="F533" s="223"/>
      <c r="G533" s="226"/>
      <c r="H533" s="43"/>
      <c r="I533" s="42"/>
      <c r="J533" s="42"/>
      <c r="K533" s="213"/>
      <c r="L533" s="215"/>
      <c r="M533" s="216" t="str">
        <f t="shared" si="64"/>
        <v/>
      </c>
      <c r="N533" s="217" t="str">
        <f t="shared" si="65"/>
        <v/>
      </c>
      <c r="O533" s="217" t="str">
        <f t="shared" si="66"/>
        <v/>
      </c>
      <c r="P533" s="218" t="str">
        <f t="shared" si="67"/>
        <v/>
      </c>
      <c r="Q533" s="217" t="str">
        <f t="shared" si="68"/>
        <v/>
      </c>
      <c r="R533" s="217" t="str">
        <f t="shared" si="69"/>
        <v/>
      </c>
      <c r="S533" s="219" t="str">
        <f t="shared" si="70"/>
        <v/>
      </c>
      <c r="T533" s="220" t="str">
        <f xml:space="preserve"> IF(AND($E533&gt;0,H533&lt;&gt;""),IF( H533="A", $E533, IF( H533="B", $E533 * Prozent_B, IF( H533="C", $E533 *Prozent_C, IF( H533="D", 0, "Fehler" ) ) ) ), "")</f>
        <v/>
      </c>
      <c r="U533" s="220" t="str">
        <f xml:space="preserve"> IF( $E533&gt;0,IF(K533&gt;0, IF( K533="A", $E533, IF( K533="B", $E533 * Prozent_B, IF( K533="C", $E533 *Prozent_C, IF( K533="D", 0, "Fehler" ) ) ) ),T533), "")</f>
        <v/>
      </c>
      <c r="V533" s="213" t="str">
        <f t="shared" si="71"/>
        <v/>
      </c>
    </row>
    <row r="534" spans="1:22" ht="71.150000000000006" thickBot="1" x14ac:dyDescent="0.35">
      <c r="A534" s="222" t="s">
        <v>1521</v>
      </c>
      <c r="B534" s="223"/>
      <c r="C534" s="222" t="s">
        <v>598</v>
      </c>
      <c r="D534" s="223" t="s">
        <v>68</v>
      </c>
      <c r="E534" s="223"/>
      <c r="F534" s="223"/>
      <c r="G534" s="226"/>
      <c r="H534" s="43"/>
      <c r="I534" s="42"/>
      <c r="J534" s="42"/>
      <c r="K534" s="213"/>
      <c r="L534" s="215"/>
      <c r="M534" s="216" t="str">
        <f t="shared" si="64"/>
        <v>Muss</v>
      </c>
      <c r="N534" s="217" t="str">
        <f t="shared" si="65"/>
        <v/>
      </c>
      <c r="O534" s="217" t="str">
        <f t="shared" si="66"/>
        <v/>
      </c>
      <c r="P534" s="218" t="str">
        <f t="shared" si="67"/>
        <v/>
      </c>
      <c r="Q534" s="217" t="str">
        <f t="shared" si="68"/>
        <v/>
      </c>
      <c r="R534" s="217" t="str">
        <f t="shared" si="69"/>
        <v/>
      </c>
      <c r="S534" s="219" t="str">
        <f t="shared" si="70"/>
        <v/>
      </c>
      <c r="T534" s="220" t="str">
        <f xml:space="preserve"> IF(AND($E534&gt;0,H534&lt;&gt;""),IF( H534="A", $E534, IF( H534="B", $E534 * Prozent_B, IF( H534="C", $E534 *Prozent_C, IF( H534="D", 0, "Fehler" ) ) ) ), "")</f>
        <v/>
      </c>
      <c r="U534" s="220" t="str">
        <f xml:space="preserve"> IF( $E534&gt;0,IF(K534&gt;0, IF( K534="A", $E534, IF( K534="B", $E534 * Prozent_B, IF( K534="C", $E534 *Prozent_C, IF( K534="D", 0, "Fehler" ) ) ) ),T534), "")</f>
        <v/>
      </c>
      <c r="V534" s="213" t="str">
        <f t="shared" si="71"/>
        <v/>
      </c>
    </row>
    <row r="535" spans="1:22" ht="28.75" thickBot="1" x14ac:dyDescent="0.35">
      <c r="A535" s="222" t="s">
        <v>1522</v>
      </c>
      <c r="B535" s="223"/>
      <c r="C535" s="222" t="s">
        <v>599</v>
      </c>
      <c r="D535" s="223" t="s">
        <v>68</v>
      </c>
      <c r="E535" s="223"/>
      <c r="F535" s="223"/>
      <c r="G535" s="226"/>
      <c r="H535" s="43"/>
      <c r="I535" s="42"/>
      <c r="J535" s="42"/>
      <c r="K535" s="213"/>
      <c r="L535" s="215"/>
      <c r="M535" s="216" t="str">
        <f t="shared" si="64"/>
        <v>Muss</v>
      </c>
      <c r="N535" s="217" t="str">
        <f t="shared" si="65"/>
        <v/>
      </c>
      <c r="O535" s="217" t="str">
        <f t="shared" si="66"/>
        <v/>
      </c>
      <c r="P535" s="218" t="str">
        <f t="shared" si="67"/>
        <v/>
      </c>
      <c r="Q535" s="217" t="str">
        <f t="shared" si="68"/>
        <v/>
      </c>
      <c r="R535" s="217" t="str">
        <f t="shared" si="69"/>
        <v/>
      </c>
      <c r="S535" s="219" t="str">
        <f t="shared" si="70"/>
        <v/>
      </c>
      <c r="T535" s="220" t="str">
        <f xml:space="preserve"> IF(AND($E535&gt;0,H535&lt;&gt;""),IF( H535="A", $E535, IF( H535="B", $E535 * Prozent_B, IF( H535="C", $E535 *Prozent_C, IF( H535="D", 0, "Fehler" ) ) ) ), "")</f>
        <v/>
      </c>
      <c r="U535" s="220" t="str">
        <f xml:space="preserve"> IF( $E535&gt;0,IF(K535&gt;0, IF( K535="A", $E535, IF( K535="B", $E535 * Prozent_B, IF( K535="C", $E535 *Prozent_C, IF( K535="D", 0, "Fehler" ) ) ) ),T535), "")</f>
        <v/>
      </c>
      <c r="V535" s="213" t="str">
        <f t="shared" si="71"/>
        <v/>
      </c>
    </row>
    <row r="536" spans="1:22" ht="28.75" thickBot="1" x14ac:dyDescent="0.35">
      <c r="A536" s="222" t="s">
        <v>1523</v>
      </c>
      <c r="B536" s="223"/>
      <c r="C536" s="222" t="s">
        <v>600</v>
      </c>
      <c r="D536" s="223" t="s">
        <v>68</v>
      </c>
      <c r="E536" s="223"/>
      <c r="F536" s="223"/>
      <c r="G536" s="226"/>
      <c r="H536" s="43"/>
      <c r="I536" s="42"/>
      <c r="J536" s="42"/>
      <c r="K536" s="213"/>
      <c r="L536" s="215"/>
      <c r="M536" s="216" t="str">
        <f t="shared" si="64"/>
        <v>Muss</v>
      </c>
      <c r="N536" s="217" t="str">
        <f t="shared" si="65"/>
        <v/>
      </c>
      <c r="O536" s="217" t="str">
        <f t="shared" si="66"/>
        <v/>
      </c>
      <c r="P536" s="218" t="str">
        <f t="shared" si="67"/>
        <v/>
      </c>
      <c r="Q536" s="217" t="str">
        <f t="shared" si="68"/>
        <v/>
      </c>
      <c r="R536" s="217" t="str">
        <f t="shared" si="69"/>
        <v/>
      </c>
      <c r="S536" s="219" t="str">
        <f t="shared" si="70"/>
        <v/>
      </c>
      <c r="T536" s="220" t="str">
        <f xml:space="preserve"> IF(AND($E536&gt;0,H536&lt;&gt;""),IF( H536="A", $E536, IF( H536="B", $E536 * Prozent_B, IF( H536="C", $E536 *Prozent_C, IF( H536="D", 0, "Fehler" ) ) ) ), "")</f>
        <v/>
      </c>
      <c r="U536" s="220" t="str">
        <f xml:space="preserve"> IF( $E536&gt;0,IF(K536&gt;0, IF( K536="A", $E536, IF( K536="B", $E536 * Prozent_B, IF( K536="C", $E536 *Prozent_C, IF( K536="D", 0, "Fehler" ) ) ) ),T536), "")</f>
        <v/>
      </c>
      <c r="V536" s="213" t="str">
        <f t="shared" si="71"/>
        <v/>
      </c>
    </row>
    <row r="537" spans="1:22" ht="28.75" thickBot="1" x14ac:dyDescent="0.35">
      <c r="A537" s="222" t="s">
        <v>1524</v>
      </c>
      <c r="B537" s="223"/>
      <c r="C537" s="222" t="s">
        <v>601</v>
      </c>
      <c r="D537" s="223" t="s">
        <v>68</v>
      </c>
      <c r="E537" s="223"/>
      <c r="F537" s="223"/>
      <c r="G537" s="226"/>
      <c r="H537" s="43"/>
      <c r="I537" s="42"/>
      <c r="J537" s="42"/>
      <c r="K537" s="213"/>
      <c r="L537" s="215"/>
      <c r="M537" s="216" t="str">
        <f t="shared" si="64"/>
        <v>Muss</v>
      </c>
      <c r="N537" s="217" t="str">
        <f t="shared" si="65"/>
        <v/>
      </c>
      <c r="O537" s="217" t="str">
        <f t="shared" si="66"/>
        <v/>
      </c>
      <c r="P537" s="218" t="str">
        <f t="shared" si="67"/>
        <v/>
      </c>
      <c r="Q537" s="217" t="str">
        <f t="shared" si="68"/>
        <v/>
      </c>
      <c r="R537" s="217" t="str">
        <f t="shared" si="69"/>
        <v/>
      </c>
      <c r="S537" s="219" t="str">
        <f t="shared" si="70"/>
        <v/>
      </c>
      <c r="T537" s="220" t="str">
        <f xml:space="preserve"> IF(AND($E537&gt;0,H537&lt;&gt;""),IF( H537="A", $E537, IF( H537="B", $E537 * Prozent_B, IF( H537="C", $E537 *Prozent_C, IF( H537="D", 0, "Fehler" ) ) ) ), "")</f>
        <v/>
      </c>
      <c r="U537" s="220" t="str">
        <f xml:space="preserve"> IF( $E537&gt;0,IF(K537&gt;0, IF( K537="A", $E537, IF( K537="B", $E537 * Prozent_B, IF( K537="C", $E537 *Prozent_C, IF( K537="D", 0, "Fehler" ) ) ) ),T537), "")</f>
        <v/>
      </c>
      <c r="V537" s="213" t="str">
        <f t="shared" si="71"/>
        <v/>
      </c>
    </row>
    <row r="538" spans="1:22" ht="28.75" thickBot="1" x14ac:dyDescent="0.35">
      <c r="A538" s="222" t="s">
        <v>1525</v>
      </c>
      <c r="B538" s="223"/>
      <c r="C538" s="222" t="s">
        <v>602</v>
      </c>
      <c r="D538" s="223"/>
      <c r="E538" s="230">
        <v>100</v>
      </c>
      <c r="F538" s="223"/>
      <c r="G538" s="226"/>
      <c r="H538" s="43"/>
      <c r="I538" s="42"/>
      <c r="J538" s="42"/>
      <c r="K538" s="213"/>
      <c r="L538" s="215"/>
      <c r="M538" s="216" t="str">
        <f t="shared" si="64"/>
        <v>Soll</v>
      </c>
      <c r="N538" s="217" t="str">
        <f t="shared" si="65"/>
        <v/>
      </c>
      <c r="O538" s="217" t="str">
        <f t="shared" si="66"/>
        <v/>
      </c>
      <c r="P538" s="218" t="str">
        <f t="shared" si="67"/>
        <v/>
      </c>
      <c r="Q538" s="217" t="str">
        <f t="shared" si="68"/>
        <v/>
      </c>
      <c r="R538" s="217" t="str">
        <f t="shared" si="69"/>
        <v/>
      </c>
      <c r="S538" s="219" t="str">
        <f t="shared" si="70"/>
        <v/>
      </c>
      <c r="T538" s="220" t="str">
        <f xml:space="preserve"> IF(AND($E538&gt;0,H538&lt;&gt;""),IF( H538="A", $E538, IF( H538="B", $E538 * Prozent_B, IF( H538="C", $E538 *Prozent_C, IF( H538="D", 0, "Fehler" ) ) ) ), "")</f>
        <v/>
      </c>
      <c r="U538" s="220" t="str">
        <f xml:space="preserve"> IF( $E538&gt;0,IF(K538&gt;0, IF( K538="A", $E538, IF( K538="B", $E538 * Prozent_B, IF( K538="C", $E538 *Prozent_C, IF( K538="D", 0, "Fehler" ) ) ) ),T538), "")</f>
        <v/>
      </c>
      <c r="V538" s="213" t="str">
        <f t="shared" si="71"/>
        <v/>
      </c>
    </row>
    <row r="539" spans="1:22" ht="28.75" thickBot="1" x14ac:dyDescent="0.35">
      <c r="A539" s="222" t="s">
        <v>1526</v>
      </c>
      <c r="B539" s="223"/>
      <c r="C539" s="222" t="s">
        <v>603</v>
      </c>
      <c r="D539" s="223" t="s">
        <v>68</v>
      </c>
      <c r="E539" s="230"/>
      <c r="F539" s="223"/>
      <c r="G539" s="226"/>
      <c r="H539" s="43"/>
      <c r="I539" s="42"/>
      <c r="J539" s="42"/>
      <c r="K539" s="213"/>
      <c r="L539" s="215"/>
      <c r="M539" s="216" t="str">
        <f t="shared" si="64"/>
        <v>Muss</v>
      </c>
      <c r="N539" s="217" t="str">
        <f t="shared" si="65"/>
        <v/>
      </c>
      <c r="O539" s="217" t="str">
        <f t="shared" si="66"/>
        <v/>
      </c>
      <c r="P539" s="218" t="str">
        <f t="shared" si="67"/>
        <v/>
      </c>
      <c r="Q539" s="217" t="str">
        <f t="shared" si="68"/>
        <v/>
      </c>
      <c r="R539" s="217" t="str">
        <f t="shared" si="69"/>
        <v/>
      </c>
      <c r="S539" s="219" t="str">
        <f t="shared" si="70"/>
        <v/>
      </c>
      <c r="T539" s="220" t="str">
        <f xml:space="preserve"> IF(AND($E539&gt;0,H539&lt;&gt;""),IF( H539="A", $E539, IF( H539="B", $E539 * Prozent_B, IF( H539="C", $E539 *Prozent_C, IF( H539="D", 0, "Fehler" ) ) ) ), "")</f>
        <v/>
      </c>
      <c r="U539" s="220" t="str">
        <f xml:space="preserve"> IF( $E539&gt;0,IF(K539&gt;0, IF( K539="A", $E539, IF( K539="B", $E539 * Prozent_B, IF( K539="C", $E539 *Prozent_C, IF( K539="D", 0, "Fehler" ) ) ) ),T539), "")</f>
        <v/>
      </c>
      <c r="V539" s="213" t="str">
        <f t="shared" si="71"/>
        <v/>
      </c>
    </row>
    <row r="540" spans="1:22" ht="15.9" thickBot="1" x14ac:dyDescent="0.35">
      <c r="A540" s="222"/>
      <c r="B540" s="223"/>
      <c r="C540" s="229" t="s">
        <v>1019</v>
      </c>
      <c r="D540" s="223"/>
      <c r="E540" s="223"/>
      <c r="F540" s="223"/>
      <c r="G540" s="226"/>
      <c r="H540" s="43"/>
      <c r="I540" s="42"/>
      <c r="J540" s="42"/>
      <c r="K540" s="213"/>
      <c r="L540" s="215"/>
      <c r="M540" s="216" t="str">
        <f t="shared" si="64"/>
        <v/>
      </c>
      <c r="N540" s="217" t="str">
        <f t="shared" si="65"/>
        <v/>
      </c>
      <c r="O540" s="217" t="str">
        <f t="shared" si="66"/>
        <v/>
      </c>
      <c r="P540" s="218" t="str">
        <f t="shared" si="67"/>
        <v/>
      </c>
      <c r="Q540" s="217" t="str">
        <f t="shared" si="68"/>
        <v/>
      </c>
      <c r="R540" s="217" t="str">
        <f t="shared" si="69"/>
        <v/>
      </c>
      <c r="S540" s="219" t="str">
        <f t="shared" si="70"/>
        <v/>
      </c>
      <c r="T540" s="220" t="str">
        <f xml:space="preserve"> IF(AND($E540&gt;0,H540&lt;&gt;""),IF( H540="A", $E540, IF( H540="B", $E540 * Prozent_B, IF( H540="C", $E540 *Prozent_C, IF( H540="D", 0, "Fehler" ) ) ) ), "")</f>
        <v/>
      </c>
      <c r="U540" s="220" t="str">
        <f xml:space="preserve"> IF( $E540&gt;0,IF(K540&gt;0, IF( K540="A", $E540, IF( K540="B", $E540 * Prozent_B, IF( K540="C", $E540 *Prozent_C, IF( K540="D", 0, "Fehler" ) ) ) ),T540), "")</f>
        <v/>
      </c>
      <c r="V540" s="213" t="str">
        <f t="shared" si="71"/>
        <v/>
      </c>
    </row>
    <row r="541" spans="1:22" ht="57" thickBot="1" x14ac:dyDescent="0.35">
      <c r="A541" s="222" t="s">
        <v>1527</v>
      </c>
      <c r="B541" s="223"/>
      <c r="C541" s="222" t="s">
        <v>604</v>
      </c>
      <c r="D541" s="223"/>
      <c r="E541" s="230">
        <v>100</v>
      </c>
      <c r="F541" s="223"/>
      <c r="G541" s="226"/>
      <c r="H541" s="43"/>
      <c r="I541" s="42"/>
      <c r="J541" s="42"/>
      <c r="K541" s="213"/>
      <c r="L541" s="215"/>
      <c r="M541" s="216" t="str">
        <f t="shared" si="64"/>
        <v>Soll</v>
      </c>
      <c r="N541" s="217" t="str">
        <f t="shared" si="65"/>
        <v/>
      </c>
      <c r="O541" s="217" t="str">
        <f t="shared" si="66"/>
        <v/>
      </c>
      <c r="P541" s="218" t="str">
        <f t="shared" si="67"/>
        <v/>
      </c>
      <c r="Q541" s="217" t="str">
        <f t="shared" si="68"/>
        <v/>
      </c>
      <c r="R541" s="217" t="str">
        <f t="shared" si="69"/>
        <v/>
      </c>
      <c r="S541" s="219" t="str">
        <f t="shared" si="70"/>
        <v/>
      </c>
      <c r="T541" s="220" t="str">
        <f xml:space="preserve"> IF(AND($E541&gt;0,H541&lt;&gt;""),IF( H541="A", $E541, IF( H541="B", $E541 * Prozent_B, IF( H541="C", $E541 *Prozent_C, IF( H541="D", 0, "Fehler" ) ) ) ), "")</f>
        <v/>
      </c>
      <c r="U541" s="220" t="str">
        <f xml:space="preserve"> IF( $E541&gt;0,IF(K541&gt;0, IF( K541="A", $E541, IF( K541="B", $E541 * Prozent_B, IF( K541="C", $E541 *Prozent_C, IF( K541="D", 0, "Fehler" ) ) ) ),T541), "")</f>
        <v/>
      </c>
      <c r="V541" s="213" t="str">
        <f t="shared" si="71"/>
        <v/>
      </c>
    </row>
    <row r="542" spans="1:22" ht="16.75" thickBot="1" x14ac:dyDescent="0.35">
      <c r="A542" s="222"/>
      <c r="B542" s="223"/>
      <c r="C542" s="227" t="s">
        <v>1020</v>
      </c>
      <c r="D542" s="223"/>
      <c r="E542" s="223"/>
      <c r="F542" s="223"/>
      <c r="G542" s="226"/>
      <c r="H542" s="43"/>
      <c r="I542" s="42"/>
      <c r="J542" s="42"/>
      <c r="K542" s="213"/>
      <c r="L542" s="215"/>
      <c r="M542" s="216" t="str">
        <f t="shared" si="64"/>
        <v/>
      </c>
      <c r="N542" s="217" t="str">
        <f t="shared" si="65"/>
        <v/>
      </c>
      <c r="O542" s="217" t="str">
        <f t="shared" si="66"/>
        <v/>
      </c>
      <c r="P542" s="218" t="str">
        <f t="shared" si="67"/>
        <v/>
      </c>
      <c r="Q542" s="217" t="str">
        <f t="shared" si="68"/>
        <v/>
      </c>
      <c r="R542" s="217" t="str">
        <f t="shared" si="69"/>
        <v/>
      </c>
      <c r="S542" s="219" t="str">
        <f t="shared" si="70"/>
        <v/>
      </c>
      <c r="T542" s="220" t="str">
        <f xml:space="preserve"> IF(AND($E542&gt;0,H542&lt;&gt;""),IF( H542="A", $E542, IF( H542="B", $E542 * Prozent_B, IF( H542="C", $E542 *Prozent_C, IF( H542="D", 0, "Fehler" ) ) ) ), "")</f>
        <v/>
      </c>
      <c r="U542" s="220" t="str">
        <f xml:space="preserve"> IF( $E542&gt;0,IF(K542&gt;0, IF( K542="A", $E542, IF( K542="B", $E542 * Prozent_B, IF( K542="C", $E542 *Prozent_C, IF( K542="D", 0, "Fehler" ) ) ) ),T542), "")</f>
        <v/>
      </c>
      <c r="V542" s="213" t="str">
        <f t="shared" si="71"/>
        <v/>
      </c>
    </row>
    <row r="543" spans="1:22" ht="42.9" thickBot="1" x14ac:dyDescent="0.35">
      <c r="A543" s="222" t="s">
        <v>1528</v>
      </c>
      <c r="B543" s="223"/>
      <c r="C543" s="222" t="s">
        <v>605</v>
      </c>
      <c r="D543" s="223" t="s">
        <v>68</v>
      </c>
      <c r="E543" s="223"/>
      <c r="F543" s="223"/>
      <c r="G543" s="226"/>
      <c r="H543" s="43"/>
      <c r="I543" s="42"/>
      <c r="J543" s="42"/>
      <c r="K543" s="213"/>
      <c r="L543" s="215"/>
      <c r="M543" s="216" t="str">
        <f t="shared" si="64"/>
        <v>Muss</v>
      </c>
      <c r="N543" s="217" t="str">
        <f t="shared" si="65"/>
        <v/>
      </c>
      <c r="O543" s="217" t="str">
        <f t="shared" si="66"/>
        <v/>
      </c>
      <c r="P543" s="218" t="str">
        <f t="shared" si="67"/>
        <v/>
      </c>
      <c r="Q543" s="217" t="str">
        <f t="shared" si="68"/>
        <v/>
      </c>
      <c r="R543" s="217" t="str">
        <f t="shared" si="69"/>
        <v/>
      </c>
      <c r="S543" s="219" t="str">
        <f t="shared" si="70"/>
        <v/>
      </c>
      <c r="T543" s="220" t="str">
        <f xml:space="preserve"> IF(AND($E543&gt;0,H543&lt;&gt;""),IF( H543="A", $E543, IF( H543="B", $E543 * Prozent_B, IF( H543="C", $E543 *Prozent_C, IF( H543="D", 0, "Fehler" ) ) ) ), "")</f>
        <v/>
      </c>
      <c r="U543" s="220" t="str">
        <f xml:space="preserve"> IF( $E543&gt;0,IF(K543&gt;0, IF( K543="A", $E543, IF( K543="B", $E543 * Prozent_B, IF( K543="C", $E543 *Prozent_C, IF( K543="D", 0, "Fehler" ) ) ) ),T543), "")</f>
        <v/>
      </c>
      <c r="V543" s="213" t="str">
        <f t="shared" si="71"/>
        <v/>
      </c>
    </row>
    <row r="544" spans="1:22" ht="42.9" thickBot="1" x14ac:dyDescent="0.35">
      <c r="A544" s="222" t="s">
        <v>1529</v>
      </c>
      <c r="B544" s="223"/>
      <c r="C544" s="222" t="s">
        <v>606</v>
      </c>
      <c r="D544" s="223" t="s">
        <v>68</v>
      </c>
      <c r="E544" s="223"/>
      <c r="F544" s="223"/>
      <c r="G544" s="226"/>
      <c r="H544" s="43"/>
      <c r="I544" s="42"/>
      <c r="J544" s="42"/>
      <c r="K544" s="213"/>
      <c r="L544" s="215"/>
      <c r="M544" s="216" t="str">
        <f t="shared" si="64"/>
        <v>Muss</v>
      </c>
      <c r="N544" s="217" t="str">
        <f t="shared" si="65"/>
        <v/>
      </c>
      <c r="O544" s="217" t="str">
        <f t="shared" si="66"/>
        <v/>
      </c>
      <c r="P544" s="218" t="str">
        <f t="shared" si="67"/>
        <v/>
      </c>
      <c r="Q544" s="217" t="str">
        <f t="shared" si="68"/>
        <v/>
      </c>
      <c r="R544" s="217" t="str">
        <f t="shared" si="69"/>
        <v/>
      </c>
      <c r="S544" s="219" t="str">
        <f t="shared" si="70"/>
        <v/>
      </c>
      <c r="T544" s="220" t="str">
        <f xml:space="preserve"> IF(AND($E544&gt;0,H544&lt;&gt;""),IF( H544="A", $E544, IF( H544="B", $E544 * Prozent_B, IF( H544="C", $E544 *Prozent_C, IF( H544="D", 0, "Fehler" ) ) ) ), "")</f>
        <v/>
      </c>
      <c r="U544" s="220" t="str">
        <f xml:space="preserve"> IF( $E544&gt;0,IF(K544&gt;0, IF( K544="A", $E544, IF( K544="B", $E544 * Prozent_B, IF( K544="C", $E544 *Prozent_C, IF( K544="D", 0, "Fehler" ) ) ) ),T544), "")</f>
        <v/>
      </c>
      <c r="V544" s="213" t="str">
        <f t="shared" si="71"/>
        <v/>
      </c>
    </row>
    <row r="545" spans="1:22" ht="28.75" thickBot="1" x14ac:dyDescent="0.35">
      <c r="A545" s="222" t="s">
        <v>1530</v>
      </c>
      <c r="B545" s="223"/>
      <c r="C545" s="222" t="s">
        <v>607</v>
      </c>
      <c r="D545" s="223" t="s">
        <v>68</v>
      </c>
      <c r="E545" s="223"/>
      <c r="F545" s="223"/>
      <c r="G545" s="226"/>
      <c r="H545" s="43"/>
      <c r="I545" s="42"/>
      <c r="J545" s="42"/>
      <c r="K545" s="213"/>
      <c r="L545" s="215"/>
      <c r="M545" s="216" t="str">
        <f t="shared" si="64"/>
        <v>Muss</v>
      </c>
      <c r="N545" s="217" t="str">
        <f t="shared" si="65"/>
        <v/>
      </c>
      <c r="O545" s="217" t="str">
        <f t="shared" si="66"/>
        <v/>
      </c>
      <c r="P545" s="218" t="str">
        <f t="shared" si="67"/>
        <v/>
      </c>
      <c r="Q545" s="217" t="str">
        <f t="shared" si="68"/>
        <v/>
      </c>
      <c r="R545" s="217" t="str">
        <f t="shared" si="69"/>
        <v/>
      </c>
      <c r="S545" s="219" t="str">
        <f t="shared" si="70"/>
        <v/>
      </c>
      <c r="T545" s="220" t="str">
        <f xml:space="preserve"> IF(AND($E545&gt;0,H545&lt;&gt;""),IF( H545="A", $E545, IF( H545="B", $E545 * Prozent_B, IF( H545="C", $E545 *Prozent_C, IF( H545="D", 0, "Fehler" ) ) ) ), "")</f>
        <v/>
      </c>
      <c r="U545" s="220" t="str">
        <f xml:space="preserve"> IF( $E545&gt;0,IF(K545&gt;0, IF( K545="A", $E545, IF( K545="B", $E545 * Prozent_B, IF( K545="C", $E545 *Prozent_C, IF( K545="D", 0, "Fehler" ) ) ) ),T545), "")</f>
        <v/>
      </c>
      <c r="V545" s="213" t="str">
        <f t="shared" si="71"/>
        <v/>
      </c>
    </row>
    <row r="546" spans="1:22" ht="28.75" thickBot="1" x14ac:dyDescent="0.35">
      <c r="A546" s="222" t="s">
        <v>1531</v>
      </c>
      <c r="B546" s="223"/>
      <c r="C546" s="222" t="s">
        <v>608</v>
      </c>
      <c r="D546" s="223" t="s">
        <v>68</v>
      </c>
      <c r="E546" s="223"/>
      <c r="F546" s="223"/>
      <c r="G546" s="226"/>
      <c r="H546" s="43"/>
      <c r="I546" s="42"/>
      <c r="J546" s="42"/>
      <c r="K546" s="213"/>
      <c r="L546" s="215"/>
      <c r="M546" s="216" t="str">
        <f t="shared" si="64"/>
        <v>Muss</v>
      </c>
      <c r="N546" s="217" t="str">
        <f t="shared" si="65"/>
        <v/>
      </c>
      <c r="O546" s="217" t="str">
        <f t="shared" si="66"/>
        <v/>
      </c>
      <c r="P546" s="218" t="str">
        <f t="shared" si="67"/>
        <v/>
      </c>
      <c r="Q546" s="217" t="str">
        <f t="shared" si="68"/>
        <v/>
      </c>
      <c r="R546" s="217" t="str">
        <f t="shared" si="69"/>
        <v/>
      </c>
      <c r="S546" s="219" t="str">
        <f t="shared" si="70"/>
        <v/>
      </c>
      <c r="T546" s="220" t="str">
        <f xml:space="preserve"> IF(AND($E546&gt;0,H546&lt;&gt;""),IF( H546="A", $E546, IF( H546="B", $E546 * Prozent_B, IF( H546="C", $E546 *Prozent_C, IF( H546="D", 0, "Fehler" ) ) ) ), "")</f>
        <v/>
      </c>
      <c r="U546" s="220" t="str">
        <f xml:space="preserve"> IF( $E546&gt;0,IF(K546&gt;0, IF( K546="A", $E546, IF( K546="B", $E546 * Prozent_B, IF( K546="C", $E546 *Prozent_C, IF( K546="D", 0, "Fehler" ) ) ) ),T546), "")</f>
        <v/>
      </c>
      <c r="V546" s="213" t="str">
        <f t="shared" si="71"/>
        <v/>
      </c>
    </row>
    <row r="547" spans="1:22" ht="14.6" thickBot="1" x14ac:dyDescent="0.35">
      <c r="A547" s="222"/>
      <c r="B547" s="223"/>
      <c r="C547" s="222" t="s">
        <v>609</v>
      </c>
      <c r="D547" s="223"/>
      <c r="E547" s="223"/>
      <c r="F547" s="223"/>
      <c r="G547" s="226"/>
      <c r="H547" s="43"/>
      <c r="I547" s="42"/>
      <c r="J547" s="42"/>
      <c r="K547" s="213"/>
      <c r="L547" s="215"/>
      <c r="M547" s="216" t="str">
        <f t="shared" si="64"/>
        <v/>
      </c>
      <c r="N547" s="217" t="str">
        <f t="shared" si="65"/>
        <v/>
      </c>
      <c r="O547" s="217" t="str">
        <f t="shared" si="66"/>
        <v/>
      </c>
      <c r="P547" s="218" t="str">
        <f t="shared" si="67"/>
        <v/>
      </c>
      <c r="Q547" s="217" t="str">
        <f t="shared" si="68"/>
        <v/>
      </c>
      <c r="R547" s="217" t="str">
        <f t="shared" si="69"/>
        <v/>
      </c>
      <c r="S547" s="219" t="str">
        <f t="shared" si="70"/>
        <v/>
      </c>
      <c r="T547" s="220" t="str">
        <f xml:space="preserve"> IF(AND($E547&gt;0,H547&lt;&gt;""),IF( H547="A", $E547, IF( H547="B", $E547 * Prozent_B, IF( H547="C", $E547 *Prozent_C, IF( H547="D", 0, "Fehler" ) ) ) ), "")</f>
        <v/>
      </c>
      <c r="U547" s="220" t="str">
        <f xml:space="preserve"> IF( $E547&gt;0,IF(K547&gt;0, IF( K547="A", $E547, IF( K547="B", $E547 * Prozent_B, IF( K547="C", $E547 *Prozent_C, IF( K547="D", 0, "Fehler" ) ) ) ),T547), "")</f>
        <v/>
      </c>
      <c r="V547" s="213" t="str">
        <f t="shared" si="71"/>
        <v/>
      </c>
    </row>
    <row r="548" spans="1:22" ht="14.6" thickBot="1" x14ac:dyDescent="0.35">
      <c r="A548" s="222" t="s">
        <v>1532</v>
      </c>
      <c r="B548" s="223"/>
      <c r="C548" s="222" t="s">
        <v>1021</v>
      </c>
      <c r="D548" s="223" t="s">
        <v>68</v>
      </c>
      <c r="E548" s="223"/>
      <c r="F548" s="223"/>
      <c r="G548" s="226"/>
      <c r="H548" s="43"/>
      <c r="I548" s="42"/>
      <c r="J548" s="42"/>
      <c r="K548" s="213"/>
      <c r="L548" s="215"/>
      <c r="M548" s="216" t="str">
        <f t="shared" si="64"/>
        <v>Muss</v>
      </c>
      <c r="N548" s="217" t="str">
        <f t="shared" si="65"/>
        <v/>
      </c>
      <c r="O548" s="217" t="str">
        <f t="shared" si="66"/>
        <v/>
      </c>
      <c r="P548" s="218" t="str">
        <f t="shared" si="67"/>
        <v/>
      </c>
      <c r="Q548" s="217" t="str">
        <f t="shared" si="68"/>
        <v/>
      </c>
      <c r="R548" s="217" t="str">
        <f t="shared" si="69"/>
        <v/>
      </c>
      <c r="S548" s="219" t="str">
        <f t="shared" si="70"/>
        <v/>
      </c>
      <c r="T548" s="220" t="str">
        <f xml:space="preserve"> IF(AND($E548&gt;0,H548&lt;&gt;""),IF( H548="A", $E548, IF( H548="B", $E548 * Prozent_B, IF( H548="C", $E548 *Prozent_C, IF( H548="D", 0, "Fehler" ) ) ) ), "")</f>
        <v/>
      </c>
      <c r="U548" s="220" t="str">
        <f xml:space="preserve"> IF( $E548&gt;0,IF(K548&gt;0, IF( K548="A", $E548, IF( K548="B", $E548 * Prozent_B, IF( K548="C", $E548 *Prozent_C, IF( K548="D", 0, "Fehler" ) ) ) ),T548), "")</f>
        <v/>
      </c>
      <c r="V548" s="213" t="str">
        <f t="shared" si="71"/>
        <v/>
      </c>
    </row>
    <row r="549" spans="1:22" ht="14.6" thickBot="1" x14ac:dyDescent="0.35">
      <c r="A549" s="222" t="s">
        <v>1533</v>
      </c>
      <c r="B549" s="223"/>
      <c r="C549" s="222" t="s">
        <v>1022</v>
      </c>
      <c r="D549" s="223" t="s">
        <v>68</v>
      </c>
      <c r="E549" s="223"/>
      <c r="F549" s="223"/>
      <c r="G549" s="226"/>
      <c r="H549" s="43"/>
      <c r="I549" s="42"/>
      <c r="J549" s="42"/>
      <c r="K549" s="213"/>
      <c r="L549" s="215"/>
      <c r="M549" s="216" t="str">
        <f t="shared" si="64"/>
        <v>Muss</v>
      </c>
      <c r="N549" s="217" t="str">
        <f t="shared" si="65"/>
        <v/>
      </c>
      <c r="O549" s="217" t="str">
        <f t="shared" si="66"/>
        <v/>
      </c>
      <c r="P549" s="218" t="str">
        <f t="shared" si="67"/>
        <v/>
      </c>
      <c r="Q549" s="217" t="str">
        <f t="shared" si="68"/>
        <v/>
      </c>
      <c r="R549" s="217" t="str">
        <f t="shared" si="69"/>
        <v/>
      </c>
      <c r="S549" s="219" t="str">
        <f t="shared" si="70"/>
        <v/>
      </c>
      <c r="T549" s="220" t="str">
        <f xml:space="preserve"> IF(AND($E549&gt;0,H549&lt;&gt;""),IF( H549="A", $E549, IF( H549="B", $E549 * Prozent_B, IF( H549="C", $E549 *Prozent_C, IF( H549="D", 0, "Fehler" ) ) ) ), "")</f>
        <v/>
      </c>
      <c r="U549" s="220" t="str">
        <f xml:space="preserve"> IF( $E549&gt;0,IF(K549&gt;0, IF( K549="A", $E549, IF( K549="B", $E549 * Prozent_B, IF( K549="C", $E549 *Prozent_C, IF( K549="D", 0, "Fehler" ) ) ) ),T549), "")</f>
        <v/>
      </c>
      <c r="V549" s="213" t="str">
        <f t="shared" si="71"/>
        <v/>
      </c>
    </row>
    <row r="550" spans="1:22" ht="85.3" thickBot="1" x14ac:dyDescent="0.35">
      <c r="A550" s="222" t="s">
        <v>1534</v>
      </c>
      <c r="B550" s="223"/>
      <c r="C550" s="222" t="s">
        <v>610</v>
      </c>
      <c r="D550" s="223" t="s">
        <v>68</v>
      </c>
      <c r="E550" s="223"/>
      <c r="F550" s="223"/>
      <c r="G550" s="226"/>
      <c r="H550" s="43"/>
      <c r="I550" s="42"/>
      <c r="J550" s="42"/>
      <c r="K550" s="213"/>
      <c r="L550" s="215"/>
      <c r="M550" s="216" t="str">
        <f t="shared" si="64"/>
        <v>Muss</v>
      </c>
      <c r="N550" s="217" t="str">
        <f t="shared" si="65"/>
        <v/>
      </c>
      <c r="O550" s="217" t="str">
        <f t="shared" si="66"/>
        <v/>
      </c>
      <c r="P550" s="218" t="str">
        <f t="shared" si="67"/>
        <v/>
      </c>
      <c r="Q550" s="217" t="str">
        <f t="shared" si="68"/>
        <v/>
      </c>
      <c r="R550" s="217" t="str">
        <f t="shared" si="69"/>
        <v/>
      </c>
      <c r="S550" s="219" t="str">
        <f t="shared" si="70"/>
        <v/>
      </c>
      <c r="T550" s="220" t="str">
        <f xml:space="preserve"> IF(AND($E550&gt;0,H550&lt;&gt;""),IF( H550="A", $E550, IF( H550="B", $E550 * Prozent_B, IF( H550="C", $E550 *Prozent_C, IF( H550="D", 0, "Fehler" ) ) ) ), "")</f>
        <v/>
      </c>
      <c r="U550" s="220" t="str">
        <f xml:space="preserve"> IF( $E550&gt;0,IF(K550&gt;0, IF( K550="A", $E550, IF( K550="B", $E550 * Prozent_B, IF( K550="C", $E550 *Prozent_C, IF( K550="D", 0, "Fehler" ) ) ) ),T550), "")</f>
        <v/>
      </c>
      <c r="V550" s="213" t="str">
        <f t="shared" si="71"/>
        <v/>
      </c>
    </row>
    <row r="551" spans="1:22" ht="57" thickBot="1" x14ac:dyDescent="0.35">
      <c r="A551" s="222" t="s">
        <v>1535</v>
      </c>
      <c r="B551" s="223"/>
      <c r="C551" s="222" t="s">
        <v>611</v>
      </c>
      <c r="D551" s="223" t="s">
        <v>68</v>
      </c>
      <c r="E551" s="223"/>
      <c r="F551" s="223"/>
      <c r="G551" s="226"/>
      <c r="H551" s="43"/>
      <c r="I551" s="42"/>
      <c r="J551" s="42"/>
      <c r="K551" s="213"/>
      <c r="L551" s="215"/>
      <c r="M551" s="216" t="str">
        <f t="shared" si="64"/>
        <v>Muss</v>
      </c>
      <c r="N551" s="217" t="str">
        <f t="shared" si="65"/>
        <v/>
      </c>
      <c r="O551" s="217" t="str">
        <f t="shared" si="66"/>
        <v/>
      </c>
      <c r="P551" s="218" t="str">
        <f t="shared" si="67"/>
        <v/>
      </c>
      <c r="Q551" s="217" t="str">
        <f t="shared" si="68"/>
        <v/>
      </c>
      <c r="R551" s="217" t="str">
        <f t="shared" si="69"/>
        <v/>
      </c>
      <c r="S551" s="219" t="str">
        <f t="shared" si="70"/>
        <v/>
      </c>
      <c r="T551" s="220" t="str">
        <f xml:space="preserve"> IF(AND($E551&gt;0,H551&lt;&gt;""),IF( H551="A", $E551, IF( H551="B", $E551 * Prozent_B, IF( H551="C", $E551 *Prozent_C, IF( H551="D", 0, "Fehler" ) ) ) ), "")</f>
        <v/>
      </c>
      <c r="U551" s="220" t="str">
        <f xml:space="preserve"> IF( $E551&gt;0,IF(K551&gt;0, IF( K551="A", $E551, IF( K551="B", $E551 * Prozent_B, IF( K551="C", $E551 *Prozent_C, IF( K551="D", 0, "Fehler" ) ) ) ),T551), "")</f>
        <v/>
      </c>
      <c r="V551" s="213" t="str">
        <f t="shared" si="71"/>
        <v/>
      </c>
    </row>
    <row r="552" spans="1:22" ht="28.75" thickBot="1" x14ac:dyDescent="0.35">
      <c r="A552" s="222" t="s">
        <v>1536</v>
      </c>
      <c r="B552" s="223"/>
      <c r="C552" s="222" t="s">
        <v>612</v>
      </c>
      <c r="D552" s="223" t="s">
        <v>68</v>
      </c>
      <c r="E552" s="223"/>
      <c r="F552" s="223"/>
      <c r="G552" s="226"/>
      <c r="H552" s="43"/>
      <c r="I552" s="42"/>
      <c r="J552" s="42"/>
      <c r="K552" s="213"/>
      <c r="L552" s="215"/>
      <c r="M552" s="216" t="str">
        <f t="shared" si="64"/>
        <v>Muss</v>
      </c>
      <c r="N552" s="217" t="str">
        <f t="shared" si="65"/>
        <v/>
      </c>
      <c r="O552" s="217" t="str">
        <f t="shared" si="66"/>
        <v/>
      </c>
      <c r="P552" s="218" t="str">
        <f t="shared" si="67"/>
        <v/>
      </c>
      <c r="Q552" s="217" t="str">
        <f t="shared" si="68"/>
        <v/>
      </c>
      <c r="R552" s="217" t="str">
        <f t="shared" si="69"/>
        <v/>
      </c>
      <c r="S552" s="219" t="str">
        <f t="shared" si="70"/>
        <v/>
      </c>
      <c r="T552" s="220" t="str">
        <f xml:space="preserve"> IF(AND($E552&gt;0,H552&lt;&gt;""),IF( H552="A", $E552, IF( H552="B", $E552 * Prozent_B, IF( H552="C", $E552 *Prozent_C, IF( H552="D", 0, "Fehler" ) ) ) ), "")</f>
        <v/>
      </c>
      <c r="U552" s="220" t="str">
        <f xml:space="preserve"> IF( $E552&gt;0,IF(K552&gt;0, IF( K552="A", $E552, IF( K552="B", $E552 * Prozent_B, IF( K552="C", $E552 *Prozent_C, IF( K552="D", 0, "Fehler" ) ) ) ),T552), "")</f>
        <v/>
      </c>
      <c r="V552" s="213" t="str">
        <f t="shared" si="71"/>
        <v/>
      </c>
    </row>
    <row r="553" spans="1:22" ht="14.6" thickBot="1" x14ac:dyDescent="0.35">
      <c r="A553" s="222" t="s">
        <v>1537</v>
      </c>
      <c r="B553" s="223"/>
      <c r="C553" s="222" t="s">
        <v>613</v>
      </c>
      <c r="D553" s="223" t="s">
        <v>68</v>
      </c>
      <c r="E553" s="223"/>
      <c r="F553" s="223"/>
      <c r="G553" s="226"/>
      <c r="H553" s="43"/>
      <c r="I553" s="42"/>
      <c r="J553" s="42"/>
      <c r="K553" s="213"/>
      <c r="L553" s="215"/>
      <c r="M553" s="216" t="str">
        <f t="shared" si="64"/>
        <v>Muss</v>
      </c>
      <c r="N553" s="217" t="str">
        <f t="shared" si="65"/>
        <v/>
      </c>
      <c r="O553" s="217" t="str">
        <f t="shared" si="66"/>
        <v/>
      </c>
      <c r="P553" s="218" t="str">
        <f t="shared" si="67"/>
        <v/>
      </c>
      <c r="Q553" s="217" t="str">
        <f t="shared" si="68"/>
        <v/>
      </c>
      <c r="R553" s="217" t="str">
        <f t="shared" si="69"/>
        <v/>
      </c>
      <c r="S553" s="219" t="str">
        <f t="shared" si="70"/>
        <v/>
      </c>
      <c r="T553" s="220" t="str">
        <f xml:space="preserve"> IF(AND($E553&gt;0,H553&lt;&gt;""),IF( H553="A", $E553, IF( H553="B", $E553 * Prozent_B, IF( H553="C", $E553 *Prozent_C, IF( H553="D", 0, "Fehler" ) ) ) ), "")</f>
        <v/>
      </c>
      <c r="U553" s="220" t="str">
        <f xml:space="preserve"> IF( $E553&gt;0,IF(K553&gt;0, IF( K553="A", $E553, IF( K553="B", $E553 * Prozent_B, IF( K553="C", $E553 *Prozent_C, IF( K553="D", 0, "Fehler" ) ) ) ),T553), "")</f>
        <v/>
      </c>
      <c r="V553" s="213" t="str">
        <f t="shared" si="71"/>
        <v/>
      </c>
    </row>
    <row r="554" spans="1:22" ht="28.75" thickBot="1" x14ac:dyDescent="0.35">
      <c r="A554" s="222" t="s">
        <v>1538</v>
      </c>
      <c r="B554" s="223"/>
      <c r="C554" s="222" t="s">
        <v>614</v>
      </c>
      <c r="D554" s="223" t="s">
        <v>68</v>
      </c>
      <c r="E554" s="223"/>
      <c r="F554" s="223"/>
      <c r="G554" s="226"/>
      <c r="H554" s="43"/>
      <c r="I554" s="42"/>
      <c r="J554" s="42"/>
      <c r="K554" s="213"/>
      <c r="L554" s="215"/>
      <c r="M554" s="216" t="str">
        <f t="shared" si="64"/>
        <v>Muss</v>
      </c>
      <c r="N554" s="217" t="str">
        <f t="shared" si="65"/>
        <v/>
      </c>
      <c r="O554" s="217" t="str">
        <f t="shared" si="66"/>
        <v/>
      </c>
      <c r="P554" s="218" t="str">
        <f t="shared" si="67"/>
        <v/>
      </c>
      <c r="Q554" s="217" t="str">
        <f t="shared" si="68"/>
        <v/>
      </c>
      <c r="R554" s="217" t="str">
        <f t="shared" si="69"/>
        <v/>
      </c>
      <c r="S554" s="219" t="str">
        <f t="shared" si="70"/>
        <v/>
      </c>
      <c r="T554" s="220" t="str">
        <f xml:space="preserve"> IF(AND($E554&gt;0,H554&lt;&gt;""),IF( H554="A", $E554, IF( H554="B", $E554 * Prozent_B, IF( H554="C", $E554 *Prozent_C, IF( H554="D", 0, "Fehler" ) ) ) ), "")</f>
        <v/>
      </c>
      <c r="U554" s="220" t="str">
        <f xml:space="preserve"> IF( $E554&gt;0,IF(K554&gt;0, IF( K554="A", $E554, IF( K554="B", $E554 * Prozent_B, IF( K554="C", $E554 *Prozent_C, IF( K554="D", 0, "Fehler" ) ) ) ),T554), "")</f>
        <v/>
      </c>
      <c r="V554" s="213" t="str">
        <f t="shared" si="71"/>
        <v/>
      </c>
    </row>
    <row r="555" spans="1:22" ht="14.6" thickBot="1" x14ac:dyDescent="0.35">
      <c r="A555" s="222" t="s">
        <v>1539</v>
      </c>
      <c r="B555" s="223"/>
      <c r="C555" s="222" t="s">
        <v>615</v>
      </c>
      <c r="D555" s="223" t="s">
        <v>68</v>
      </c>
      <c r="E555" s="223"/>
      <c r="F555" s="223"/>
      <c r="G555" s="226"/>
      <c r="H555" s="43"/>
      <c r="I555" s="42"/>
      <c r="J555" s="42"/>
      <c r="K555" s="213"/>
      <c r="L555" s="215"/>
      <c r="M555" s="216" t="str">
        <f t="shared" si="64"/>
        <v>Muss</v>
      </c>
      <c r="N555" s="217" t="str">
        <f t="shared" si="65"/>
        <v/>
      </c>
      <c r="O555" s="217" t="str">
        <f t="shared" si="66"/>
        <v/>
      </c>
      <c r="P555" s="218" t="str">
        <f t="shared" si="67"/>
        <v/>
      </c>
      <c r="Q555" s="217" t="str">
        <f t="shared" si="68"/>
        <v/>
      </c>
      <c r="R555" s="217" t="str">
        <f t="shared" si="69"/>
        <v/>
      </c>
      <c r="S555" s="219" t="str">
        <f t="shared" si="70"/>
        <v/>
      </c>
      <c r="T555" s="220" t="str">
        <f xml:space="preserve"> IF(AND($E555&gt;0,H555&lt;&gt;""),IF( H555="A", $E555, IF( H555="B", $E555 * Prozent_B, IF( H555="C", $E555 *Prozent_C, IF( H555="D", 0, "Fehler" ) ) ) ), "")</f>
        <v/>
      </c>
      <c r="U555" s="220" t="str">
        <f xml:space="preserve"> IF( $E555&gt;0,IF(K555&gt;0, IF( K555="A", $E555, IF( K555="B", $E555 * Prozent_B, IF( K555="C", $E555 *Prozent_C, IF( K555="D", 0, "Fehler" ) ) ) ),T555), "")</f>
        <v/>
      </c>
      <c r="V555" s="213" t="str">
        <f t="shared" si="71"/>
        <v/>
      </c>
    </row>
    <row r="556" spans="1:22" ht="16.75" thickBot="1" x14ac:dyDescent="0.35">
      <c r="A556" s="222"/>
      <c r="B556" s="223"/>
      <c r="C556" s="227" t="s">
        <v>1023</v>
      </c>
      <c r="D556" s="223"/>
      <c r="E556" s="223"/>
      <c r="F556" s="223"/>
      <c r="G556" s="226"/>
      <c r="H556" s="43"/>
      <c r="I556" s="42"/>
      <c r="J556" s="42"/>
      <c r="K556" s="213"/>
      <c r="L556" s="215"/>
      <c r="M556" s="216" t="str">
        <f t="shared" si="64"/>
        <v/>
      </c>
      <c r="N556" s="217" t="str">
        <f t="shared" si="65"/>
        <v/>
      </c>
      <c r="O556" s="217" t="str">
        <f t="shared" si="66"/>
        <v/>
      </c>
      <c r="P556" s="218" t="str">
        <f t="shared" si="67"/>
        <v/>
      </c>
      <c r="Q556" s="217" t="str">
        <f t="shared" si="68"/>
        <v/>
      </c>
      <c r="R556" s="217" t="str">
        <f t="shared" si="69"/>
        <v/>
      </c>
      <c r="S556" s="219" t="str">
        <f t="shared" si="70"/>
        <v/>
      </c>
      <c r="T556" s="220" t="str">
        <f xml:space="preserve"> IF(AND($E556&gt;0,H556&lt;&gt;""),IF( H556="A", $E556, IF( H556="B", $E556 * Prozent_B, IF( H556="C", $E556 *Prozent_C, IF( H556="D", 0, "Fehler" ) ) ) ), "")</f>
        <v/>
      </c>
      <c r="U556" s="220" t="str">
        <f xml:space="preserve"> IF( $E556&gt;0,IF(K556&gt;0, IF( K556="A", $E556, IF( K556="B", $E556 * Prozent_B, IF( K556="C", $E556 *Prozent_C, IF( K556="D", 0, "Fehler" ) ) ) ),T556), "")</f>
        <v/>
      </c>
      <c r="V556" s="213" t="str">
        <f t="shared" si="71"/>
        <v/>
      </c>
    </row>
    <row r="557" spans="1:22" ht="57" thickBot="1" x14ac:dyDescent="0.35">
      <c r="A557" s="222" t="s">
        <v>1540</v>
      </c>
      <c r="B557" s="223"/>
      <c r="C557" s="222" t="s">
        <v>616</v>
      </c>
      <c r="D557" s="223" t="s">
        <v>68</v>
      </c>
      <c r="E557" s="223"/>
      <c r="F557" s="223"/>
      <c r="G557" s="226"/>
      <c r="H557" s="43"/>
      <c r="I557" s="42"/>
      <c r="J557" s="42"/>
      <c r="K557" s="213"/>
      <c r="L557" s="215"/>
      <c r="M557" s="216" t="str">
        <f t="shared" si="64"/>
        <v>Muss</v>
      </c>
      <c r="N557" s="217" t="str">
        <f t="shared" si="65"/>
        <v/>
      </c>
      <c r="O557" s="217" t="str">
        <f t="shared" si="66"/>
        <v/>
      </c>
      <c r="P557" s="218" t="str">
        <f t="shared" si="67"/>
        <v/>
      </c>
      <c r="Q557" s="217" t="str">
        <f t="shared" si="68"/>
        <v/>
      </c>
      <c r="R557" s="217" t="str">
        <f t="shared" si="69"/>
        <v/>
      </c>
      <c r="S557" s="219" t="str">
        <f t="shared" si="70"/>
        <v/>
      </c>
      <c r="T557" s="220" t="str">
        <f xml:space="preserve"> IF(AND($E557&gt;0,H557&lt;&gt;""),IF( H557="A", $E557, IF( H557="B", $E557 * Prozent_B, IF( H557="C", $E557 *Prozent_C, IF( H557="D", 0, "Fehler" ) ) ) ), "")</f>
        <v/>
      </c>
      <c r="U557" s="220" t="str">
        <f xml:space="preserve"> IF( $E557&gt;0,IF(K557&gt;0, IF( K557="A", $E557, IF( K557="B", $E557 * Prozent_B, IF( K557="C", $E557 *Prozent_C, IF( K557="D", 0, "Fehler" ) ) ) ),T557), "")</f>
        <v/>
      </c>
      <c r="V557" s="213" t="str">
        <f t="shared" si="71"/>
        <v/>
      </c>
    </row>
    <row r="558" spans="1:22" ht="42.9" thickBot="1" x14ac:dyDescent="0.35">
      <c r="A558" s="222" t="s">
        <v>1541</v>
      </c>
      <c r="B558" s="223"/>
      <c r="C558" s="222" t="s">
        <v>617</v>
      </c>
      <c r="D558" s="223" t="s">
        <v>68</v>
      </c>
      <c r="E558" s="223"/>
      <c r="F558" s="223"/>
      <c r="G558" s="226"/>
      <c r="H558" s="43"/>
      <c r="I558" s="42"/>
      <c r="J558" s="42"/>
      <c r="K558" s="213"/>
      <c r="L558" s="215"/>
      <c r="M558" s="216" t="str">
        <f t="shared" si="64"/>
        <v>Muss</v>
      </c>
      <c r="N558" s="217" t="str">
        <f t="shared" si="65"/>
        <v/>
      </c>
      <c r="O558" s="217" t="str">
        <f t="shared" si="66"/>
        <v/>
      </c>
      <c r="P558" s="218" t="str">
        <f t="shared" si="67"/>
        <v/>
      </c>
      <c r="Q558" s="217" t="str">
        <f t="shared" si="68"/>
        <v/>
      </c>
      <c r="R558" s="217" t="str">
        <f t="shared" si="69"/>
        <v/>
      </c>
      <c r="S558" s="219" t="str">
        <f t="shared" si="70"/>
        <v/>
      </c>
      <c r="T558" s="220" t="str">
        <f xml:space="preserve"> IF(AND($E558&gt;0,H558&lt;&gt;""),IF( H558="A", $E558, IF( H558="B", $E558 * Prozent_B, IF( H558="C", $E558 *Prozent_C, IF( H558="D", 0, "Fehler" ) ) ) ), "")</f>
        <v/>
      </c>
      <c r="U558" s="220" t="str">
        <f xml:space="preserve"> IF( $E558&gt;0,IF(K558&gt;0, IF( K558="A", $E558, IF( K558="B", $E558 * Prozent_B, IF( K558="C", $E558 *Prozent_C, IF( K558="D", 0, "Fehler" ) ) ) ),T558), "")</f>
        <v/>
      </c>
      <c r="V558" s="213" t="str">
        <f t="shared" si="71"/>
        <v/>
      </c>
    </row>
    <row r="559" spans="1:22" ht="42.9" thickBot="1" x14ac:dyDescent="0.35">
      <c r="A559" s="222" t="s">
        <v>1542</v>
      </c>
      <c r="B559" s="223"/>
      <c r="C559" s="222" t="s">
        <v>618</v>
      </c>
      <c r="D559" s="223" t="s">
        <v>68</v>
      </c>
      <c r="E559" s="223"/>
      <c r="F559" s="223" t="s">
        <v>326</v>
      </c>
      <c r="G559" s="226"/>
      <c r="H559" s="43"/>
      <c r="I559" s="42"/>
      <c r="J559" s="42"/>
      <c r="K559" s="213"/>
      <c r="L559" s="215"/>
      <c r="M559" s="216" t="str">
        <f t="shared" si="64"/>
        <v>Muss</v>
      </c>
      <c r="N559" s="217" t="str">
        <f t="shared" si="65"/>
        <v>Fehler</v>
      </c>
      <c r="O559" s="217" t="str">
        <f t="shared" si="66"/>
        <v/>
      </c>
      <c r="P559" s="218" t="str">
        <f t="shared" si="67"/>
        <v/>
      </c>
      <c r="Q559" s="217" t="str">
        <f t="shared" si="68"/>
        <v/>
      </c>
      <c r="R559" s="217" t="str">
        <f t="shared" si="69"/>
        <v/>
      </c>
      <c r="S559" s="219" t="str">
        <f t="shared" si="70"/>
        <v xml:space="preserve"> 'E' richtig?</v>
      </c>
      <c r="T559" s="220" t="str">
        <f xml:space="preserve"> IF(AND($E559&gt;0,H559&lt;&gt;""),IF( H559="A", $E559, IF( H559="B", $E559 * Prozent_B, IF( H559="C", $E559 *Prozent_C, IF( H559="D", 0, "Fehler" ) ) ) ), "")</f>
        <v/>
      </c>
      <c r="U559" s="220" t="str">
        <f xml:space="preserve"> IF( $E559&gt;0,IF(K559&gt;0, IF( K559="A", $E559, IF( K559="B", $E559 * Prozent_B, IF( K559="C", $E559 *Prozent_C, IF( K559="D", 0, "Fehler" ) ) ) ),T559), "")</f>
        <v/>
      </c>
      <c r="V559" s="213" t="str">
        <f t="shared" si="71"/>
        <v/>
      </c>
    </row>
    <row r="560" spans="1:22" ht="16.75" thickBot="1" x14ac:dyDescent="0.35">
      <c r="A560" s="222"/>
      <c r="B560" s="223"/>
      <c r="C560" s="227" t="s">
        <v>1024</v>
      </c>
      <c r="D560" s="223"/>
      <c r="E560" s="223"/>
      <c r="F560" s="223"/>
      <c r="G560" s="226"/>
      <c r="H560" s="43"/>
      <c r="I560" s="42"/>
      <c r="J560" s="42"/>
      <c r="K560" s="213"/>
      <c r="L560" s="215"/>
      <c r="M560" s="216" t="str">
        <f t="shared" si="64"/>
        <v/>
      </c>
      <c r="N560" s="217" t="str">
        <f t="shared" si="65"/>
        <v/>
      </c>
      <c r="O560" s="217" t="str">
        <f t="shared" si="66"/>
        <v/>
      </c>
      <c r="P560" s="218" t="str">
        <f t="shared" si="67"/>
        <v/>
      </c>
      <c r="Q560" s="217" t="str">
        <f t="shared" si="68"/>
        <v/>
      </c>
      <c r="R560" s="217" t="str">
        <f t="shared" si="69"/>
        <v/>
      </c>
      <c r="S560" s="219" t="str">
        <f t="shared" si="70"/>
        <v/>
      </c>
      <c r="T560" s="220" t="str">
        <f xml:space="preserve"> IF(AND($E560&gt;0,H560&lt;&gt;""),IF( H560="A", $E560, IF( H560="B", $E560 * Prozent_B, IF( H560="C", $E560 *Prozent_C, IF( H560="D", 0, "Fehler" ) ) ) ), "")</f>
        <v/>
      </c>
      <c r="U560" s="220" t="str">
        <f xml:space="preserve"> IF( $E560&gt;0,IF(K560&gt;0, IF( K560="A", $E560, IF( K560="B", $E560 * Prozent_B, IF( K560="C", $E560 *Prozent_C, IF( K560="D", 0, "Fehler" ) ) ) ),T560), "")</f>
        <v/>
      </c>
      <c r="V560" s="213" t="str">
        <f t="shared" si="71"/>
        <v/>
      </c>
    </row>
    <row r="561" spans="1:22" ht="71.150000000000006" thickBot="1" x14ac:dyDescent="0.35">
      <c r="A561" s="222" t="s">
        <v>1543</v>
      </c>
      <c r="B561" s="223"/>
      <c r="C561" s="222" t="s">
        <v>619</v>
      </c>
      <c r="D561" s="223" t="s">
        <v>68</v>
      </c>
      <c r="E561" s="223"/>
      <c r="F561" s="223"/>
      <c r="G561" s="226"/>
      <c r="H561" s="43"/>
      <c r="I561" s="42"/>
      <c r="J561" s="42"/>
      <c r="K561" s="213"/>
      <c r="L561" s="215"/>
      <c r="M561" s="216" t="str">
        <f t="shared" si="64"/>
        <v>Muss</v>
      </c>
      <c r="N561" s="217" t="str">
        <f t="shared" si="65"/>
        <v/>
      </c>
      <c r="O561" s="217" t="str">
        <f t="shared" si="66"/>
        <v/>
      </c>
      <c r="P561" s="218" t="str">
        <f t="shared" si="67"/>
        <v/>
      </c>
      <c r="Q561" s="217" t="str">
        <f t="shared" si="68"/>
        <v/>
      </c>
      <c r="R561" s="217" t="str">
        <f t="shared" si="69"/>
        <v/>
      </c>
      <c r="S561" s="219" t="str">
        <f t="shared" si="70"/>
        <v/>
      </c>
      <c r="T561" s="220" t="str">
        <f xml:space="preserve"> IF(AND($E561&gt;0,H561&lt;&gt;""),IF( H561="A", $E561, IF( H561="B", $E561 * Prozent_B, IF( H561="C", $E561 *Prozent_C, IF( H561="D", 0, "Fehler" ) ) ) ), "")</f>
        <v/>
      </c>
      <c r="U561" s="220" t="str">
        <f xml:space="preserve"> IF( $E561&gt;0,IF(K561&gt;0, IF( K561="A", $E561, IF( K561="B", $E561 * Prozent_B, IF( K561="C", $E561 *Prozent_C, IF( K561="D", 0, "Fehler" ) ) ) ),T561), "")</f>
        <v/>
      </c>
      <c r="V561" s="213" t="str">
        <f t="shared" si="71"/>
        <v/>
      </c>
    </row>
    <row r="562" spans="1:22" ht="28.75" thickBot="1" x14ac:dyDescent="0.35">
      <c r="A562" s="222" t="s">
        <v>1544</v>
      </c>
      <c r="B562" s="223"/>
      <c r="C562" s="222" t="s">
        <v>620</v>
      </c>
      <c r="D562" s="223" t="s">
        <v>68</v>
      </c>
      <c r="E562" s="223"/>
      <c r="F562" s="223"/>
      <c r="G562" s="226"/>
      <c r="H562" s="43"/>
      <c r="I562" s="42"/>
      <c r="J562" s="42"/>
      <c r="K562" s="213"/>
      <c r="L562" s="215"/>
      <c r="M562" s="216" t="str">
        <f t="shared" si="64"/>
        <v>Muss</v>
      </c>
      <c r="N562" s="217" t="str">
        <f t="shared" si="65"/>
        <v/>
      </c>
      <c r="O562" s="217" t="str">
        <f t="shared" si="66"/>
        <v/>
      </c>
      <c r="P562" s="218" t="str">
        <f t="shared" si="67"/>
        <v/>
      </c>
      <c r="Q562" s="217" t="str">
        <f t="shared" si="68"/>
        <v/>
      </c>
      <c r="R562" s="217" t="str">
        <f t="shared" si="69"/>
        <v/>
      </c>
      <c r="S562" s="219" t="str">
        <f t="shared" si="70"/>
        <v/>
      </c>
      <c r="T562" s="220" t="str">
        <f xml:space="preserve"> IF(AND($E562&gt;0,H562&lt;&gt;""),IF( H562="A", $E562, IF( H562="B", $E562 * Prozent_B, IF( H562="C", $E562 *Prozent_C, IF( H562="D", 0, "Fehler" ) ) ) ), "")</f>
        <v/>
      </c>
      <c r="U562" s="220" t="str">
        <f xml:space="preserve"> IF( $E562&gt;0,IF(K562&gt;0, IF( K562="A", $E562, IF( K562="B", $E562 * Prozent_B, IF( K562="C", $E562 *Prozent_C, IF( K562="D", 0, "Fehler" ) ) ) ),T562), "")</f>
        <v/>
      </c>
      <c r="V562" s="213" t="str">
        <f t="shared" si="71"/>
        <v/>
      </c>
    </row>
    <row r="563" spans="1:22" ht="42.9" thickBot="1" x14ac:dyDescent="0.35">
      <c r="A563" s="222" t="s">
        <v>1545</v>
      </c>
      <c r="B563" s="223"/>
      <c r="C563" s="222" t="s">
        <v>621</v>
      </c>
      <c r="D563" s="223"/>
      <c r="E563" s="230">
        <v>100</v>
      </c>
      <c r="F563" s="223"/>
      <c r="G563" s="226"/>
      <c r="H563" s="43"/>
      <c r="I563" s="42"/>
      <c r="J563" s="42"/>
      <c r="K563" s="213"/>
      <c r="L563" s="215"/>
      <c r="M563" s="216" t="str">
        <f t="shared" si="64"/>
        <v>Soll</v>
      </c>
      <c r="N563" s="217" t="str">
        <f t="shared" si="65"/>
        <v/>
      </c>
      <c r="O563" s="217" t="str">
        <f t="shared" si="66"/>
        <v/>
      </c>
      <c r="P563" s="218" t="str">
        <f t="shared" si="67"/>
        <v/>
      </c>
      <c r="Q563" s="217" t="str">
        <f t="shared" si="68"/>
        <v/>
      </c>
      <c r="R563" s="217" t="str">
        <f t="shared" si="69"/>
        <v/>
      </c>
      <c r="S563" s="219" t="str">
        <f t="shared" si="70"/>
        <v/>
      </c>
      <c r="T563" s="220" t="str">
        <f xml:space="preserve"> IF(AND($E563&gt;0,H563&lt;&gt;""),IF( H563="A", $E563, IF( H563="B", $E563 * Prozent_B, IF( H563="C", $E563 *Prozent_C, IF( H563="D", 0, "Fehler" ) ) ) ), "")</f>
        <v/>
      </c>
      <c r="U563" s="220" t="str">
        <f xml:space="preserve"> IF( $E563&gt;0,IF(K563&gt;0, IF( K563="A", $E563, IF( K563="B", $E563 * Prozent_B, IF( K563="C", $E563 *Prozent_C, IF( K563="D", 0, "Fehler" ) ) ) ),T563), "")</f>
        <v/>
      </c>
      <c r="V563" s="213" t="str">
        <f t="shared" si="71"/>
        <v/>
      </c>
    </row>
    <row r="564" spans="1:22" ht="42.9" thickBot="1" x14ac:dyDescent="0.35">
      <c r="A564" s="222" t="s">
        <v>1546</v>
      </c>
      <c r="B564" s="223"/>
      <c r="C564" s="222" t="s">
        <v>622</v>
      </c>
      <c r="D564" s="223" t="s">
        <v>68</v>
      </c>
      <c r="E564" s="223"/>
      <c r="F564" s="223" t="s">
        <v>326</v>
      </c>
      <c r="G564" s="226"/>
      <c r="H564" s="43"/>
      <c r="I564" s="42"/>
      <c r="J564" s="42"/>
      <c r="K564" s="213"/>
      <c r="L564" s="215"/>
      <c r="M564" s="216" t="str">
        <f t="shared" si="64"/>
        <v>Muss</v>
      </c>
      <c r="N564" s="217" t="str">
        <f t="shared" si="65"/>
        <v>Fehler</v>
      </c>
      <c r="O564" s="217" t="str">
        <f t="shared" si="66"/>
        <v/>
      </c>
      <c r="P564" s="218" t="str">
        <f t="shared" si="67"/>
        <v/>
      </c>
      <c r="Q564" s="217" t="str">
        <f t="shared" si="68"/>
        <v/>
      </c>
      <c r="R564" s="217" t="str">
        <f t="shared" si="69"/>
        <v/>
      </c>
      <c r="S564" s="219" t="str">
        <f t="shared" si="70"/>
        <v xml:space="preserve"> 'E' richtig?</v>
      </c>
      <c r="T564" s="220" t="str">
        <f xml:space="preserve"> IF(AND($E564&gt;0,H564&lt;&gt;""),IF( H564="A", $E564, IF( H564="B", $E564 * Prozent_B, IF( H564="C", $E564 *Prozent_C, IF( H564="D", 0, "Fehler" ) ) ) ), "")</f>
        <v/>
      </c>
      <c r="U564" s="220" t="str">
        <f xml:space="preserve"> IF( $E564&gt;0,IF(K564&gt;0, IF( K564="A", $E564, IF( K564="B", $E564 * Prozent_B, IF( K564="C", $E564 *Prozent_C, IF( K564="D", 0, "Fehler" ) ) ) ),T564), "")</f>
        <v/>
      </c>
      <c r="V564" s="213" t="str">
        <f t="shared" si="71"/>
        <v/>
      </c>
    </row>
    <row r="565" spans="1:22" ht="16.75" thickBot="1" x14ac:dyDescent="0.35">
      <c r="A565" s="222"/>
      <c r="B565" s="223"/>
      <c r="C565" s="227" t="s">
        <v>1025</v>
      </c>
      <c r="D565" s="223"/>
      <c r="E565" s="223"/>
      <c r="F565" s="223"/>
      <c r="G565" s="226"/>
      <c r="H565" s="43"/>
      <c r="I565" s="42"/>
      <c r="J565" s="42"/>
      <c r="K565" s="213"/>
      <c r="L565" s="215"/>
      <c r="M565" s="216" t="str">
        <f t="shared" si="64"/>
        <v/>
      </c>
      <c r="N565" s="217" t="str">
        <f t="shared" si="65"/>
        <v/>
      </c>
      <c r="O565" s="217" t="str">
        <f t="shared" si="66"/>
        <v/>
      </c>
      <c r="P565" s="218" t="str">
        <f t="shared" si="67"/>
        <v/>
      </c>
      <c r="Q565" s="217" t="str">
        <f t="shared" si="68"/>
        <v/>
      </c>
      <c r="R565" s="217" t="str">
        <f t="shared" si="69"/>
        <v/>
      </c>
      <c r="S565" s="219" t="str">
        <f t="shared" si="70"/>
        <v/>
      </c>
      <c r="T565" s="220" t="str">
        <f xml:space="preserve"> IF(AND($E565&gt;0,H565&lt;&gt;""),IF( H565="A", $E565, IF( H565="B", $E565 * Prozent_B, IF( H565="C", $E565 *Prozent_C, IF( H565="D", 0, "Fehler" ) ) ) ), "")</f>
        <v/>
      </c>
      <c r="U565" s="220" t="str">
        <f xml:space="preserve"> IF( $E565&gt;0,IF(K565&gt;0, IF( K565="A", $E565, IF( K565="B", $E565 * Prozent_B, IF( K565="C", $E565 *Prozent_C, IF( K565="D", 0, "Fehler" ) ) ) ),T565), "")</f>
        <v/>
      </c>
      <c r="V565" s="213" t="str">
        <f t="shared" si="71"/>
        <v/>
      </c>
    </row>
    <row r="566" spans="1:22" ht="28.75" thickBot="1" x14ac:dyDescent="0.35">
      <c r="A566" s="222" t="s">
        <v>1547</v>
      </c>
      <c r="B566" s="223"/>
      <c r="C566" s="222" t="s">
        <v>623</v>
      </c>
      <c r="D566" s="223" t="s">
        <v>68</v>
      </c>
      <c r="E566" s="223"/>
      <c r="F566" s="223"/>
      <c r="G566" s="226"/>
      <c r="H566" s="43"/>
      <c r="I566" s="42"/>
      <c r="J566" s="42"/>
      <c r="K566" s="213"/>
      <c r="L566" s="215"/>
      <c r="M566" s="216" t="str">
        <f t="shared" si="64"/>
        <v>Muss</v>
      </c>
      <c r="N566" s="217" t="str">
        <f t="shared" si="65"/>
        <v/>
      </c>
      <c r="O566" s="217" t="str">
        <f t="shared" si="66"/>
        <v/>
      </c>
      <c r="P566" s="218" t="str">
        <f t="shared" si="67"/>
        <v/>
      </c>
      <c r="Q566" s="217" t="str">
        <f t="shared" si="68"/>
        <v/>
      </c>
      <c r="R566" s="217" t="str">
        <f t="shared" si="69"/>
        <v/>
      </c>
      <c r="S566" s="219" t="str">
        <f t="shared" si="70"/>
        <v/>
      </c>
      <c r="T566" s="220" t="str">
        <f xml:space="preserve"> IF(AND($E566&gt;0,H566&lt;&gt;""),IF( H566="A", $E566, IF( H566="B", $E566 * Prozent_B, IF( H566="C", $E566 *Prozent_C, IF( H566="D", 0, "Fehler" ) ) ) ), "")</f>
        <v/>
      </c>
      <c r="U566" s="220" t="str">
        <f xml:space="preserve"> IF( $E566&gt;0,IF(K566&gt;0, IF( K566="A", $E566, IF( K566="B", $E566 * Prozent_B, IF( K566="C", $E566 *Prozent_C, IF( K566="D", 0, "Fehler" ) ) ) ),T566), "")</f>
        <v/>
      </c>
      <c r="V566" s="213" t="str">
        <f t="shared" si="71"/>
        <v/>
      </c>
    </row>
    <row r="567" spans="1:22" ht="42.9" thickBot="1" x14ac:dyDescent="0.35">
      <c r="A567" s="222" t="s">
        <v>1548</v>
      </c>
      <c r="B567" s="223"/>
      <c r="C567" s="222" t="s">
        <v>624</v>
      </c>
      <c r="D567" s="223" t="s">
        <v>68</v>
      </c>
      <c r="E567" s="223"/>
      <c r="F567" s="223"/>
      <c r="G567" s="226"/>
      <c r="H567" s="43"/>
      <c r="I567" s="42"/>
      <c r="J567" s="42"/>
      <c r="K567" s="213"/>
      <c r="L567" s="215"/>
      <c r="M567" s="216" t="str">
        <f t="shared" si="64"/>
        <v>Muss</v>
      </c>
      <c r="N567" s="217" t="str">
        <f t="shared" si="65"/>
        <v/>
      </c>
      <c r="O567" s="217" t="str">
        <f t="shared" si="66"/>
        <v/>
      </c>
      <c r="P567" s="218" t="str">
        <f t="shared" si="67"/>
        <v/>
      </c>
      <c r="Q567" s="217" t="str">
        <f t="shared" si="68"/>
        <v/>
      </c>
      <c r="R567" s="217" t="str">
        <f t="shared" si="69"/>
        <v/>
      </c>
      <c r="S567" s="219" t="str">
        <f t="shared" si="70"/>
        <v/>
      </c>
      <c r="T567" s="220" t="str">
        <f xml:space="preserve"> IF(AND($E567&gt;0,H567&lt;&gt;""),IF( H567="A", $E567, IF( H567="B", $E567 * Prozent_B, IF( H567="C", $E567 *Prozent_C, IF( H567="D", 0, "Fehler" ) ) ) ), "")</f>
        <v/>
      </c>
      <c r="U567" s="220" t="str">
        <f xml:space="preserve"> IF( $E567&gt;0,IF(K567&gt;0, IF( K567="A", $E567, IF( K567="B", $E567 * Prozent_B, IF( K567="C", $E567 *Prozent_C, IF( K567="D", 0, "Fehler" ) ) ) ),T567), "")</f>
        <v/>
      </c>
      <c r="V567" s="213" t="str">
        <f t="shared" si="71"/>
        <v/>
      </c>
    </row>
    <row r="568" spans="1:22" ht="57" thickBot="1" x14ac:dyDescent="0.35">
      <c r="A568" s="222" t="s">
        <v>1549</v>
      </c>
      <c r="B568" s="223"/>
      <c r="C568" s="222" t="s">
        <v>625</v>
      </c>
      <c r="D568" s="223" t="s">
        <v>68</v>
      </c>
      <c r="E568" s="223"/>
      <c r="F568" s="223"/>
      <c r="G568" s="226"/>
      <c r="H568" s="43"/>
      <c r="I568" s="42"/>
      <c r="J568" s="42"/>
      <c r="K568" s="213"/>
      <c r="L568" s="215"/>
      <c r="M568" s="216" t="str">
        <f t="shared" si="64"/>
        <v>Muss</v>
      </c>
      <c r="N568" s="217" t="str">
        <f t="shared" si="65"/>
        <v/>
      </c>
      <c r="O568" s="217" t="str">
        <f t="shared" si="66"/>
        <v/>
      </c>
      <c r="P568" s="218" t="str">
        <f t="shared" si="67"/>
        <v/>
      </c>
      <c r="Q568" s="217" t="str">
        <f t="shared" si="68"/>
        <v/>
      </c>
      <c r="R568" s="217" t="str">
        <f t="shared" si="69"/>
        <v/>
      </c>
      <c r="S568" s="219" t="str">
        <f t="shared" si="70"/>
        <v/>
      </c>
      <c r="T568" s="220" t="str">
        <f xml:space="preserve"> IF(AND($E568&gt;0,H568&lt;&gt;""),IF( H568="A", $E568, IF( H568="B", $E568 * Prozent_B, IF( H568="C", $E568 *Prozent_C, IF( H568="D", 0, "Fehler" ) ) ) ), "")</f>
        <v/>
      </c>
      <c r="U568" s="220" t="str">
        <f xml:space="preserve"> IF( $E568&gt;0,IF(K568&gt;0, IF( K568="A", $E568, IF( K568="B", $E568 * Prozent_B, IF( K568="C", $E568 *Prozent_C, IF( K568="D", 0, "Fehler" ) ) ) ),T568), "")</f>
        <v/>
      </c>
      <c r="V568" s="213" t="str">
        <f t="shared" si="71"/>
        <v/>
      </c>
    </row>
    <row r="569" spans="1:22" ht="16.75" thickBot="1" x14ac:dyDescent="0.35">
      <c r="A569" s="222"/>
      <c r="B569" s="223"/>
      <c r="C569" s="227" t="s">
        <v>1026</v>
      </c>
      <c r="D569" s="223"/>
      <c r="E569" s="223"/>
      <c r="F569" s="223"/>
      <c r="G569" s="226"/>
      <c r="H569" s="43"/>
      <c r="I569" s="42"/>
      <c r="J569" s="42"/>
      <c r="K569" s="213"/>
      <c r="L569" s="215"/>
      <c r="M569" s="216" t="str">
        <f t="shared" si="64"/>
        <v/>
      </c>
      <c r="N569" s="217" t="str">
        <f t="shared" si="65"/>
        <v/>
      </c>
      <c r="O569" s="217" t="str">
        <f t="shared" si="66"/>
        <v/>
      </c>
      <c r="P569" s="218" t="str">
        <f t="shared" si="67"/>
        <v/>
      </c>
      <c r="Q569" s="217" t="str">
        <f t="shared" si="68"/>
        <v/>
      </c>
      <c r="R569" s="217" t="str">
        <f t="shared" si="69"/>
        <v/>
      </c>
      <c r="S569" s="219" t="str">
        <f t="shared" si="70"/>
        <v/>
      </c>
      <c r="T569" s="220" t="str">
        <f xml:space="preserve"> IF(AND($E569&gt;0,H569&lt;&gt;""),IF( H569="A", $E569, IF( H569="B", $E569 * Prozent_B, IF( H569="C", $E569 *Prozent_C, IF( H569="D", 0, "Fehler" ) ) ) ), "")</f>
        <v/>
      </c>
      <c r="U569" s="220" t="str">
        <f xml:space="preserve"> IF( $E569&gt;0,IF(K569&gt;0, IF( K569="A", $E569, IF( K569="B", $E569 * Prozent_B, IF( K569="C", $E569 *Prozent_C, IF( K569="D", 0, "Fehler" ) ) ) ),T569), "")</f>
        <v/>
      </c>
      <c r="V569" s="213" t="str">
        <f t="shared" si="71"/>
        <v/>
      </c>
    </row>
    <row r="570" spans="1:22" ht="71.150000000000006" thickBot="1" x14ac:dyDescent="0.35">
      <c r="A570" s="222" t="s">
        <v>1550</v>
      </c>
      <c r="B570" s="223"/>
      <c r="C570" s="222" t="s">
        <v>626</v>
      </c>
      <c r="D570" s="223" t="s">
        <v>68</v>
      </c>
      <c r="E570" s="223"/>
      <c r="F570" s="223"/>
      <c r="G570" s="226"/>
      <c r="H570" s="43"/>
      <c r="I570" s="42"/>
      <c r="J570" s="42"/>
      <c r="K570" s="213"/>
      <c r="L570" s="215"/>
      <c r="M570" s="216" t="str">
        <f t="shared" si="64"/>
        <v>Muss</v>
      </c>
      <c r="N570" s="217" t="str">
        <f t="shared" si="65"/>
        <v/>
      </c>
      <c r="O570" s="217" t="str">
        <f t="shared" si="66"/>
        <v/>
      </c>
      <c r="P570" s="218" t="str">
        <f t="shared" si="67"/>
        <v/>
      </c>
      <c r="Q570" s="217" t="str">
        <f t="shared" si="68"/>
        <v/>
      </c>
      <c r="R570" s="217" t="str">
        <f t="shared" si="69"/>
        <v/>
      </c>
      <c r="S570" s="219" t="str">
        <f t="shared" si="70"/>
        <v/>
      </c>
      <c r="T570" s="220" t="str">
        <f xml:space="preserve"> IF(AND($E570&gt;0,H570&lt;&gt;""),IF( H570="A", $E570, IF( H570="B", $E570 * Prozent_B, IF( H570="C", $E570 *Prozent_C, IF( H570="D", 0, "Fehler" ) ) ) ), "")</f>
        <v/>
      </c>
      <c r="U570" s="220" t="str">
        <f xml:space="preserve"> IF( $E570&gt;0,IF(K570&gt;0, IF( K570="A", $E570, IF( K570="B", $E570 * Prozent_B, IF( K570="C", $E570 *Prozent_C, IF( K570="D", 0, "Fehler" ) ) ) ),T570), "")</f>
        <v/>
      </c>
      <c r="V570" s="213" t="str">
        <f t="shared" si="71"/>
        <v/>
      </c>
    </row>
    <row r="571" spans="1:22" ht="297.45" thickBot="1" x14ac:dyDescent="0.35">
      <c r="A571" s="222" t="s">
        <v>1551</v>
      </c>
      <c r="B571" s="223"/>
      <c r="C571" s="222" t="s">
        <v>627</v>
      </c>
      <c r="D571" s="223" t="s">
        <v>68</v>
      </c>
      <c r="E571" s="223"/>
      <c r="F571" s="223"/>
      <c r="G571" s="226"/>
      <c r="H571" s="43"/>
      <c r="I571" s="42"/>
      <c r="J571" s="42"/>
      <c r="K571" s="213"/>
      <c r="L571" s="215"/>
      <c r="M571" s="216" t="str">
        <f t="shared" si="64"/>
        <v>Muss</v>
      </c>
      <c r="N571" s="217" t="str">
        <f t="shared" si="65"/>
        <v/>
      </c>
      <c r="O571" s="217" t="str">
        <f t="shared" si="66"/>
        <v/>
      </c>
      <c r="P571" s="218" t="str">
        <f t="shared" si="67"/>
        <v/>
      </c>
      <c r="Q571" s="217" t="str">
        <f t="shared" si="68"/>
        <v/>
      </c>
      <c r="R571" s="217" t="str">
        <f t="shared" si="69"/>
        <v/>
      </c>
      <c r="S571" s="219" t="str">
        <f t="shared" si="70"/>
        <v/>
      </c>
      <c r="T571" s="220" t="str">
        <f xml:space="preserve"> IF(AND($E571&gt;0,H571&lt;&gt;""),IF( H571="A", $E571, IF( H571="B", $E571 * Prozent_B, IF( H571="C", $E571 *Prozent_C, IF( H571="D", 0, "Fehler" ) ) ) ), "")</f>
        <v/>
      </c>
      <c r="U571" s="220" t="str">
        <f xml:space="preserve"> IF( $E571&gt;0,IF(K571&gt;0, IF( K571="A", $E571, IF( K571="B", $E571 * Prozent_B, IF( K571="C", $E571 *Prozent_C, IF( K571="D", 0, "Fehler" ) ) ) ),T571), "")</f>
        <v/>
      </c>
      <c r="V571" s="213" t="str">
        <f t="shared" si="71"/>
        <v/>
      </c>
    </row>
    <row r="572" spans="1:22" ht="141.9" thickBot="1" x14ac:dyDescent="0.35">
      <c r="A572" s="222" t="s">
        <v>1552</v>
      </c>
      <c r="B572" s="223"/>
      <c r="C572" s="222" t="s">
        <v>628</v>
      </c>
      <c r="D572" s="223" t="s">
        <v>68</v>
      </c>
      <c r="E572" s="223"/>
      <c r="F572" s="223"/>
      <c r="G572" s="226"/>
      <c r="H572" s="43"/>
      <c r="I572" s="42"/>
      <c r="J572" s="42"/>
      <c r="K572" s="213"/>
      <c r="L572" s="215"/>
      <c r="M572" s="216" t="str">
        <f t="shared" si="64"/>
        <v>Muss</v>
      </c>
      <c r="N572" s="217" t="str">
        <f t="shared" si="65"/>
        <v/>
      </c>
      <c r="O572" s="217" t="str">
        <f t="shared" si="66"/>
        <v/>
      </c>
      <c r="P572" s="218" t="str">
        <f t="shared" si="67"/>
        <v/>
      </c>
      <c r="Q572" s="217" t="str">
        <f t="shared" si="68"/>
        <v/>
      </c>
      <c r="R572" s="217" t="str">
        <f t="shared" si="69"/>
        <v/>
      </c>
      <c r="S572" s="219" t="str">
        <f t="shared" si="70"/>
        <v/>
      </c>
      <c r="T572" s="220" t="str">
        <f xml:space="preserve"> IF(AND($E572&gt;0,H572&lt;&gt;""),IF( H572="A", $E572, IF( H572="B", $E572 * Prozent_B, IF( H572="C", $E572 *Prozent_C, IF( H572="D", 0, "Fehler" ) ) ) ), "")</f>
        <v/>
      </c>
      <c r="U572" s="220" t="str">
        <f xml:space="preserve"> IF( $E572&gt;0,IF(K572&gt;0, IF( K572="A", $E572, IF( K572="B", $E572 * Prozent_B, IF( K572="C", $E572 *Prozent_C, IF( K572="D", 0, "Fehler" ) ) ) ),T572), "")</f>
        <v/>
      </c>
      <c r="V572" s="213" t="str">
        <f t="shared" si="71"/>
        <v/>
      </c>
    </row>
    <row r="573" spans="1:22" ht="14.6" thickBot="1" x14ac:dyDescent="0.35">
      <c r="A573" s="222"/>
      <c r="B573" s="223"/>
      <c r="C573" s="222" t="s">
        <v>629</v>
      </c>
      <c r="D573" s="223"/>
      <c r="E573" s="223"/>
      <c r="F573" s="223"/>
      <c r="G573" s="226"/>
      <c r="H573" s="43"/>
      <c r="I573" s="42"/>
      <c r="J573" s="42"/>
      <c r="K573" s="213"/>
      <c r="L573" s="215"/>
      <c r="M573" s="216" t="str">
        <f t="shared" si="64"/>
        <v/>
      </c>
      <c r="N573" s="217" t="str">
        <f t="shared" si="65"/>
        <v/>
      </c>
      <c r="O573" s="217" t="str">
        <f t="shared" si="66"/>
        <v/>
      </c>
      <c r="P573" s="218" t="str">
        <f t="shared" si="67"/>
        <v/>
      </c>
      <c r="Q573" s="217" t="str">
        <f t="shared" si="68"/>
        <v/>
      </c>
      <c r="R573" s="217" t="str">
        <f t="shared" si="69"/>
        <v/>
      </c>
      <c r="S573" s="219" t="str">
        <f t="shared" si="70"/>
        <v/>
      </c>
      <c r="T573" s="220" t="str">
        <f xml:space="preserve"> IF(AND($E573&gt;0,H573&lt;&gt;""),IF( H573="A", $E573, IF( H573="B", $E573 * Prozent_B, IF( H573="C", $E573 *Prozent_C, IF( H573="D", 0, "Fehler" ) ) ) ), "")</f>
        <v/>
      </c>
      <c r="U573" s="220" t="str">
        <f xml:space="preserve"> IF( $E573&gt;0,IF(K573&gt;0, IF( K573="A", $E573, IF( K573="B", $E573 * Prozent_B, IF( K573="C", $E573 *Prozent_C, IF( K573="D", 0, "Fehler" ) ) ) ),T573), "")</f>
        <v/>
      </c>
      <c r="V573" s="213" t="str">
        <f t="shared" si="71"/>
        <v/>
      </c>
    </row>
    <row r="574" spans="1:22" ht="14.6" thickBot="1" x14ac:dyDescent="0.35">
      <c r="A574" s="222" t="s">
        <v>1553</v>
      </c>
      <c r="B574" s="223"/>
      <c r="C574" s="222" t="s">
        <v>1027</v>
      </c>
      <c r="D574" s="223" t="s">
        <v>68</v>
      </c>
      <c r="E574" s="223"/>
      <c r="F574" s="223"/>
      <c r="G574" s="226"/>
      <c r="H574" s="43"/>
      <c r="I574" s="42"/>
      <c r="J574" s="42"/>
      <c r="K574" s="213"/>
      <c r="L574" s="215"/>
      <c r="M574" s="216" t="str">
        <f t="shared" si="64"/>
        <v>Muss</v>
      </c>
      <c r="N574" s="217" t="str">
        <f t="shared" si="65"/>
        <v/>
      </c>
      <c r="O574" s="217" t="str">
        <f t="shared" si="66"/>
        <v/>
      </c>
      <c r="P574" s="218" t="str">
        <f t="shared" si="67"/>
        <v/>
      </c>
      <c r="Q574" s="217" t="str">
        <f t="shared" si="68"/>
        <v/>
      </c>
      <c r="R574" s="217" t="str">
        <f t="shared" si="69"/>
        <v/>
      </c>
      <c r="S574" s="219" t="str">
        <f t="shared" si="70"/>
        <v/>
      </c>
      <c r="T574" s="220" t="str">
        <f xml:space="preserve"> IF(AND($E574&gt;0,H574&lt;&gt;""),IF( H574="A", $E574, IF( H574="B", $E574 * Prozent_B, IF( H574="C", $E574 *Prozent_C, IF( H574="D", 0, "Fehler" ) ) ) ), "")</f>
        <v/>
      </c>
      <c r="U574" s="220" t="str">
        <f xml:space="preserve"> IF( $E574&gt;0,IF(K574&gt;0, IF( K574="A", $E574, IF( K574="B", $E574 * Prozent_B, IF( K574="C", $E574 *Prozent_C, IF( K574="D", 0, "Fehler" ) ) ) ),T574), "")</f>
        <v/>
      </c>
      <c r="V574" s="213" t="str">
        <f t="shared" si="71"/>
        <v/>
      </c>
    </row>
    <row r="575" spans="1:22" ht="14.6" thickBot="1" x14ac:dyDescent="0.35">
      <c r="A575" s="222" t="s">
        <v>1554</v>
      </c>
      <c r="B575" s="223"/>
      <c r="C575" s="222" t="s">
        <v>1028</v>
      </c>
      <c r="D575" s="223" t="s">
        <v>68</v>
      </c>
      <c r="E575" s="223"/>
      <c r="F575" s="223"/>
      <c r="G575" s="226"/>
      <c r="H575" s="43"/>
      <c r="I575" s="42"/>
      <c r="J575" s="42"/>
      <c r="K575" s="213"/>
      <c r="L575" s="215"/>
      <c r="M575" s="216" t="str">
        <f t="shared" si="64"/>
        <v>Muss</v>
      </c>
      <c r="N575" s="217" t="str">
        <f t="shared" si="65"/>
        <v/>
      </c>
      <c r="O575" s="217" t="str">
        <f t="shared" si="66"/>
        <v/>
      </c>
      <c r="P575" s="218" t="str">
        <f t="shared" si="67"/>
        <v/>
      </c>
      <c r="Q575" s="217" t="str">
        <f t="shared" si="68"/>
        <v/>
      </c>
      <c r="R575" s="217" t="str">
        <f t="shared" si="69"/>
        <v/>
      </c>
      <c r="S575" s="219" t="str">
        <f t="shared" si="70"/>
        <v/>
      </c>
      <c r="T575" s="220" t="str">
        <f xml:space="preserve"> IF(AND($E575&gt;0,H575&lt;&gt;""),IF( H575="A", $E575, IF( H575="B", $E575 * Prozent_B, IF( H575="C", $E575 *Prozent_C, IF( H575="D", 0, "Fehler" ) ) ) ), "")</f>
        <v/>
      </c>
      <c r="U575" s="220" t="str">
        <f xml:space="preserve"> IF( $E575&gt;0,IF(K575&gt;0, IF( K575="A", $E575, IF( K575="B", $E575 * Prozent_B, IF( K575="C", $E575 *Prozent_C, IF( K575="D", 0, "Fehler" ) ) ) ),T575), "")</f>
        <v/>
      </c>
      <c r="V575" s="213" t="str">
        <f t="shared" si="71"/>
        <v/>
      </c>
    </row>
    <row r="576" spans="1:22" ht="14.6" thickBot="1" x14ac:dyDescent="0.35">
      <c r="A576" s="222" t="s">
        <v>1555</v>
      </c>
      <c r="B576" s="223"/>
      <c r="C576" s="222" t="s">
        <v>1029</v>
      </c>
      <c r="D576" s="223" t="s">
        <v>68</v>
      </c>
      <c r="E576" s="223"/>
      <c r="F576" s="223"/>
      <c r="G576" s="226"/>
      <c r="H576" s="43"/>
      <c r="I576" s="42"/>
      <c r="J576" s="42"/>
      <c r="K576" s="213"/>
      <c r="L576" s="215"/>
      <c r="M576" s="216" t="str">
        <f t="shared" si="64"/>
        <v>Muss</v>
      </c>
      <c r="N576" s="217" t="str">
        <f t="shared" si="65"/>
        <v/>
      </c>
      <c r="O576" s="217" t="str">
        <f t="shared" si="66"/>
        <v/>
      </c>
      <c r="P576" s="218" t="str">
        <f t="shared" si="67"/>
        <v/>
      </c>
      <c r="Q576" s="217" t="str">
        <f t="shared" si="68"/>
        <v/>
      </c>
      <c r="R576" s="217" t="str">
        <f t="shared" si="69"/>
        <v/>
      </c>
      <c r="S576" s="219" t="str">
        <f t="shared" si="70"/>
        <v/>
      </c>
      <c r="T576" s="220" t="str">
        <f xml:space="preserve"> IF(AND($E576&gt;0,H576&lt;&gt;""),IF( H576="A", $E576, IF( H576="B", $E576 * Prozent_B, IF( H576="C", $E576 *Prozent_C, IF( H576="D", 0, "Fehler" ) ) ) ), "")</f>
        <v/>
      </c>
      <c r="U576" s="220" t="str">
        <f xml:space="preserve"> IF( $E576&gt;0,IF(K576&gt;0, IF( K576="A", $E576, IF( K576="B", $E576 * Prozent_B, IF( K576="C", $E576 *Prozent_C, IF( K576="D", 0, "Fehler" ) ) ) ),T576), "")</f>
        <v/>
      </c>
      <c r="V576" s="213" t="str">
        <f t="shared" si="71"/>
        <v/>
      </c>
    </row>
    <row r="577" spans="1:22" ht="14.6" thickBot="1" x14ac:dyDescent="0.35">
      <c r="A577" s="222" t="s">
        <v>1556</v>
      </c>
      <c r="B577" s="223"/>
      <c r="C577" s="222" t="s">
        <v>1030</v>
      </c>
      <c r="D577" s="223" t="s">
        <v>68</v>
      </c>
      <c r="E577" s="223"/>
      <c r="F577" s="223"/>
      <c r="G577" s="226"/>
      <c r="H577" s="43"/>
      <c r="I577" s="42"/>
      <c r="J577" s="42"/>
      <c r="K577" s="213"/>
      <c r="L577" s="215"/>
      <c r="M577" s="216" t="str">
        <f t="shared" si="64"/>
        <v>Muss</v>
      </c>
      <c r="N577" s="217" t="str">
        <f t="shared" si="65"/>
        <v/>
      </c>
      <c r="O577" s="217" t="str">
        <f t="shared" si="66"/>
        <v/>
      </c>
      <c r="P577" s="218" t="str">
        <f t="shared" si="67"/>
        <v/>
      </c>
      <c r="Q577" s="217" t="str">
        <f t="shared" si="68"/>
        <v/>
      </c>
      <c r="R577" s="217" t="str">
        <f t="shared" si="69"/>
        <v/>
      </c>
      <c r="S577" s="219" t="str">
        <f t="shared" si="70"/>
        <v/>
      </c>
      <c r="T577" s="220" t="str">
        <f xml:space="preserve"> IF(AND($E577&gt;0,H577&lt;&gt;""),IF( H577="A", $E577, IF( H577="B", $E577 * Prozent_B, IF( H577="C", $E577 *Prozent_C, IF( H577="D", 0, "Fehler" ) ) ) ), "")</f>
        <v/>
      </c>
      <c r="U577" s="220" t="str">
        <f xml:space="preserve"> IF( $E577&gt;0,IF(K577&gt;0, IF( K577="A", $E577, IF( K577="B", $E577 * Prozent_B, IF( K577="C", $E577 *Prozent_C, IF( K577="D", 0, "Fehler" ) ) ) ),T577), "")</f>
        <v/>
      </c>
      <c r="V577" s="213" t="str">
        <f t="shared" si="71"/>
        <v/>
      </c>
    </row>
    <row r="578" spans="1:22" ht="14.6" thickBot="1" x14ac:dyDescent="0.35">
      <c r="A578" s="222" t="s">
        <v>1557</v>
      </c>
      <c r="B578" s="223"/>
      <c r="C578" s="222" t="s">
        <v>1031</v>
      </c>
      <c r="D578" s="223" t="s">
        <v>68</v>
      </c>
      <c r="E578" s="223"/>
      <c r="F578" s="223"/>
      <c r="G578" s="226"/>
      <c r="H578" s="43"/>
      <c r="I578" s="42"/>
      <c r="J578" s="42"/>
      <c r="K578" s="213"/>
      <c r="L578" s="215"/>
      <c r="M578" s="216" t="str">
        <f t="shared" si="64"/>
        <v>Muss</v>
      </c>
      <c r="N578" s="217" t="str">
        <f t="shared" si="65"/>
        <v/>
      </c>
      <c r="O578" s="217" t="str">
        <f t="shared" si="66"/>
        <v/>
      </c>
      <c r="P578" s="218" t="str">
        <f t="shared" si="67"/>
        <v/>
      </c>
      <c r="Q578" s="217" t="str">
        <f t="shared" si="68"/>
        <v/>
      </c>
      <c r="R578" s="217" t="str">
        <f t="shared" si="69"/>
        <v/>
      </c>
      <c r="S578" s="219" t="str">
        <f t="shared" si="70"/>
        <v/>
      </c>
      <c r="T578" s="220" t="str">
        <f xml:space="preserve"> IF(AND($E578&gt;0,H578&lt;&gt;""),IF( H578="A", $E578, IF( H578="B", $E578 * Prozent_B, IF( H578="C", $E578 *Prozent_C, IF( H578="D", 0, "Fehler" ) ) ) ), "")</f>
        <v/>
      </c>
      <c r="U578" s="220" t="str">
        <f xml:space="preserve"> IF( $E578&gt;0,IF(K578&gt;0, IF( K578="A", $E578, IF( K578="B", $E578 * Prozent_B, IF( K578="C", $E578 *Prozent_C, IF( K578="D", 0, "Fehler" ) ) ) ),T578), "")</f>
        <v/>
      </c>
      <c r="V578" s="213" t="str">
        <f t="shared" si="71"/>
        <v/>
      </c>
    </row>
    <row r="579" spans="1:22" ht="14.6" thickBot="1" x14ac:dyDescent="0.35">
      <c r="A579" s="222" t="s">
        <v>1558</v>
      </c>
      <c r="B579" s="223"/>
      <c r="C579" s="222" t="s">
        <v>1032</v>
      </c>
      <c r="D579" s="223" t="s">
        <v>68</v>
      </c>
      <c r="E579" s="223"/>
      <c r="F579" s="223"/>
      <c r="G579" s="226"/>
      <c r="H579" s="43"/>
      <c r="I579" s="42"/>
      <c r="J579" s="42"/>
      <c r="K579" s="213"/>
      <c r="L579" s="215"/>
      <c r="M579" s="216" t="str">
        <f t="shared" si="64"/>
        <v>Muss</v>
      </c>
      <c r="N579" s="217" t="str">
        <f t="shared" si="65"/>
        <v/>
      </c>
      <c r="O579" s="217" t="str">
        <f t="shared" si="66"/>
        <v/>
      </c>
      <c r="P579" s="218" t="str">
        <f t="shared" si="67"/>
        <v/>
      </c>
      <c r="Q579" s="217" t="str">
        <f t="shared" si="68"/>
        <v/>
      </c>
      <c r="R579" s="217" t="str">
        <f t="shared" si="69"/>
        <v/>
      </c>
      <c r="S579" s="219" t="str">
        <f t="shared" si="70"/>
        <v/>
      </c>
      <c r="T579" s="220" t="str">
        <f xml:space="preserve"> IF(AND($E579&gt;0,H579&lt;&gt;""),IF( H579="A", $E579, IF( H579="B", $E579 * Prozent_B, IF( H579="C", $E579 *Prozent_C, IF( H579="D", 0, "Fehler" ) ) ) ), "")</f>
        <v/>
      </c>
      <c r="U579" s="220" t="str">
        <f xml:space="preserve"> IF( $E579&gt;0,IF(K579&gt;0, IF( K579="A", $E579, IF( K579="B", $E579 * Prozent_B, IF( K579="C", $E579 *Prozent_C, IF( K579="D", 0, "Fehler" ) ) ) ),T579), "")</f>
        <v/>
      </c>
      <c r="V579" s="213" t="str">
        <f t="shared" si="71"/>
        <v/>
      </c>
    </row>
    <row r="580" spans="1:22" ht="14.6" thickBot="1" x14ac:dyDescent="0.35">
      <c r="A580" s="222" t="s">
        <v>1559</v>
      </c>
      <c r="B580" s="223"/>
      <c r="C580" s="222" t="s">
        <v>1033</v>
      </c>
      <c r="D580" s="223" t="s">
        <v>68</v>
      </c>
      <c r="E580" s="223"/>
      <c r="F580" s="223"/>
      <c r="G580" s="226"/>
      <c r="H580" s="43"/>
      <c r="I580" s="42"/>
      <c r="J580" s="42"/>
      <c r="K580" s="213"/>
      <c r="L580" s="215"/>
      <c r="M580" s="216" t="str">
        <f t="shared" si="64"/>
        <v>Muss</v>
      </c>
      <c r="N580" s="217" t="str">
        <f t="shared" si="65"/>
        <v/>
      </c>
      <c r="O580" s="217" t="str">
        <f t="shared" si="66"/>
        <v/>
      </c>
      <c r="P580" s="218" t="str">
        <f t="shared" si="67"/>
        <v/>
      </c>
      <c r="Q580" s="217" t="str">
        <f t="shared" si="68"/>
        <v/>
      </c>
      <c r="R580" s="217" t="str">
        <f t="shared" si="69"/>
        <v/>
      </c>
      <c r="S580" s="219" t="str">
        <f t="shared" si="70"/>
        <v/>
      </c>
      <c r="T580" s="220" t="str">
        <f xml:space="preserve"> IF(AND($E580&gt;0,H580&lt;&gt;""),IF( H580="A", $E580, IF( H580="B", $E580 * Prozent_B, IF( H580="C", $E580 *Prozent_C, IF( H580="D", 0, "Fehler" ) ) ) ), "")</f>
        <v/>
      </c>
      <c r="U580" s="220" t="str">
        <f xml:space="preserve"> IF( $E580&gt;0,IF(K580&gt;0, IF( K580="A", $E580, IF( K580="B", $E580 * Prozent_B, IF( K580="C", $E580 *Prozent_C, IF( K580="D", 0, "Fehler" ) ) ) ),T580), "")</f>
        <v/>
      </c>
      <c r="V580" s="213" t="str">
        <f t="shared" si="71"/>
        <v/>
      </c>
    </row>
    <row r="581" spans="1:22" ht="42.9" thickBot="1" x14ac:dyDescent="0.35">
      <c r="A581" s="222" t="s">
        <v>1560</v>
      </c>
      <c r="B581" s="223"/>
      <c r="C581" s="222" t="s">
        <v>630</v>
      </c>
      <c r="D581" s="223" t="s">
        <v>68</v>
      </c>
      <c r="E581" s="223"/>
      <c r="F581" s="223"/>
      <c r="G581" s="226"/>
      <c r="H581" s="43"/>
      <c r="I581" s="42"/>
      <c r="J581" s="42"/>
      <c r="K581" s="213"/>
      <c r="L581" s="215"/>
      <c r="M581" s="216" t="str">
        <f t="shared" si="64"/>
        <v>Muss</v>
      </c>
      <c r="N581" s="217" t="str">
        <f t="shared" si="65"/>
        <v/>
      </c>
      <c r="O581" s="217" t="str">
        <f t="shared" si="66"/>
        <v/>
      </c>
      <c r="P581" s="218" t="str">
        <f t="shared" si="67"/>
        <v/>
      </c>
      <c r="Q581" s="217" t="str">
        <f t="shared" si="68"/>
        <v/>
      </c>
      <c r="R581" s="217" t="str">
        <f t="shared" si="69"/>
        <v/>
      </c>
      <c r="S581" s="219" t="str">
        <f t="shared" si="70"/>
        <v/>
      </c>
      <c r="T581" s="220" t="str">
        <f xml:space="preserve"> IF(AND($E581&gt;0,H581&lt;&gt;""),IF( H581="A", $E581, IF( H581="B", $E581 * Prozent_B, IF( H581="C", $E581 *Prozent_C, IF( H581="D", 0, "Fehler" ) ) ) ), "")</f>
        <v/>
      </c>
      <c r="U581" s="220" t="str">
        <f xml:space="preserve"> IF( $E581&gt;0,IF(K581&gt;0, IF( K581="A", $E581, IF( K581="B", $E581 * Prozent_B, IF( K581="C", $E581 *Prozent_C, IF( K581="D", 0, "Fehler" ) ) ) ),T581), "")</f>
        <v/>
      </c>
      <c r="V581" s="213" t="str">
        <f t="shared" si="71"/>
        <v/>
      </c>
    </row>
    <row r="582" spans="1:22" ht="16.75" thickBot="1" x14ac:dyDescent="0.35">
      <c r="A582" s="222"/>
      <c r="B582" s="223"/>
      <c r="C582" s="227" t="s">
        <v>1034</v>
      </c>
      <c r="D582" s="223"/>
      <c r="E582" s="223"/>
      <c r="F582" s="223"/>
      <c r="G582" s="226"/>
      <c r="H582" s="43"/>
      <c r="I582" s="42"/>
      <c r="J582" s="42"/>
      <c r="K582" s="213"/>
      <c r="L582" s="215"/>
      <c r="M582" s="216" t="str">
        <f t="shared" si="64"/>
        <v/>
      </c>
      <c r="N582" s="217" t="str">
        <f t="shared" si="65"/>
        <v/>
      </c>
      <c r="O582" s="217" t="str">
        <f t="shared" si="66"/>
        <v/>
      </c>
      <c r="P582" s="218" t="str">
        <f t="shared" si="67"/>
        <v/>
      </c>
      <c r="Q582" s="217" t="str">
        <f t="shared" si="68"/>
        <v/>
      </c>
      <c r="R582" s="217" t="str">
        <f t="shared" si="69"/>
        <v/>
      </c>
      <c r="S582" s="219" t="str">
        <f t="shared" si="70"/>
        <v/>
      </c>
      <c r="T582" s="220" t="str">
        <f xml:space="preserve"> IF(AND($E582&gt;0,H582&lt;&gt;""),IF( H582="A", $E582, IF( H582="B", $E582 * Prozent_B, IF( H582="C", $E582 *Prozent_C, IF( H582="D", 0, "Fehler" ) ) ) ), "")</f>
        <v/>
      </c>
      <c r="U582" s="220" t="str">
        <f xml:space="preserve"> IF( $E582&gt;0,IF(K582&gt;0, IF( K582="A", $E582, IF( K582="B", $E582 * Prozent_B, IF( K582="C", $E582 *Prozent_C, IF( K582="D", 0, "Fehler" ) ) ) ),T582), "")</f>
        <v/>
      </c>
      <c r="V582" s="213" t="str">
        <f t="shared" si="71"/>
        <v/>
      </c>
    </row>
    <row r="583" spans="1:22" ht="28.75" thickBot="1" x14ac:dyDescent="0.35">
      <c r="A583" s="222"/>
      <c r="B583" s="223"/>
      <c r="C583" s="222" t="s">
        <v>631</v>
      </c>
      <c r="D583" s="223"/>
      <c r="E583" s="223"/>
      <c r="F583" s="223"/>
      <c r="G583" s="226"/>
      <c r="H583" s="43"/>
      <c r="I583" s="42"/>
      <c r="J583" s="42"/>
      <c r="K583" s="213"/>
      <c r="L583" s="215"/>
      <c r="M583" s="216" t="str">
        <f t="shared" si="64"/>
        <v/>
      </c>
      <c r="N583" s="217" t="str">
        <f t="shared" si="65"/>
        <v/>
      </c>
      <c r="O583" s="217" t="str">
        <f t="shared" si="66"/>
        <v/>
      </c>
      <c r="P583" s="218" t="str">
        <f t="shared" si="67"/>
        <v/>
      </c>
      <c r="Q583" s="217" t="str">
        <f t="shared" si="68"/>
        <v/>
      </c>
      <c r="R583" s="217" t="str">
        <f t="shared" si="69"/>
        <v/>
      </c>
      <c r="S583" s="219" t="str">
        <f t="shared" si="70"/>
        <v/>
      </c>
      <c r="T583" s="220" t="str">
        <f xml:space="preserve"> IF(AND($E583&gt;0,H583&lt;&gt;""),IF( H583="A", $E583, IF( H583="B", $E583 * Prozent_B, IF( H583="C", $E583 *Prozent_C, IF( H583="D", 0, "Fehler" ) ) ) ), "")</f>
        <v/>
      </c>
      <c r="U583" s="220" t="str">
        <f xml:space="preserve"> IF( $E583&gt;0,IF(K583&gt;0, IF( K583="A", $E583, IF( K583="B", $E583 * Prozent_B, IF( K583="C", $E583 *Prozent_C, IF( K583="D", 0, "Fehler" ) ) ) ),T583), "")</f>
        <v/>
      </c>
      <c r="V583" s="213" t="str">
        <f t="shared" si="71"/>
        <v/>
      </c>
    </row>
    <row r="584" spans="1:22" ht="71.150000000000006" thickBot="1" x14ac:dyDescent="0.35">
      <c r="A584" s="222" t="s">
        <v>1561</v>
      </c>
      <c r="B584" s="223"/>
      <c r="C584" s="222" t="s">
        <v>632</v>
      </c>
      <c r="D584" s="223" t="s">
        <v>68</v>
      </c>
      <c r="E584" s="223"/>
      <c r="F584" s="223"/>
      <c r="G584" s="226"/>
      <c r="H584" s="43"/>
      <c r="I584" s="42"/>
      <c r="J584" s="42"/>
      <c r="K584" s="213"/>
      <c r="L584" s="215"/>
      <c r="M584" s="216" t="str">
        <f t="shared" si="64"/>
        <v>Muss</v>
      </c>
      <c r="N584" s="217" t="str">
        <f t="shared" si="65"/>
        <v/>
      </c>
      <c r="O584" s="217" t="str">
        <f t="shared" si="66"/>
        <v/>
      </c>
      <c r="P584" s="218" t="str">
        <f t="shared" si="67"/>
        <v/>
      </c>
      <c r="Q584" s="217" t="str">
        <f t="shared" si="68"/>
        <v/>
      </c>
      <c r="R584" s="217" t="str">
        <f t="shared" si="69"/>
        <v/>
      </c>
      <c r="S584" s="219" t="str">
        <f t="shared" si="70"/>
        <v/>
      </c>
      <c r="T584" s="220" t="str">
        <f xml:space="preserve"> IF(AND($E584&gt;0,H584&lt;&gt;""),IF( H584="A", $E584, IF( H584="B", $E584 * Prozent_B, IF( H584="C", $E584 *Prozent_C, IF( H584="D", 0, "Fehler" ) ) ) ), "")</f>
        <v/>
      </c>
      <c r="U584" s="220" t="str">
        <f xml:space="preserve"> IF( $E584&gt;0,IF(K584&gt;0, IF( K584="A", $E584, IF( K584="B", $E584 * Prozent_B, IF( K584="C", $E584 *Prozent_C, IF( K584="D", 0, "Fehler" ) ) ) ),T584), "")</f>
        <v/>
      </c>
      <c r="V584" s="213" t="str">
        <f t="shared" si="71"/>
        <v/>
      </c>
    </row>
    <row r="585" spans="1:22" ht="14.6" thickBot="1" x14ac:dyDescent="0.35">
      <c r="A585" s="222" t="s">
        <v>1562</v>
      </c>
      <c r="B585" s="223"/>
      <c r="C585" s="222" t="s">
        <v>633</v>
      </c>
      <c r="D585" s="223" t="s">
        <v>68</v>
      </c>
      <c r="E585" s="223"/>
      <c r="F585" s="223"/>
      <c r="G585" s="226"/>
      <c r="H585" s="43"/>
      <c r="I585" s="42"/>
      <c r="J585" s="42"/>
      <c r="K585" s="213"/>
      <c r="L585" s="215"/>
      <c r="M585" s="216" t="str">
        <f t="shared" si="64"/>
        <v>Muss</v>
      </c>
      <c r="N585" s="217" t="str">
        <f t="shared" si="65"/>
        <v/>
      </c>
      <c r="O585" s="217" t="str">
        <f t="shared" si="66"/>
        <v/>
      </c>
      <c r="P585" s="218" t="str">
        <f t="shared" si="67"/>
        <v/>
      </c>
      <c r="Q585" s="217" t="str">
        <f t="shared" si="68"/>
        <v/>
      </c>
      <c r="R585" s="217" t="str">
        <f t="shared" si="69"/>
        <v/>
      </c>
      <c r="S585" s="219" t="str">
        <f t="shared" si="70"/>
        <v/>
      </c>
      <c r="T585" s="220" t="str">
        <f xml:space="preserve"> IF(AND($E585&gt;0,H585&lt;&gt;""),IF( H585="A", $E585, IF( H585="B", $E585 * Prozent_B, IF( H585="C", $E585 *Prozent_C, IF( H585="D", 0, "Fehler" ) ) ) ), "")</f>
        <v/>
      </c>
      <c r="U585" s="220" t="str">
        <f xml:space="preserve"> IF( $E585&gt;0,IF(K585&gt;0, IF( K585="A", $E585, IF( K585="B", $E585 * Prozent_B, IF( K585="C", $E585 *Prozent_C, IF( K585="D", 0, "Fehler" ) ) ) ),T585), "")</f>
        <v/>
      </c>
      <c r="V585" s="213" t="str">
        <f t="shared" si="71"/>
        <v/>
      </c>
    </row>
    <row r="586" spans="1:22" ht="16.75" thickBot="1" x14ac:dyDescent="0.35">
      <c r="A586" s="222"/>
      <c r="B586" s="223"/>
      <c r="C586" s="227" t="s">
        <v>1035</v>
      </c>
      <c r="D586" s="223"/>
      <c r="E586" s="223"/>
      <c r="F586" s="223"/>
      <c r="G586" s="226"/>
      <c r="H586" s="43"/>
      <c r="I586" s="42"/>
      <c r="J586" s="42"/>
      <c r="K586" s="213"/>
      <c r="L586" s="215"/>
      <c r="M586" s="216" t="str">
        <f t="shared" ref="M586:M649" si="72">IF(ISERR(VALUE(SUBSTITUTE(A586,CHAR(160),""))),"",(IF(ISERROR(SEARCH("X",D586)),"Soll","Muss")))</f>
        <v/>
      </c>
      <c r="N586" s="217" t="str">
        <f t="shared" ref="N586:N649" si="73">IF(AND(D586="x",F586&lt;&gt;""), "Fehler", "")</f>
        <v/>
      </c>
      <c r="O586" s="217" t="str">
        <f t="shared" ref="O586:O649" si="74">IF(M586="","",
      IF(M586="Soll",
           IF(NOT(ISNUMBER(E586)),"Fehler in Punktespalte",
                IF(NOT(E586&gt;0),"Fehler: Negative Punktzahl","")
               ),""
          )
     )</f>
        <v/>
      </c>
      <c r="P586" s="218" t="str">
        <f t="shared" ref="P586:P649" si="75">IF( AND(E586&gt;0,M586&lt;&gt;"soll"), "Fehler", "")</f>
        <v/>
      </c>
      <c r="Q586" s="217" t="str">
        <f t="shared" ref="Q586:Q649" si="76">IF( AND(A586="",D586="x"), "Fehler", "")</f>
        <v/>
      </c>
      <c r="R586" s="217" t="str">
        <f t="shared" ref="R586:R649" si="77">IF(AND(M586="Muss",NOT(E586="")),"Fehler","")</f>
        <v/>
      </c>
      <c r="S586" s="219" t="str">
        <f t="shared" ref="S586:S649" si="78">IF(
AND(F586&lt;&gt;"",OR(
ISERROR(SEARCH("Konzept",C586)),
ISERROR(SEARCH("benannt",C586)),
ISERROR(SEARCH("benennt",C586)),
ISERROR(SEARCH("gibt an",C586)),
ISERROR(SEARCH("erklärt",C586)),
ISERROR(SEARCH("erläutert",C586)),
))," 'E' richtig?",
IF(
AND(F586="",OR(
ISNUMBER(SEARCH("Konzept",C586)),
ISNUMBER(SEARCH("benannt",C586)),
ISNUMBER(SEARCH("benennt",C586)),
ISNUMBER(SEARCH("gibt an",C586)),
ISNUMBER(SEARCH("erklärt",C586)),
ISNUMBER(SEARCH("erläutert",C586))
)),"Fehlt hier 'E' ?",""))</f>
        <v/>
      </c>
      <c r="T586" s="220" t="str">
        <f xml:space="preserve"> IF(AND($E586&gt;0,H586&lt;&gt;""),IF( H586="A", $E586, IF( H586="B", $E586 * Prozent_B, IF( H586="C", $E586 *Prozent_C, IF( H586="D", 0, "Fehler" ) ) ) ), "")</f>
        <v/>
      </c>
      <c r="U586" s="220" t="str">
        <f xml:space="preserve"> IF( $E586&gt;0,IF(K586&gt;0, IF( K586="A", $E586, IF( K586="B", $E586 * Prozent_B, IF( K586="C", $E586 *Prozent_C, IF( K586="D", 0, "Fehler" ) ) ) ),T586), "")</f>
        <v/>
      </c>
      <c r="V586" s="213" t="str">
        <f t="shared" ref="V586:V649" si="79" xml:space="preserve"> IF( $M586 ="muss", IF(H586&lt;&gt;"",IF(IF(K586&gt;0, K586,H586)&lt;&gt;"A", "Fehler", ""), ""),"")</f>
        <v/>
      </c>
    </row>
    <row r="587" spans="1:22" ht="127.75" thickBot="1" x14ac:dyDescent="0.35">
      <c r="A587" s="222" t="s">
        <v>1563</v>
      </c>
      <c r="B587" s="223"/>
      <c r="C587" s="222" t="s">
        <v>634</v>
      </c>
      <c r="D587" s="223" t="s">
        <v>68</v>
      </c>
      <c r="E587" s="223"/>
      <c r="F587" s="223"/>
      <c r="G587" s="226"/>
      <c r="H587" s="43"/>
      <c r="I587" s="42"/>
      <c r="J587" s="42"/>
      <c r="K587" s="213"/>
      <c r="L587" s="215"/>
      <c r="M587" s="216" t="str">
        <f t="shared" si="72"/>
        <v>Muss</v>
      </c>
      <c r="N587" s="217" t="str">
        <f t="shared" si="73"/>
        <v/>
      </c>
      <c r="O587" s="217" t="str">
        <f t="shared" si="74"/>
        <v/>
      </c>
      <c r="P587" s="218" t="str">
        <f t="shared" si="75"/>
        <v/>
      </c>
      <c r="Q587" s="217" t="str">
        <f t="shared" si="76"/>
        <v/>
      </c>
      <c r="R587" s="217" t="str">
        <f t="shared" si="77"/>
        <v/>
      </c>
      <c r="S587" s="219" t="str">
        <f t="shared" si="78"/>
        <v/>
      </c>
      <c r="T587" s="220" t="str">
        <f xml:space="preserve"> IF(AND($E587&gt;0,H587&lt;&gt;""),IF( H587="A", $E587, IF( H587="B", $E587 * Prozent_B, IF( H587="C", $E587 *Prozent_C, IF( H587="D", 0, "Fehler" ) ) ) ), "")</f>
        <v/>
      </c>
      <c r="U587" s="220" t="str">
        <f xml:space="preserve"> IF( $E587&gt;0,IF(K587&gt;0, IF( K587="A", $E587, IF( K587="B", $E587 * Prozent_B, IF( K587="C", $E587 *Prozent_C, IF( K587="D", 0, "Fehler" ) ) ) ),T587), "")</f>
        <v/>
      </c>
      <c r="V587" s="213" t="str">
        <f t="shared" si="79"/>
        <v/>
      </c>
    </row>
    <row r="588" spans="1:22" ht="42.9" thickBot="1" x14ac:dyDescent="0.35">
      <c r="A588" s="222" t="s">
        <v>1564</v>
      </c>
      <c r="B588" s="223"/>
      <c r="C588" s="222" t="s">
        <v>635</v>
      </c>
      <c r="D588" s="223" t="s">
        <v>68</v>
      </c>
      <c r="E588" s="223"/>
      <c r="F588" s="223"/>
      <c r="G588" s="226"/>
      <c r="H588" s="43"/>
      <c r="I588" s="42"/>
      <c r="J588" s="42"/>
      <c r="K588" s="213"/>
      <c r="L588" s="215"/>
      <c r="M588" s="216" t="str">
        <f t="shared" si="72"/>
        <v>Muss</v>
      </c>
      <c r="N588" s="217" t="str">
        <f t="shared" si="73"/>
        <v/>
      </c>
      <c r="O588" s="217" t="str">
        <f t="shared" si="74"/>
        <v/>
      </c>
      <c r="P588" s="218" t="str">
        <f t="shared" si="75"/>
        <v/>
      </c>
      <c r="Q588" s="217" t="str">
        <f t="shared" si="76"/>
        <v/>
      </c>
      <c r="R588" s="217" t="str">
        <f t="shared" si="77"/>
        <v/>
      </c>
      <c r="S588" s="219" t="str">
        <f t="shared" si="78"/>
        <v/>
      </c>
      <c r="T588" s="220" t="str">
        <f xml:space="preserve"> IF(AND($E588&gt;0,H588&lt;&gt;""),IF( H588="A", $E588, IF( H588="B", $E588 * Prozent_B, IF( H588="C", $E588 *Prozent_C, IF( H588="D", 0, "Fehler" ) ) ) ), "")</f>
        <v/>
      </c>
      <c r="U588" s="220" t="str">
        <f xml:space="preserve"> IF( $E588&gt;0,IF(K588&gt;0, IF( K588="A", $E588, IF( K588="B", $E588 * Prozent_B, IF( K588="C", $E588 *Prozent_C, IF( K588="D", 0, "Fehler" ) ) ) ),T588), "")</f>
        <v/>
      </c>
      <c r="V588" s="213" t="str">
        <f t="shared" si="79"/>
        <v/>
      </c>
    </row>
    <row r="589" spans="1:22" ht="28.75" thickBot="1" x14ac:dyDescent="0.35">
      <c r="A589" s="222" t="s">
        <v>1565</v>
      </c>
      <c r="B589" s="223"/>
      <c r="C589" s="222" t="s">
        <v>636</v>
      </c>
      <c r="D589" s="223" t="s">
        <v>68</v>
      </c>
      <c r="E589" s="223"/>
      <c r="F589" s="223" t="s">
        <v>326</v>
      </c>
      <c r="G589" s="226"/>
      <c r="H589" s="43"/>
      <c r="I589" s="42"/>
      <c r="J589" s="42"/>
      <c r="K589" s="213"/>
      <c r="L589" s="215"/>
      <c r="M589" s="216" t="str">
        <f t="shared" si="72"/>
        <v>Muss</v>
      </c>
      <c r="N589" s="217" t="str">
        <f t="shared" si="73"/>
        <v>Fehler</v>
      </c>
      <c r="O589" s="217" t="str">
        <f t="shared" si="74"/>
        <v/>
      </c>
      <c r="P589" s="218" t="str">
        <f t="shared" si="75"/>
        <v/>
      </c>
      <c r="Q589" s="217" t="str">
        <f t="shared" si="76"/>
        <v/>
      </c>
      <c r="R589" s="217" t="str">
        <f t="shared" si="77"/>
        <v/>
      </c>
      <c r="S589" s="219" t="str">
        <f t="shared" si="78"/>
        <v xml:space="preserve"> 'E' richtig?</v>
      </c>
      <c r="T589" s="220" t="str">
        <f xml:space="preserve"> IF(AND($E589&gt;0,H589&lt;&gt;""),IF( H589="A", $E589, IF( H589="B", $E589 * Prozent_B, IF( H589="C", $E589 *Prozent_C, IF( H589="D", 0, "Fehler" ) ) ) ), "")</f>
        <v/>
      </c>
      <c r="U589" s="220" t="str">
        <f xml:space="preserve"> IF( $E589&gt;0,IF(K589&gt;0, IF( K589="A", $E589, IF( K589="B", $E589 * Prozent_B, IF( K589="C", $E589 *Prozent_C, IF( K589="D", 0, "Fehler" ) ) ) ),T589), "")</f>
        <v/>
      </c>
      <c r="V589" s="213" t="str">
        <f t="shared" si="79"/>
        <v/>
      </c>
    </row>
    <row r="590" spans="1:22" ht="85.3" thickBot="1" x14ac:dyDescent="0.35">
      <c r="A590" s="222" t="s">
        <v>1566</v>
      </c>
      <c r="B590" s="223"/>
      <c r="C590" s="222" t="s">
        <v>637</v>
      </c>
      <c r="D590" s="223" t="s">
        <v>68</v>
      </c>
      <c r="E590" s="223"/>
      <c r="F590" s="223"/>
      <c r="G590" s="226"/>
      <c r="H590" s="43"/>
      <c r="I590" s="42"/>
      <c r="J590" s="42"/>
      <c r="K590" s="213"/>
      <c r="L590" s="215"/>
      <c r="M590" s="216" t="str">
        <f t="shared" si="72"/>
        <v>Muss</v>
      </c>
      <c r="N590" s="217" t="str">
        <f t="shared" si="73"/>
        <v/>
      </c>
      <c r="O590" s="217" t="str">
        <f t="shared" si="74"/>
        <v/>
      </c>
      <c r="P590" s="218" t="str">
        <f t="shared" si="75"/>
        <v/>
      </c>
      <c r="Q590" s="217" t="str">
        <f t="shared" si="76"/>
        <v/>
      </c>
      <c r="R590" s="217" t="str">
        <f t="shared" si="77"/>
        <v/>
      </c>
      <c r="S590" s="219" t="str">
        <f t="shared" si="78"/>
        <v/>
      </c>
      <c r="T590" s="220" t="str">
        <f xml:space="preserve"> IF(AND($E590&gt;0,H590&lt;&gt;""),IF( H590="A", $E590, IF( H590="B", $E590 * Prozent_B, IF( H590="C", $E590 *Prozent_C, IF( H590="D", 0, "Fehler" ) ) ) ), "")</f>
        <v/>
      </c>
      <c r="U590" s="220" t="str">
        <f xml:space="preserve"> IF( $E590&gt;0,IF(K590&gt;0, IF( K590="A", $E590, IF( K590="B", $E590 * Prozent_B, IF( K590="C", $E590 *Prozent_C, IF( K590="D", 0, "Fehler" ) ) ) ),T590), "")</f>
        <v/>
      </c>
      <c r="V590" s="213" t="str">
        <f t="shared" si="79"/>
        <v/>
      </c>
    </row>
    <row r="591" spans="1:22" ht="42.9" thickBot="1" x14ac:dyDescent="0.35">
      <c r="A591" s="222" t="s">
        <v>1567</v>
      </c>
      <c r="B591" s="223"/>
      <c r="C591" s="222" t="s">
        <v>638</v>
      </c>
      <c r="D591" s="223" t="s">
        <v>68</v>
      </c>
      <c r="E591" s="223"/>
      <c r="F591" s="223"/>
      <c r="G591" s="226"/>
      <c r="H591" s="43"/>
      <c r="I591" s="42"/>
      <c r="J591" s="42"/>
      <c r="K591" s="213"/>
      <c r="L591" s="215"/>
      <c r="M591" s="216" t="str">
        <f t="shared" si="72"/>
        <v>Muss</v>
      </c>
      <c r="N591" s="217" t="str">
        <f t="shared" si="73"/>
        <v/>
      </c>
      <c r="O591" s="217" t="str">
        <f t="shared" si="74"/>
        <v/>
      </c>
      <c r="P591" s="218" t="str">
        <f t="shared" si="75"/>
        <v/>
      </c>
      <c r="Q591" s="217" t="str">
        <f t="shared" si="76"/>
        <v/>
      </c>
      <c r="R591" s="217" t="str">
        <f t="shared" si="77"/>
        <v/>
      </c>
      <c r="S591" s="219" t="str">
        <f t="shared" si="78"/>
        <v/>
      </c>
      <c r="T591" s="220" t="str">
        <f xml:space="preserve"> IF(AND($E591&gt;0,H591&lt;&gt;""),IF( H591="A", $E591, IF( H591="B", $E591 * Prozent_B, IF( H591="C", $E591 *Prozent_C, IF( H591="D", 0, "Fehler" ) ) ) ), "")</f>
        <v/>
      </c>
      <c r="U591" s="220" t="str">
        <f xml:space="preserve"> IF( $E591&gt;0,IF(K591&gt;0, IF( K591="A", $E591, IF( K591="B", $E591 * Prozent_B, IF( K591="C", $E591 *Prozent_C, IF( K591="D", 0, "Fehler" ) ) ) ),T591), "")</f>
        <v/>
      </c>
      <c r="V591" s="213" t="str">
        <f t="shared" si="79"/>
        <v/>
      </c>
    </row>
    <row r="592" spans="1:22" ht="16.75" thickBot="1" x14ac:dyDescent="0.35">
      <c r="A592" s="222"/>
      <c r="B592" s="223"/>
      <c r="C592" s="227" t="s">
        <v>1036</v>
      </c>
      <c r="D592" s="223"/>
      <c r="E592" s="223"/>
      <c r="F592" s="223"/>
      <c r="G592" s="226"/>
      <c r="H592" s="43"/>
      <c r="I592" s="42"/>
      <c r="J592" s="42"/>
      <c r="K592" s="213"/>
      <c r="L592" s="215"/>
      <c r="M592" s="216" t="str">
        <f t="shared" si="72"/>
        <v/>
      </c>
      <c r="N592" s="217" t="str">
        <f t="shared" si="73"/>
        <v/>
      </c>
      <c r="O592" s="217" t="str">
        <f t="shared" si="74"/>
        <v/>
      </c>
      <c r="P592" s="218" t="str">
        <f t="shared" si="75"/>
        <v/>
      </c>
      <c r="Q592" s="217" t="str">
        <f t="shared" si="76"/>
        <v/>
      </c>
      <c r="R592" s="217" t="str">
        <f t="shared" si="77"/>
        <v/>
      </c>
      <c r="S592" s="219" t="str">
        <f t="shared" si="78"/>
        <v/>
      </c>
      <c r="T592" s="220" t="str">
        <f xml:space="preserve"> IF(AND($E592&gt;0,H592&lt;&gt;""),IF( H592="A", $E592, IF( H592="B", $E592 * Prozent_B, IF( H592="C", $E592 *Prozent_C, IF( H592="D", 0, "Fehler" ) ) ) ), "")</f>
        <v/>
      </c>
      <c r="U592" s="220" t="str">
        <f xml:space="preserve"> IF( $E592&gt;0,IF(K592&gt;0, IF( K592="A", $E592, IF( K592="B", $E592 * Prozent_B, IF( K592="C", $E592 *Prozent_C, IF( K592="D", 0, "Fehler" ) ) ) ),T592), "")</f>
        <v/>
      </c>
      <c r="V592" s="213" t="str">
        <f t="shared" si="79"/>
        <v/>
      </c>
    </row>
    <row r="593" spans="1:22" ht="99.45" thickBot="1" x14ac:dyDescent="0.35">
      <c r="A593" s="222"/>
      <c r="B593" s="223"/>
      <c r="C593" s="222" t="s">
        <v>639</v>
      </c>
      <c r="D593" s="223"/>
      <c r="E593" s="223"/>
      <c r="F593" s="223"/>
      <c r="G593" s="226"/>
      <c r="H593" s="43"/>
      <c r="I593" s="42"/>
      <c r="J593" s="42"/>
      <c r="K593" s="213"/>
      <c r="L593" s="215"/>
      <c r="M593" s="216" t="str">
        <f t="shared" si="72"/>
        <v/>
      </c>
      <c r="N593" s="217" t="str">
        <f t="shared" si="73"/>
        <v/>
      </c>
      <c r="O593" s="217" t="str">
        <f t="shared" si="74"/>
        <v/>
      </c>
      <c r="P593" s="218" t="str">
        <f t="shared" si="75"/>
        <v/>
      </c>
      <c r="Q593" s="217" t="str">
        <f t="shared" si="76"/>
        <v/>
      </c>
      <c r="R593" s="217" t="str">
        <f t="shared" si="77"/>
        <v/>
      </c>
      <c r="S593" s="219" t="str">
        <f t="shared" si="78"/>
        <v/>
      </c>
      <c r="T593" s="220" t="str">
        <f xml:space="preserve"> IF(AND($E593&gt;0,H593&lt;&gt;""),IF( H593="A", $E593, IF( H593="B", $E593 * Prozent_B, IF( H593="C", $E593 *Prozent_C, IF( H593="D", 0, "Fehler" ) ) ) ), "")</f>
        <v/>
      </c>
      <c r="U593" s="220" t="str">
        <f xml:space="preserve"> IF( $E593&gt;0,IF(K593&gt;0, IF( K593="A", $E593, IF( K593="B", $E593 * Prozent_B, IF( K593="C", $E593 *Prozent_C, IF( K593="D", 0, "Fehler" ) ) ) ),T593), "")</f>
        <v/>
      </c>
      <c r="V593" s="213" t="str">
        <f t="shared" si="79"/>
        <v/>
      </c>
    </row>
    <row r="594" spans="1:22" ht="28.75" thickBot="1" x14ac:dyDescent="0.35">
      <c r="A594" s="222" t="s">
        <v>1568</v>
      </c>
      <c r="B594" s="223"/>
      <c r="C594" s="222" t="s">
        <v>640</v>
      </c>
      <c r="D594" s="223" t="s">
        <v>68</v>
      </c>
      <c r="E594" s="223"/>
      <c r="F594" s="223"/>
      <c r="G594" s="226"/>
      <c r="H594" s="43"/>
      <c r="I594" s="42"/>
      <c r="J594" s="42"/>
      <c r="K594" s="213"/>
      <c r="L594" s="215"/>
      <c r="M594" s="216" t="str">
        <f t="shared" si="72"/>
        <v>Muss</v>
      </c>
      <c r="N594" s="217" t="str">
        <f t="shared" si="73"/>
        <v/>
      </c>
      <c r="O594" s="217" t="str">
        <f t="shared" si="74"/>
        <v/>
      </c>
      <c r="P594" s="218" t="str">
        <f t="shared" si="75"/>
        <v/>
      </c>
      <c r="Q594" s="217" t="str">
        <f t="shared" si="76"/>
        <v/>
      </c>
      <c r="R594" s="217" t="str">
        <f t="shared" si="77"/>
        <v/>
      </c>
      <c r="S594" s="219" t="str">
        <f t="shared" si="78"/>
        <v/>
      </c>
      <c r="T594" s="220" t="str">
        <f xml:space="preserve"> IF(AND($E594&gt;0,H594&lt;&gt;""),IF( H594="A", $E594, IF( H594="B", $E594 * Prozent_B, IF( H594="C", $E594 *Prozent_C, IF( H594="D", 0, "Fehler" ) ) ) ), "")</f>
        <v/>
      </c>
      <c r="U594" s="220" t="str">
        <f xml:space="preserve"> IF( $E594&gt;0,IF(K594&gt;0, IF( K594="A", $E594, IF( K594="B", $E594 * Prozent_B, IF( K594="C", $E594 *Prozent_C, IF( K594="D", 0, "Fehler" ) ) ) ),T594), "")</f>
        <v/>
      </c>
      <c r="V594" s="213" t="str">
        <f t="shared" si="79"/>
        <v/>
      </c>
    </row>
    <row r="595" spans="1:22" ht="42.9" thickBot="1" x14ac:dyDescent="0.35">
      <c r="A595" s="222" t="s">
        <v>1569</v>
      </c>
      <c r="B595" s="223"/>
      <c r="C595" s="222" t="s">
        <v>641</v>
      </c>
      <c r="D595" s="223" t="s">
        <v>68</v>
      </c>
      <c r="E595" s="223"/>
      <c r="F595" s="223" t="s">
        <v>326</v>
      </c>
      <c r="G595" s="226"/>
      <c r="H595" s="43"/>
      <c r="I595" s="42"/>
      <c r="J595" s="42"/>
      <c r="K595" s="213"/>
      <c r="L595" s="215"/>
      <c r="M595" s="216" t="str">
        <f t="shared" si="72"/>
        <v>Muss</v>
      </c>
      <c r="N595" s="217" t="str">
        <f t="shared" si="73"/>
        <v>Fehler</v>
      </c>
      <c r="O595" s="217" t="str">
        <f t="shared" si="74"/>
        <v/>
      </c>
      <c r="P595" s="218" t="str">
        <f t="shared" si="75"/>
        <v/>
      </c>
      <c r="Q595" s="217" t="str">
        <f t="shared" si="76"/>
        <v/>
      </c>
      <c r="R595" s="217" t="str">
        <f t="shared" si="77"/>
        <v/>
      </c>
      <c r="S595" s="219" t="str">
        <f t="shared" si="78"/>
        <v xml:space="preserve"> 'E' richtig?</v>
      </c>
      <c r="T595" s="220" t="str">
        <f xml:space="preserve"> IF(AND($E595&gt;0,H595&lt;&gt;""),IF( H595="A", $E595, IF( H595="B", $E595 * Prozent_B, IF( H595="C", $E595 *Prozent_C, IF( H595="D", 0, "Fehler" ) ) ) ), "")</f>
        <v/>
      </c>
      <c r="U595" s="220" t="str">
        <f xml:space="preserve"> IF( $E595&gt;0,IF(K595&gt;0, IF( K595="A", $E595, IF( K595="B", $E595 * Prozent_B, IF( K595="C", $E595 *Prozent_C, IF( K595="D", 0, "Fehler" ) ) ) ),T595), "")</f>
        <v/>
      </c>
      <c r="V595" s="213" t="str">
        <f t="shared" si="79"/>
        <v/>
      </c>
    </row>
    <row r="596" spans="1:22" ht="15.9" thickBot="1" x14ac:dyDescent="0.35">
      <c r="A596" s="222"/>
      <c r="B596" s="223"/>
      <c r="C596" s="229" t="s">
        <v>1037</v>
      </c>
      <c r="D596" s="223"/>
      <c r="E596" s="223"/>
      <c r="F596" s="223"/>
      <c r="G596" s="226"/>
      <c r="H596" s="43"/>
      <c r="I596" s="42"/>
      <c r="J596" s="42"/>
      <c r="K596" s="213"/>
      <c r="L596" s="215"/>
      <c r="M596" s="216" t="str">
        <f t="shared" si="72"/>
        <v/>
      </c>
      <c r="N596" s="217" t="str">
        <f t="shared" si="73"/>
        <v/>
      </c>
      <c r="O596" s="217" t="str">
        <f t="shared" si="74"/>
        <v/>
      </c>
      <c r="P596" s="218" t="str">
        <f t="shared" si="75"/>
        <v/>
      </c>
      <c r="Q596" s="217" t="str">
        <f t="shared" si="76"/>
        <v/>
      </c>
      <c r="R596" s="217" t="str">
        <f t="shared" si="77"/>
        <v/>
      </c>
      <c r="S596" s="219" t="str">
        <f t="shared" si="78"/>
        <v/>
      </c>
      <c r="T596" s="220" t="str">
        <f xml:space="preserve"> IF(AND($E596&gt;0,H596&lt;&gt;""),IF( H596="A", $E596, IF( H596="B", $E596 * Prozent_B, IF( H596="C", $E596 *Prozent_C, IF( H596="D", 0, "Fehler" ) ) ) ), "")</f>
        <v/>
      </c>
      <c r="U596" s="220" t="str">
        <f xml:space="preserve"> IF( $E596&gt;0,IF(K596&gt;0, IF( K596="A", $E596, IF( K596="B", $E596 * Prozent_B, IF( K596="C", $E596 *Prozent_C, IF( K596="D", 0, "Fehler" ) ) ) ),T596), "")</f>
        <v/>
      </c>
      <c r="V596" s="213" t="str">
        <f t="shared" si="79"/>
        <v/>
      </c>
    </row>
    <row r="597" spans="1:22" ht="28.75" thickBot="1" x14ac:dyDescent="0.35">
      <c r="A597" s="222" t="s">
        <v>1570</v>
      </c>
      <c r="B597" s="223"/>
      <c r="C597" s="222" t="s">
        <v>642</v>
      </c>
      <c r="D597" s="223" t="s">
        <v>68</v>
      </c>
      <c r="E597" s="223"/>
      <c r="F597" s="223"/>
      <c r="G597" s="226"/>
      <c r="H597" s="43"/>
      <c r="I597" s="42"/>
      <c r="J597" s="42"/>
      <c r="K597" s="213"/>
      <c r="L597" s="215"/>
      <c r="M597" s="216" t="str">
        <f t="shared" si="72"/>
        <v>Muss</v>
      </c>
      <c r="N597" s="217" t="str">
        <f t="shared" si="73"/>
        <v/>
      </c>
      <c r="O597" s="217" t="str">
        <f t="shared" si="74"/>
        <v/>
      </c>
      <c r="P597" s="218" t="str">
        <f t="shared" si="75"/>
        <v/>
      </c>
      <c r="Q597" s="217" t="str">
        <f t="shared" si="76"/>
        <v/>
      </c>
      <c r="R597" s="217" t="str">
        <f t="shared" si="77"/>
        <v/>
      </c>
      <c r="S597" s="219" t="str">
        <f t="shared" si="78"/>
        <v/>
      </c>
      <c r="T597" s="220" t="str">
        <f xml:space="preserve"> IF(AND($E597&gt;0,H597&lt;&gt;""),IF( H597="A", $E597, IF( H597="B", $E597 * Prozent_B, IF( H597="C", $E597 *Prozent_C, IF( H597="D", 0, "Fehler" ) ) ) ), "")</f>
        <v/>
      </c>
      <c r="U597" s="220" t="str">
        <f xml:space="preserve"> IF( $E597&gt;0,IF(K597&gt;0, IF( K597="A", $E597, IF( K597="B", $E597 * Prozent_B, IF( K597="C", $E597 *Prozent_C, IF( K597="D", 0, "Fehler" ) ) ) ),T597), "")</f>
        <v/>
      </c>
      <c r="V597" s="213" t="str">
        <f t="shared" si="79"/>
        <v/>
      </c>
    </row>
    <row r="598" spans="1:22" ht="28.75" thickBot="1" x14ac:dyDescent="0.35">
      <c r="A598" s="222" t="s">
        <v>1571</v>
      </c>
      <c r="B598" s="223"/>
      <c r="C598" s="222" t="s">
        <v>643</v>
      </c>
      <c r="D598" s="223" t="s">
        <v>68</v>
      </c>
      <c r="E598" s="223"/>
      <c r="F598" s="223"/>
      <c r="G598" s="226"/>
      <c r="H598" s="43"/>
      <c r="I598" s="42"/>
      <c r="J598" s="42"/>
      <c r="K598" s="213"/>
      <c r="L598" s="215"/>
      <c r="M598" s="216" t="str">
        <f t="shared" si="72"/>
        <v>Muss</v>
      </c>
      <c r="N598" s="217" t="str">
        <f t="shared" si="73"/>
        <v/>
      </c>
      <c r="O598" s="217" t="str">
        <f t="shared" si="74"/>
        <v/>
      </c>
      <c r="P598" s="218" t="str">
        <f t="shared" si="75"/>
        <v/>
      </c>
      <c r="Q598" s="217" t="str">
        <f t="shared" si="76"/>
        <v/>
      </c>
      <c r="R598" s="217" t="str">
        <f t="shared" si="77"/>
        <v/>
      </c>
      <c r="S598" s="219" t="str">
        <f t="shared" si="78"/>
        <v/>
      </c>
      <c r="T598" s="220" t="str">
        <f xml:space="preserve"> IF(AND($E598&gt;0,H598&lt;&gt;""),IF( H598="A", $E598, IF( H598="B", $E598 * Prozent_B, IF( H598="C", $E598 *Prozent_C, IF( H598="D", 0, "Fehler" ) ) ) ), "")</f>
        <v/>
      </c>
      <c r="U598" s="220" t="str">
        <f xml:space="preserve"> IF( $E598&gt;0,IF(K598&gt;0, IF( K598="A", $E598, IF( K598="B", $E598 * Prozent_B, IF( K598="C", $E598 *Prozent_C, IF( K598="D", 0, "Fehler" ) ) ) ),T598), "")</f>
        <v/>
      </c>
      <c r="V598" s="213" t="str">
        <f t="shared" si="79"/>
        <v/>
      </c>
    </row>
    <row r="599" spans="1:22" ht="14.6" thickBot="1" x14ac:dyDescent="0.35">
      <c r="A599" s="222" t="s">
        <v>1572</v>
      </c>
      <c r="B599" s="223"/>
      <c r="C599" s="222" t="s">
        <v>644</v>
      </c>
      <c r="D599" s="223" t="s">
        <v>68</v>
      </c>
      <c r="E599" s="223"/>
      <c r="F599" s="223"/>
      <c r="G599" s="226"/>
      <c r="H599" s="43"/>
      <c r="I599" s="42"/>
      <c r="J599" s="42"/>
      <c r="K599" s="213"/>
      <c r="L599" s="215"/>
      <c r="M599" s="216" t="str">
        <f t="shared" si="72"/>
        <v>Muss</v>
      </c>
      <c r="N599" s="217" t="str">
        <f t="shared" si="73"/>
        <v/>
      </c>
      <c r="O599" s="217" t="str">
        <f t="shared" si="74"/>
        <v/>
      </c>
      <c r="P599" s="218" t="str">
        <f t="shared" si="75"/>
        <v/>
      </c>
      <c r="Q599" s="217" t="str">
        <f t="shared" si="76"/>
        <v/>
      </c>
      <c r="R599" s="217" t="str">
        <f t="shared" si="77"/>
        <v/>
      </c>
      <c r="S599" s="219" t="str">
        <f t="shared" si="78"/>
        <v/>
      </c>
      <c r="T599" s="220" t="str">
        <f xml:space="preserve"> IF(AND($E599&gt;0,H599&lt;&gt;""),IF( H599="A", $E599, IF( H599="B", $E599 * Prozent_B, IF( H599="C", $E599 *Prozent_C, IF( H599="D", 0, "Fehler" ) ) ) ), "")</f>
        <v/>
      </c>
      <c r="U599" s="220" t="str">
        <f xml:space="preserve"> IF( $E599&gt;0,IF(K599&gt;0, IF( K599="A", $E599, IF( K599="B", $E599 * Prozent_B, IF( K599="C", $E599 *Prozent_C, IF( K599="D", 0, "Fehler" ) ) ) ),T599), "")</f>
        <v/>
      </c>
      <c r="V599" s="213" t="str">
        <f t="shared" si="79"/>
        <v/>
      </c>
    </row>
    <row r="600" spans="1:22" ht="14.6" thickBot="1" x14ac:dyDescent="0.35">
      <c r="A600" s="222" t="s">
        <v>1573</v>
      </c>
      <c r="B600" s="223"/>
      <c r="C600" s="222" t="s">
        <v>645</v>
      </c>
      <c r="D600" s="223" t="s">
        <v>68</v>
      </c>
      <c r="E600" s="223"/>
      <c r="F600" s="223"/>
      <c r="G600" s="226"/>
      <c r="H600" s="43"/>
      <c r="I600" s="42"/>
      <c r="J600" s="42"/>
      <c r="K600" s="213"/>
      <c r="L600" s="215"/>
      <c r="M600" s="216" t="str">
        <f t="shared" si="72"/>
        <v>Muss</v>
      </c>
      <c r="N600" s="217" t="str">
        <f t="shared" si="73"/>
        <v/>
      </c>
      <c r="O600" s="217" t="str">
        <f t="shared" si="74"/>
        <v/>
      </c>
      <c r="P600" s="218" t="str">
        <f t="shared" si="75"/>
        <v/>
      </c>
      <c r="Q600" s="217" t="str">
        <f t="shared" si="76"/>
        <v/>
      </c>
      <c r="R600" s="217" t="str">
        <f t="shared" si="77"/>
        <v/>
      </c>
      <c r="S600" s="219" t="str">
        <f t="shared" si="78"/>
        <v/>
      </c>
      <c r="T600" s="220" t="str">
        <f xml:space="preserve"> IF(AND($E600&gt;0,H600&lt;&gt;""),IF( H600="A", $E600, IF( H600="B", $E600 * Prozent_B, IF( H600="C", $E600 *Prozent_C, IF( H600="D", 0, "Fehler" ) ) ) ), "")</f>
        <v/>
      </c>
      <c r="U600" s="220" t="str">
        <f xml:space="preserve"> IF( $E600&gt;0,IF(K600&gt;0, IF( K600="A", $E600, IF( K600="B", $E600 * Prozent_B, IF( K600="C", $E600 *Prozent_C, IF( K600="D", 0, "Fehler" ) ) ) ),T600), "")</f>
        <v/>
      </c>
      <c r="V600" s="213" t="str">
        <f t="shared" si="79"/>
        <v/>
      </c>
    </row>
    <row r="601" spans="1:22" ht="14.6" thickBot="1" x14ac:dyDescent="0.35">
      <c r="A601" s="222" t="s">
        <v>1574</v>
      </c>
      <c r="B601" s="223"/>
      <c r="C601" s="222" t="s">
        <v>646</v>
      </c>
      <c r="D601" s="223" t="s">
        <v>68</v>
      </c>
      <c r="E601" s="223"/>
      <c r="F601" s="223"/>
      <c r="G601" s="226"/>
      <c r="H601" s="43"/>
      <c r="I601" s="42"/>
      <c r="J601" s="42"/>
      <c r="K601" s="213"/>
      <c r="L601" s="215"/>
      <c r="M601" s="216" t="str">
        <f t="shared" si="72"/>
        <v>Muss</v>
      </c>
      <c r="N601" s="217" t="str">
        <f t="shared" si="73"/>
        <v/>
      </c>
      <c r="O601" s="217" t="str">
        <f t="shared" si="74"/>
        <v/>
      </c>
      <c r="P601" s="218" t="str">
        <f t="shared" si="75"/>
        <v/>
      </c>
      <c r="Q601" s="217" t="str">
        <f t="shared" si="76"/>
        <v/>
      </c>
      <c r="R601" s="217" t="str">
        <f t="shared" si="77"/>
        <v/>
      </c>
      <c r="S601" s="219" t="str">
        <f t="shared" si="78"/>
        <v/>
      </c>
      <c r="T601" s="220" t="str">
        <f xml:space="preserve"> IF(AND($E601&gt;0,H601&lt;&gt;""),IF( H601="A", $E601, IF( H601="B", $E601 * Prozent_B, IF( H601="C", $E601 *Prozent_C, IF( H601="D", 0, "Fehler" ) ) ) ), "")</f>
        <v/>
      </c>
      <c r="U601" s="220" t="str">
        <f xml:space="preserve"> IF( $E601&gt;0,IF(K601&gt;0, IF( K601="A", $E601, IF( K601="B", $E601 * Prozent_B, IF( K601="C", $E601 *Prozent_C, IF( K601="D", 0, "Fehler" ) ) ) ),T601), "")</f>
        <v/>
      </c>
      <c r="V601" s="213" t="str">
        <f t="shared" si="79"/>
        <v/>
      </c>
    </row>
    <row r="602" spans="1:22" ht="28.75" thickBot="1" x14ac:dyDescent="0.35">
      <c r="A602" s="222" t="s">
        <v>1575</v>
      </c>
      <c r="B602" s="223"/>
      <c r="C602" s="222" t="s">
        <v>647</v>
      </c>
      <c r="D602" s="223" t="s">
        <v>68</v>
      </c>
      <c r="E602" s="223"/>
      <c r="F602" s="223"/>
      <c r="G602" s="226"/>
      <c r="H602" s="43"/>
      <c r="I602" s="42"/>
      <c r="J602" s="42"/>
      <c r="K602" s="213"/>
      <c r="L602" s="215"/>
      <c r="M602" s="216" t="str">
        <f t="shared" si="72"/>
        <v>Muss</v>
      </c>
      <c r="N602" s="217" t="str">
        <f t="shared" si="73"/>
        <v/>
      </c>
      <c r="O602" s="217" t="str">
        <f t="shared" si="74"/>
        <v/>
      </c>
      <c r="P602" s="218" t="str">
        <f t="shared" si="75"/>
        <v/>
      </c>
      <c r="Q602" s="217" t="str">
        <f t="shared" si="76"/>
        <v/>
      </c>
      <c r="R602" s="217" t="str">
        <f t="shared" si="77"/>
        <v/>
      </c>
      <c r="S602" s="219" t="str">
        <f t="shared" si="78"/>
        <v/>
      </c>
      <c r="T602" s="220" t="str">
        <f xml:space="preserve"> IF(AND($E602&gt;0,H602&lt;&gt;""),IF( H602="A", $E602, IF( H602="B", $E602 * Prozent_B, IF( H602="C", $E602 *Prozent_C, IF( H602="D", 0, "Fehler" ) ) ) ), "")</f>
        <v/>
      </c>
      <c r="U602" s="220" t="str">
        <f xml:space="preserve"> IF( $E602&gt;0,IF(K602&gt;0, IF( K602="A", $E602, IF( K602="B", $E602 * Prozent_B, IF( K602="C", $E602 *Prozent_C, IF( K602="D", 0, "Fehler" ) ) ) ),T602), "")</f>
        <v/>
      </c>
      <c r="V602" s="213" t="str">
        <f t="shared" si="79"/>
        <v/>
      </c>
    </row>
    <row r="603" spans="1:22" ht="28.75" thickBot="1" x14ac:dyDescent="0.35">
      <c r="A603" s="222" t="s">
        <v>1576</v>
      </c>
      <c r="B603" s="223"/>
      <c r="C603" s="222" t="s">
        <v>648</v>
      </c>
      <c r="D603" s="223" t="s">
        <v>68</v>
      </c>
      <c r="E603" s="223"/>
      <c r="F603" s="223"/>
      <c r="G603" s="226"/>
      <c r="H603" s="43"/>
      <c r="I603" s="42"/>
      <c r="J603" s="42"/>
      <c r="K603" s="213"/>
      <c r="L603" s="215"/>
      <c r="M603" s="216" t="str">
        <f t="shared" si="72"/>
        <v>Muss</v>
      </c>
      <c r="N603" s="217" t="str">
        <f t="shared" si="73"/>
        <v/>
      </c>
      <c r="O603" s="217" t="str">
        <f t="shared" si="74"/>
        <v/>
      </c>
      <c r="P603" s="218" t="str">
        <f t="shared" si="75"/>
        <v/>
      </c>
      <c r="Q603" s="217" t="str">
        <f t="shared" si="76"/>
        <v/>
      </c>
      <c r="R603" s="217" t="str">
        <f t="shared" si="77"/>
        <v/>
      </c>
      <c r="S603" s="219" t="str">
        <f t="shared" si="78"/>
        <v/>
      </c>
      <c r="T603" s="220" t="str">
        <f xml:space="preserve"> IF(AND($E603&gt;0,H603&lt;&gt;""),IF( H603="A", $E603, IF( H603="B", $E603 * Prozent_B, IF( H603="C", $E603 *Prozent_C, IF( H603="D", 0, "Fehler" ) ) ) ), "")</f>
        <v/>
      </c>
      <c r="U603" s="220" t="str">
        <f xml:space="preserve"> IF( $E603&gt;0,IF(K603&gt;0, IF( K603="A", $E603, IF( K603="B", $E603 * Prozent_B, IF( K603="C", $E603 *Prozent_C, IF( K603="D", 0, "Fehler" ) ) ) ),T603), "")</f>
        <v/>
      </c>
      <c r="V603" s="213" t="str">
        <f t="shared" si="79"/>
        <v/>
      </c>
    </row>
    <row r="604" spans="1:22" ht="28.75" thickBot="1" x14ac:dyDescent="0.35">
      <c r="A604" s="222" t="s">
        <v>1577</v>
      </c>
      <c r="B604" s="223"/>
      <c r="C604" s="222" t="s">
        <v>649</v>
      </c>
      <c r="D604" s="223" t="s">
        <v>68</v>
      </c>
      <c r="E604" s="223"/>
      <c r="F604" s="223"/>
      <c r="G604" s="226"/>
      <c r="H604" s="43"/>
      <c r="I604" s="42"/>
      <c r="J604" s="42"/>
      <c r="K604" s="213"/>
      <c r="L604" s="215"/>
      <c r="M604" s="216" t="str">
        <f t="shared" si="72"/>
        <v>Muss</v>
      </c>
      <c r="N604" s="217" t="str">
        <f t="shared" si="73"/>
        <v/>
      </c>
      <c r="O604" s="217" t="str">
        <f t="shared" si="74"/>
        <v/>
      </c>
      <c r="P604" s="218" t="str">
        <f t="shared" si="75"/>
        <v/>
      </c>
      <c r="Q604" s="217" t="str">
        <f t="shared" si="76"/>
        <v/>
      </c>
      <c r="R604" s="217" t="str">
        <f t="shared" si="77"/>
        <v/>
      </c>
      <c r="S604" s="219" t="str">
        <f t="shared" si="78"/>
        <v/>
      </c>
      <c r="T604" s="220" t="str">
        <f xml:space="preserve"> IF(AND($E604&gt;0,H604&lt;&gt;""),IF( H604="A", $E604, IF( H604="B", $E604 * Prozent_B, IF( H604="C", $E604 *Prozent_C, IF( H604="D", 0, "Fehler" ) ) ) ), "")</f>
        <v/>
      </c>
      <c r="U604" s="220" t="str">
        <f xml:space="preserve"> IF( $E604&gt;0,IF(K604&gt;0, IF( K604="A", $E604, IF( K604="B", $E604 * Prozent_B, IF( K604="C", $E604 *Prozent_C, IF( K604="D", 0, "Fehler" ) ) ) ),T604), "")</f>
        <v/>
      </c>
      <c r="V604" s="213" t="str">
        <f t="shared" si="79"/>
        <v/>
      </c>
    </row>
    <row r="605" spans="1:22" ht="14.6" thickBot="1" x14ac:dyDescent="0.35">
      <c r="A605" s="222" t="s">
        <v>1578</v>
      </c>
      <c r="B605" s="223"/>
      <c r="C605" s="222" t="s">
        <v>650</v>
      </c>
      <c r="D605" s="223" t="s">
        <v>68</v>
      </c>
      <c r="E605" s="223"/>
      <c r="F605" s="223"/>
      <c r="G605" s="226"/>
      <c r="H605" s="43"/>
      <c r="I605" s="42"/>
      <c r="J605" s="42"/>
      <c r="K605" s="213"/>
      <c r="L605" s="215"/>
      <c r="M605" s="216" t="str">
        <f t="shared" si="72"/>
        <v>Muss</v>
      </c>
      <c r="N605" s="217" t="str">
        <f t="shared" si="73"/>
        <v/>
      </c>
      <c r="O605" s="217" t="str">
        <f t="shared" si="74"/>
        <v/>
      </c>
      <c r="P605" s="218" t="str">
        <f t="shared" si="75"/>
        <v/>
      </c>
      <c r="Q605" s="217" t="str">
        <f t="shared" si="76"/>
        <v/>
      </c>
      <c r="R605" s="217" t="str">
        <f t="shared" si="77"/>
        <v/>
      </c>
      <c r="S605" s="219" t="str">
        <f t="shared" si="78"/>
        <v/>
      </c>
      <c r="T605" s="220" t="str">
        <f xml:space="preserve"> IF(AND($E605&gt;0,H605&lt;&gt;""),IF( H605="A", $E605, IF( H605="B", $E605 * Prozent_B, IF( H605="C", $E605 *Prozent_C, IF( H605="D", 0, "Fehler" ) ) ) ), "")</f>
        <v/>
      </c>
      <c r="U605" s="220" t="str">
        <f xml:space="preserve"> IF( $E605&gt;0,IF(K605&gt;0, IF( K605="A", $E605, IF( K605="B", $E605 * Prozent_B, IF( K605="C", $E605 *Prozent_C, IF( K605="D", 0, "Fehler" ) ) ) ),T605), "")</f>
        <v/>
      </c>
      <c r="V605" s="213" t="str">
        <f t="shared" si="79"/>
        <v/>
      </c>
    </row>
    <row r="606" spans="1:22" ht="14.6" thickBot="1" x14ac:dyDescent="0.35">
      <c r="A606" s="222" t="s">
        <v>1579</v>
      </c>
      <c r="B606" s="223"/>
      <c r="C606" s="222" t="s">
        <v>651</v>
      </c>
      <c r="D606" s="223" t="s">
        <v>68</v>
      </c>
      <c r="E606" s="223"/>
      <c r="F606" s="223"/>
      <c r="G606" s="226"/>
      <c r="H606" s="43"/>
      <c r="I606" s="42"/>
      <c r="J606" s="42"/>
      <c r="K606" s="213"/>
      <c r="L606" s="215"/>
      <c r="M606" s="216" t="str">
        <f t="shared" si="72"/>
        <v>Muss</v>
      </c>
      <c r="N606" s="217" t="str">
        <f t="shared" si="73"/>
        <v/>
      </c>
      <c r="O606" s="217" t="str">
        <f t="shared" si="74"/>
        <v/>
      </c>
      <c r="P606" s="218" t="str">
        <f t="shared" si="75"/>
        <v/>
      </c>
      <c r="Q606" s="217" t="str">
        <f t="shared" si="76"/>
        <v/>
      </c>
      <c r="R606" s="217" t="str">
        <f t="shared" si="77"/>
        <v/>
      </c>
      <c r="S606" s="219" t="str">
        <f t="shared" si="78"/>
        <v/>
      </c>
      <c r="T606" s="220" t="str">
        <f xml:space="preserve"> IF(AND($E606&gt;0,H606&lt;&gt;""),IF( H606="A", $E606, IF( H606="B", $E606 * Prozent_B, IF( H606="C", $E606 *Prozent_C, IF( H606="D", 0, "Fehler" ) ) ) ), "")</f>
        <v/>
      </c>
      <c r="U606" s="220" t="str">
        <f xml:space="preserve"> IF( $E606&gt;0,IF(K606&gt;0, IF( K606="A", $E606, IF( K606="B", $E606 * Prozent_B, IF( K606="C", $E606 *Prozent_C, IF( K606="D", 0, "Fehler" ) ) ) ),T606), "")</f>
        <v/>
      </c>
      <c r="V606" s="213" t="str">
        <f t="shared" si="79"/>
        <v/>
      </c>
    </row>
    <row r="607" spans="1:22" ht="28.75" thickBot="1" x14ac:dyDescent="0.35">
      <c r="A607" s="222" t="s">
        <v>1580</v>
      </c>
      <c r="B607" s="223"/>
      <c r="C607" s="222" t="s">
        <v>652</v>
      </c>
      <c r="D607" s="223" t="s">
        <v>68</v>
      </c>
      <c r="E607" s="223"/>
      <c r="F607" s="223"/>
      <c r="G607" s="226"/>
      <c r="H607" s="43"/>
      <c r="I607" s="42"/>
      <c r="J607" s="42"/>
      <c r="K607" s="213"/>
      <c r="L607" s="215"/>
      <c r="M607" s="216" t="str">
        <f t="shared" si="72"/>
        <v>Muss</v>
      </c>
      <c r="N607" s="217" t="str">
        <f t="shared" si="73"/>
        <v/>
      </c>
      <c r="O607" s="217" t="str">
        <f t="shared" si="74"/>
        <v/>
      </c>
      <c r="P607" s="218" t="str">
        <f t="shared" si="75"/>
        <v/>
      </c>
      <c r="Q607" s="217" t="str">
        <f t="shared" si="76"/>
        <v/>
      </c>
      <c r="R607" s="217" t="str">
        <f t="shared" si="77"/>
        <v/>
      </c>
      <c r="S607" s="219" t="str">
        <f t="shared" si="78"/>
        <v/>
      </c>
      <c r="T607" s="220" t="str">
        <f xml:space="preserve"> IF(AND($E607&gt;0,H607&lt;&gt;""),IF( H607="A", $E607, IF( H607="B", $E607 * Prozent_B, IF( H607="C", $E607 *Prozent_C, IF( H607="D", 0, "Fehler" ) ) ) ), "")</f>
        <v/>
      </c>
      <c r="U607" s="220" t="str">
        <f xml:space="preserve"> IF( $E607&gt;0,IF(K607&gt;0, IF( K607="A", $E607, IF( K607="B", $E607 * Prozent_B, IF( K607="C", $E607 *Prozent_C, IF( K607="D", 0, "Fehler" ) ) ) ),T607), "")</f>
        <v/>
      </c>
      <c r="V607" s="213" t="str">
        <f t="shared" si="79"/>
        <v/>
      </c>
    </row>
    <row r="608" spans="1:22" ht="15.9" thickBot="1" x14ac:dyDescent="0.35">
      <c r="A608" s="222"/>
      <c r="B608" s="223"/>
      <c r="C608" s="229" t="s">
        <v>1038</v>
      </c>
      <c r="D608" s="223"/>
      <c r="E608" s="223"/>
      <c r="F608" s="223"/>
      <c r="G608" s="226"/>
      <c r="H608" s="43"/>
      <c r="I608" s="42"/>
      <c r="J608" s="42"/>
      <c r="K608" s="213"/>
      <c r="L608" s="215"/>
      <c r="M608" s="216" t="str">
        <f t="shared" si="72"/>
        <v/>
      </c>
      <c r="N608" s="217" t="str">
        <f t="shared" si="73"/>
        <v/>
      </c>
      <c r="O608" s="217" t="str">
        <f t="shared" si="74"/>
        <v/>
      </c>
      <c r="P608" s="218" t="str">
        <f t="shared" si="75"/>
        <v/>
      </c>
      <c r="Q608" s="217" t="str">
        <f t="shared" si="76"/>
        <v/>
      </c>
      <c r="R608" s="217" t="str">
        <f t="shared" si="77"/>
        <v/>
      </c>
      <c r="S608" s="219" t="str">
        <f t="shared" si="78"/>
        <v/>
      </c>
      <c r="T608" s="220" t="str">
        <f xml:space="preserve"> IF(AND($E608&gt;0,H608&lt;&gt;""),IF( H608="A", $E608, IF( H608="B", $E608 * Prozent_B, IF( H608="C", $E608 *Prozent_C, IF( H608="D", 0, "Fehler" ) ) ) ), "")</f>
        <v/>
      </c>
      <c r="U608" s="220" t="str">
        <f xml:space="preserve"> IF( $E608&gt;0,IF(K608&gt;0, IF( K608="A", $E608, IF( K608="B", $E608 * Prozent_B, IF( K608="C", $E608 *Prozent_C, IF( K608="D", 0, "Fehler" ) ) ) ),T608), "")</f>
        <v/>
      </c>
      <c r="V608" s="213" t="str">
        <f t="shared" si="79"/>
        <v/>
      </c>
    </row>
    <row r="609" spans="1:22" ht="14.6" thickBot="1" x14ac:dyDescent="0.35">
      <c r="A609" s="222" t="s">
        <v>1581</v>
      </c>
      <c r="B609" s="223"/>
      <c r="C609" s="222" t="s">
        <v>653</v>
      </c>
      <c r="D609" s="223" t="s">
        <v>68</v>
      </c>
      <c r="E609" s="223"/>
      <c r="F609" s="223"/>
      <c r="G609" s="226"/>
      <c r="H609" s="43"/>
      <c r="I609" s="42"/>
      <c r="J609" s="42"/>
      <c r="K609" s="213"/>
      <c r="L609" s="215"/>
      <c r="M609" s="216" t="str">
        <f t="shared" si="72"/>
        <v>Muss</v>
      </c>
      <c r="N609" s="217" t="str">
        <f t="shared" si="73"/>
        <v/>
      </c>
      <c r="O609" s="217" t="str">
        <f t="shared" si="74"/>
        <v/>
      </c>
      <c r="P609" s="218" t="str">
        <f t="shared" si="75"/>
        <v/>
      </c>
      <c r="Q609" s="217" t="str">
        <f t="shared" si="76"/>
        <v/>
      </c>
      <c r="R609" s="217" t="str">
        <f t="shared" si="77"/>
        <v/>
      </c>
      <c r="S609" s="219" t="str">
        <f t="shared" si="78"/>
        <v/>
      </c>
      <c r="T609" s="220" t="str">
        <f xml:space="preserve"> IF(AND($E609&gt;0,H609&lt;&gt;""),IF( H609="A", $E609, IF( H609="B", $E609 * Prozent_B, IF( H609="C", $E609 *Prozent_C, IF( H609="D", 0, "Fehler" ) ) ) ), "")</f>
        <v/>
      </c>
      <c r="U609" s="220" t="str">
        <f xml:space="preserve"> IF( $E609&gt;0,IF(K609&gt;0, IF( K609="A", $E609, IF( K609="B", $E609 * Prozent_B, IF( K609="C", $E609 *Prozent_C, IF( K609="D", 0, "Fehler" ) ) ) ),T609), "")</f>
        <v/>
      </c>
      <c r="V609" s="213" t="str">
        <f t="shared" si="79"/>
        <v/>
      </c>
    </row>
    <row r="610" spans="1:22" ht="15.9" thickBot="1" x14ac:dyDescent="0.35">
      <c r="A610" s="222"/>
      <c r="B610" s="223"/>
      <c r="C610" s="229" t="s">
        <v>1039</v>
      </c>
      <c r="D610" s="223"/>
      <c r="E610" s="223"/>
      <c r="F610" s="223"/>
      <c r="G610" s="226"/>
      <c r="H610" s="43"/>
      <c r="I610" s="42"/>
      <c r="J610" s="42"/>
      <c r="K610" s="213"/>
      <c r="L610" s="215"/>
      <c r="M610" s="216" t="str">
        <f t="shared" si="72"/>
        <v/>
      </c>
      <c r="N610" s="217" t="str">
        <f t="shared" si="73"/>
        <v/>
      </c>
      <c r="O610" s="217" t="str">
        <f t="shared" si="74"/>
        <v/>
      </c>
      <c r="P610" s="218" t="str">
        <f t="shared" si="75"/>
        <v/>
      </c>
      <c r="Q610" s="217" t="str">
        <f t="shared" si="76"/>
        <v/>
      </c>
      <c r="R610" s="217" t="str">
        <f t="shared" si="77"/>
        <v/>
      </c>
      <c r="S610" s="219" t="str">
        <f t="shared" si="78"/>
        <v/>
      </c>
      <c r="T610" s="220" t="str">
        <f xml:space="preserve"> IF(AND($E610&gt;0,H610&lt;&gt;""),IF( H610="A", $E610, IF( H610="B", $E610 * Prozent_B, IF( H610="C", $E610 *Prozent_C, IF( H610="D", 0, "Fehler" ) ) ) ), "")</f>
        <v/>
      </c>
      <c r="U610" s="220" t="str">
        <f xml:space="preserve"> IF( $E610&gt;0,IF(K610&gt;0, IF( K610="A", $E610, IF( K610="B", $E610 * Prozent_B, IF( K610="C", $E610 *Prozent_C, IF( K610="D", 0, "Fehler" ) ) ) ),T610), "")</f>
        <v/>
      </c>
      <c r="V610" s="213" t="str">
        <f t="shared" si="79"/>
        <v/>
      </c>
    </row>
    <row r="611" spans="1:22" ht="28.75" thickBot="1" x14ac:dyDescent="0.35">
      <c r="A611" s="222" t="s">
        <v>1582</v>
      </c>
      <c r="B611" s="223"/>
      <c r="C611" s="222" t="s">
        <v>654</v>
      </c>
      <c r="D611" s="223" t="s">
        <v>68</v>
      </c>
      <c r="E611" s="223"/>
      <c r="F611" s="223"/>
      <c r="G611" s="226"/>
      <c r="H611" s="43"/>
      <c r="I611" s="42"/>
      <c r="J611" s="42"/>
      <c r="K611" s="213"/>
      <c r="L611" s="215"/>
      <c r="M611" s="216" t="str">
        <f t="shared" si="72"/>
        <v>Muss</v>
      </c>
      <c r="N611" s="217" t="str">
        <f t="shared" si="73"/>
        <v/>
      </c>
      <c r="O611" s="217" t="str">
        <f t="shared" si="74"/>
        <v/>
      </c>
      <c r="P611" s="218" t="str">
        <f t="shared" si="75"/>
        <v/>
      </c>
      <c r="Q611" s="217" t="str">
        <f t="shared" si="76"/>
        <v/>
      </c>
      <c r="R611" s="217" t="str">
        <f t="shared" si="77"/>
        <v/>
      </c>
      <c r="S611" s="219" t="str">
        <f t="shared" si="78"/>
        <v/>
      </c>
      <c r="T611" s="220" t="str">
        <f xml:space="preserve"> IF(AND($E611&gt;0,H611&lt;&gt;""),IF( H611="A", $E611, IF( H611="B", $E611 * Prozent_B, IF( H611="C", $E611 *Prozent_C, IF( H611="D", 0, "Fehler" ) ) ) ), "")</f>
        <v/>
      </c>
      <c r="U611" s="220" t="str">
        <f xml:space="preserve"> IF( $E611&gt;0,IF(K611&gt;0, IF( K611="A", $E611, IF( K611="B", $E611 * Prozent_B, IF( K611="C", $E611 *Prozent_C, IF( K611="D", 0, "Fehler" ) ) ) ),T611), "")</f>
        <v/>
      </c>
      <c r="V611" s="213" t="str">
        <f t="shared" si="79"/>
        <v/>
      </c>
    </row>
    <row r="612" spans="1:22" ht="57" thickBot="1" x14ac:dyDescent="0.35">
      <c r="A612" s="222" t="s">
        <v>1583</v>
      </c>
      <c r="B612" s="223"/>
      <c r="C612" s="222" t="s">
        <v>655</v>
      </c>
      <c r="D612" s="223" t="s">
        <v>68</v>
      </c>
      <c r="E612" s="223"/>
      <c r="F612" s="223"/>
      <c r="G612" s="226"/>
      <c r="H612" s="43"/>
      <c r="I612" s="42"/>
      <c r="J612" s="42"/>
      <c r="K612" s="213"/>
      <c r="L612" s="215"/>
      <c r="M612" s="216" t="str">
        <f t="shared" si="72"/>
        <v>Muss</v>
      </c>
      <c r="N612" s="217" t="str">
        <f t="shared" si="73"/>
        <v/>
      </c>
      <c r="O612" s="217" t="str">
        <f t="shared" si="74"/>
        <v/>
      </c>
      <c r="P612" s="218" t="str">
        <f t="shared" si="75"/>
        <v/>
      </c>
      <c r="Q612" s="217" t="str">
        <f t="shared" si="76"/>
        <v/>
      </c>
      <c r="R612" s="217" t="str">
        <f t="shared" si="77"/>
        <v/>
      </c>
      <c r="S612" s="219" t="str">
        <f t="shared" si="78"/>
        <v/>
      </c>
      <c r="T612" s="220" t="str">
        <f xml:space="preserve"> IF(AND($E612&gt;0,H612&lt;&gt;""),IF( H612="A", $E612, IF( H612="B", $E612 * Prozent_B, IF( H612="C", $E612 *Prozent_C, IF( H612="D", 0, "Fehler" ) ) ) ), "")</f>
        <v/>
      </c>
      <c r="U612" s="220" t="str">
        <f xml:space="preserve"> IF( $E612&gt;0,IF(K612&gt;0, IF( K612="A", $E612, IF( K612="B", $E612 * Prozent_B, IF( K612="C", $E612 *Prozent_C, IF( K612="D", 0, "Fehler" ) ) ) ),T612), "")</f>
        <v/>
      </c>
      <c r="V612" s="213" t="str">
        <f t="shared" si="79"/>
        <v/>
      </c>
    </row>
    <row r="613" spans="1:22" ht="28.75" thickBot="1" x14ac:dyDescent="0.35">
      <c r="A613" s="222" t="s">
        <v>1584</v>
      </c>
      <c r="B613" s="223"/>
      <c r="C613" s="222" t="s">
        <v>656</v>
      </c>
      <c r="D613" s="223" t="s">
        <v>68</v>
      </c>
      <c r="E613" s="223"/>
      <c r="F613" s="223" t="s">
        <v>326</v>
      </c>
      <c r="G613" s="226"/>
      <c r="H613" s="43"/>
      <c r="I613" s="42"/>
      <c r="J613" s="42"/>
      <c r="K613" s="213"/>
      <c r="L613" s="215"/>
      <c r="M613" s="216" t="str">
        <f t="shared" si="72"/>
        <v>Muss</v>
      </c>
      <c r="N613" s="217" t="str">
        <f t="shared" si="73"/>
        <v>Fehler</v>
      </c>
      <c r="O613" s="217" t="str">
        <f t="shared" si="74"/>
        <v/>
      </c>
      <c r="P613" s="218" t="str">
        <f t="shared" si="75"/>
        <v/>
      </c>
      <c r="Q613" s="217" t="str">
        <f t="shared" si="76"/>
        <v/>
      </c>
      <c r="R613" s="217" t="str">
        <f t="shared" si="77"/>
        <v/>
      </c>
      <c r="S613" s="219" t="str">
        <f t="shared" si="78"/>
        <v xml:space="preserve"> 'E' richtig?</v>
      </c>
      <c r="T613" s="220" t="str">
        <f xml:space="preserve"> IF(AND($E613&gt;0,H613&lt;&gt;""),IF( H613="A", $E613, IF( H613="B", $E613 * Prozent_B, IF( H613="C", $E613 *Prozent_C, IF( H613="D", 0, "Fehler" ) ) ) ), "")</f>
        <v/>
      </c>
      <c r="U613" s="220" t="str">
        <f xml:space="preserve"> IF( $E613&gt;0,IF(K613&gt;0, IF( K613="A", $E613, IF( K613="B", $E613 * Prozent_B, IF( K613="C", $E613 *Prozent_C, IF( K613="D", 0, "Fehler" ) ) ) ),T613), "")</f>
        <v/>
      </c>
      <c r="V613" s="213" t="str">
        <f t="shared" si="79"/>
        <v/>
      </c>
    </row>
    <row r="614" spans="1:22" ht="14.6" thickBot="1" x14ac:dyDescent="0.35">
      <c r="A614" s="222" t="s">
        <v>1585</v>
      </c>
      <c r="B614" s="223"/>
      <c r="C614" s="222" t="s">
        <v>657</v>
      </c>
      <c r="D614" s="223" t="s">
        <v>68</v>
      </c>
      <c r="E614" s="223"/>
      <c r="F614" s="223" t="s">
        <v>326</v>
      </c>
      <c r="G614" s="226"/>
      <c r="H614" s="43"/>
      <c r="I614" s="42"/>
      <c r="J614" s="42"/>
      <c r="K614" s="213"/>
      <c r="L614" s="215"/>
      <c r="M614" s="216" t="str">
        <f t="shared" si="72"/>
        <v>Muss</v>
      </c>
      <c r="N614" s="217" t="str">
        <f t="shared" si="73"/>
        <v>Fehler</v>
      </c>
      <c r="O614" s="217" t="str">
        <f t="shared" si="74"/>
        <v/>
      </c>
      <c r="P614" s="218" t="str">
        <f t="shared" si="75"/>
        <v/>
      </c>
      <c r="Q614" s="217" t="str">
        <f t="shared" si="76"/>
        <v/>
      </c>
      <c r="R614" s="217" t="str">
        <f t="shared" si="77"/>
        <v/>
      </c>
      <c r="S614" s="219" t="str">
        <f t="shared" si="78"/>
        <v xml:space="preserve"> 'E' richtig?</v>
      </c>
      <c r="T614" s="220" t="str">
        <f xml:space="preserve"> IF(AND($E614&gt;0,H614&lt;&gt;""),IF( H614="A", $E614, IF( H614="B", $E614 * Prozent_B, IF( H614="C", $E614 *Prozent_C, IF( H614="D", 0, "Fehler" ) ) ) ), "")</f>
        <v/>
      </c>
      <c r="U614" s="220" t="str">
        <f xml:space="preserve"> IF( $E614&gt;0,IF(K614&gt;0, IF( K614="A", $E614, IF( K614="B", $E614 * Prozent_B, IF( K614="C", $E614 *Prozent_C, IF( K614="D", 0, "Fehler" ) ) ) ),T614), "")</f>
        <v/>
      </c>
      <c r="V614" s="213" t="str">
        <f t="shared" si="79"/>
        <v/>
      </c>
    </row>
    <row r="615" spans="1:22" ht="18" thickBot="1" x14ac:dyDescent="0.35">
      <c r="A615" s="222"/>
      <c r="B615" s="223"/>
      <c r="C615" s="224" t="s">
        <v>1040</v>
      </c>
      <c r="D615" s="223"/>
      <c r="E615" s="223"/>
      <c r="F615" s="223"/>
      <c r="G615" s="226"/>
      <c r="H615" s="43"/>
      <c r="I615" s="42"/>
      <c r="J615" s="42"/>
      <c r="K615" s="213"/>
      <c r="L615" s="215"/>
      <c r="M615" s="216" t="str">
        <f t="shared" si="72"/>
        <v/>
      </c>
      <c r="N615" s="217" t="str">
        <f t="shared" si="73"/>
        <v/>
      </c>
      <c r="O615" s="217" t="str">
        <f t="shared" si="74"/>
        <v/>
      </c>
      <c r="P615" s="218" t="str">
        <f t="shared" si="75"/>
        <v/>
      </c>
      <c r="Q615" s="217" t="str">
        <f t="shared" si="76"/>
        <v/>
      </c>
      <c r="R615" s="217" t="str">
        <f t="shared" si="77"/>
        <v/>
      </c>
      <c r="S615" s="219" t="str">
        <f t="shared" si="78"/>
        <v/>
      </c>
      <c r="T615" s="220" t="str">
        <f xml:space="preserve"> IF(AND($E615&gt;0,H615&lt;&gt;""),IF( H615="A", $E615, IF( H615="B", $E615 * Prozent_B, IF( H615="C", $E615 *Prozent_C, IF( H615="D", 0, "Fehler" ) ) ) ), "")</f>
        <v/>
      </c>
      <c r="U615" s="220" t="str">
        <f xml:space="preserve"> IF( $E615&gt;0,IF(K615&gt;0, IF( K615="A", $E615, IF( K615="B", $E615 * Prozent_B, IF( K615="C", $E615 *Prozent_C, IF( K615="D", 0, "Fehler" ) ) ) ),T615), "")</f>
        <v/>
      </c>
      <c r="V615" s="213" t="str">
        <f t="shared" si="79"/>
        <v/>
      </c>
    </row>
    <row r="616" spans="1:22" ht="16.75" thickBot="1" x14ac:dyDescent="0.35">
      <c r="A616" s="222"/>
      <c r="B616" s="223"/>
      <c r="C616" s="227" t="s">
        <v>1041</v>
      </c>
      <c r="D616" s="223"/>
      <c r="E616" s="223"/>
      <c r="F616" s="223"/>
      <c r="G616" s="226"/>
      <c r="H616" s="43"/>
      <c r="I616" s="42"/>
      <c r="J616" s="42"/>
      <c r="K616" s="213"/>
      <c r="L616" s="215"/>
      <c r="M616" s="216" t="str">
        <f t="shared" si="72"/>
        <v/>
      </c>
      <c r="N616" s="217" t="str">
        <f t="shared" si="73"/>
        <v/>
      </c>
      <c r="O616" s="217" t="str">
        <f t="shared" si="74"/>
        <v/>
      </c>
      <c r="P616" s="218" t="str">
        <f t="shared" si="75"/>
        <v/>
      </c>
      <c r="Q616" s="217" t="str">
        <f t="shared" si="76"/>
        <v/>
      </c>
      <c r="R616" s="217" t="str">
        <f t="shared" si="77"/>
        <v/>
      </c>
      <c r="S616" s="219" t="str">
        <f t="shared" si="78"/>
        <v/>
      </c>
      <c r="T616" s="220" t="str">
        <f xml:space="preserve"> IF(AND($E616&gt;0,H616&lt;&gt;""),IF( H616="A", $E616, IF( H616="B", $E616 * Prozent_B, IF( H616="C", $E616 *Prozent_C, IF( H616="D", 0, "Fehler" ) ) ) ), "")</f>
        <v/>
      </c>
      <c r="U616" s="220" t="str">
        <f xml:space="preserve"> IF( $E616&gt;0,IF(K616&gt;0, IF( K616="A", $E616, IF( K616="B", $E616 * Prozent_B, IF( K616="C", $E616 *Prozent_C, IF( K616="D", 0, "Fehler" ) ) ) ),T616), "")</f>
        <v/>
      </c>
      <c r="V616" s="213" t="str">
        <f t="shared" si="79"/>
        <v/>
      </c>
    </row>
    <row r="617" spans="1:22" ht="14.6" thickBot="1" x14ac:dyDescent="0.35">
      <c r="A617" s="222"/>
      <c r="B617" s="223"/>
      <c r="C617" s="222" t="s">
        <v>658</v>
      </c>
      <c r="D617" s="223"/>
      <c r="E617" s="223"/>
      <c r="F617" s="223"/>
      <c r="G617" s="226"/>
      <c r="H617" s="43"/>
      <c r="I617" s="42"/>
      <c r="J617" s="42"/>
      <c r="K617" s="213"/>
      <c r="L617" s="215"/>
      <c r="M617" s="216" t="str">
        <f t="shared" si="72"/>
        <v/>
      </c>
      <c r="N617" s="217" t="str">
        <f t="shared" si="73"/>
        <v/>
      </c>
      <c r="O617" s="217" t="str">
        <f t="shared" si="74"/>
        <v/>
      </c>
      <c r="P617" s="218" t="str">
        <f t="shared" si="75"/>
        <v/>
      </c>
      <c r="Q617" s="217" t="str">
        <f t="shared" si="76"/>
        <v/>
      </c>
      <c r="R617" s="217" t="str">
        <f t="shared" si="77"/>
        <v/>
      </c>
      <c r="S617" s="219" t="str">
        <f t="shared" si="78"/>
        <v/>
      </c>
      <c r="T617" s="220" t="str">
        <f xml:space="preserve"> IF(AND($E617&gt;0,H617&lt;&gt;""),IF( H617="A", $E617, IF( H617="B", $E617 * Prozent_B, IF( H617="C", $E617 *Prozent_C, IF( H617="D", 0, "Fehler" ) ) ) ), "")</f>
        <v/>
      </c>
      <c r="U617" s="220" t="str">
        <f xml:space="preserve"> IF( $E617&gt;0,IF(K617&gt;0, IF( K617="A", $E617, IF( K617="B", $E617 * Prozent_B, IF( K617="C", $E617 *Prozent_C, IF( K617="D", 0, "Fehler" ) ) ) ),T617), "")</f>
        <v/>
      </c>
      <c r="V617" s="213" t="str">
        <f t="shared" si="79"/>
        <v/>
      </c>
    </row>
    <row r="618" spans="1:22" ht="14.6" thickBot="1" x14ac:dyDescent="0.35">
      <c r="A618" s="222" t="s">
        <v>1586</v>
      </c>
      <c r="B618" s="223"/>
      <c r="C618" s="222" t="s">
        <v>1042</v>
      </c>
      <c r="D618" s="223" t="s">
        <v>68</v>
      </c>
      <c r="E618" s="223"/>
      <c r="F618" s="223"/>
      <c r="G618" s="226"/>
      <c r="H618" s="43"/>
      <c r="I618" s="42"/>
      <c r="J618" s="42"/>
      <c r="K618" s="213"/>
      <c r="L618" s="215"/>
      <c r="M618" s="216" t="str">
        <f t="shared" si="72"/>
        <v>Muss</v>
      </c>
      <c r="N618" s="217" t="str">
        <f t="shared" si="73"/>
        <v/>
      </c>
      <c r="O618" s="217" t="str">
        <f t="shared" si="74"/>
        <v/>
      </c>
      <c r="P618" s="218" t="str">
        <f t="shared" si="75"/>
        <v/>
      </c>
      <c r="Q618" s="217" t="str">
        <f t="shared" si="76"/>
        <v/>
      </c>
      <c r="R618" s="217" t="str">
        <f t="shared" si="77"/>
        <v/>
      </c>
      <c r="S618" s="219" t="str">
        <f t="shared" si="78"/>
        <v/>
      </c>
      <c r="T618" s="220" t="str">
        <f xml:space="preserve"> IF(AND($E618&gt;0,H618&lt;&gt;""),IF( H618="A", $E618, IF( H618="B", $E618 * Prozent_B, IF( H618="C", $E618 *Prozent_C, IF( H618="D", 0, "Fehler" ) ) ) ), "")</f>
        <v/>
      </c>
      <c r="U618" s="220" t="str">
        <f xml:space="preserve"> IF( $E618&gt;0,IF(K618&gt;0, IF( K618="A", $E618, IF( K618="B", $E618 * Prozent_B, IF( K618="C", $E618 *Prozent_C, IF( K618="D", 0, "Fehler" ) ) ) ),T618), "")</f>
        <v/>
      </c>
      <c r="V618" s="213" t="str">
        <f t="shared" si="79"/>
        <v/>
      </c>
    </row>
    <row r="619" spans="1:22" ht="14.6" thickBot="1" x14ac:dyDescent="0.35">
      <c r="A619" s="222" t="s">
        <v>1587</v>
      </c>
      <c r="B619" s="223"/>
      <c r="C619" s="222" t="s">
        <v>1043</v>
      </c>
      <c r="D619" s="223" t="s">
        <v>68</v>
      </c>
      <c r="E619" s="223"/>
      <c r="F619" s="223"/>
      <c r="G619" s="226"/>
      <c r="H619" s="43"/>
      <c r="I619" s="42"/>
      <c r="J619" s="42"/>
      <c r="K619" s="213"/>
      <c r="L619" s="215"/>
      <c r="M619" s="216" t="str">
        <f t="shared" si="72"/>
        <v>Muss</v>
      </c>
      <c r="N619" s="217" t="str">
        <f t="shared" si="73"/>
        <v/>
      </c>
      <c r="O619" s="217" t="str">
        <f t="shared" si="74"/>
        <v/>
      </c>
      <c r="P619" s="218" t="str">
        <f t="shared" si="75"/>
        <v/>
      </c>
      <c r="Q619" s="217" t="str">
        <f t="shared" si="76"/>
        <v/>
      </c>
      <c r="R619" s="217" t="str">
        <f t="shared" si="77"/>
        <v/>
      </c>
      <c r="S619" s="219" t="str">
        <f t="shared" si="78"/>
        <v/>
      </c>
      <c r="T619" s="220" t="str">
        <f xml:space="preserve"> IF(AND($E619&gt;0,H619&lt;&gt;""),IF( H619="A", $E619, IF( H619="B", $E619 * Prozent_B, IF( H619="C", $E619 *Prozent_C, IF( H619="D", 0, "Fehler" ) ) ) ), "")</f>
        <v/>
      </c>
      <c r="U619" s="220" t="str">
        <f xml:space="preserve"> IF( $E619&gt;0,IF(K619&gt;0, IF( K619="A", $E619, IF( K619="B", $E619 * Prozent_B, IF( K619="C", $E619 *Prozent_C, IF( K619="D", 0, "Fehler" ) ) ) ),T619), "")</f>
        <v/>
      </c>
      <c r="V619" s="213" t="str">
        <f t="shared" si="79"/>
        <v/>
      </c>
    </row>
    <row r="620" spans="1:22" ht="14.6" thickBot="1" x14ac:dyDescent="0.35">
      <c r="A620" s="222" t="s">
        <v>1588</v>
      </c>
      <c r="B620" s="223"/>
      <c r="C620" s="222" t="s">
        <v>1044</v>
      </c>
      <c r="D620" s="223" t="s">
        <v>68</v>
      </c>
      <c r="E620" s="223"/>
      <c r="F620" s="223"/>
      <c r="G620" s="226"/>
      <c r="H620" s="43"/>
      <c r="I620" s="42"/>
      <c r="J620" s="42"/>
      <c r="K620" s="213"/>
      <c r="L620" s="215"/>
      <c r="M620" s="216" t="str">
        <f t="shared" si="72"/>
        <v>Muss</v>
      </c>
      <c r="N620" s="217" t="str">
        <f t="shared" si="73"/>
        <v/>
      </c>
      <c r="O620" s="217" t="str">
        <f t="shared" si="74"/>
        <v/>
      </c>
      <c r="P620" s="218" t="str">
        <f t="shared" si="75"/>
        <v/>
      </c>
      <c r="Q620" s="217" t="str">
        <f t="shared" si="76"/>
        <v/>
      </c>
      <c r="R620" s="217" t="str">
        <f t="shared" si="77"/>
        <v/>
      </c>
      <c r="S620" s="219" t="str">
        <f t="shared" si="78"/>
        <v/>
      </c>
      <c r="T620" s="220" t="str">
        <f xml:space="preserve"> IF(AND($E620&gt;0,H620&lt;&gt;""),IF( H620="A", $E620, IF( H620="B", $E620 * Prozent_B, IF( H620="C", $E620 *Prozent_C, IF( H620="D", 0, "Fehler" ) ) ) ), "")</f>
        <v/>
      </c>
      <c r="U620" s="220" t="str">
        <f xml:space="preserve"> IF( $E620&gt;0,IF(K620&gt;0, IF( K620="A", $E620, IF( K620="B", $E620 * Prozent_B, IF( K620="C", $E620 *Prozent_C, IF( K620="D", 0, "Fehler" ) ) ) ),T620), "")</f>
        <v/>
      </c>
      <c r="V620" s="213" t="str">
        <f t="shared" si="79"/>
        <v/>
      </c>
    </row>
    <row r="621" spans="1:22" ht="14.6" thickBot="1" x14ac:dyDescent="0.35">
      <c r="A621" s="222" t="s">
        <v>1589</v>
      </c>
      <c r="B621" s="223"/>
      <c r="C621" s="222" t="s">
        <v>1045</v>
      </c>
      <c r="D621" s="223" t="s">
        <v>68</v>
      </c>
      <c r="E621" s="223"/>
      <c r="F621" s="223"/>
      <c r="G621" s="226"/>
      <c r="H621" s="43"/>
      <c r="I621" s="42"/>
      <c r="J621" s="42"/>
      <c r="K621" s="213"/>
      <c r="L621" s="215"/>
      <c r="M621" s="216" t="str">
        <f t="shared" si="72"/>
        <v>Muss</v>
      </c>
      <c r="N621" s="217" t="str">
        <f t="shared" si="73"/>
        <v/>
      </c>
      <c r="O621" s="217" t="str">
        <f t="shared" si="74"/>
        <v/>
      </c>
      <c r="P621" s="218" t="str">
        <f t="shared" si="75"/>
        <v/>
      </c>
      <c r="Q621" s="217" t="str">
        <f t="shared" si="76"/>
        <v/>
      </c>
      <c r="R621" s="217" t="str">
        <f t="shared" si="77"/>
        <v/>
      </c>
      <c r="S621" s="219" t="str">
        <f t="shared" si="78"/>
        <v/>
      </c>
      <c r="T621" s="220" t="str">
        <f xml:space="preserve"> IF(AND($E621&gt;0,H621&lt;&gt;""),IF( H621="A", $E621, IF( H621="B", $E621 * Prozent_B, IF( H621="C", $E621 *Prozent_C, IF( H621="D", 0, "Fehler" ) ) ) ), "")</f>
        <v/>
      </c>
      <c r="U621" s="220" t="str">
        <f xml:space="preserve"> IF( $E621&gt;0,IF(K621&gt;0, IF( K621="A", $E621, IF( K621="B", $E621 * Prozent_B, IF( K621="C", $E621 *Prozent_C, IF( K621="D", 0, "Fehler" ) ) ) ),T621), "")</f>
        <v/>
      </c>
      <c r="V621" s="213" t="str">
        <f t="shared" si="79"/>
        <v/>
      </c>
    </row>
    <row r="622" spans="1:22" ht="14.6" thickBot="1" x14ac:dyDescent="0.35">
      <c r="A622" s="222" t="s">
        <v>1590</v>
      </c>
      <c r="B622" s="223"/>
      <c r="C622" s="222" t="s">
        <v>1046</v>
      </c>
      <c r="D622" s="223" t="s">
        <v>68</v>
      </c>
      <c r="E622" s="223"/>
      <c r="F622" s="223"/>
      <c r="G622" s="226"/>
      <c r="H622" s="43"/>
      <c r="I622" s="42"/>
      <c r="J622" s="42"/>
      <c r="K622" s="213"/>
      <c r="L622" s="215"/>
      <c r="M622" s="216" t="str">
        <f t="shared" si="72"/>
        <v>Muss</v>
      </c>
      <c r="N622" s="217" t="str">
        <f t="shared" si="73"/>
        <v/>
      </c>
      <c r="O622" s="217" t="str">
        <f t="shared" si="74"/>
        <v/>
      </c>
      <c r="P622" s="218" t="str">
        <f t="shared" si="75"/>
        <v/>
      </c>
      <c r="Q622" s="217" t="str">
        <f t="shared" si="76"/>
        <v/>
      </c>
      <c r="R622" s="217" t="str">
        <f t="shared" si="77"/>
        <v/>
      </c>
      <c r="S622" s="219" t="str">
        <f t="shared" si="78"/>
        <v/>
      </c>
      <c r="T622" s="220" t="str">
        <f xml:space="preserve"> IF(AND($E622&gt;0,H622&lt;&gt;""),IF( H622="A", $E622, IF( H622="B", $E622 * Prozent_B, IF( H622="C", $E622 *Prozent_C, IF( H622="D", 0, "Fehler" ) ) ) ), "")</f>
        <v/>
      </c>
      <c r="U622" s="220" t="str">
        <f xml:space="preserve"> IF( $E622&gt;0,IF(K622&gt;0, IF( K622="A", $E622, IF( K622="B", $E622 * Prozent_B, IF( K622="C", $E622 *Prozent_C, IF( K622="D", 0, "Fehler" ) ) ) ),T622), "")</f>
        <v/>
      </c>
      <c r="V622" s="213" t="str">
        <f t="shared" si="79"/>
        <v/>
      </c>
    </row>
    <row r="623" spans="1:22" ht="14.6" thickBot="1" x14ac:dyDescent="0.35">
      <c r="A623" s="222" t="s">
        <v>1591</v>
      </c>
      <c r="B623" s="223"/>
      <c r="C623" s="222" t="s">
        <v>1047</v>
      </c>
      <c r="D623" s="223" t="s">
        <v>68</v>
      </c>
      <c r="E623" s="223"/>
      <c r="F623" s="223"/>
      <c r="G623" s="226"/>
      <c r="H623" s="43"/>
      <c r="I623" s="42"/>
      <c r="J623" s="42"/>
      <c r="K623" s="213"/>
      <c r="L623" s="215"/>
      <c r="M623" s="216" t="str">
        <f t="shared" si="72"/>
        <v>Muss</v>
      </c>
      <c r="N623" s="217" t="str">
        <f t="shared" si="73"/>
        <v/>
      </c>
      <c r="O623" s="217" t="str">
        <f t="shared" si="74"/>
        <v/>
      </c>
      <c r="P623" s="218" t="str">
        <f t="shared" si="75"/>
        <v/>
      </c>
      <c r="Q623" s="217" t="str">
        <f t="shared" si="76"/>
        <v/>
      </c>
      <c r="R623" s="217" t="str">
        <f t="shared" si="77"/>
        <v/>
      </c>
      <c r="S623" s="219" t="str">
        <f t="shared" si="78"/>
        <v/>
      </c>
      <c r="T623" s="220" t="str">
        <f xml:space="preserve"> IF(AND($E623&gt;0,H623&lt;&gt;""),IF( H623="A", $E623, IF( H623="B", $E623 * Prozent_B, IF( H623="C", $E623 *Prozent_C, IF( H623="D", 0, "Fehler" ) ) ) ), "")</f>
        <v/>
      </c>
      <c r="U623" s="220" t="str">
        <f xml:space="preserve"> IF( $E623&gt;0,IF(K623&gt;0, IF( K623="A", $E623, IF( K623="B", $E623 * Prozent_B, IF( K623="C", $E623 *Prozent_C, IF( K623="D", 0, "Fehler" ) ) ) ),T623), "")</f>
        <v/>
      </c>
      <c r="V623" s="213" t="str">
        <f t="shared" si="79"/>
        <v/>
      </c>
    </row>
    <row r="624" spans="1:22" ht="14.6" thickBot="1" x14ac:dyDescent="0.35">
      <c r="A624" s="222"/>
      <c r="B624" s="223"/>
      <c r="C624" s="222" t="s">
        <v>659</v>
      </c>
      <c r="D624" s="223"/>
      <c r="E624" s="223"/>
      <c r="F624" s="223"/>
      <c r="G624" s="226"/>
      <c r="H624" s="43"/>
      <c r="I624" s="42"/>
      <c r="J624" s="42"/>
      <c r="K624" s="213"/>
      <c r="L624" s="215"/>
      <c r="M624" s="216" t="str">
        <f t="shared" si="72"/>
        <v/>
      </c>
      <c r="N624" s="217" t="str">
        <f t="shared" si="73"/>
        <v/>
      </c>
      <c r="O624" s="217" t="str">
        <f t="shared" si="74"/>
        <v/>
      </c>
      <c r="P624" s="218" t="str">
        <f t="shared" si="75"/>
        <v/>
      </c>
      <c r="Q624" s="217" t="str">
        <f t="shared" si="76"/>
        <v/>
      </c>
      <c r="R624" s="217" t="str">
        <f t="shared" si="77"/>
        <v/>
      </c>
      <c r="S624" s="219" t="str">
        <f t="shared" si="78"/>
        <v/>
      </c>
      <c r="T624" s="220" t="str">
        <f xml:space="preserve"> IF(AND($E624&gt;0,H624&lt;&gt;""),IF( H624="A", $E624, IF( H624="B", $E624 * Prozent_B, IF( H624="C", $E624 *Prozent_C, IF( H624="D", 0, "Fehler" ) ) ) ), "")</f>
        <v/>
      </c>
      <c r="U624" s="220" t="str">
        <f xml:space="preserve"> IF( $E624&gt;0,IF(K624&gt;0, IF( K624="A", $E624, IF( K624="B", $E624 * Prozent_B, IF( K624="C", $E624 *Prozent_C, IF( K624="D", 0, "Fehler" ) ) ) ),T624), "")</f>
        <v/>
      </c>
      <c r="V624" s="213" t="str">
        <f t="shared" si="79"/>
        <v/>
      </c>
    </row>
    <row r="625" spans="1:22" ht="15.9" thickBot="1" x14ac:dyDescent="0.35">
      <c r="A625" s="222"/>
      <c r="B625" s="223"/>
      <c r="C625" s="229" t="s">
        <v>1048</v>
      </c>
      <c r="D625" s="223"/>
      <c r="E625" s="223"/>
      <c r="F625" s="223"/>
      <c r="G625" s="226"/>
      <c r="H625" s="43"/>
      <c r="I625" s="42"/>
      <c r="J625" s="42"/>
      <c r="K625" s="213"/>
      <c r="L625" s="215"/>
      <c r="M625" s="216" t="str">
        <f t="shared" si="72"/>
        <v/>
      </c>
      <c r="N625" s="217" t="str">
        <f t="shared" si="73"/>
        <v/>
      </c>
      <c r="O625" s="217" t="str">
        <f t="shared" si="74"/>
        <v/>
      </c>
      <c r="P625" s="218" t="str">
        <f t="shared" si="75"/>
        <v/>
      </c>
      <c r="Q625" s="217" t="str">
        <f t="shared" si="76"/>
        <v/>
      </c>
      <c r="R625" s="217" t="str">
        <f t="shared" si="77"/>
        <v/>
      </c>
      <c r="S625" s="219" t="str">
        <f t="shared" si="78"/>
        <v/>
      </c>
      <c r="T625" s="220" t="str">
        <f xml:space="preserve"> IF(AND($E625&gt;0,H625&lt;&gt;""),IF( H625="A", $E625, IF( H625="B", $E625 * Prozent_B, IF( H625="C", $E625 *Prozent_C, IF( H625="D", 0, "Fehler" ) ) ) ), "")</f>
        <v/>
      </c>
      <c r="U625" s="220" t="str">
        <f xml:space="preserve"> IF( $E625&gt;0,IF(K625&gt;0, IF( K625="A", $E625, IF( K625="B", $E625 * Prozent_B, IF( K625="C", $E625 *Prozent_C, IF( K625="D", 0, "Fehler" ) ) ) ),T625), "")</f>
        <v/>
      </c>
      <c r="V625" s="213" t="str">
        <f t="shared" si="79"/>
        <v/>
      </c>
    </row>
    <row r="626" spans="1:22" ht="15.9" thickBot="1" x14ac:dyDescent="0.35">
      <c r="A626" s="222"/>
      <c r="B626" s="223"/>
      <c r="C626" s="229" t="s">
        <v>1049</v>
      </c>
      <c r="D626" s="223"/>
      <c r="E626" s="223"/>
      <c r="F626" s="223"/>
      <c r="G626" s="226"/>
      <c r="H626" s="43"/>
      <c r="I626" s="42"/>
      <c r="J626" s="42"/>
      <c r="K626" s="213"/>
      <c r="L626" s="215"/>
      <c r="M626" s="216" t="str">
        <f t="shared" si="72"/>
        <v/>
      </c>
      <c r="N626" s="217" t="str">
        <f t="shared" si="73"/>
        <v/>
      </c>
      <c r="O626" s="217" t="str">
        <f t="shared" si="74"/>
        <v/>
      </c>
      <c r="P626" s="218" t="str">
        <f t="shared" si="75"/>
        <v/>
      </c>
      <c r="Q626" s="217" t="str">
        <f t="shared" si="76"/>
        <v/>
      </c>
      <c r="R626" s="217" t="str">
        <f t="shared" si="77"/>
        <v/>
      </c>
      <c r="S626" s="219" t="str">
        <f t="shared" si="78"/>
        <v/>
      </c>
      <c r="T626" s="220" t="str">
        <f xml:space="preserve"> IF(AND($E626&gt;0,H626&lt;&gt;""),IF( H626="A", $E626, IF( H626="B", $E626 * Prozent_B, IF( H626="C", $E626 *Prozent_C, IF( H626="D", 0, "Fehler" ) ) ) ), "")</f>
        <v/>
      </c>
      <c r="U626" s="220" t="str">
        <f xml:space="preserve"> IF( $E626&gt;0,IF(K626&gt;0, IF( K626="A", $E626, IF( K626="B", $E626 * Prozent_B, IF( K626="C", $E626 *Prozent_C, IF( K626="D", 0, "Fehler" ) ) ) ),T626), "")</f>
        <v/>
      </c>
      <c r="V626" s="213" t="str">
        <f t="shared" si="79"/>
        <v/>
      </c>
    </row>
    <row r="627" spans="1:22" ht="14.6" thickBot="1" x14ac:dyDescent="0.35">
      <c r="A627" s="222" t="s">
        <v>1592</v>
      </c>
      <c r="B627" s="223"/>
      <c r="C627" s="222" t="s">
        <v>660</v>
      </c>
      <c r="D627" s="223" t="s">
        <v>68</v>
      </c>
      <c r="E627" s="223"/>
      <c r="F627" s="223"/>
      <c r="G627" s="226"/>
      <c r="H627" s="43"/>
      <c r="I627" s="42"/>
      <c r="J627" s="42"/>
      <c r="K627" s="213"/>
      <c r="L627" s="215"/>
      <c r="M627" s="216" t="str">
        <f t="shared" si="72"/>
        <v>Muss</v>
      </c>
      <c r="N627" s="217" t="str">
        <f t="shared" si="73"/>
        <v/>
      </c>
      <c r="O627" s="217" t="str">
        <f t="shared" si="74"/>
        <v/>
      </c>
      <c r="P627" s="218" t="str">
        <f t="shared" si="75"/>
        <v/>
      </c>
      <c r="Q627" s="217" t="str">
        <f t="shared" si="76"/>
        <v/>
      </c>
      <c r="R627" s="217" t="str">
        <f t="shared" si="77"/>
        <v/>
      </c>
      <c r="S627" s="219" t="str">
        <f t="shared" si="78"/>
        <v/>
      </c>
      <c r="T627" s="220" t="str">
        <f xml:space="preserve"> IF(AND($E627&gt;0,H627&lt;&gt;""),IF( H627="A", $E627, IF( H627="B", $E627 * Prozent_B, IF( H627="C", $E627 *Prozent_C, IF( H627="D", 0, "Fehler" ) ) ) ), "")</f>
        <v/>
      </c>
      <c r="U627" s="220" t="str">
        <f xml:space="preserve"> IF( $E627&gt;0,IF(K627&gt;0, IF( K627="A", $E627, IF( K627="B", $E627 * Prozent_B, IF( K627="C", $E627 *Prozent_C, IF( K627="D", 0, "Fehler" ) ) ) ),T627), "")</f>
        <v/>
      </c>
      <c r="V627" s="213" t="str">
        <f t="shared" si="79"/>
        <v/>
      </c>
    </row>
    <row r="628" spans="1:22" ht="28.75" thickBot="1" x14ac:dyDescent="0.35">
      <c r="A628" s="222" t="s">
        <v>1593</v>
      </c>
      <c r="B628" s="223"/>
      <c r="C628" s="222" t="s">
        <v>661</v>
      </c>
      <c r="D628" s="223" t="s">
        <v>68</v>
      </c>
      <c r="E628" s="223"/>
      <c r="F628" s="223"/>
      <c r="G628" s="226"/>
      <c r="H628" s="43"/>
      <c r="I628" s="42"/>
      <c r="J628" s="42"/>
      <c r="K628" s="213"/>
      <c r="L628" s="215"/>
      <c r="M628" s="216" t="str">
        <f t="shared" si="72"/>
        <v>Muss</v>
      </c>
      <c r="N628" s="217" t="str">
        <f t="shared" si="73"/>
        <v/>
      </c>
      <c r="O628" s="217" t="str">
        <f t="shared" si="74"/>
        <v/>
      </c>
      <c r="P628" s="218" t="str">
        <f t="shared" si="75"/>
        <v/>
      </c>
      <c r="Q628" s="217" t="str">
        <f t="shared" si="76"/>
        <v/>
      </c>
      <c r="R628" s="217" t="str">
        <f t="shared" si="77"/>
        <v/>
      </c>
      <c r="S628" s="219" t="str">
        <f t="shared" si="78"/>
        <v/>
      </c>
      <c r="T628" s="220" t="str">
        <f xml:space="preserve"> IF(AND($E628&gt;0,H628&lt;&gt;""),IF( H628="A", $E628, IF( H628="B", $E628 * Prozent_B, IF( H628="C", $E628 *Prozent_C, IF( H628="D", 0, "Fehler" ) ) ) ), "")</f>
        <v/>
      </c>
      <c r="U628" s="220" t="str">
        <f xml:space="preserve"> IF( $E628&gt;0,IF(K628&gt;0, IF( K628="A", $E628, IF( K628="B", $E628 * Prozent_B, IF( K628="C", $E628 *Prozent_C, IF( K628="D", 0, "Fehler" ) ) ) ),T628), "")</f>
        <v/>
      </c>
      <c r="V628" s="213" t="str">
        <f t="shared" si="79"/>
        <v/>
      </c>
    </row>
    <row r="629" spans="1:22" ht="15.9" thickBot="1" x14ac:dyDescent="0.35">
      <c r="A629" s="222"/>
      <c r="B629" s="223"/>
      <c r="C629" s="229" t="s">
        <v>1050</v>
      </c>
      <c r="D629" s="223"/>
      <c r="E629" s="223"/>
      <c r="F629" s="223"/>
      <c r="G629" s="226"/>
      <c r="H629" s="43"/>
      <c r="I629" s="42"/>
      <c r="J629" s="42"/>
      <c r="K629" s="213"/>
      <c r="L629" s="215"/>
      <c r="M629" s="216" t="str">
        <f t="shared" si="72"/>
        <v/>
      </c>
      <c r="N629" s="217" t="str">
        <f t="shared" si="73"/>
        <v/>
      </c>
      <c r="O629" s="217" t="str">
        <f t="shared" si="74"/>
        <v/>
      </c>
      <c r="P629" s="218" t="str">
        <f t="shared" si="75"/>
        <v/>
      </c>
      <c r="Q629" s="217" t="str">
        <f t="shared" si="76"/>
        <v/>
      </c>
      <c r="R629" s="217" t="str">
        <f t="shared" si="77"/>
        <v/>
      </c>
      <c r="S629" s="219" t="str">
        <f t="shared" si="78"/>
        <v/>
      </c>
      <c r="T629" s="220" t="str">
        <f xml:space="preserve"> IF(AND($E629&gt;0,H629&lt;&gt;""),IF( H629="A", $E629, IF( H629="B", $E629 * Prozent_B, IF( H629="C", $E629 *Prozent_C, IF( H629="D", 0, "Fehler" ) ) ) ), "")</f>
        <v/>
      </c>
      <c r="U629" s="220" t="str">
        <f xml:space="preserve"> IF( $E629&gt;0,IF(K629&gt;0, IF( K629="A", $E629, IF( K629="B", $E629 * Prozent_B, IF( K629="C", $E629 *Prozent_C, IF( K629="D", 0, "Fehler" ) ) ) ),T629), "")</f>
        <v/>
      </c>
      <c r="V629" s="213" t="str">
        <f t="shared" si="79"/>
        <v/>
      </c>
    </row>
    <row r="630" spans="1:22" ht="113.6" thickBot="1" x14ac:dyDescent="0.35">
      <c r="A630" s="222" t="s">
        <v>1594</v>
      </c>
      <c r="B630" s="223"/>
      <c r="C630" s="222" t="s">
        <v>662</v>
      </c>
      <c r="D630" s="223" t="s">
        <v>68</v>
      </c>
      <c r="E630" s="223"/>
      <c r="F630" s="223"/>
      <c r="G630" s="226"/>
      <c r="H630" s="43"/>
      <c r="I630" s="42"/>
      <c r="J630" s="42"/>
      <c r="K630" s="213"/>
      <c r="L630" s="215"/>
      <c r="M630" s="216" t="str">
        <f t="shared" si="72"/>
        <v>Muss</v>
      </c>
      <c r="N630" s="217" t="str">
        <f t="shared" si="73"/>
        <v/>
      </c>
      <c r="O630" s="217" t="str">
        <f t="shared" si="74"/>
        <v/>
      </c>
      <c r="P630" s="218" t="str">
        <f t="shared" si="75"/>
        <v/>
      </c>
      <c r="Q630" s="217" t="str">
        <f t="shared" si="76"/>
        <v/>
      </c>
      <c r="R630" s="217" t="str">
        <f t="shared" si="77"/>
        <v/>
      </c>
      <c r="S630" s="219" t="str">
        <f t="shared" si="78"/>
        <v/>
      </c>
      <c r="T630" s="220" t="str">
        <f xml:space="preserve"> IF(AND($E630&gt;0,H630&lt;&gt;""),IF( H630="A", $E630, IF( H630="B", $E630 * Prozent_B, IF( H630="C", $E630 *Prozent_C, IF( H630="D", 0, "Fehler" ) ) ) ), "")</f>
        <v/>
      </c>
      <c r="U630" s="220" t="str">
        <f xml:space="preserve"> IF( $E630&gt;0,IF(K630&gt;0, IF( K630="A", $E630, IF( K630="B", $E630 * Prozent_B, IF( K630="C", $E630 *Prozent_C, IF( K630="D", 0, "Fehler" ) ) ) ),T630), "")</f>
        <v/>
      </c>
      <c r="V630" s="213" t="str">
        <f t="shared" si="79"/>
        <v/>
      </c>
    </row>
    <row r="631" spans="1:22" ht="127.75" thickBot="1" x14ac:dyDescent="0.35">
      <c r="A631" s="222" t="s">
        <v>1595</v>
      </c>
      <c r="B631" s="223"/>
      <c r="C631" s="222" t="s">
        <v>663</v>
      </c>
      <c r="D631" s="223" t="s">
        <v>68</v>
      </c>
      <c r="E631" s="223"/>
      <c r="F631" s="223"/>
      <c r="G631" s="226"/>
      <c r="H631" s="43"/>
      <c r="I631" s="42"/>
      <c r="J631" s="42"/>
      <c r="K631" s="213"/>
      <c r="L631" s="215"/>
      <c r="M631" s="216" t="str">
        <f t="shared" si="72"/>
        <v>Muss</v>
      </c>
      <c r="N631" s="217" t="str">
        <f t="shared" si="73"/>
        <v/>
      </c>
      <c r="O631" s="217" t="str">
        <f t="shared" si="74"/>
        <v/>
      </c>
      <c r="P631" s="218" t="str">
        <f t="shared" si="75"/>
        <v/>
      </c>
      <c r="Q631" s="217" t="str">
        <f t="shared" si="76"/>
        <v/>
      </c>
      <c r="R631" s="217" t="str">
        <f t="shared" si="77"/>
        <v/>
      </c>
      <c r="S631" s="219" t="str">
        <f t="shared" si="78"/>
        <v/>
      </c>
      <c r="T631" s="220" t="str">
        <f xml:space="preserve"> IF(AND($E631&gt;0,H631&lt;&gt;""),IF( H631="A", $E631, IF( H631="B", $E631 * Prozent_B, IF( H631="C", $E631 *Prozent_C, IF( H631="D", 0, "Fehler" ) ) ) ), "")</f>
        <v/>
      </c>
      <c r="U631" s="220" t="str">
        <f xml:space="preserve"> IF( $E631&gt;0,IF(K631&gt;0, IF( K631="A", $E631, IF( K631="B", $E631 * Prozent_B, IF( K631="C", $E631 *Prozent_C, IF( K631="D", 0, "Fehler" ) ) ) ),T631), "")</f>
        <v/>
      </c>
      <c r="V631" s="213" t="str">
        <f t="shared" si="79"/>
        <v/>
      </c>
    </row>
    <row r="632" spans="1:22" ht="14.6" thickBot="1" x14ac:dyDescent="0.35">
      <c r="A632" s="222" t="s">
        <v>1596</v>
      </c>
      <c r="B632" s="223"/>
      <c r="C632" s="222" t="s">
        <v>664</v>
      </c>
      <c r="D632" s="223"/>
      <c r="E632" s="230">
        <v>100</v>
      </c>
      <c r="F632" s="223"/>
      <c r="G632" s="226"/>
      <c r="H632" s="43"/>
      <c r="I632" s="42"/>
      <c r="J632" s="42"/>
      <c r="K632" s="213"/>
      <c r="L632" s="215"/>
      <c r="M632" s="216" t="str">
        <f t="shared" si="72"/>
        <v>Soll</v>
      </c>
      <c r="N632" s="217" t="str">
        <f t="shared" si="73"/>
        <v/>
      </c>
      <c r="O632" s="217" t="str">
        <f t="shared" si="74"/>
        <v/>
      </c>
      <c r="P632" s="218" t="str">
        <f t="shared" si="75"/>
        <v/>
      </c>
      <c r="Q632" s="217" t="str">
        <f t="shared" si="76"/>
        <v/>
      </c>
      <c r="R632" s="217" t="str">
        <f t="shared" si="77"/>
        <v/>
      </c>
      <c r="S632" s="219" t="str">
        <f t="shared" si="78"/>
        <v/>
      </c>
      <c r="T632" s="220" t="str">
        <f xml:space="preserve"> IF(AND($E632&gt;0,H632&lt;&gt;""),IF( H632="A", $E632, IF( H632="B", $E632 * Prozent_B, IF( H632="C", $E632 *Prozent_C, IF( H632="D", 0, "Fehler" ) ) ) ), "")</f>
        <v/>
      </c>
      <c r="U632" s="220" t="str">
        <f xml:space="preserve"> IF( $E632&gt;0,IF(K632&gt;0, IF( K632="A", $E632, IF( K632="B", $E632 * Prozent_B, IF( K632="C", $E632 *Prozent_C, IF( K632="D", 0, "Fehler" ) ) ) ),T632), "")</f>
        <v/>
      </c>
      <c r="V632" s="213" t="str">
        <f t="shared" si="79"/>
        <v/>
      </c>
    </row>
    <row r="633" spans="1:22" ht="28.75" thickBot="1" x14ac:dyDescent="0.35">
      <c r="A633" s="222" t="s">
        <v>1597</v>
      </c>
      <c r="B633" s="223"/>
      <c r="C633" s="222" t="s">
        <v>665</v>
      </c>
      <c r="D633" s="223" t="s">
        <v>68</v>
      </c>
      <c r="E633" s="223"/>
      <c r="F633" s="223"/>
      <c r="G633" s="226"/>
      <c r="H633" s="43"/>
      <c r="I633" s="42"/>
      <c r="J633" s="42"/>
      <c r="K633" s="213"/>
      <c r="L633" s="215"/>
      <c r="M633" s="216" t="str">
        <f t="shared" si="72"/>
        <v>Muss</v>
      </c>
      <c r="N633" s="217" t="str">
        <f t="shared" si="73"/>
        <v/>
      </c>
      <c r="O633" s="217" t="str">
        <f t="shared" si="74"/>
        <v/>
      </c>
      <c r="P633" s="218" t="str">
        <f t="shared" si="75"/>
        <v/>
      </c>
      <c r="Q633" s="217" t="str">
        <f t="shared" si="76"/>
        <v/>
      </c>
      <c r="R633" s="217" t="str">
        <f t="shared" si="77"/>
        <v/>
      </c>
      <c r="S633" s="219" t="str">
        <f t="shared" si="78"/>
        <v/>
      </c>
      <c r="T633" s="220" t="str">
        <f xml:space="preserve"> IF(AND($E633&gt;0,H633&lt;&gt;""),IF( H633="A", $E633, IF( H633="B", $E633 * Prozent_B, IF( H633="C", $E633 *Prozent_C, IF( H633="D", 0, "Fehler" ) ) ) ), "")</f>
        <v/>
      </c>
      <c r="U633" s="220" t="str">
        <f xml:space="preserve"> IF( $E633&gt;0,IF(K633&gt;0, IF( K633="A", $E633, IF( K633="B", $E633 * Prozent_B, IF( K633="C", $E633 *Prozent_C, IF( K633="D", 0, "Fehler" ) ) ) ),T633), "")</f>
        <v/>
      </c>
      <c r="V633" s="213" t="str">
        <f t="shared" si="79"/>
        <v/>
      </c>
    </row>
    <row r="634" spans="1:22" ht="28.75" thickBot="1" x14ac:dyDescent="0.35">
      <c r="A634" s="222" t="s">
        <v>1598</v>
      </c>
      <c r="B634" s="223"/>
      <c r="C634" s="222" t="s">
        <v>666</v>
      </c>
      <c r="D634" s="223" t="s">
        <v>68</v>
      </c>
      <c r="E634" s="223"/>
      <c r="F634" s="223"/>
      <c r="G634" s="226"/>
      <c r="H634" s="43"/>
      <c r="I634" s="42"/>
      <c r="J634" s="42"/>
      <c r="K634" s="213"/>
      <c r="L634" s="215"/>
      <c r="M634" s="216" t="str">
        <f t="shared" si="72"/>
        <v>Muss</v>
      </c>
      <c r="N634" s="217" t="str">
        <f t="shared" si="73"/>
        <v/>
      </c>
      <c r="O634" s="217" t="str">
        <f t="shared" si="74"/>
        <v/>
      </c>
      <c r="P634" s="218" t="str">
        <f t="shared" si="75"/>
        <v/>
      </c>
      <c r="Q634" s="217" t="str">
        <f t="shared" si="76"/>
        <v/>
      </c>
      <c r="R634" s="217" t="str">
        <f t="shared" si="77"/>
        <v/>
      </c>
      <c r="S634" s="219" t="str">
        <f t="shared" si="78"/>
        <v/>
      </c>
      <c r="T634" s="220" t="str">
        <f xml:space="preserve"> IF(AND($E634&gt;0,H634&lt;&gt;""),IF( H634="A", $E634, IF( H634="B", $E634 * Prozent_B, IF( H634="C", $E634 *Prozent_C, IF( H634="D", 0, "Fehler" ) ) ) ), "")</f>
        <v/>
      </c>
      <c r="U634" s="220" t="str">
        <f xml:space="preserve"> IF( $E634&gt;0,IF(K634&gt;0, IF( K634="A", $E634, IF( K634="B", $E634 * Prozent_B, IF( K634="C", $E634 *Prozent_C, IF( K634="D", 0, "Fehler" ) ) ) ),T634), "")</f>
        <v/>
      </c>
      <c r="V634" s="213" t="str">
        <f t="shared" si="79"/>
        <v/>
      </c>
    </row>
    <row r="635" spans="1:22" ht="28.75" thickBot="1" x14ac:dyDescent="0.35">
      <c r="A635" s="222" t="s">
        <v>1599</v>
      </c>
      <c r="B635" s="223"/>
      <c r="C635" s="222" t="s">
        <v>667</v>
      </c>
      <c r="D635" s="223"/>
      <c r="E635" s="230">
        <v>50</v>
      </c>
      <c r="F635" s="223"/>
      <c r="G635" s="226"/>
      <c r="H635" s="43"/>
      <c r="I635" s="42"/>
      <c r="J635" s="42"/>
      <c r="K635" s="213"/>
      <c r="L635" s="215"/>
      <c r="M635" s="216" t="str">
        <f t="shared" si="72"/>
        <v>Soll</v>
      </c>
      <c r="N635" s="217" t="str">
        <f t="shared" si="73"/>
        <v/>
      </c>
      <c r="O635" s="217" t="str">
        <f t="shared" si="74"/>
        <v/>
      </c>
      <c r="P635" s="218" t="str">
        <f t="shared" si="75"/>
        <v/>
      </c>
      <c r="Q635" s="217" t="str">
        <f t="shared" si="76"/>
        <v/>
      </c>
      <c r="R635" s="217" t="str">
        <f t="shared" si="77"/>
        <v/>
      </c>
      <c r="S635" s="219" t="str">
        <f t="shared" si="78"/>
        <v/>
      </c>
      <c r="T635" s="220" t="str">
        <f xml:space="preserve"> IF(AND($E635&gt;0,H635&lt;&gt;""),IF( H635="A", $E635, IF( H635="B", $E635 * Prozent_B, IF( H635="C", $E635 *Prozent_C, IF( H635="D", 0, "Fehler" ) ) ) ), "")</f>
        <v/>
      </c>
      <c r="U635" s="220" t="str">
        <f xml:space="preserve"> IF( $E635&gt;0,IF(K635&gt;0, IF( K635="A", $E635, IF( K635="B", $E635 * Prozent_B, IF( K635="C", $E635 *Prozent_C, IF( K635="D", 0, "Fehler" ) ) ) ),T635), "")</f>
        <v/>
      </c>
      <c r="V635" s="213" t="str">
        <f t="shared" si="79"/>
        <v/>
      </c>
    </row>
    <row r="636" spans="1:22" ht="28.75" thickBot="1" x14ac:dyDescent="0.35">
      <c r="A636" s="222" t="s">
        <v>1600</v>
      </c>
      <c r="B636" s="223"/>
      <c r="C636" s="222" t="s">
        <v>668</v>
      </c>
      <c r="D636" s="223"/>
      <c r="E636" s="230">
        <v>100</v>
      </c>
      <c r="F636" s="223"/>
      <c r="G636" s="226"/>
      <c r="H636" s="43"/>
      <c r="I636" s="42"/>
      <c r="J636" s="42"/>
      <c r="K636" s="213"/>
      <c r="L636" s="215"/>
      <c r="M636" s="216" t="str">
        <f t="shared" si="72"/>
        <v>Soll</v>
      </c>
      <c r="N636" s="217" t="str">
        <f t="shared" si="73"/>
        <v/>
      </c>
      <c r="O636" s="217" t="str">
        <f t="shared" si="74"/>
        <v/>
      </c>
      <c r="P636" s="218" t="str">
        <f t="shared" si="75"/>
        <v/>
      </c>
      <c r="Q636" s="217" t="str">
        <f t="shared" si="76"/>
        <v/>
      </c>
      <c r="R636" s="217" t="str">
        <f t="shared" si="77"/>
        <v/>
      </c>
      <c r="S636" s="219" t="str">
        <f t="shared" si="78"/>
        <v/>
      </c>
      <c r="T636" s="220" t="str">
        <f xml:space="preserve"> IF(AND($E636&gt;0,H636&lt;&gt;""),IF( H636="A", $E636, IF( H636="B", $E636 * Prozent_B, IF( H636="C", $E636 *Prozent_C, IF( H636="D", 0, "Fehler" ) ) ) ), "")</f>
        <v/>
      </c>
      <c r="U636" s="220" t="str">
        <f xml:space="preserve"> IF( $E636&gt;0,IF(K636&gt;0, IF( K636="A", $E636, IF( K636="B", $E636 * Prozent_B, IF( K636="C", $E636 *Prozent_C, IF( K636="D", 0, "Fehler" ) ) ) ),T636), "")</f>
        <v/>
      </c>
      <c r="V636" s="213" t="str">
        <f t="shared" si="79"/>
        <v/>
      </c>
    </row>
    <row r="637" spans="1:22" ht="28.75" thickBot="1" x14ac:dyDescent="0.35">
      <c r="A637" s="222" t="s">
        <v>1601</v>
      </c>
      <c r="B637" s="223"/>
      <c r="C637" s="222" t="s">
        <v>669</v>
      </c>
      <c r="D637" s="223" t="s">
        <v>68</v>
      </c>
      <c r="E637" s="223"/>
      <c r="F637" s="223"/>
      <c r="G637" s="226"/>
      <c r="H637" s="43"/>
      <c r="I637" s="42"/>
      <c r="J637" s="42"/>
      <c r="K637" s="213"/>
      <c r="L637" s="215"/>
      <c r="M637" s="216" t="str">
        <f t="shared" si="72"/>
        <v>Muss</v>
      </c>
      <c r="N637" s="217" t="str">
        <f t="shared" si="73"/>
        <v/>
      </c>
      <c r="O637" s="217" t="str">
        <f t="shared" si="74"/>
        <v/>
      </c>
      <c r="P637" s="218" t="str">
        <f t="shared" si="75"/>
        <v/>
      </c>
      <c r="Q637" s="217" t="str">
        <f t="shared" si="76"/>
        <v/>
      </c>
      <c r="R637" s="217" t="str">
        <f t="shared" si="77"/>
        <v/>
      </c>
      <c r="S637" s="219" t="str">
        <f t="shared" si="78"/>
        <v/>
      </c>
      <c r="T637" s="220" t="str">
        <f xml:space="preserve"> IF(AND($E637&gt;0,H637&lt;&gt;""),IF( H637="A", $E637, IF( H637="B", $E637 * Prozent_B, IF( H637="C", $E637 *Prozent_C, IF( H637="D", 0, "Fehler" ) ) ) ), "")</f>
        <v/>
      </c>
      <c r="U637" s="220" t="str">
        <f xml:space="preserve"> IF( $E637&gt;0,IF(K637&gt;0, IF( K637="A", $E637, IF( K637="B", $E637 * Prozent_B, IF( K637="C", $E637 *Prozent_C, IF( K637="D", 0, "Fehler" ) ) ) ),T637), "")</f>
        <v/>
      </c>
      <c r="V637" s="213" t="str">
        <f t="shared" si="79"/>
        <v/>
      </c>
    </row>
    <row r="638" spans="1:22" ht="14.6" thickBot="1" x14ac:dyDescent="0.35">
      <c r="A638" s="222" t="s">
        <v>1602</v>
      </c>
      <c r="B638" s="223"/>
      <c r="C638" s="222" t="s">
        <v>670</v>
      </c>
      <c r="D638" s="223" t="s">
        <v>68</v>
      </c>
      <c r="E638" s="223"/>
      <c r="F638" s="223"/>
      <c r="G638" s="226"/>
      <c r="H638" s="43"/>
      <c r="I638" s="42"/>
      <c r="J638" s="42"/>
      <c r="K638" s="213"/>
      <c r="L638" s="215"/>
      <c r="M638" s="216" t="str">
        <f t="shared" si="72"/>
        <v>Muss</v>
      </c>
      <c r="N638" s="217" t="str">
        <f t="shared" si="73"/>
        <v/>
      </c>
      <c r="O638" s="217" t="str">
        <f t="shared" si="74"/>
        <v/>
      </c>
      <c r="P638" s="218" t="str">
        <f t="shared" si="75"/>
        <v/>
      </c>
      <c r="Q638" s="217" t="str">
        <f t="shared" si="76"/>
        <v/>
      </c>
      <c r="R638" s="217" t="str">
        <f t="shared" si="77"/>
        <v/>
      </c>
      <c r="S638" s="219" t="str">
        <f t="shared" si="78"/>
        <v/>
      </c>
      <c r="T638" s="220" t="str">
        <f xml:space="preserve"> IF(AND($E638&gt;0,H638&lt;&gt;""),IF( H638="A", $E638, IF( H638="B", $E638 * Prozent_B, IF( H638="C", $E638 *Prozent_C, IF( H638="D", 0, "Fehler" ) ) ) ), "")</f>
        <v/>
      </c>
      <c r="U638" s="220" t="str">
        <f xml:space="preserve"> IF( $E638&gt;0,IF(K638&gt;0, IF( K638="A", $E638, IF( K638="B", $E638 * Prozent_B, IF( K638="C", $E638 *Prozent_C, IF( K638="D", 0, "Fehler" ) ) ) ),T638), "")</f>
        <v/>
      </c>
      <c r="V638" s="213" t="str">
        <f t="shared" si="79"/>
        <v/>
      </c>
    </row>
    <row r="639" spans="1:22" ht="14.6" thickBot="1" x14ac:dyDescent="0.35">
      <c r="A639" s="222" t="s">
        <v>1603</v>
      </c>
      <c r="B639" s="223"/>
      <c r="C639" s="222" t="s">
        <v>671</v>
      </c>
      <c r="D639" s="223" t="s">
        <v>68</v>
      </c>
      <c r="E639" s="223"/>
      <c r="F639" s="223"/>
      <c r="G639" s="226"/>
      <c r="H639" s="43"/>
      <c r="I639" s="42"/>
      <c r="J639" s="42"/>
      <c r="K639" s="213"/>
      <c r="L639" s="215"/>
      <c r="M639" s="216" t="str">
        <f t="shared" si="72"/>
        <v>Muss</v>
      </c>
      <c r="N639" s="217" t="str">
        <f t="shared" si="73"/>
        <v/>
      </c>
      <c r="O639" s="217" t="str">
        <f t="shared" si="74"/>
        <v/>
      </c>
      <c r="P639" s="218" t="str">
        <f t="shared" si="75"/>
        <v/>
      </c>
      <c r="Q639" s="217" t="str">
        <f t="shared" si="76"/>
        <v/>
      </c>
      <c r="R639" s="217" t="str">
        <f t="shared" si="77"/>
        <v/>
      </c>
      <c r="S639" s="219" t="str">
        <f t="shared" si="78"/>
        <v/>
      </c>
      <c r="T639" s="220" t="str">
        <f xml:space="preserve"> IF(AND($E639&gt;0,H639&lt;&gt;""),IF( H639="A", $E639, IF( H639="B", $E639 * Prozent_B, IF( H639="C", $E639 *Prozent_C, IF( H639="D", 0, "Fehler" ) ) ) ), "")</f>
        <v/>
      </c>
      <c r="U639" s="220" t="str">
        <f xml:space="preserve"> IF( $E639&gt;0,IF(K639&gt;0, IF( K639="A", $E639, IF( K639="B", $E639 * Prozent_B, IF( K639="C", $E639 *Prozent_C, IF( K639="D", 0, "Fehler" ) ) ) ),T639), "")</f>
        <v/>
      </c>
      <c r="V639" s="213" t="str">
        <f t="shared" si="79"/>
        <v/>
      </c>
    </row>
    <row r="640" spans="1:22" ht="14.6" thickBot="1" x14ac:dyDescent="0.35">
      <c r="A640" s="222" t="s">
        <v>1604</v>
      </c>
      <c r="B640" s="223"/>
      <c r="C640" s="222" t="s">
        <v>672</v>
      </c>
      <c r="D640" s="223"/>
      <c r="E640" s="230">
        <v>100</v>
      </c>
      <c r="F640" s="223"/>
      <c r="G640" s="226"/>
      <c r="H640" s="43"/>
      <c r="I640" s="42"/>
      <c r="J640" s="42"/>
      <c r="K640" s="213"/>
      <c r="L640" s="215"/>
      <c r="M640" s="216" t="str">
        <f t="shared" si="72"/>
        <v>Soll</v>
      </c>
      <c r="N640" s="217" t="str">
        <f t="shared" si="73"/>
        <v/>
      </c>
      <c r="O640" s="217" t="str">
        <f t="shared" si="74"/>
        <v/>
      </c>
      <c r="P640" s="218" t="str">
        <f t="shared" si="75"/>
        <v/>
      </c>
      <c r="Q640" s="217" t="str">
        <f t="shared" si="76"/>
        <v/>
      </c>
      <c r="R640" s="217" t="str">
        <f t="shared" si="77"/>
        <v/>
      </c>
      <c r="S640" s="219" t="str">
        <f t="shared" si="78"/>
        <v/>
      </c>
      <c r="T640" s="220" t="str">
        <f xml:space="preserve"> IF(AND($E640&gt;0,H640&lt;&gt;""),IF( H640="A", $E640, IF( H640="B", $E640 * Prozent_B, IF( H640="C", $E640 *Prozent_C, IF( H640="D", 0, "Fehler" ) ) ) ), "")</f>
        <v/>
      </c>
      <c r="U640" s="220" t="str">
        <f xml:space="preserve"> IF( $E640&gt;0,IF(K640&gt;0, IF( K640="A", $E640, IF( K640="B", $E640 * Prozent_B, IF( K640="C", $E640 *Prozent_C, IF( K640="D", 0, "Fehler" ) ) ) ),T640), "")</f>
        <v/>
      </c>
      <c r="V640" s="213" t="str">
        <f t="shared" si="79"/>
        <v/>
      </c>
    </row>
    <row r="641" spans="1:22" ht="28.75" thickBot="1" x14ac:dyDescent="0.35">
      <c r="A641" s="222" t="s">
        <v>1605</v>
      </c>
      <c r="B641" s="223"/>
      <c r="C641" s="222" t="s">
        <v>673</v>
      </c>
      <c r="D641" s="223" t="s">
        <v>68</v>
      </c>
      <c r="E641" s="223"/>
      <c r="F641" s="223"/>
      <c r="G641" s="226"/>
      <c r="H641" s="43"/>
      <c r="I641" s="42"/>
      <c r="J641" s="42"/>
      <c r="K641" s="213"/>
      <c r="L641" s="215"/>
      <c r="M641" s="216" t="str">
        <f t="shared" si="72"/>
        <v>Muss</v>
      </c>
      <c r="N641" s="217" t="str">
        <f t="shared" si="73"/>
        <v/>
      </c>
      <c r="O641" s="217" t="str">
        <f t="shared" si="74"/>
        <v/>
      </c>
      <c r="P641" s="218" t="str">
        <f t="shared" si="75"/>
        <v/>
      </c>
      <c r="Q641" s="217" t="str">
        <f t="shared" si="76"/>
        <v/>
      </c>
      <c r="R641" s="217" t="str">
        <f t="shared" si="77"/>
        <v/>
      </c>
      <c r="S641" s="219" t="str">
        <f t="shared" si="78"/>
        <v/>
      </c>
      <c r="T641" s="220" t="str">
        <f xml:space="preserve"> IF(AND($E641&gt;0,H641&lt;&gt;""),IF( H641="A", $E641, IF( H641="B", $E641 * Prozent_B, IF( H641="C", $E641 *Prozent_C, IF( H641="D", 0, "Fehler" ) ) ) ), "")</f>
        <v/>
      </c>
      <c r="U641" s="220" t="str">
        <f xml:space="preserve"> IF( $E641&gt;0,IF(K641&gt;0, IF( K641="A", $E641, IF( K641="B", $E641 * Prozent_B, IF( K641="C", $E641 *Prozent_C, IF( K641="D", 0, "Fehler" ) ) ) ),T641), "")</f>
        <v/>
      </c>
      <c r="V641" s="213" t="str">
        <f t="shared" si="79"/>
        <v/>
      </c>
    </row>
    <row r="642" spans="1:22" ht="28.75" thickBot="1" x14ac:dyDescent="0.35">
      <c r="A642" s="222" t="s">
        <v>1606</v>
      </c>
      <c r="B642" s="223"/>
      <c r="C642" s="222" t="s">
        <v>674</v>
      </c>
      <c r="D642" s="223" t="s">
        <v>68</v>
      </c>
      <c r="E642" s="223"/>
      <c r="F642" s="223"/>
      <c r="G642" s="226"/>
      <c r="H642" s="43"/>
      <c r="I642" s="42"/>
      <c r="J642" s="42"/>
      <c r="K642" s="213"/>
      <c r="L642" s="215"/>
      <c r="M642" s="216" t="str">
        <f t="shared" si="72"/>
        <v>Muss</v>
      </c>
      <c r="N642" s="217" t="str">
        <f t="shared" si="73"/>
        <v/>
      </c>
      <c r="O642" s="217" t="str">
        <f t="shared" si="74"/>
        <v/>
      </c>
      <c r="P642" s="218" t="str">
        <f t="shared" si="75"/>
        <v/>
      </c>
      <c r="Q642" s="217" t="str">
        <f t="shared" si="76"/>
        <v/>
      </c>
      <c r="R642" s="217" t="str">
        <f t="shared" si="77"/>
        <v/>
      </c>
      <c r="S642" s="219" t="str">
        <f t="shared" si="78"/>
        <v/>
      </c>
      <c r="T642" s="220" t="str">
        <f xml:space="preserve"> IF(AND($E642&gt;0,H642&lt;&gt;""),IF( H642="A", $E642, IF( H642="B", $E642 * Prozent_B, IF( H642="C", $E642 *Prozent_C, IF( H642="D", 0, "Fehler" ) ) ) ), "")</f>
        <v/>
      </c>
      <c r="U642" s="220" t="str">
        <f xml:space="preserve"> IF( $E642&gt;0,IF(K642&gt;0, IF( K642="A", $E642, IF( K642="B", $E642 * Prozent_B, IF( K642="C", $E642 *Prozent_C, IF( K642="D", 0, "Fehler" ) ) ) ),T642), "")</f>
        <v/>
      </c>
      <c r="V642" s="213" t="str">
        <f t="shared" si="79"/>
        <v/>
      </c>
    </row>
    <row r="643" spans="1:22" ht="14.6" thickBot="1" x14ac:dyDescent="0.35">
      <c r="A643" s="222" t="s">
        <v>1607</v>
      </c>
      <c r="B643" s="223"/>
      <c r="C643" s="222" t="s">
        <v>675</v>
      </c>
      <c r="D643" s="223"/>
      <c r="E643" s="230">
        <v>100</v>
      </c>
      <c r="F643" s="223"/>
      <c r="G643" s="226"/>
      <c r="H643" s="43"/>
      <c r="I643" s="42"/>
      <c r="J643" s="42"/>
      <c r="K643" s="213"/>
      <c r="L643" s="215"/>
      <c r="M643" s="216" t="str">
        <f t="shared" si="72"/>
        <v>Soll</v>
      </c>
      <c r="N643" s="217" t="str">
        <f t="shared" si="73"/>
        <v/>
      </c>
      <c r="O643" s="217" t="str">
        <f t="shared" si="74"/>
        <v/>
      </c>
      <c r="P643" s="218" t="str">
        <f t="shared" si="75"/>
        <v/>
      </c>
      <c r="Q643" s="217" t="str">
        <f t="shared" si="76"/>
        <v/>
      </c>
      <c r="R643" s="217" t="str">
        <f t="shared" si="77"/>
        <v/>
      </c>
      <c r="S643" s="219" t="str">
        <f t="shared" si="78"/>
        <v/>
      </c>
      <c r="T643" s="220" t="str">
        <f xml:space="preserve"> IF(AND($E643&gt;0,H643&lt;&gt;""),IF( H643="A", $E643, IF( H643="B", $E643 * Prozent_B, IF( H643="C", $E643 *Prozent_C, IF( H643="D", 0, "Fehler" ) ) ) ), "")</f>
        <v/>
      </c>
      <c r="U643" s="220" t="str">
        <f xml:space="preserve"> IF( $E643&gt;0,IF(K643&gt;0, IF( K643="A", $E643, IF( K643="B", $E643 * Prozent_B, IF( K643="C", $E643 *Prozent_C, IF( K643="D", 0, "Fehler" ) ) ) ),T643), "")</f>
        <v/>
      </c>
      <c r="V643" s="213" t="str">
        <f t="shared" si="79"/>
        <v/>
      </c>
    </row>
    <row r="644" spans="1:22" ht="28.75" thickBot="1" x14ac:dyDescent="0.35">
      <c r="A644" s="222" t="s">
        <v>1608</v>
      </c>
      <c r="B644" s="223"/>
      <c r="C644" s="222" t="s">
        <v>676</v>
      </c>
      <c r="D644" s="223" t="s">
        <v>68</v>
      </c>
      <c r="E644" s="223"/>
      <c r="F644" s="223"/>
      <c r="G644" s="226"/>
      <c r="H644" s="43"/>
      <c r="I644" s="42"/>
      <c r="J644" s="42"/>
      <c r="K644" s="213"/>
      <c r="L644" s="215"/>
      <c r="M644" s="216" t="str">
        <f t="shared" si="72"/>
        <v>Muss</v>
      </c>
      <c r="N644" s="217" t="str">
        <f t="shared" si="73"/>
        <v/>
      </c>
      <c r="O644" s="217" t="str">
        <f t="shared" si="74"/>
        <v/>
      </c>
      <c r="P644" s="218" t="str">
        <f t="shared" si="75"/>
        <v/>
      </c>
      <c r="Q644" s="217" t="str">
        <f t="shared" si="76"/>
        <v/>
      </c>
      <c r="R644" s="217" t="str">
        <f t="shared" si="77"/>
        <v/>
      </c>
      <c r="S644" s="219" t="str">
        <f t="shared" si="78"/>
        <v/>
      </c>
      <c r="T644" s="220" t="str">
        <f xml:space="preserve"> IF(AND($E644&gt;0,H644&lt;&gt;""),IF( H644="A", $E644, IF( H644="B", $E644 * Prozent_B, IF( H644="C", $E644 *Prozent_C, IF( H644="D", 0, "Fehler" ) ) ) ), "")</f>
        <v/>
      </c>
      <c r="U644" s="220" t="str">
        <f xml:space="preserve"> IF( $E644&gt;0,IF(K644&gt;0, IF( K644="A", $E644, IF( K644="B", $E644 * Prozent_B, IF( K644="C", $E644 *Prozent_C, IF( K644="D", 0, "Fehler" ) ) ) ),T644), "")</f>
        <v/>
      </c>
      <c r="V644" s="213" t="str">
        <f t="shared" si="79"/>
        <v/>
      </c>
    </row>
    <row r="645" spans="1:22" ht="28.75" thickBot="1" x14ac:dyDescent="0.35">
      <c r="A645" s="222" t="s">
        <v>1609</v>
      </c>
      <c r="B645" s="223"/>
      <c r="C645" s="222" t="s">
        <v>677</v>
      </c>
      <c r="D645" s="223" t="s">
        <v>68</v>
      </c>
      <c r="E645" s="223"/>
      <c r="F645" s="223"/>
      <c r="G645" s="226"/>
      <c r="H645" s="43"/>
      <c r="I645" s="42"/>
      <c r="J645" s="42"/>
      <c r="K645" s="213"/>
      <c r="L645" s="215"/>
      <c r="M645" s="216" t="str">
        <f t="shared" si="72"/>
        <v>Muss</v>
      </c>
      <c r="N645" s="217" t="str">
        <f t="shared" si="73"/>
        <v/>
      </c>
      <c r="O645" s="217" t="str">
        <f t="shared" si="74"/>
        <v/>
      </c>
      <c r="P645" s="218" t="str">
        <f t="shared" si="75"/>
        <v/>
      </c>
      <c r="Q645" s="217" t="str">
        <f t="shared" si="76"/>
        <v/>
      </c>
      <c r="R645" s="217" t="str">
        <f t="shared" si="77"/>
        <v/>
      </c>
      <c r="S645" s="219" t="str">
        <f t="shared" si="78"/>
        <v/>
      </c>
      <c r="T645" s="220" t="str">
        <f xml:space="preserve"> IF(AND($E645&gt;0,H645&lt;&gt;""),IF( H645="A", $E645, IF( H645="B", $E645 * Prozent_B, IF( H645="C", $E645 *Prozent_C, IF( H645="D", 0, "Fehler" ) ) ) ), "")</f>
        <v/>
      </c>
      <c r="U645" s="220" t="str">
        <f xml:space="preserve"> IF( $E645&gt;0,IF(K645&gt;0, IF( K645="A", $E645, IF( K645="B", $E645 * Prozent_B, IF( K645="C", $E645 *Prozent_C, IF( K645="D", 0, "Fehler" ) ) ) ),T645), "")</f>
        <v/>
      </c>
      <c r="V645" s="213" t="str">
        <f t="shared" si="79"/>
        <v/>
      </c>
    </row>
    <row r="646" spans="1:22" ht="14.6" thickBot="1" x14ac:dyDescent="0.35">
      <c r="A646" s="222" t="s">
        <v>1610</v>
      </c>
      <c r="B646" s="223"/>
      <c r="C646" s="222" t="s">
        <v>678</v>
      </c>
      <c r="D646" s="223" t="s">
        <v>68</v>
      </c>
      <c r="E646" s="223"/>
      <c r="F646" s="223"/>
      <c r="G646" s="226"/>
      <c r="H646" s="43"/>
      <c r="I646" s="42"/>
      <c r="J646" s="42"/>
      <c r="K646" s="213"/>
      <c r="L646" s="215"/>
      <c r="M646" s="216" t="str">
        <f t="shared" si="72"/>
        <v>Muss</v>
      </c>
      <c r="N646" s="217" t="str">
        <f t="shared" si="73"/>
        <v/>
      </c>
      <c r="O646" s="217" t="str">
        <f t="shared" si="74"/>
        <v/>
      </c>
      <c r="P646" s="218" t="str">
        <f t="shared" si="75"/>
        <v/>
      </c>
      <c r="Q646" s="217" t="str">
        <f t="shared" si="76"/>
        <v/>
      </c>
      <c r="R646" s="217" t="str">
        <f t="shared" si="77"/>
        <v/>
      </c>
      <c r="S646" s="219" t="str">
        <f t="shared" si="78"/>
        <v/>
      </c>
      <c r="T646" s="220" t="str">
        <f xml:space="preserve"> IF(AND($E646&gt;0,H646&lt;&gt;""),IF( H646="A", $E646, IF( H646="B", $E646 * Prozent_B, IF( H646="C", $E646 *Prozent_C, IF( H646="D", 0, "Fehler" ) ) ) ), "")</f>
        <v/>
      </c>
      <c r="U646" s="220" t="str">
        <f xml:space="preserve"> IF( $E646&gt;0,IF(K646&gt;0, IF( K646="A", $E646, IF( K646="B", $E646 * Prozent_B, IF( K646="C", $E646 *Prozent_C, IF( K646="D", 0, "Fehler" ) ) ) ),T646), "")</f>
        <v/>
      </c>
      <c r="V646" s="213" t="str">
        <f t="shared" si="79"/>
        <v/>
      </c>
    </row>
    <row r="647" spans="1:22" ht="28.75" thickBot="1" x14ac:dyDescent="0.35">
      <c r="A647" s="222" t="s">
        <v>1611</v>
      </c>
      <c r="B647" s="223"/>
      <c r="C647" s="222" t="s">
        <v>679</v>
      </c>
      <c r="D647" s="223" t="s">
        <v>68</v>
      </c>
      <c r="E647" s="223"/>
      <c r="F647" s="223"/>
      <c r="G647" s="226"/>
      <c r="H647" s="43"/>
      <c r="I647" s="42"/>
      <c r="J647" s="42"/>
      <c r="K647" s="213"/>
      <c r="L647" s="215"/>
      <c r="M647" s="216" t="str">
        <f t="shared" si="72"/>
        <v>Muss</v>
      </c>
      <c r="N647" s="217" t="str">
        <f t="shared" si="73"/>
        <v/>
      </c>
      <c r="O647" s="217" t="str">
        <f t="shared" si="74"/>
        <v/>
      </c>
      <c r="P647" s="218" t="str">
        <f t="shared" si="75"/>
        <v/>
      </c>
      <c r="Q647" s="217" t="str">
        <f t="shared" si="76"/>
        <v/>
      </c>
      <c r="R647" s="217" t="str">
        <f t="shared" si="77"/>
        <v/>
      </c>
      <c r="S647" s="219" t="str">
        <f t="shared" si="78"/>
        <v/>
      </c>
      <c r="T647" s="220" t="str">
        <f xml:space="preserve"> IF(AND($E647&gt;0,H647&lt;&gt;""),IF( H647="A", $E647, IF( H647="B", $E647 * Prozent_B, IF( H647="C", $E647 *Prozent_C, IF( H647="D", 0, "Fehler" ) ) ) ), "")</f>
        <v/>
      </c>
      <c r="U647" s="220" t="str">
        <f xml:space="preserve"> IF( $E647&gt;0,IF(K647&gt;0, IF( K647="A", $E647, IF( K647="B", $E647 * Prozent_B, IF( K647="C", $E647 *Prozent_C, IF( K647="D", 0, "Fehler" ) ) ) ),T647), "")</f>
        <v/>
      </c>
      <c r="V647" s="213" t="str">
        <f t="shared" si="79"/>
        <v/>
      </c>
    </row>
    <row r="648" spans="1:22" ht="15.9" thickBot="1" x14ac:dyDescent="0.35">
      <c r="A648" s="222"/>
      <c r="B648" s="223"/>
      <c r="C648" s="229" t="s">
        <v>1051</v>
      </c>
      <c r="D648" s="223"/>
      <c r="E648" s="223"/>
      <c r="F648" s="223"/>
      <c r="G648" s="226"/>
      <c r="H648" s="43"/>
      <c r="I648" s="42"/>
      <c r="J648" s="42"/>
      <c r="K648" s="213"/>
      <c r="L648" s="215"/>
      <c r="M648" s="216" t="str">
        <f t="shared" si="72"/>
        <v/>
      </c>
      <c r="N648" s="217" t="str">
        <f t="shared" si="73"/>
        <v/>
      </c>
      <c r="O648" s="217" t="str">
        <f t="shared" si="74"/>
        <v/>
      </c>
      <c r="P648" s="218" t="str">
        <f t="shared" si="75"/>
        <v/>
      </c>
      <c r="Q648" s="217" t="str">
        <f t="shared" si="76"/>
        <v/>
      </c>
      <c r="R648" s="217" t="str">
        <f t="shared" si="77"/>
        <v/>
      </c>
      <c r="S648" s="219" t="str">
        <f t="shared" si="78"/>
        <v/>
      </c>
      <c r="T648" s="220" t="str">
        <f xml:space="preserve"> IF(AND($E648&gt;0,H648&lt;&gt;""),IF( H648="A", $E648, IF( H648="B", $E648 * Prozent_B, IF( H648="C", $E648 *Prozent_C, IF( H648="D", 0, "Fehler" ) ) ) ), "")</f>
        <v/>
      </c>
      <c r="U648" s="220" t="str">
        <f xml:space="preserve"> IF( $E648&gt;0,IF(K648&gt;0, IF( K648="A", $E648, IF( K648="B", $E648 * Prozent_B, IF( K648="C", $E648 *Prozent_C, IF( K648="D", 0, "Fehler" ) ) ) ),T648), "")</f>
        <v/>
      </c>
      <c r="V648" s="213" t="str">
        <f t="shared" si="79"/>
        <v/>
      </c>
    </row>
    <row r="649" spans="1:22" ht="14.6" thickBot="1" x14ac:dyDescent="0.35">
      <c r="A649" s="222"/>
      <c r="B649" s="223"/>
      <c r="C649" s="222" t="s">
        <v>680</v>
      </c>
      <c r="D649" s="223"/>
      <c r="E649" s="223"/>
      <c r="F649" s="223"/>
      <c r="G649" s="226"/>
      <c r="H649" s="43"/>
      <c r="I649" s="42"/>
      <c r="J649" s="42"/>
      <c r="K649" s="213"/>
      <c r="L649" s="215"/>
      <c r="M649" s="216" t="str">
        <f t="shared" si="72"/>
        <v/>
      </c>
      <c r="N649" s="217" t="str">
        <f t="shared" si="73"/>
        <v/>
      </c>
      <c r="O649" s="217" t="str">
        <f t="shared" si="74"/>
        <v/>
      </c>
      <c r="P649" s="218" t="str">
        <f t="shared" si="75"/>
        <v/>
      </c>
      <c r="Q649" s="217" t="str">
        <f t="shared" si="76"/>
        <v/>
      </c>
      <c r="R649" s="217" t="str">
        <f t="shared" si="77"/>
        <v/>
      </c>
      <c r="S649" s="219" t="str">
        <f t="shared" si="78"/>
        <v/>
      </c>
      <c r="T649" s="220" t="str">
        <f xml:space="preserve"> IF(AND($E649&gt;0,H649&lt;&gt;""),IF( H649="A", $E649, IF( H649="B", $E649 * Prozent_B, IF( H649="C", $E649 *Prozent_C, IF( H649="D", 0, "Fehler" ) ) ) ), "")</f>
        <v/>
      </c>
      <c r="U649" s="220" t="str">
        <f xml:space="preserve"> IF( $E649&gt;0,IF(K649&gt;0, IF( K649="A", $E649, IF( K649="B", $E649 * Prozent_B, IF( K649="C", $E649 *Prozent_C, IF( K649="D", 0, "Fehler" ) ) ) ),T649), "")</f>
        <v/>
      </c>
      <c r="V649" s="213" t="str">
        <f t="shared" si="79"/>
        <v/>
      </c>
    </row>
    <row r="650" spans="1:22" ht="14.6" thickBot="1" x14ac:dyDescent="0.35">
      <c r="A650" s="222" t="s">
        <v>1612</v>
      </c>
      <c r="B650" s="223"/>
      <c r="C650" s="222" t="s">
        <v>1052</v>
      </c>
      <c r="D650" s="223" t="s">
        <v>68</v>
      </c>
      <c r="E650" s="223"/>
      <c r="F650" s="223"/>
      <c r="G650" s="226"/>
      <c r="H650" s="43"/>
      <c r="I650" s="42"/>
      <c r="J650" s="42"/>
      <c r="K650" s="213"/>
      <c r="L650" s="215"/>
      <c r="M650" s="216" t="str">
        <f t="shared" ref="M650:M713" si="80">IF(ISERR(VALUE(SUBSTITUTE(A650,CHAR(160),""))),"",(IF(ISERROR(SEARCH("X",D650)),"Soll","Muss")))</f>
        <v>Muss</v>
      </c>
      <c r="N650" s="217" t="str">
        <f t="shared" ref="N650:N713" si="81">IF(AND(D650="x",F650&lt;&gt;""), "Fehler", "")</f>
        <v/>
      </c>
      <c r="O650" s="217" t="str">
        <f t="shared" ref="O650:O713" si="82">IF(M650="","",
      IF(M650="Soll",
           IF(NOT(ISNUMBER(E650)),"Fehler in Punktespalte",
                IF(NOT(E650&gt;0),"Fehler: Negative Punktzahl","")
               ),""
          )
     )</f>
        <v/>
      </c>
      <c r="P650" s="218" t="str">
        <f t="shared" ref="P650:P713" si="83">IF( AND(E650&gt;0,M650&lt;&gt;"soll"), "Fehler", "")</f>
        <v/>
      </c>
      <c r="Q650" s="217" t="str">
        <f t="shared" ref="Q650:Q713" si="84">IF( AND(A650="",D650="x"), "Fehler", "")</f>
        <v/>
      </c>
      <c r="R650" s="217" t="str">
        <f t="shared" ref="R650:R713" si="85">IF(AND(M650="Muss",NOT(E650="")),"Fehler","")</f>
        <v/>
      </c>
      <c r="S650" s="219" t="str">
        <f t="shared" ref="S650:S713" si="86">IF(
AND(F650&lt;&gt;"",OR(
ISERROR(SEARCH("Konzept",C650)),
ISERROR(SEARCH("benannt",C650)),
ISERROR(SEARCH("benennt",C650)),
ISERROR(SEARCH("gibt an",C650)),
ISERROR(SEARCH("erklärt",C650)),
ISERROR(SEARCH("erläutert",C650)),
))," 'E' richtig?",
IF(
AND(F650="",OR(
ISNUMBER(SEARCH("Konzept",C650)),
ISNUMBER(SEARCH("benannt",C650)),
ISNUMBER(SEARCH("benennt",C650)),
ISNUMBER(SEARCH("gibt an",C650)),
ISNUMBER(SEARCH("erklärt",C650)),
ISNUMBER(SEARCH("erläutert",C650))
)),"Fehlt hier 'E' ?",""))</f>
        <v/>
      </c>
      <c r="T650" s="220" t="str">
        <f xml:space="preserve"> IF(AND($E650&gt;0,H650&lt;&gt;""),IF( H650="A", $E650, IF( H650="B", $E650 * Prozent_B, IF( H650="C", $E650 *Prozent_C, IF( H650="D", 0, "Fehler" ) ) ) ), "")</f>
        <v/>
      </c>
      <c r="U650" s="220" t="str">
        <f xml:space="preserve"> IF( $E650&gt;0,IF(K650&gt;0, IF( K650="A", $E650, IF( K650="B", $E650 * Prozent_B, IF( K650="C", $E650 *Prozent_C, IF( K650="D", 0, "Fehler" ) ) ) ),T650), "")</f>
        <v/>
      </c>
      <c r="V650" s="213" t="str">
        <f t="shared" ref="V650:V713" si="87" xml:space="preserve"> IF( $M650 ="muss", IF(H650&lt;&gt;"",IF(IF(K650&gt;0, K650,H650)&lt;&gt;"A", "Fehler", ""), ""),"")</f>
        <v/>
      </c>
    </row>
    <row r="651" spans="1:22" ht="14.6" thickBot="1" x14ac:dyDescent="0.35">
      <c r="A651" s="222" t="s">
        <v>1613</v>
      </c>
      <c r="B651" s="223"/>
      <c r="C651" s="222" t="s">
        <v>1053</v>
      </c>
      <c r="D651" s="223" t="s">
        <v>68</v>
      </c>
      <c r="E651" s="223"/>
      <c r="F651" s="223"/>
      <c r="G651" s="226"/>
      <c r="H651" s="43"/>
      <c r="I651" s="42"/>
      <c r="J651" s="42"/>
      <c r="K651" s="213"/>
      <c r="L651" s="215"/>
      <c r="M651" s="216" t="str">
        <f t="shared" si="80"/>
        <v>Muss</v>
      </c>
      <c r="N651" s="217" t="str">
        <f t="shared" si="81"/>
        <v/>
      </c>
      <c r="O651" s="217" t="str">
        <f t="shared" si="82"/>
        <v/>
      </c>
      <c r="P651" s="218" t="str">
        <f t="shared" si="83"/>
        <v/>
      </c>
      <c r="Q651" s="217" t="str">
        <f t="shared" si="84"/>
        <v/>
      </c>
      <c r="R651" s="217" t="str">
        <f t="shared" si="85"/>
        <v/>
      </c>
      <c r="S651" s="219" t="str">
        <f t="shared" si="86"/>
        <v/>
      </c>
      <c r="T651" s="220" t="str">
        <f xml:space="preserve"> IF(AND($E651&gt;0,H651&lt;&gt;""),IF( H651="A", $E651, IF( H651="B", $E651 * Prozent_B, IF( H651="C", $E651 *Prozent_C, IF( H651="D", 0, "Fehler" ) ) ) ), "")</f>
        <v/>
      </c>
      <c r="U651" s="220" t="str">
        <f xml:space="preserve"> IF( $E651&gt;0,IF(K651&gt;0, IF( K651="A", $E651, IF( K651="B", $E651 * Prozent_B, IF( K651="C", $E651 *Prozent_C, IF( K651="D", 0, "Fehler" ) ) ) ),T651), "")</f>
        <v/>
      </c>
      <c r="V651" s="213" t="str">
        <f t="shared" si="87"/>
        <v/>
      </c>
    </row>
    <row r="652" spans="1:22" ht="28.75" thickBot="1" x14ac:dyDescent="0.35">
      <c r="A652" s="222" t="s">
        <v>1614</v>
      </c>
      <c r="B652" s="223"/>
      <c r="C652" s="222" t="s">
        <v>681</v>
      </c>
      <c r="D652" s="223" t="s">
        <v>68</v>
      </c>
      <c r="E652" s="223"/>
      <c r="F652" s="223"/>
      <c r="G652" s="226"/>
      <c r="H652" s="43"/>
      <c r="I652" s="42"/>
      <c r="J652" s="42"/>
      <c r="K652" s="213"/>
      <c r="L652" s="215"/>
      <c r="M652" s="216" t="str">
        <f t="shared" si="80"/>
        <v>Muss</v>
      </c>
      <c r="N652" s="217" t="str">
        <f t="shared" si="81"/>
        <v/>
      </c>
      <c r="O652" s="217" t="str">
        <f t="shared" si="82"/>
        <v/>
      </c>
      <c r="P652" s="218" t="str">
        <f t="shared" si="83"/>
        <v/>
      </c>
      <c r="Q652" s="217" t="str">
        <f t="shared" si="84"/>
        <v/>
      </c>
      <c r="R652" s="217" t="str">
        <f t="shared" si="85"/>
        <v/>
      </c>
      <c r="S652" s="219" t="str">
        <f t="shared" si="86"/>
        <v/>
      </c>
      <c r="T652" s="220" t="str">
        <f xml:space="preserve"> IF(AND($E652&gt;0,H652&lt;&gt;""),IF( H652="A", $E652, IF( H652="B", $E652 * Prozent_B, IF( H652="C", $E652 *Prozent_C, IF( H652="D", 0, "Fehler" ) ) ) ), "")</f>
        <v/>
      </c>
      <c r="U652" s="220" t="str">
        <f xml:space="preserve"> IF( $E652&gt;0,IF(K652&gt;0, IF( K652="A", $E652, IF( K652="B", $E652 * Prozent_B, IF( K652="C", $E652 *Prozent_C, IF( K652="D", 0, "Fehler" ) ) ) ),T652), "")</f>
        <v/>
      </c>
      <c r="V652" s="213" t="str">
        <f t="shared" si="87"/>
        <v/>
      </c>
    </row>
    <row r="653" spans="1:22" ht="28.75" thickBot="1" x14ac:dyDescent="0.35">
      <c r="A653" s="222" t="s">
        <v>1615</v>
      </c>
      <c r="B653" s="223"/>
      <c r="C653" s="222" t="s">
        <v>682</v>
      </c>
      <c r="D653" s="223" t="s">
        <v>68</v>
      </c>
      <c r="E653" s="223"/>
      <c r="F653" s="223"/>
      <c r="G653" s="226"/>
      <c r="H653" s="43"/>
      <c r="I653" s="42"/>
      <c r="J653" s="42"/>
      <c r="K653" s="213"/>
      <c r="L653" s="215"/>
      <c r="M653" s="216" t="str">
        <f t="shared" si="80"/>
        <v>Muss</v>
      </c>
      <c r="N653" s="217" t="str">
        <f t="shared" si="81"/>
        <v/>
      </c>
      <c r="O653" s="217" t="str">
        <f t="shared" si="82"/>
        <v/>
      </c>
      <c r="P653" s="218" t="str">
        <f t="shared" si="83"/>
        <v/>
      </c>
      <c r="Q653" s="217" t="str">
        <f t="shared" si="84"/>
        <v/>
      </c>
      <c r="R653" s="217" t="str">
        <f t="shared" si="85"/>
        <v/>
      </c>
      <c r="S653" s="219" t="str">
        <f t="shared" si="86"/>
        <v/>
      </c>
      <c r="T653" s="220" t="str">
        <f xml:space="preserve"> IF(AND($E653&gt;0,H653&lt;&gt;""),IF( H653="A", $E653, IF( H653="B", $E653 * Prozent_B, IF( H653="C", $E653 *Prozent_C, IF( H653="D", 0, "Fehler" ) ) ) ), "")</f>
        <v/>
      </c>
      <c r="U653" s="220" t="str">
        <f xml:space="preserve"> IF( $E653&gt;0,IF(K653&gt;0, IF( K653="A", $E653, IF( K653="B", $E653 * Prozent_B, IF( K653="C", $E653 *Prozent_C, IF( K653="D", 0, "Fehler" ) ) ) ),T653), "")</f>
        <v/>
      </c>
      <c r="V653" s="213" t="str">
        <f t="shared" si="87"/>
        <v/>
      </c>
    </row>
    <row r="654" spans="1:22" ht="28.75" thickBot="1" x14ac:dyDescent="0.35">
      <c r="A654" s="222" t="s">
        <v>1616</v>
      </c>
      <c r="B654" s="223"/>
      <c r="C654" s="222" t="s">
        <v>683</v>
      </c>
      <c r="D654" s="223" t="s">
        <v>68</v>
      </c>
      <c r="E654" s="223"/>
      <c r="F654" s="223"/>
      <c r="G654" s="226"/>
      <c r="H654" s="43"/>
      <c r="I654" s="42"/>
      <c r="J654" s="42"/>
      <c r="K654" s="213"/>
      <c r="L654" s="215"/>
      <c r="M654" s="216" t="str">
        <f t="shared" si="80"/>
        <v>Muss</v>
      </c>
      <c r="N654" s="217" t="str">
        <f t="shared" si="81"/>
        <v/>
      </c>
      <c r="O654" s="217" t="str">
        <f t="shared" si="82"/>
        <v/>
      </c>
      <c r="P654" s="218" t="str">
        <f t="shared" si="83"/>
        <v/>
      </c>
      <c r="Q654" s="217" t="str">
        <f t="shared" si="84"/>
        <v/>
      </c>
      <c r="R654" s="217" t="str">
        <f t="shared" si="85"/>
        <v/>
      </c>
      <c r="S654" s="219" t="str">
        <f t="shared" si="86"/>
        <v/>
      </c>
      <c r="T654" s="220" t="str">
        <f xml:space="preserve"> IF(AND($E654&gt;0,H654&lt;&gt;""),IF( H654="A", $E654, IF( H654="B", $E654 * Prozent_B, IF( H654="C", $E654 *Prozent_C, IF( H654="D", 0, "Fehler" ) ) ) ), "")</f>
        <v/>
      </c>
      <c r="U654" s="220" t="str">
        <f xml:space="preserve"> IF( $E654&gt;0,IF(K654&gt;0, IF( K654="A", $E654, IF( K654="B", $E654 * Prozent_B, IF( K654="C", $E654 *Prozent_C, IF( K654="D", 0, "Fehler" ) ) ) ),T654), "")</f>
        <v/>
      </c>
      <c r="V654" s="213" t="str">
        <f t="shared" si="87"/>
        <v/>
      </c>
    </row>
    <row r="655" spans="1:22" ht="15.9" thickBot="1" x14ac:dyDescent="0.35">
      <c r="A655" s="222"/>
      <c r="B655" s="223"/>
      <c r="C655" s="229" t="s">
        <v>1054</v>
      </c>
      <c r="D655" s="223"/>
      <c r="E655" s="223"/>
      <c r="F655" s="223"/>
      <c r="G655" s="226"/>
      <c r="H655" s="43"/>
      <c r="I655" s="42"/>
      <c r="J655" s="42"/>
      <c r="K655" s="213"/>
      <c r="L655" s="215"/>
      <c r="M655" s="216" t="str">
        <f t="shared" si="80"/>
        <v/>
      </c>
      <c r="N655" s="217" t="str">
        <f t="shared" si="81"/>
        <v/>
      </c>
      <c r="O655" s="217" t="str">
        <f t="shared" si="82"/>
        <v/>
      </c>
      <c r="P655" s="218" t="str">
        <f t="shared" si="83"/>
        <v/>
      </c>
      <c r="Q655" s="217" t="str">
        <f t="shared" si="84"/>
        <v/>
      </c>
      <c r="R655" s="217" t="str">
        <f t="shared" si="85"/>
        <v/>
      </c>
      <c r="S655" s="219" t="str">
        <f t="shared" si="86"/>
        <v/>
      </c>
      <c r="T655" s="220" t="str">
        <f xml:space="preserve"> IF(AND($E655&gt;0,H655&lt;&gt;""),IF( H655="A", $E655, IF( H655="B", $E655 * Prozent_B, IF( H655="C", $E655 *Prozent_C, IF( H655="D", 0, "Fehler" ) ) ) ), "")</f>
        <v/>
      </c>
      <c r="U655" s="220" t="str">
        <f xml:space="preserve"> IF( $E655&gt;0,IF(K655&gt;0, IF( K655="A", $E655, IF( K655="B", $E655 * Prozent_B, IF( K655="C", $E655 *Prozent_C, IF( K655="D", 0, "Fehler" ) ) ) ),T655), "")</f>
        <v/>
      </c>
      <c r="V655" s="213" t="str">
        <f t="shared" si="87"/>
        <v/>
      </c>
    </row>
    <row r="656" spans="1:22" ht="28.75" thickBot="1" x14ac:dyDescent="0.35">
      <c r="A656" s="222" t="s">
        <v>1617</v>
      </c>
      <c r="B656" s="223"/>
      <c r="C656" s="222" t="s">
        <v>684</v>
      </c>
      <c r="D656" s="223" t="s">
        <v>68</v>
      </c>
      <c r="E656" s="223"/>
      <c r="F656" s="223"/>
      <c r="G656" s="226"/>
      <c r="H656" s="43"/>
      <c r="I656" s="42"/>
      <c r="J656" s="42"/>
      <c r="K656" s="213"/>
      <c r="L656" s="215"/>
      <c r="M656" s="216" t="str">
        <f t="shared" si="80"/>
        <v>Muss</v>
      </c>
      <c r="N656" s="217" t="str">
        <f t="shared" si="81"/>
        <v/>
      </c>
      <c r="O656" s="217" t="str">
        <f t="shared" si="82"/>
        <v/>
      </c>
      <c r="P656" s="218" t="str">
        <f t="shared" si="83"/>
        <v/>
      </c>
      <c r="Q656" s="217" t="str">
        <f t="shared" si="84"/>
        <v/>
      </c>
      <c r="R656" s="217" t="str">
        <f t="shared" si="85"/>
        <v/>
      </c>
      <c r="S656" s="219" t="str">
        <f t="shared" si="86"/>
        <v/>
      </c>
      <c r="T656" s="220" t="str">
        <f xml:space="preserve"> IF(AND($E656&gt;0,H656&lt;&gt;""),IF( H656="A", $E656, IF( H656="B", $E656 * Prozent_B, IF( H656="C", $E656 *Prozent_C, IF( H656="D", 0, "Fehler" ) ) ) ), "")</f>
        <v/>
      </c>
      <c r="U656" s="220" t="str">
        <f xml:space="preserve"> IF( $E656&gt;0,IF(K656&gt;0, IF( K656="A", $E656, IF( K656="B", $E656 * Prozent_B, IF( K656="C", $E656 *Prozent_C, IF( K656="D", 0, "Fehler" ) ) ) ),T656), "")</f>
        <v/>
      </c>
      <c r="V656" s="213" t="str">
        <f t="shared" si="87"/>
        <v/>
      </c>
    </row>
    <row r="657" spans="1:22" ht="14.6" thickBot="1" x14ac:dyDescent="0.35">
      <c r="A657" s="222" t="s">
        <v>1618</v>
      </c>
      <c r="B657" s="223"/>
      <c r="C657" s="222" t="s">
        <v>685</v>
      </c>
      <c r="D657" s="223"/>
      <c r="E657" s="230">
        <v>50</v>
      </c>
      <c r="F657" s="223"/>
      <c r="G657" s="226"/>
      <c r="H657" s="43"/>
      <c r="I657" s="42"/>
      <c r="J657" s="42"/>
      <c r="K657" s="213"/>
      <c r="L657" s="215"/>
      <c r="M657" s="216" t="str">
        <f t="shared" si="80"/>
        <v>Soll</v>
      </c>
      <c r="N657" s="217" t="str">
        <f t="shared" si="81"/>
        <v/>
      </c>
      <c r="O657" s="217" t="str">
        <f t="shared" si="82"/>
        <v/>
      </c>
      <c r="P657" s="218" t="str">
        <f t="shared" si="83"/>
        <v/>
      </c>
      <c r="Q657" s="217" t="str">
        <f t="shared" si="84"/>
        <v/>
      </c>
      <c r="R657" s="217" t="str">
        <f t="shared" si="85"/>
        <v/>
      </c>
      <c r="S657" s="219" t="str">
        <f t="shared" si="86"/>
        <v/>
      </c>
      <c r="T657" s="220" t="str">
        <f xml:space="preserve"> IF(AND($E657&gt;0,H657&lt;&gt;""),IF( H657="A", $E657, IF( H657="B", $E657 * Prozent_B, IF( H657="C", $E657 *Prozent_C, IF( H657="D", 0, "Fehler" ) ) ) ), "")</f>
        <v/>
      </c>
      <c r="U657" s="220" t="str">
        <f xml:space="preserve"> IF( $E657&gt;0,IF(K657&gt;0, IF( K657="A", $E657, IF( K657="B", $E657 * Prozent_B, IF( K657="C", $E657 *Prozent_C, IF( K657="D", 0, "Fehler" ) ) ) ),T657), "")</f>
        <v/>
      </c>
      <c r="V657" s="213" t="str">
        <f t="shared" si="87"/>
        <v/>
      </c>
    </row>
    <row r="658" spans="1:22" ht="14.6" thickBot="1" x14ac:dyDescent="0.35">
      <c r="A658" s="222" t="s">
        <v>1619</v>
      </c>
      <c r="B658" s="223"/>
      <c r="C658" s="222" t="s">
        <v>686</v>
      </c>
      <c r="D658" s="223" t="s">
        <v>68</v>
      </c>
      <c r="E658" s="223"/>
      <c r="F658" s="223"/>
      <c r="G658" s="226"/>
      <c r="H658" s="43"/>
      <c r="I658" s="42"/>
      <c r="J658" s="42"/>
      <c r="K658" s="213"/>
      <c r="L658" s="215"/>
      <c r="M658" s="216" t="str">
        <f t="shared" si="80"/>
        <v>Muss</v>
      </c>
      <c r="N658" s="217" t="str">
        <f t="shared" si="81"/>
        <v/>
      </c>
      <c r="O658" s="217" t="str">
        <f t="shared" si="82"/>
        <v/>
      </c>
      <c r="P658" s="218" t="str">
        <f t="shared" si="83"/>
        <v/>
      </c>
      <c r="Q658" s="217" t="str">
        <f t="shared" si="84"/>
        <v/>
      </c>
      <c r="R658" s="217" t="str">
        <f t="shared" si="85"/>
        <v/>
      </c>
      <c r="S658" s="219" t="str">
        <f t="shared" si="86"/>
        <v/>
      </c>
      <c r="T658" s="220" t="str">
        <f xml:space="preserve"> IF(AND($E658&gt;0,H658&lt;&gt;""),IF( H658="A", $E658, IF( H658="B", $E658 * Prozent_B, IF( H658="C", $E658 *Prozent_C, IF( H658="D", 0, "Fehler" ) ) ) ), "")</f>
        <v/>
      </c>
      <c r="U658" s="220" t="str">
        <f xml:space="preserve"> IF( $E658&gt;0,IF(K658&gt;0, IF( K658="A", $E658, IF( K658="B", $E658 * Prozent_B, IF( K658="C", $E658 *Prozent_C, IF( K658="D", 0, "Fehler" ) ) ) ),T658), "")</f>
        <v/>
      </c>
      <c r="V658" s="213" t="str">
        <f t="shared" si="87"/>
        <v/>
      </c>
    </row>
    <row r="659" spans="1:22" ht="14.6" thickBot="1" x14ac:dyDescent="0.35">
      <c r="A659" s="222"/>
      <c r="B659" s="223"/>
      <c r="C659" s="222" t="s">
        <v>687</v>
      </c>
      <c r="D659" s="223"/>
      <c r="E659" s="223"/>
      <c r="F659" s="223"/>
      <c r="G659" s="226"/>
      <c r="H659" s="43"/>
      <c r="I659" s="42"/>
      <c r="J659" s="42"/>
      <c r="K659" s="213"/>
      <c r="L659" s="215"/>
      <c r="M659" s="216" t="str">
        <f t="shared" si="80"/>
        <v/>
      </c>
      <c r="N659" s="217" t="str">
        <f t="shared" si="81"/>
        <v/>
      </c>
      <c r="O659" s="217" t="str">
        <f t="shared" si="82"/>
        <v/>
      </c>
      <c r="P659" s="218" t="str">
        <f t="shared" si="83"/>
        <v/>
      </c>
      <c r="Q659" s="217" t="str">
        <f t="shared" si="84"/>
        <v/>
      </c>
      <c r="R659" s="217" t="str">
        <f t="shared" si="85"/>
        <v/>
      </c>
      <c r="S659" s="219" t="str">
        <f t="shared" si="86"/>
        <v/>
      </c>
      <c r="T659" s="220" t="str">
        <f xml:space="preserve"> IF(AND($E659&gt;0,H659&lt;&gt;""),IF( H659="A", $E659, IF( H659="B", $E659 * Prozent_B, IF( H659="C", $E659 *Prozent_C, IF( H659="D", 0, "Fehler" ) ) ) ), "")</f>
        <v/>
      </c>
      <c r="U659" s="220" t="str">
        <f xml:space="preserve"> IF( $E659&gt;0,IF(K659&gt;0, IF( K659="A", $E659, IF( K659="B", $E659 * Prozent_B, IF( K659="C", $E659 *Prozent_C, IF( K659="D", 0, "Fehler" ) ) ) ),T659), "")</f>
        <v/>
      </c>
      <c r="V659" s="213" t="str">
        <f t="shared" si="87"/>
        <v/>
      </c>
    </row>
    <row r="660" spans="1:22" ht="14.6" thickBot="1" x14ac:dyDescent="0.35">
      <c r="A660" s="222" t="s">
        <v>1620</v>
      </c>
      <c r="B660" s="223"/>
      <c r="C660" s="222" t="s">
        <v>1055</v>
      </c>
      <c r="D660" s="223" t="s">
        <v>68</v>
      </c>
      <c r="E660" s="223"/>
      <c r="F660" s="223"/>
      <c r="G660" s="226"/>
      <c r="H660" s="43"/>
      <c r="I660" s="42"/>
      <c r="J660" s="42"/>
      <c r="K660" s="213"/>
      <c r="L660" s="215"/>
      <c r="M660" s="216" t="str">
        <f t="shared" si="80"/>
        <v>Muss</v>
      </c>
      <c r="N660" s="217" t="str">
        <f t="shared" si="81"/>
        <v/>
      </c>
      <c r="O660" s="217" t="str">
        <f t="shared" si="82"/>
        <v/>
      </c>
      <c r="P660" s="218" t="str">
        <f t="shared" si="83"/>
        <v/>
      </c>
      <c r="Q660" s="217" t="str">
        <f t="shared" si="84"/>
        <v/>
      </c>
      <c r="R660" s="217" t="str">
        <f t="shared" si="85"/>
        <v/>
      </c>
      <c r="S660" s="219" t="str">
        <f t="shared" si="86"/>
        <v/>
      </c>
      <c r="T660" s="220" t="str">
        <f xml:space="preserve"> IF(AND($E660&gt;0,H660&lt;&gt;""),IF( H660="A", $E660, IF( H660="B", $E660 * Prozent_B, IF( H660="C", $E660 *Prozent_C, IF( H660="D", 0, "Fehler" ) ) ) ), "")</f>
        <v/>
      </c>
      <c r="U660" s="220" t="str">
        <f xml:space="preserve"> IF( $E660&gt;0,IF(K660&gt;0, IF( K660="A", $E660, IF( K660="B", $E660 * Prozent_B, IF( K660="C", $E660 *Prozent_C, IF( K660="D", 0, "Fehler" ) ) ) ),T660), "")</f>
        <v/>
      </c>
      <c r="V660" s="213" t="str">
        <f t="shared" si="87"/>
        <v/>
      </c>
    </row>
    <row r="661" spans="1:22" ht="14.6" thickBot="1" x14ac:dyDescent="0.35">
      <c r="A661" s="222" t="s">
        <v>1621</v>
      </c>
      <c r="B661" s="223"/>
      <c r="C661" s="222" t="s">
        <v>1056</v>
      </c>
      <c r="D661" s="223" t="s">
        <v>68</v>
      </c>
      <c r="E661" s="223"/>
      <c r="F661" s="223"/>
      <c r="G661" s="226"/>
      <c r="H661" s="43"/>
      <c r="I661" s="42"/>
      <c r="J661" s="42"/>
      <c r="K661" s="213"/>
      <c r="L661" s="215"/>
      <c r="M661" s="216" t="str">
        <f t="shared" si="80"/>
        <v>Muss</v>
      </c>
      <c r="N661" s="217" t="str">
        <f t="shared" si="81"/>
        <v/>
      </c>
      <c r="O661" s="217" t="str">
        <f t="shared" si="82"/>
        <v/>
      </c>
      <c r="P661" s="218" t="str">
        <f t="shared" si="83"/>
        <v/>
      </c>
      <c r="Q661" s="217" t="str">
        <f t="shared" si="84"/>
        <v/>
      </c>
      <c r="R661" s="217" t="str">
        <f t="shared" si="85"/>
        <v/>
      </c>
      <c r="S661" s="219" t="str">
        <f t="shared" si="86"/>
        <v/>
      </c>
      <c r="T661" s="220" t="str">
        <f xml:space="preserve"> IF(AND($E661&gt;0,H661&lt;&gt;""),IF( H661="A", $E661, IF( H661="B", $E661 * Prozent_B, IF( H661="C", $E661 *Prozent_C, IF( H661="D", 0, "Fehler" ) ) ) ), "")</f>
        <v/>
      </c>
      <c r="U661" s="220" t="str">
        <f xml:space="preserve"> IF( $E661&gt;0,IF(K661&gt;0, IF( K661="A", $E661, IF( K661="B", $E661 * Prozent_B, IF( K661="C", $E661 *Prozent_C, IF( K661="D", 0, "Fehler" ) ) ) ),T661), "")</f>
        <v/>
      </c>
      <c r="V661" s="213" t="str">
        <f t="shared" si="87"/>
        <v/>
      </c>
    </row>
    <row r="662" spans="1:22" ht="28.75" thickBot="1" x14ac:dyDescent="0.35">
      <c r="A662" s="222" t="s">
        <v>1622</v>
      </c>
      <c r="B662" s="223"/>
      <c r="C662" s="222" t="s">
        <v>1057</v>
      </c>
      <c r="D662" s="223" t="s">
        <v>68</v>
      </c>
      <c r="E662" s="223"/>
      <c r="F662" s="223"/>
      <c r="G662" s="226"/>
      <c r="H662" s="43"/>
      <c r="I662" s="42"/>
      <c r="J662" s="42"/>
      <c r="K662" s="213"/>
      <c r="L662" s="215"/>
      <c r="M662" s="216" t="str">
        <f t="shared" si="80"/>
        <v>Muss</v>
      </c>
      <c r="N662" s="217" t="str">
        <f t="shared" si="81"/>
        <v/>
      </c>
      <c r="O662" s="217" t="str">
        <f t="shared" si="82"/>
        <v/>
      </c>
      <c r="P662" s="218" t="str">
        <f t="shared" si="83"/>
        <v/>
      </c>
      <c r="Q662" s="217" t="str">
        <f t="shared" si="84"/>
        <v/>
      </c>
      <c r="R662" s="217" t="str">
        <f t="shared" si="85"/>
        <v/>
      </c>
      <c r="S662" s="219" t="str">
        <f t="shared" si="86"/>
        <v/>
      </c>
      <c r="T662" s="220" t="str">
        <f xml:space="preserve"> IF(AND($E662&gt;0,H662&lt;&gt;""),IF( H662="A", $E662, IF( H662="B", $E662 * Prozent_B, IF( H662="C", $E662 *Prozent_C, IF( H662="D", 0, "Fehler" ) ) ) ), "")</f>
        <v/>
      </c>
      <c r="U662" s="220" t="str">
        <f xml:space="preserve"> IF( $E662&gt;0,IF(K662&gt;0, IF( K662="A", $E662, IF( K662="B", $E662 * Prozent_B, IF( K662="C", $E662 *Prozent_C, IF( K662="D", 0, "Fehler" ) ) ) ),T662), "")</f>
        <v/>
      </c>
      <c r="V662" s="213" t="str">
        <f t="shared" si="87"/>
        <v/>
      </c>
    </row>
    <row r="663" spans="1:22" ht="42.9" thickBot="1" x14ac:dyDescent="0.35">
      <c r="A663" s="222" t="s">
        <v>1623</v>
      </c>
      <c r="B663" s="223"/>
      <c r="C663" s="222" t="s">
        <v>1058</v>
      </c>
      <c r="D663" s="223" t="s">
        <v>68</v>
      </c>
      <c r="E663" s="223"/>
      <c r="F663" s="223"/>
      <c r="G663" s="226"/>
      <c r="H663" s="43"/>
      <c r="I663" s="42"/>
      <c r="J663" s="42"/>
      <c r="K663" s="213"/>
      <c r="L663" s="215"/>
      <c r="M663" s="216" t="str">
        <f t="shared" si="80"/>
        <v>Muss</v>
      </c>
      <c r="N663" s="217" t="str">
        <f t="shared" si="81"/>
        <v/>
      </c>
      <c r="O663" s="217" t="str">
        <f t="shared" si="82"/>
        <v/>
      </c>
      <c r="P663" s="218" t="str">
        <f t="shared" si="83"/>
        <v/>
      </c>
      <c r="Q663" s="217" t="str">
        <f t="shared" si="84"/>
        <v/>
      </c>
      <c r="R663" s="217" t="str">
        <f t="shared" si="85"/>
        <v/>
      </c>
      <c r="S663" s="219" t="str">
        <f t="shared" si="86"/>
        <v/>
      </c>
      <c r="T663" s="220" t="str">
        <f xml:space="preserve"> IF(AND($E663&gt;0,H663&lt;&gt;""),IF( H663="A", $E663, IF( H663="B", $E663 * Prozent_B, IF( H663="C", $E663 *Prozent_C, IF( H663="D", 0, "Fehler" ) ) ) ), "")</f>
        <v/>
      </c>
      <c r="U663" s="220" t="str">
        <f xml:space="preserve"> IF( $E663&gt;0,IF(K663&gt;0, IF( K663="A", $E663, IF( K663="B", $E663 * Prozent_B, IF( K663="C", $E663 *Prozent_C, IF( K663="D", 0, "Fehler" ) ) ) ),T663), "")</f>
        <v/>
      </c>
      <c r="V663" s="213" t="str">
        <f t="shared" si="87"/>
        <v/>
      </c>
    </row>
    <row r="664" spans="1:22" ht="14.6" thickBot="1" x14ac:dyDescent="0.35">
      <c r="A664" s="222" t="s">
        <v>1624</v>
      </c>
      <c r="B664" s="223"/>
      <c r="C664" s="222" t="s">
        <v>1059</v>
      </c>
      <c r="D664" s="223" t="s">
        <v>68</v>
      </c>
      <c r="E664" s="223"/>
      <c r="F664" s="223"/>
      <c r="G664" s="226"/>
      <c r="H664" s="43"/>
      <c r="I664" s="42"/>
      <c r="J664" s="42"/>
      <c r="K664" s="213"/>
      <c r="L664" s="215"/>
      <c r="M664" s="216" t="str">
        <f t="shared" si="80"/>
        <v>Muss</v>
      </c>
      <c r="N664" s="217" t="str">
        <f t="shared" si="81"/>
        <v/>
      </c>
      <c r="O664" s="217" t="str">
        <f t="shared" si="82"/>
        <v/>
      </c>
      <c r="P664" s="218" t="str">
        <f t="shared" si="83"/>
        <v/>
      </c>
      <c r="Q664" s="217" t="str">
        <f t="shared" si="84"/>
        <v/>
      </c>
      <c r="R664" s="217" t="str">
        <f t="shared" si="85"/>
        <v/>
      </c>
      <c r="S664" s="219" t="str">
        <f t="shared" si="86"/>
        <v/>
      </c>
      <c r="T664" s="220" t="str">
        <f xml:space="preserve"> IF(AND($E664&gt;0,H664&lt;&gt;""),IF( H664="A", $E664, IF( H664="B", $E664 * Prozent_B, IF( H664="C", $E664 *Prozent_C, IF( H664="D", 0, "Fehler" ) ) ) ), "")</f>
        <v/>
      </c>
      <c r="U664" s="220" t="str">
        <f xml:space="preserve"> IF( $E664&gt;0,IF(K664&gt;0, IF( K664="A", $E664, IF( K664="B", $E664 * Prozent_B, IF( K664="C", $E664 *Prozent_C, IF( K664="D", 0, "Fehler" ) ) ) ),T664), "")</f>
        <v/>
      </c>
      <c r="V664" s="213" t="str">
        <f t="shared" si="87"/>
        <v/>
      </c>
    </row>
    <row r="665" spans="1:22" ht="28.75" thickBot="1" x14ac:dyDescent="0.35">
      <c r="A665" s="222" t="s">
        <v>1625</v>
      </c>
      <c r="B665" s="223"/>
      <c r="C665" s="222" t="s">
        <v>1060</v>
      </c>
      <c r="D665" s="223" t="s">
        <v>68</v>
      </c>
      <c r="E665" s="223"/>
      <c r="F665" s="223"/>
      <c r="G665" s="226"/>
      <c r="H665" s="43"/>
      <c r="I665" s="42"/>
      <c r="J665" s="42"/>
      <c r="K665" s="213"/>
      <c r="L665" s="215"/>
      <c r="M665" s="216" t="str">
        <f t="shared" si="80"/>
        <v>Muss</v>
      </c>
      <c r="N665" s="217" t="str">
        <f t="shared" si="81"/>
        <v/>
      </c>
      <c r="O665" s="217" t="str">
        <f t="shared" si="82"/>
        <v/>
      </c>
      <c r="P665" s="218" t="str">
        <f t="shared" si="83"/>
        <v/>
      </c>
      <c r="Q665" s="217" t="str">
        <f t="shared" si="84"/>
        <v/>
      </c>
      <c r="R665" s="217" t="str">
        <f t="shared" si="85"/>
        <v/>
      </c>
      <c r="S665" s="219" t="str">
        <f t="shared" si="86"/>
        <v/>
      </c>
      <c r="T665" s="220" t="str">
        <f xml:space="preserve"> IF(AND($E665&gt;0,H665&lt;&gt;""),IF( H665="A", $E665, IF( H665="B", $E665 * Prozent_B, IF( H665="C", $E665 *Prozent_C, IF( H665="D", 0, "Fehler" ) ) ) ), "")</f>
        <v/>
      </c>
      <c r="U665" s="220" t="str">
        <f xml:space="preserve"> IF( $E665&gt;0,IF(K665&gt;0, IF( K665="A", $E665, IF( K665="B", $E665 * Prozent_B, IF( K665="C", $E665 *Prozent_C, IF( K665="D", 0, "Fehler" ) ) ) ),T665), "")</f>
        <v/>
      </c>
      <c r="V665" s="213" t="str">
        <f t="shared" si="87"/>
        <v/>
      </c>
    </row>
    <row r="666" spans="1:22" ht="14.6" thickBot="1" x14ac:dyDescent="0.35">
      <c r="A666" s="222" t="s">
        <v>1626</v>
      </c>
      <c r="B666" s="223"/>
      <c r="C666" s="222" t="s">
        <v>1061</v>
      </c>
      <c r="D666" s="223"/>
      <c r="E666" s="230">
        <v>100</v>
      </c>
      <c r="F666" s="223"/>
      <c r="G666" s="226"/>
      <c r="H666" s="43"/>
      <c r="I666" s="42"/>
      <c r="J666" s="42"/>
      <c r="K666" s="213"/>
      <c r="L666" s="215"/>
      <c r="M666" s="216" t="str">
        <f t="shared" si="80"/>
        <v>Soll</v>
      </c>
      <c r="N666" s="217" t="str">
        <f t="shared" si="81"/>
        <v/>
      </c>
      <c r="O666" s="217" t="str">
        <f t="shared" si="82"/>
        <v/>
      </c>
      <c r="P666" s="218" t="str">
        <f t="shared" si="83"/>
        <v/>
      </c>
      <c r="Q666" s="217" t="str">
        <f t="shared" si="84"/>
        <v/>
      </c>
      <c r="R666" s="217" t="str">
        <f t="shared" si="85"/>
        <v/>
      </c>
      <c r="S666" s="219" t="str">
        <f t="shared" si="86"/>
        <v/>
      </c>
      <c r="T666" s="220" t="str">
        <f xml:space="preserve"> IF(AND($E666&gt;0,H666&lt;&gt;""),IF( H666="A", $E666, IF( H666="B", $E666 * Prozent_B, IF( H666="C", $E666 *Prozent_C, IF( H666="D", 0, "Fehler" ) ) ) ), "")</f>
        <v/>
      </c>
      <c r="U666" s="220" t="str">
        <f xml:space="preserve"> IF( $E666&gt;0,IF(K666&gt;0, IF( K666="A", $E666, IF( K666="B", $E666 * Prozent_B, IF( K666="C", $E666 *Prozent_C, IF( K666="D", 0, "Fehler" ) ) ) ),T666), "")</f>
        <v/>
      </c>
      <c r="V666" s="213" t="str">
        <f t="shared" si="87"/>
        <v/>
      </c>
    </row>
    <row r="667" spans="1:22" ht="57" thickBot="1" x14ac:dyDescent="0.35">
      <c r="A667" s="222" t="s">
        <v>1627</v>
      </c>
      <c r="B667" s="223"/>
      <c r="C667" s="222" t="s">
        <v>688</v>
      </c>
      <c r="D667" s="223" t="s">
        <v>68</v>
      </c>
      <c r="E667" s="223"/>
      <c r="F667" s="223"/>
      <c r="G667" s="226"/>
      <c r="H667" s="43"/>
      <c r="I667" s="42"/>
      <c r="J667" s="42"/>
      <c r="K667" s="213"/>
      <c r="L667" s="215"/>
      <c r="M667" s="216" t="str">
        <f t="shared" si="80"/>
        <v>Muss</v>
      </c>
      <c r="N667" s="217" t="str">
        <f t="shared" si="81"/>
        <v/>
      </c>
      <c r="O667" s="217" t="str">
        <f t="shared" si="82"/>
        <v/>
      </c>
      <c r="P667" s="218" t="str">
        <f t="shared" si="83"/>
        <v/>
      </c>
      <c r="Q667" s="217" t="str">
        <f t="shared" si="84"/>
        <v/>
      </c>
      <c r="R667" s="217" t="str">
        <f t="shared" si="85"/>
        <v/>
      </c>
      <c r="S667" s="219" t="str">
        <f t="shared" si="86"/>
        <v/>
      </c>
      <c r="T667" s="220" t="str">
        <f xml:space="preserve"> IF(AND($E667&gt;0,H667&lt;&gt;""),IF( H667="A", $E667, IF( H667="B", $E667 * Prozent_B, IF( H667="C", $E667 *Prozent_C, IF( H667="D", 0, "Fehler" ) ) ) ), "")</f>
        <v/>
      </c>
      <c r="U667" s="220" t="str">
        <f xml:space="preserve"> IF( $E667&gt;0,IF(K667&gt;0, IF( K667="A", $E667, IF( K667="B", $E667 * Prozent_B, IF( K667="C", $E667 *Prozent_C, IF( K667="D", 0, "Fehler" ) ) ) ),T667), "")</f>
        <v/>
      </c>
      <c r="V667" s="213" t="str">
        <f t="shared" si="87"/>
        <v/>
      </c>
    </row>
    <row r="668" spans="1:22" ht="14.6" thickBot="1" x14ac:dyDescent="0.35">
      <c r="A668" s="222" t="s">
        <v>1628</v>
      </c>
      <c r="B668" s="223"/>
      <c r="C668" s="222" t="s">
        <v>689</v>
      </c>
      <c r="D668" s="223" t="s">
        <v>68</v>
      </c>
      <c r="E668" s="223"/>
      <c r="F668" s="223"/>
      <c r="G668" s="226"/>
      <c r="H668" s="43"/>
      <c r="I668" s="42"/>
      <c r="J668" s="42"/>
      <c r="K668" s="213"/>
      <c r="L668" s="215"/>
      <c r="M668" s="216" t="str">
        <f t="shared" si="80"/>
        <v>Muss</v>
      </c>
      <c r="N668" s="217" t="str">
        <f t="shared" si="81"/>
        <v/>
      </c>
      <c r="O668" s="217" t="str">
        <f t="shared" si="82"/>
        <v/>
      </c>
      <c r="P668" s="218" t="str">
        <f t="shared" si="83"/>
        <v/>
      </c>
      <c r="Q668" s="217" t="str">
        <f t="shared" si="84"/>
        <v/>
      </c>
      <c r="R668" s="217" t="str">
        <f t="shared" si="85"/>
        <v/>
      </c>
      <c r="S668" s="219" t="str">
        <f t="shared" si="86"/>
        <v/>
      </c>
      <c r="T668" s="220" t="str">
        <f xml:space="preserve"> IF(AND($E668&gt;0,H668&lt;&gt;""),IF( H668="A", $E668, IF( H668="B", $E668 * Prozent_B, IF( H668="C", $E668 *Prozent_C, IF( H668="D", 0, "Fehler" ) ) ) ), "")</f>
        <v/>
      </c>
      <c r="U668" s="220" t="str">
        <f xml:space="preserve"> IF( $E668&gt;0,IF(K668&gt;0, IF( K668="A", $E668, IF( K668="B", $E668 * Prozent_B, IF( K668="C", $E668 *Prozent_C, IF( K668="D", 0, "Fehler" ) ) ) ),T668), "")</f>
        <v/>
      </c>
      <c r="V668" s="213" t="str">
        <f t="shared" si="87"/>
        <v/>
      </c>
    </row>
    <row r="669" spans="1:22" ht="14.6" thickBot="1" x14ac:dyDescent="0.35">
      <c r="A669" s="222" t="s">
        <v>1629</v>
      </c>
      <c r="B669" s="223"/>
      <c r="C669" s="222" t="s">
        <v>690</v>
      </c>
      <c r="D669" s="223" t="s">
        <v>68</v>
      </c>
      <c r="E669" s="223"/>
      <c r="F669" s="223" t="s">
        <v>326</v>
      </c>
      <c r="G669" s="226"/>
      <c r="H669" s="43"/>
      <c r="I669" s="42"/>
      <c r="J669" s="42"/>
      <c r="K669" s="213"/>
      <c r="L669" s="215"/>
      <c r="M669" s="216" t="str">
        <f t="shared" si="80"/>
        <v>Muss</v>
      </c>
      <c r="N669" s="217" t="str">
        <f t="shared" si="81"/>
        <v>Fehler</v>
      </c>
      <c r="O669" s="217" t="str">
        <f t="shared" si="82"/>
        <v/>
      </c>
      <c r="P669" s="218" t="str">
        <f t="shared" si="83"/>
        <v/>
      </c>
      <c r="Q669" s="217" t="str">
        <f t="shared" si="84"/>
        <v/>
      </c>
      <c r="R669" s="217" t="str">
        <f t="shared" si="85"/>
        <v/>
      </c>
      <c r="S669" s="219" t="str">
        <f t="shared" si="86"/>
        <v xml:space="preserve"> 'E' richtig?</v>
      </c>
      <c r="T669" s="220" t="str">
        <f xml:space="preserve"> IF(AND($E669&gt;0,H669&lt;&gt;""),IF( H669="A", $E669, IF( H669="B", $E669 * Prozent_B, IF( H669="C", $E669 *Prozent_C, IF( H669="D", 0, "Fehler" ) ) ) ), "")</f>
        <v/>
      </c>
      <c r="U669" s="220" t="str">
        <f xml:space="preserve"> IF( $E669&gt;0,IF(K669&gt;0, IF( K669="A", $E669, IF( K669="B", $E669 * Prozent_B, IF( K669="C", $E669 *Prozent_C, IF( K669="D", 0, "Fehler" ) ) ) ),T669), "")</f>
        <v/>
      </c>
      <c r="V669" s="213" t="str">
        <f t="shared" si="87"/>
        <v/>
      </c>
    </row>
    <row r="670" spans="1:22" ht="14.6" thickBot="1" x14ac:dyDescent="0.35">
      <c r="A670" s="222" t="s">
        <v>1630</v>
      </c>
      <c r="B670" s="223"/>
      <c r="C670" s="222" t="s">
        <v>1062</v>
      </c>
      <c r="D670" s="223"/>
      <c r="E670" s="223">
        <v>100</v>
      </c>
      <c r="F670" s="223"/>
      <c r="G670" s="226"/>
      <c r="H670" s="43"/>
      <c r="I670" s="42"/>
      <c r="J670" s="42"/>
      <c r="K670" s="213"/>
      <c r="L670" s="215"/>
      <c r="M670" s="216" t="str">
        <f t="shared" si="80"/>
        <v>Soll</v>
      </c>
      <c r="N670" s="217" t="str">
        <f t="shared" si="81"/>
        <v/>
      </c>
      <c r="O670" s="217" t="str">
        <f t="shared" si="82"/>
        <v/>
      </c>
      <c r="P670" s="218" t="str">
        <f t="shared" si="83"/>
        <v/>
      </c>
      <c r="Q670" s="217" t="str">
        <f t="shared" si="84"/>
        <v/>
      </c>
      <c r="R670" s="217" t="str">
        <f t="shared" si="85"/>
        <v/>
      </c>
      <c r="S670" s="219" t="str">
        <f t="shared" si="86"/>
        <v/>
      </c>
      <c r="T670" s="220" t="str">
        <f xml:space="preserve"> IF(AND($E670&gt;0,H670&lt;&gt;""),IF( H670="A", $E670, IF( H670="B", $E670 * Prozent_B, IF( H670="C", $E670 *Prozent_C, IF( H670="D", 0, "Fehler" ) ) ) ), "")</f>
        <v/>
      </c>
      <c r="U670" s="220" t="str">
        <f xml:space="preserve"> IF( $E670&gt;0,IF(K670&gt;0, IF( K670="A", $E670, IF( K670="B", $E670 * Prozent_B, IF( K670="C", $E670 *Prozent_C, IF( K670="D", 0, "Fehler" ) ) ) ),T670), "")</f>
        <v/>
      </c>
      <c r="V670" s="213" t="str">
        <f t="shared" si="87"/>
        <v/>
      </c>
    </row>
    <row r="671" spans="1:22" ht="14.6" thickBot="1" x14ac:dyDescent="0.35">
      <c r="A671" s="222" t="s">
        <v>1631</v>
      </c>
      <c r="B671" s="223"/>
      <c r="C671" s="222" t="s">
        <v>1063</v>
      </c>
      <c r="D671" s="223"/>
      <c r="E671" s="223">
        <v>100</v>
      </c>
      <c r="F671" s="223"/>
      <c r="G671" s="226"/>
      <c r="H671" s="43"/>
      <c r="I671" s="42"/>
      <c r="J671" s="42"/>
      <c r="K671" s="213"/>
      <c r="L671" s="215"/>
      <c r="M671" s="216" t="str">
        <f t="shared" si="80"/>
        <v>Soll</v>
      </c>
      <c r="N671" s="217" t="str">
        <f t="shared" si="81"/>
        <v/>
      </c>
      <c r="O671" s="217" t="str">
        <f t="shared" si="82"/>
        <v/>
      </c>
      <c r="P671" s="218" t="str">
        <f t="shared" si="83"/>
        <v/>
      </c>
      <c r="Q671" s="217" t="str">
        <f t="shared" si="84"/>
        <v/>
      </c>
      <c r="R671" s="217" t="str">
        <f t="shared" si="85"/>
        <v/>
      </c>
      <c r="S671" s="219" t="str">
        <f t="shared" si="86"/>
        <v/>
      </c>
      <c r="T671" s="220" t="str">
        <f xml:space="preserve"> IF(AND($E671&gt;0,H671&lt;&gt;""),IF( H671="A", $E671, IF( H671="B", $E671 * Prozent_B, IF( H671="C", $E671 *Prozent_C, IF( H671="D", 0, "Fehler" ) ) ) ), "")</f>
        <v/>
      </c>
      <c r="U671" s="220" t="str">
        <f xml:space="preserve"> IF( $E671&gt;0,IF(K671&gt;0, IF( K671="A", $E671, IF( K671="B", $E671 * Prozent_B, IF( K671="C", $E671 *Prozent_C, IF( K671="D", 0, "Fehler" ) ) ) ),T671), "")</f>
        <v/>
      </c>
      <c r="V671" s="213" t="str">
        <f t="shared" si="87"/>
        <v/>
      </c>
    </row>
    <row r="672" spans="1:22" ht="28.75" thickBot="1" x14ac:dyDescent="0.35">
      <c r="A672" s="222" t="s">
        <v>1632</v>
      </c>
      <c r="B672" s="223"/>
      <c r="C672" s="222" t="s">
        <v>691</v>
      </c>
      <c r="D672" s="223" t="s">
        <v>68</v>
      </c>
      <c r="E672" s="223"/>
      <c r="F672" s="223"/>
      <c r="G672" s="226"/>
      <c r="H672" s="43"/>
      <c r="I672" s="42"/>
      <c r="J672" s="42"/>
      <c r="K672" s="213"/>
      <c r="L672" s="215"/>
      <c r="M672" s="216" t="str">
        <f t="shared" si="80"/>
        <v>Muss</v>
      </c>
      <c r="N672" s="217" t="str">
        <f t="shared" si="81"/>
        <v/>
      </c>
      <c r="O672" s="217" t="str">
        <f t="shared" si="82"/>
        <v/>
      </c>
      <c r="P672" s="218" t="str">
        <f t="shared" si="83"/>
        <v/>
      </c>
      <c r="Q672" s="217" t="str">
        <f t="shared" si="84"/>
        <v/>
      </c>
      <c r="R672" s="217" t="str">
        <f t="shared" si="85"/>
        <v/>
      </c>
      <c r="S672" s="219" t="str">
        <f t="shared" si="86"/>
        <v/>
      </c>
      <c r="T672" s="220" t="str">
        <f xml:space="preserve"> IF(AND($E672&gt;0,H672&lt;&gt;""),IF( H672="A", $E672, IF( H672="B", $E672 * Prozent_B, IF( H672="C", $E672 *Prozent_C, IF( H672="D", 0, "Fehler" ) ) ) ), "")</f>
        <v/>
      </c>
      <c r="U672" s="220" t="str">
        <f xml:space="preserve"> IF( $E672&gt;0,IF(K672&gt;0, IF( K672="A", $E672, IF( K672="B", $E672 * Prozent_B, IF( K672="C", $E672 *Prozent_C, IF( K672="D", 0, "Fehler" ) ) ) ),T672), "")</f>
        <v/>
      </c>
      <c r="V672" s="213" t="str">
        <f t="shared" si="87"/>
        <v/>
      </c>
    </row>
    <row r="673" spans="1:22" ht="15.9" thickBot="1" x14ac:dyDescent="0.35">
      <c r="A673" s="222"/>
      <c r="B673" s="223"/>
      <c r="C673" s="229" t="s">
        <v>1064</v>
      </c>
      <c r="D673" s="223"/>
      <c r="E673" s="223"/>
      <c r="F673" s="223"/>
      <c r="G673" s="226"/>
      <c r="H673" s="43"/>
      <c r="I673" s="42"/>
      <c r="J673" s="42"/>
      <c r="K673" s="213"/>
      <c r="L673" s="215"/>
      <c r="M673" s="216" t="str">
        <f t="shared" si="80"/>
        <v/>
      </c>
      <c r="N673" s="217" t="str">
        <f t="shared" si="81"/>
        <v/>
      </c>
      <c r="O673" s="217" t="str">
        <f t="shared" si="82"/>
        <v/>
      </c>
      <c r="P673" s="218" t="str">
        <f t="shared" si="83"/>
        <v/>
      </c>
      <c r="Q673" s="217" t="str">
        <f t="shared" si="84"/>
        <v/>
      </c>
      <c r="R673" s="217" t="str">
        <f t="shared" si="85"/>
        <v/>
      </c>
      <c r="S673" s="219" t="str">
        <f t="shared" si="86"/>
        <v/>
      </c>
      <c r="T673" s="220" t="str">
        <f xml:space="preserve"> IF(AND($E673&gt;0,H673&lt;&gt;""),IF( H673="A", $E673, IF( H673="B", $E673 * Prozent_B, IF( H673="C", $E673 *Prozent_C, IF( H673="D", 0, "Fehler" ) ) ) ), "")</f>
        <v/>
      </c>
      <c r="U673" s="220" t="str">
        <f xml:space="preserve"> IF( $E673&gt;0,IF(K673&gt;0, IF( K673="A", $E673, IF( K673="B", $E673 * Prozent_B, IF( K673="C", $E673 *Prozent_C, IF( K673="D", 0, "Fehler" ) ) ) ),T673), "")</f>
        <v/>
      </c>
      <c r="V673" s="213" t="str">
        <f t="shared" si="87"/>
        <v/>
      </c>
    </row>
    <row r="674" spans="1:22" ht="28.75" thickBot="1" x14ac:dyDescent="0.35">
      <c r="A674" s="222" t="s">
        <v>1633</v>
      </c>
      <c r="B674" s="223"/>
      <c r="C674" s="222" t="s">
        <v>692</v>
      </c>
      <c r="D674" s="223" t="s">
        <v>68</v>
      </c>
      <c r="E674" s="223"/>
      <c r="F674" s="223"/>
      <c r="G674" s="226"/>
      <c r="H674" s="43"/>
      <c r="I674" s="42"/>
      <c r="J674" s="42"/>
      <c r="K674" s="213"/>
      <c r="L674" s="215"/>
      <c r="M674" s="216" t="str">
        <f t="shared" si="80"/>
        <v>Muss</v>
      </c>
      <c r="N674" s="217" t="str">
        <f t="shared" si="81"/>
        <v/>
      </c>
      <c r="O674" s="217" t="str">
        <f t="shared" si="82"/>
        <v/>
      </c>
      <c r="P674" s="218" t="str">
        <f t="shared" si="83"/>
        <v/>
      </c>
      <c r="Q674" s="217" t="str">
        <f t="shared" si="84"/>
        <v/>
      </c>
      <c r="R674" s="217" t="str">
        <f t="shared" si="85"/>
        <v/>
      </c>
      <c r="S674" s="219" t="str">
        <f t="shared" si="86"/>
        <v/>
      </c>
      <c r="T674" s="220" t="str">
        <f xml:space="preserve"> IF(AND($E674&gt;0,H674&lt;&gt;""),IF( H674="A", $E674, IF( H674="B", $E674 * Prozent_B, IF( H674="C", $E674 *Prozent_C, IF( H674="D", 0, "Fehler" ) ) ) ), "")</f>
        <v/>
      </c>
      <c r="U674" s="220" t="str">
        <f xml:space="preserve"> IF( $E674&gt;0,IF(K674&gt;0, IF( K674="A", $E674, IF( K674="B", $E674 * Prozent_B, IF( K674="C", $E674 *Prozent_C, IF( K674="D", 0, "Fehler" ) ) ) ),T674), "")</f>
        <v/>
      </c>
      <c r="V674" s="213" t="str">
        <f t="shared" si="87"/>
        <v/>
      </c>
    </row>
    <row r="675" spans="1:22" ht="14.6" thickBot="1" x14ac:dyDescent="0.35">
      <c r="A675" s="222"/>
      <c r="B675" s="223"/>
      <c r="C675" s="222" t="s">
        <v>693</v>
      </c>
      <c r="D675" s="223"/>
      <c r="E675" s="223"/>
      <c r="F675" s="223"/>
      <c r="G675" s="226"/>
      <c r="H675" s="43"/>
      <c r="I675" s="42"/>
      <c r="J675" s="42"/>
      <c r="K675" s="213"/>
      <c r="L675" s="215"/>
      <c r="M675" s="216" t="str">
        <f t="shared" si="80"/>
        <v/>
      </c>
      <c r="N675" s="217" t="str">
        <f t="shared" si="81"/>
        <v/>
      </c>
      <c r="O675" s="217" t="str">
        <f t="shared" si="82"/>
        <v/>
      </c>
      <c r="P675" s="218" t="str">
        <f t="shared" si="83"/>
        <v/>
      </c>
      <c r="Q675" s="217" t="str">
        <f t="shared" si="84"/>
        <v/>
      </c>
      <c r="R675" s="217" t="str">
        <f t="shared" si="85"/>
        <v/>
      </c>
      <c r="S675" s="219" t="str">
        <f t="shared" si="86"/>
        <v/>
      </c>
      <c r="T675" s="220" t="str">
        <f xml:space="preserve"> IF(AND($E675&gt;0,H675&lt;&gt;""),IF( H675="A", $E675, IF( H675="B", $E675 * Prozent_B, IF( H675="C", $E675 *Prozent_C, IF( H675="D", 0, "Fehler" ) ) ) ), "")</f>
        <v/>
      </c>
      <c r="U675" s="220" t="str">
        <f xml:space="preserve"> IF( $E675&gt;0,IF(K675&gt;0, IF( K675="A", $E675, IF( K675="B", $E675 * Prozent_B, IF( K675="C", $E675 *Prozent_C, IF( K675="D", 0, "Fehler" ) ) ) ),T675), "")</f>
        <v/>
      </c>
      <c r="V675" s="213" t="str">
        <f t="shared" si="87"/>
        <v/>
      </c>
    </row>
    <row r="676" spans="1:22" ht="14.6" thickBot="1" x14ac:dyDescent="0.35">
      <c r="A676" s="222" t="s">
        <v>1634</v>
      </c>
      <c r="B676" s="223"/>
      <c r="C676" s="222" t="s">
        <v>1065</v>
      </c>
      <c r="D676" s="223" t="s">
        <v>68</v>
      </c>
      <c r="E676" s="223"/>
      <c r="F676" s="223"/>
      <c r="G676" s="226"/>
      <c r="H676" s="43"/>
      <c r="I676" s="42"/>
      <c r="J676" s="42"/>
      <c r="K676" s="213"/>
      <c r="L676" s="215"/>
      <c r="M676" s="216" t="str">
        <f t="shared" si="80"/>
        <v>Muss</v>
      </c>
      <c r="N676" s="217" t="str">
        <f t="shared" si="81"/>
        <v/>
      </c>
      <c r="O676" s="217" t="str">
        <f t="shared" si="82"/>
        <v/>
      </c>
      <c r="P676" s="218" t="str">
        <f t="shared" si="83"/>
        <v/>
      </c>
      <c r="Q676" s="217" t="str">
        <f t="shared" si="84"/>
        <v/>
      </c>
      <c r="R676" s="217" t="str">
        <f t="shared" si="85"/>
        <v/>
      </c>
      <c r="S676" s="219" t="str">
        <f t="shared" si="86"/>
        <v/>
      </c>
      <c r="T676" s="220" t="str">
        <f xml:space="preserve"> IF(AND($E676&gt;0,H676&lt;&gt;""),IF( H676="A", $E676, IF( H676="B", $E676 * Prozent_B, IF( H676="C", $E676 *Prozent_C, IF( H676="D", 0, "Fehler" ) ) ) ), "")</f>
        <v/>
      </c>
      <c r="U676" s="220" t="str">
        <f xml:space="preserve"> IF( $E676&gt;0,IF(K676&gt;0, IF( K676="A", $E676, IF( K676="B", $E676 * Prozent_B, IF( K676="C", $E676 *Prozent_C, IF( K676="D", 0, "Fehler" ) ) ) ),T676), "")</f>
        <v/>
      </c>
      <c r="V676" s="213" t="str">
        <f t="shared" si="87"/>
        <v/>
      </c>
    </row>
    <row r="677" spans="1:22" ht="14.6" thickBot="1" x14ac:dyDescent="0.35">
      <c r="A677" s="222" t="s">
        <v>1635</v>
      </c>
      <c r="B677" s="223"/>
      <c r="C677" s="222" t="s">
        <v>1066</v>
      </c>
      <c r="D677" s="223" t="s">
        <v>68</v>
      </c>
      <c r="E677" s="223"/>
      <c r="F677" s="223"/>
      <c r="G677" s="226"/>
      <c r="H677" s="43"/>
      <c r="I677" s="42"/>
      <c r="J677" s="42"/>
      <c r="K677" s="213"/>
      <c r="L677" s="215"/>
      <c r="M677" s="216" t="str">
        <f t="shared" si="80"/>
        <v>Muss</v>
      </c>
      <c r="N677" s="217" t="str">
        <f t="shared" si="81"/>
        <v/>
      </c>
      <c r="O677" s="217" t="str">
        <f t="shared" si="82"/>
        <v/>
      </c>
      <c r="P677" s="218" t="str">
        <f t="shared" si="83"/>
        <v/>
      </c>
      <c r="Q677" s="217" t="str">
        <f t="shared" si="84"/>
        <v/>
      </c>
      <c r="R677" s="217" t="str">
        <f t="shared" si="85"/>
        <v/>
      </c>
      <c r="S677" s="219" t="str">
        <f t="shared" si="86"/>
        <v/>
      </c>
      <c r="T677" s="220" t="str">
        <f xml:space="preserve"> IF(AND($E677&gt;0,H677&lt;&gt;""),IF( H677="A", $E677, IF( H677="B", $E677 * Prozent_B, IF( H677="C", $E677 *Prozent_C, IF( H677="D", 0, "Fehler" ) ) ) ), "")</f>
        <v/>
      </c>
      <c r="U677" s="220" t="str">
        <f xml:space="preserve"> IF( $E677&gt;0,IF(K677&gt;0, IF( K677="A", $E677, IF( K677="B", $E677 * Prozent_B, IF( K677="C", $E677 *Prozent_C, IF( K677="D", 0, "Fehler" ) ) ) ),T677), "")</f>
        <v/>
      </c>
      <c r="V677" s="213" t="str">
        <f t="shared" si="87"/>
        <v/>
      </c>
    </row>
    <row r="678" spans="1:22" ht="14.6" thickBot="1" x14ac:dyDescent="0.35">
      <c r="A678" s="222" t="s">
        <v>1636</v>
      </c>
      <c r="B678" s="223"/>
      <c r="C678" s="222" t="s">
        <v>1067</v>
      </c>
      <c r="D678" s="223"/>
      <c r="E678" s="230">
        <v>100</v>
      </c>
      <c r="F678" s="223"/>
      <c r="G678" s="226"/>
      <c r="H678" s="43"/>
      <c r="I678" s="42"/>
      <c r="J678" s="42"/>
      <c r="K678" s="213"/>
      <c r="L678" s="215"/>
      <c r="M678" s="216" t="str">
        <f t="shared" si="80"/>
        <v>Soll</v>
      </c>
      <c r="N678" s="217" t="str">
        <f t="shared" si="81"/>
        <v/>
      </c>
      <c r="O678" s="217" t="str">
        <f t="shared" si="82"/>
        <v/>
      </c>
      <c r="P678" s="218" t="str">
        <f t="shared" si="83"/>
        <v/>
      </c>
      <c r="Q678" s="217" t="str">
        <f t="shared" si="84"/>
        <v/>
      </c>
      <c r="R678" s="217" t="str">
        <f t="shared" si="85"/>
        <v/>
      </c>
      <c r="S678" s="219" t="str">
        <f t="shared" si="86"/>
        <v/>
      </c>
      <c r="T678" s="220" t="str">
        <f xml:space="preserve"> IF(AND($E678&gt;0,H678&lt;&gt;""),IF( H678="A", $E678, IF( H678="B", $E678 * Prozent_B, IF( H678="C", $E678 *Prozent_C, IF( H678="D", 0, "Fehler" ) ) ) ), "")</f>
        <v/>
      </c>
      <c r="U678" s="220" t="str">
        <f xml:space="preserve"> IF( $E678&gt;0,IF(K678&gt;0, IF( K678="A", $E678, IF( K678="B", $E678 * Prozent_B, IF( K678="C", $E678 *Prozent_C, IF( K678="D", 0, "Fehler" ) ) ) ),T678), "")</f>
        <v/>
      </c>
      <c r="V678" s="213" t="str">
        <f t="shared" si="87"/>
        <v/>
      </c>
    </row>
    <row r="679" spans="1:22" ht="14.6" thickBot="1" x14ac:dyDescent="0.35">
      <c r="A679" s="222" t="s">
        <v>1637</v>
      </c>
      <c r="B679" s="223"/>
      <c r="C679" s="222" t="s">
        <v>1068</v>
      </c>
      <c r="D679" s="223" t="s">
        <v>68</v>
      </c>
      <c r="E679" s="223"/>
      <c r="F679" s="223"/>
      <c r="G679" s="226"/>
      <c r="H679" s="43"/>
      <c r="I679" s="42"/>
      <c r="J679" s="42"/>
      <c r="K679" s="213"/>
      <c r="L679" s="215"/>
      <c r="M679" s="216" t="str">
        <f t="shared" si="80"/>
        <v>Muss</v>
      </c>
      <c r="N679" s="217" t="str">
        <f t="shared" si="81"/>
        <v/>
      </c>
      <c r="O679" s="217" t="str">
        <f t="shared" si="82"/>
        <v/>
      </c>
      <c r="P679" s="218" t="str">
        <f t="shared" si="83"/>
        <v/>
      </c>
      <c r="Q679" s="217" t="str">
        <f t="shared" si="84"/>
        <v/>
      </c>
      <c r="R679" s="217" t="str">
        <f t="shared" si="85"/>
        <v/>
      </c>
      <c r="S679" s="219" t="str">
        <f t="shared" si="86"/>
        <v/>
      </c>
      <c r="T679" s="220" t="str">
        <f xml:space="preserve"> IF(AND($E679&gt;0,H679&lt;&gt;""),IF( H679="A", $E679, IF( H679="B", $E679 * Prozent_B, IF( H679="C", $E679 *Prozent_C, IF( H679="D", 0, "Fehler" ) ) ) ), "")</f>
        <v/>
      </c>
      <c r="U679" s="220" t="str">
        <f xml:space="preserve"> IF( $E679&gt;0,IF(K679&gt;0, IF( K679="A", $E679, IF( K679="B", $E679 * Prozent_B, IF( K679="C", $E679 *Prozent_C, IF( K679="D", 0, "Fehler" ) ) ) ),T679), "")</f>
        <v/>
      </c>
      <c r="V679" s="213" t="str">
        <f t="shared" si="87"/>
        <v/>
      </c>
    </row>
    <row r="680" spans="1:22" ht="14.6" thickBot="1" x14ac:dyDescent="0.35">
      <c r="A680" s="222" t="s">
        <v>1638</v>
      </c>
      <c r="B680" s="223"/>
      <c r="C680" s="222" t="s">
        <v>1069</v>
      </c>
      <c r="D680" s="223" t="s">
        <v>68</v>
      </c>
      <c r="E680" s="223"/>
      <c r="F680" s="223"/>
      <c r="G680" s="226"/>
      <c r="H680" s="43"/>
      <c r="I680" s="42"/>
      <c r="J680" s="42"/>
      <c r="K680" s="213"/>
      <c r="L680" s="215"/>
      <c r="M680" s="216" t="str">
        <f t="shared" si="80"/>
        <v>Muss</v>
      </c>
      <c r="N680" s="217" t="str">
        <f t="shared" si="81"/>
        <v/>
      </c>
      <c r="O680" s="217" t="str">
        <f t="shared" si="82"/>
        <v/>
      </c>
      <c r="P680" s="218" t="str">
        <f t="shared" si="83"/>
        <v/>
      </c>
      <c r="Q680" s="217" t="str">
        <f t="shared" si="84"/>
        <v/>
      </c>
      <c r="R680" s="217" t="str">
        <f t="shared" si="85"/>
        <v/>
      </c>
      <c r="S680" s="219" t="str">
        <f t="shared" si="86"/>
        <v/>
      </c>
      <c r="T680" s="220" t="str">
        <f xml:space="preserve"> IF(AND($E680&gt;0,H680&lt;&gt;""),IF( H680="A", $E680, IF( H680="B", $E680 * Prozent_B, IF( H680="C", $E680 *Prozent_C, IF( H680="D", 0, "Fehler" ) ) ) ), "")</f>
        <v/>
      </c>
      <c r="U680" s="220" t="str">
        <f xml:space="preserve"> IF( $E680&gt;0,IF(K680&gt;0, IF( K680="A", $E680, IF( K680="B", $E680 * Prozent_B, IF( K680="C", $E680 *Prozent_C, IF( K680="D", 0, "Fehler" ) ) ) ),T680), "")</f>
        <v/>
      </c>
      <c r="V680" s="213" t="str">
        <f t="shared" si="87"/>
        <v/>
      </c>
    </row>
    <row r="681" spans="1:22" ht="28.75" thickBot="1" x14ac:dyDescent="0.35">
      <c r="A681" s="222" t="s">
        <v>1639</v>
      </c>
      <c r="B681" s="223"/>
      <c r="C681" s="222" t="s">
        <v>694</v>
      </c>
      <c r="D681" s="223" t="s">
        <v>68</v>
      </c>
      <c r="E681" s="223"/>
      <c r="F681" s="223"/>
      <c r="G681" s="226"/>
      <c r="H681" s="43"/>
      <c r="I681" s="42"/>
      <c r="J681" s="42"/>
      <c r="K681" s="213"/>
      <c r="L681" s="215"/>
      <c r="M681" s="216" t="str">
        <f t="shared" si="80"/>
        <v>Muss</v>
      </c>
      <c r="N681" s="217" t="str">
        <f t="shared" si="81"/>
        <v/>
      </c>
      <c r="O681" s="217" t="str">
        <f t="shared" si="82"/>
        <v/>
      </c>
      <c r="P681" s="218" t="str">
        <f t="shared" si="83"/>
        <v/>
      </c>
      <c r="Q681" s="217" t="str">
        <f t="shared" si="84"/>
        <v/>
      </c>
      <c r="R681" s="217" t="str">
        <f t="shared" si="85"/>
        <v/>
      </c>
      <c r="S681" s="219" t="str">
        <f t="shared" si="86"/>
        <v/>
      </c>
      <c r="T681" s="220" t="str">
        <f xml:space="preserve"> IF(AND($E681&gt;0,H681&lt;&gt;""),IF( H681="A", $E681, IF( H681="B", $E681 * Prozent_B, IF( H681="C", $E681 *Prozent_C, IF( H681="D", 0, "Fehler" ) ) ) ), "")</f>
        <v/>
      </c>
      <c r="U681" s="220" t="str">
        <f xml:space="preserve"> IF( $E681&gt;0,IF(K681&gt;0, IF( K681="A", $E681, IF( K681="B", $E681 * Prozent_B, IF( K681="C", $E681 *Prozent_C, IF( K681="D", 0, "Fehler" ) ) ) ),T681), "")</f>
        <v/>
      </c>
      <c r="V681" s="213" t="str">
        <f t="shared" si="87"/>
        <v/>
      </c>
    </row>
    <row r="682" spans="1:22" ht="28.75" thickBot="1" x14ac:dyDescent="0.35">
      <c r="A682" s="222" t="s">
        <v>1640</v>
      </c>
      <c r="B682" s="223"/>
      <c r="C682" s="222" t="s">
        <v>695</v>
      </c>
      <c r="D682" s="223" t="s">
        <v>68</v>
      </c>
      <c r="E682" s="223"/>
      <c r="F682" s="223" t="s">
        <v>326</v>
      </c>
      <c r="G682" s="226"/>
      <c r="H682" s="43"/>
      <c r="I682" s="42"/>
      <c r="J682" s="42"/>
      <c r="K682" s="213"/>
      <c r="L682" s="215"/>
      <c r="M682" s="216" t="str">
        <f t="shared" si="80"/>
        <v>Muss</v>
      </c>
      <c r="N682" s="217" t="str">
        <f t="shared" si="81"/>
        <v>Fehler</v>
      </c>
      <c r="O682" s="217" t="str">
        <f t="shared" si="82"/>
        <v/>
      </c>
      <c r="P682" s="218" t="str">
        <f t="shared" si="83"/>
        <v/>
      </c>
      <c r="Q682" s="217" t="str">
        <f t="shared" si="84"/>
        <v/>
      </c>
      <c r="R682" s="217" t="str">
        <f t="shared" si="85"/>
        <v/>
      </c>
      <c r="S682" s="219" t="str">
        <f t="shared" si="86"/>
        <v xml:space="preserve"> 'E' richtig?</v>
      </c>
      <c r="T682" s="220" t="str">
        <f xml:space="preserve"> IF(AND($E682&gt;0,H682&lt;&gt;""),IF( H682="A", $E682, IF( H682="B", $E682 * Prozent_B, IF( H682="C", $E682 *Prozent_C, IF( H682="D", 0, "Fehler" ) ) ) ), "")</f>
        <v/>
      </c>
      <c r="U682" s="220" t="str">
        <f xml:space="preserve"> IF( $E682&gt;0,IF(K682&gt;0, IF( K682="A", $E682, IF( K682="B", $E682 * Prozent_B, IF( K682="C", $E682 *Prozent_C, IF( K682="D", 0, "Fehler" ) ) ) ),T682), "")</f>
        <v/>
      </c>
      <c r="V682" s="213" t="str">
        <f t="shared" si="87"/>
        <v/>
      </c>
    </row>
    <row r="683" spans="1:22" ht="28.75" thickBot="1" x14ac:dyDescent="0.35">
      <c r="A683" s="222" t="s">
        <v>1641</v>
      </c>
      <c r="B683" s="223"/>
      <c r="C683" s="222" t="s">
        <v>696</v>
      </c>
      <c r="D683" s="223" t="s">
        <v>68</v>
      </c>
      <c r="E683" s="223"/>
      <c r="F683" s="223"/>
      <c r="G683" s="226"/>
      <c r="H683" s="43"/>
      <c r="I683" s="42"/>
      <c r="J683" s="42"/>
      <c r="K683" s="213"/>
      <c r="L683" s="215"/>
      <c r="M683" s="216" t="str">
        <f t="shared" si="80"/>
        <v>Muss</v>
      </c>
      <c r="N683" s="217" t="str">
        <f t="shared" si="81"/>
        <v/>
      </c>
      <c r="O683" s="217" t="str">
        <f t="shared" si="82"/>
        <v/>
      </c>
      <c r="P683" s="218" t="str">
        <f t="shared" si="83"/>
        <v/>
      </c>
      <c r="Q683" s="217" t="str">
        <f t="shared" si="84"/>
        <v/>
      </c>
      <c r="R683" s="217" t="str">
        <f t="shared" si="85"/>
        <v/>
      </c>
      <c r="S683" s="219" t="str">
        <f t="shared" si="86"/>
        <v/>
      </c>
      <c r="T683" s="220" t="str">
        <f xml:space="preserve"> IF(AND($E683&gt;0,H683&lt;&gt;""),IF( H683="A", $E683, IF( H683="B", $E683 * Prozent_B, IF( H683="C", $E683 *Prozent_C, IF( H683="D", 0, "Fehler" ) ) ) ), "")</f>
        <v/>
      </c>
      <c r="U683" s="220" t="str">
        <f xml:space="preserve"> IF( $E683&gt;0,IF(K683&gt;0, IF( K683="A", $E683, IF( K683="B", $E683 * Prozent_B, IF( K683="C", $E683 *Prozent_C, IF( K683="D", 0, "Fehler" ) ) ) ),T683), "")</f>
        <v/>
      </c>
      <c r="V683" s="213" t="str">
        <f t="shared" si="87"/>
        <v/>
      </c>
    </row>
    <row r="684" spans="1:22" ht="15.9" thickBot="1" x14ac:dyDescent="0.35">
      <c r="A684" s="222"/>
      <c r="B684" s="223"/>
      <c r="C684" s="229" t="s">
        <v>1070</v>
      </c>
      <c r="D684" s="223"/>
      <c r="E684" s="223"/>
      <c r="F684" s="223"/>
      <c r="G684" s="226"/>
      <c r="H684" s="43"/>
      <c r="I684" s="42"/>
      <c r="J684" s="42"/>
      <c r="K684" s="213"/>
      <c r="L684" s="215"/>
      <c r="M684" s="216" t="str">
        <f t="shared" si="80"/>
        <v/>
      </c>
      <c r="N684" s="217" t="str">
        <f t="shared" si="81"/>
        <v/>
      </c>
      <c r="O684" s="217" t="str">
        <f t="shared" si="82"/>
        <v/>
      </c>
      <c r="P684" s="218" t="str">
        <f t="shared" si="83"/>
        <v/>
      </c>
      <c r="Q684" s="217" t="str">
        <f t="shared" si="84"/>
        <v/>
      </c>
      <c r="R684" s="217" t="str">
        <f t="shared" si="85"/>
        <v/>
      </c>
      <c r="S684" s="219" t="str">
        <f t="shared" si="86"/>
        <v/>
      </c>
      <c r="T684" s="220" t="str">
        <f xml:space="preserve"> IF(AND($E684&gt;0,H684&lt;&gt;""),IF( H684="A", $E684, IF( H684="B", $E684 * Prozent_B, IF( H684="C", $E684 *Prozent_C, IF( H684="D", 0, "Fehler" ) ) ) ), "")</f>
        <v/>
      </c>
      <c r="U684" s="220" t="str">
        <f xml:space="preserve"> IF( $E684&gt;0,IF(K684&gt;0, IF( K684="A", $E684, IF( K684="B", $E684 * Prozent_B, IF( K684="C", $E684 *Prozent_C, IF( K684="D", 0, "Fehler" ) ) ) ),T684), "")</f>
        <v/>
      </c>
      <c r="V684" s="213" t="str">
        <f t="shared" si="87"/>
        <v/>
      </c>
    </row>
    <row r="685" spans="1:22" ht="99.45" thickBot="1" x14ac:dyDescent="0.35">
      <c r="A685" s="222" t="s">
        <v>1642</v>
      </c>
      <c r="B685" s="223"/>
      <c r="C685" s="222" t="s">
        <v>697</v>
      </c>
      <c r="D685" s="223" t="s">
        <v>68</v>
      </c>
      <c r="E685" s="223"/>
      <c r="F685" s="223"/>
      <c r="G685" s="226"/>
      <c r="H685" s="43"/>
      <c r="I685" s="42"/>
      <c r="J685" s="42"/>
      <c r="K685" s="213"/>
      <c r="L685" s="215"/>
      <c r="M685" s="216" t="str">
        <f t="shared" si="80"/>
        <v>Muss</v>
      </c>
      <c r="N685" s="217" t="str">
        <f t="shared" si="81"/>
        <v/>
      </c>
      <c r="O685" s="217" t="str">
        <f t="shared" si="82"/>
        <v/>
      </c>
      <c r="P685" s="218" t="str">
        <f t="shared" si="83"/>
        <v/>
      </c>
      <c r="Q685" s="217" t="str">
        <f t="shared" si="84"/>
        <v/>
      </c>
      <c r="R685" s="217" t="str">
        <f t="shared" si="85"/>
        <v/>
      </c>
      <c r="S685" s="219" t="str">
        <f t="shared" si="86"/>
        <v/>
      </c>
      <c r="T685" s="220" t="str">
        <f xml:space="preserve"> IF(AND($E685&gt;0,H685&lt;&gt;""),IF( H685="A", $E685, IF( H685="B", $E685 * Prozent_B, IF( H685="C", $E685 *Prozent_C, IF( H685="D", 0, "Fehler" ) ) ) ), "")</f>
        <v/>
      </c>
      <c r="U685" s="220" t="str">
        <f xml:space="preserve"> IF( $E685&gt;0,IF(K685&gt;0, IF( K685="A", $E685, IF( K685="B", $E685 * Prozent_B, IF( K685="C", $E685 *Prozent_C, IF( K685="D", 0, "Fehler" ) ) ) ),T685), "")</f>
        <v/>
      </c>
      <c r="V685" s="213" t="str">
        <f t="shared" si="87"/>
        <v/>
      </c>
    </row>
    <row r="686" spans="1:22" ht="28.75" thickBot="1" x14ac:dyDescent="0.35">
      <c r="A686" s="222" t="s">
        <v>1643</v>
      </c>
      <c r="B686" s="223"/>
      <c r="C686" s="222" t="s">
        <v>698</v>
      </c>
      <c r="D686" s="223" t="s">
        <v>68</v>
      </c>
      <c r="E686" s="223"/>
      <c r="F686" s="223"/>
      <c r="G686" s="226"/>
      <c r="H686" s="43"/>
      <c r="I686" s="42"/>
      <c r="J686" s="42"/>
      <c r="K686" s="213"/>
      <c r="L686" s="215"/>
      <c r="M686" s="216" t="str">
        <f t="shared" si="80"/>
        <v>Muss</v>
      </c>
      <c r="N686" s="217" t="str">
        <f t="shared" si="81"/>
        <v/>
      </c>
      <c r="O686" s="217" t="str">
        <f t="shared" si="82"/>
        <v/>
      </c>
      <c r="P686" s="218" t="str">
        <f t="shared" si="83"/>
        <v/>
      </c>
      <c r="Q686" s="217" t="str">
        <f t="shared" si="84"/>
        <v/>
      </c>
      <c r="R686" s="217" t="str">
        <f t="shared" si="85"/>
        <v/>
      </c>
      <c r="S686" s="219" t="str">
        <f t="shared" si="86"/>
        <v/>
      </c>
      <c r="T686" s="220" t="str">
        <f xml:space="preserve"> IF(AND($E686&gt;0,H686&lt;&gt;""),IF( H686="A", $E686, IF( H686="B", $E686 * Prozent_B, IF( H686="C", $E686 *Prozent_C, IF( H686="D", 0, "Fehler" ) ) ) ), "")</f>
        <v/>
      </c>
      <c r="U686" s="220" t="str">
        <f xml:space="preserve"> IF( $E686&gt;0,IF(K686&gt;0, IF( K686="A", $E686, IF( K686="B", $E686 * Prozent_B, IF( K686="C", $E686 *Prozent_C, IF( K686="D", 0, "Fehler" ) ) ) ),T686), "")</f>
        <v/>
      </c>
      <c r="V686" s="213" t="str">
        <f t="shared" si="87"/>
        <v/>
      </c>
    </row>
    <row r="687" spans="1:22" ht="15.9" thickBot="1" x14ac:dyDescent="0.35">
      <c r="A687" s="222"/>
      <c r="B687" s="223"/>
      <c r="C687" s="229" t="s">
        <v>1071</v>
      </c>
      <c r="D687" s="223"/>
      <c r="E687" s="223"/>
      <c r="F687" s="223"/>
      <c r="G687" s="226"/>
      <c r="H687" s="43"/>
      <c r="I687" s="42"/>
      <c r="J687" s="42"/>
      <c r="K687" s="213"/>
      <c r="L687" s="215"/>
      <c r="M687" s="216" t="str">
        <f t="shared" si="80"/>
        <v/>
      </c>
      <c r="N687" s="217" t="str">
        <f t="shared" si="81"/>
        <v/>
      </c>
      <c r="O687" s="217" t="str">
        <f t="shared" si="82"/>
        <v/>
      </c>
      <c r="P687" s="218" t="str">
        <f t="shared" si="83"/>
        <v/>
      </c>
      <c r="Q687" s="217" t="str">
        <f t="shared" si="84"/>
        <v/>
      </c>
      <c r="R687" s="217" t="str">
        <f t="shared" si="85"/>
        <v/>
      </c>
      <c r="S687" s="219" t="str">
        <f t="shared" si="86"/>
        <v/>
      </c>
      <c r="T687" s="220" t="str">
        <f xml:space="preserve"> IF(AND($E687&gt;0,H687&lt;&gt;""),IF( H687="A", $E687, IF( H687="B", $E687 * Prozent_B, IF( H687="C", $E687 *Prozent_C, IF( H687="D", 0, "Fehler" ) ) ) ), "")</f>
        <v/>
      </c>
      <c r="U687" s="220" t="str">
        <f xml:space="preserve"> IF( $E687&gt;0,IF(K687&gt;0, IF( K687="A", $E687, IF( K687="B", $E687 * Prozent_B, IF( K687="C", $E687 *Prozent_C, IF( K687="D", 0, "Fehler" ) ) ) ),T687), "")</f>
        <v/>
      </c>
      <c r="V687" s="213" t="str">
        <f t="shared" si="87"/>
        <v/>
      </c>
    </row>
    <row r="688" spans="1:22" ht="15.9" thickBot="1" x14ac:dyDescent="0.35">
      <c r="A688" s="222"/>
      <c r="B688" s="223"/>
      <c r="C688" s="229" t="s">
        <v>1072</v>
      </c>
      <c r="D688" s="223"/>
      <c r="E688" s="223"/>
      <c r="F688" s="223"/>
      <c r="G688" s="226"/>
      <c r="H688" s="43"/>
      <c r="I688" s="42"/>
      <c r="J688" s="42"/>
      <c r="K688" s="213"/>
      <c r="L688" s="215"/>
      <c r="M688" s="216" t="str">
        <f t="shared" si="80"/>
        <v/>
      </c>
      <c r="N688" s="217" t="str">
        <f t="shared" si="81"/>
        <v/>
      </c>
      <c r="O688" s="217" t="str">
        <f t="shared" si="82"/>
        <v/>
      </c>
      <c r="P688" s="218" t="str">
        <f t="shared" si="83"/>
        <v/>
      </c>
      <c r="Q688" s="217" t="str">
        <f t="shared" si="84"/>
        <v/>
      </c>
      <c r="R688" s="217" t="str">
        <f t="shared" si="85"/>
        <v/>
      </c>
      <c r="S688" s="219" t="str">
        <f t="shared" si="86"/>
        <v/>
      </c>
      <c r="T688" s="220" t="str">
        <f xml:space="preserve"> IF(AND($E688&gt;0,H688&lt;&gt;""),IF( H688="A", $E688, IF( H688="B", $E688 * Prozent_B, IF( H688="C", $E688 *Prozent_C, IF( H688="D", 0, "Fehler" ) ) ) ), "")</f>
        <v/>
      </c>
      <c r="U688" s="220" t="str">
        <f xml:space="preserve"> IF( $E688&gt;0,IF(K688&gt;0, IF( K688="A", $E688, IF( K688="B", $E688 * Prozent_B, IF( K688="C", $E688 *Prozent_C, IF( K688="D", 0, "Fehler" ) ) ) ),T688), "")</f>
        <v/>
      </c>
      <c r="V688" s="213" t="str">
        <f t="shared" si="87"/>
        <v/>
      </c>
    </row>
    <row r="689" spans="1:22" ht="14.6" thickBot="1" x14ac:dyDescent="0.35">
      <c r="A689" s="222" t="s">
        <v>1644</v>
      </c>
      <c r="B689" s="223"/>
      <c r="C689" s="222" t="s">
        <v>699</v>
      </c>
      <c r="D689" s="223" t="s">
        <v>68</v>
      </c>
      <c r="E689" s="223"/>
      <c r="F689" s="223"/>
      <c r="G689" s="226"/>
      <c r="H689" s="43"/>
      <c r="I689" s="42"/>
      <c r="J689" s="42"/>
      <c r="K689" s="213"/>
      <c r="L689" s="215"/>
      <c r="M689" s="216" t="str">
        <f t="shared" si="80"/>
        <v>Muss</v>
      </c>
      <c r="N689" s="217" t="str">
        <f t="shared" si="81"/>
        <v/>
      </c>
      <c r="O689" s="217" t="str">
        <f t="shared" si="82"/>
        <v/>
      </c>
      <c r="P689" s="218" t="str">
        <f t="shared" si="83"/>
        <v/>
      </c>
      <c r="Q689" s="217" t="str">
        <f t="shared" si="84"/>
        <v/>
      </c>
      <c r="R689" s="217" t="str">
        <f t="shared" si="85"/>
        <v/>
      </c>
      <c r="S689" s="219" t="str">
        <f t="shared" si="86"/>
        <v/>
      </c>
      <c r="T689" s="220" t="str">
        <f xml:space="preserve"> IF(AND($E689&gt;0,H689&lt;&gt;""),IF( H689="A", $E689, IF( H689="B", $E689 * Prozent_B, IF( H689="C", $E689 *Prozent_C, IF( H689="D", 0, "Fehler" ) ) ) ), "")</f>
        <v/>
      </c>
      <c r="U689" s="220" t="str">
        <f xml:space="preserve"> IF( $E689&gt;0,IF(K689&gt;0, IF( K689="A", $E689, IF( K689="B", $E689 * Prozent_B, IF( K689="C", $E689 *Prozent_C, IF( K689="D", 0, "Fehler" ) ) ) ),T689), "")</f>
        <v/>
      </c>
      <c r="V689" s="213" t="str">
        <f t="shared" si="87"/>
        <v/>
      </c>
    </row>
    <row r="690" spans="1:22" ht="28.75" thickBot="1" x14ac:dyDescent="0.35">
      <c r="A690" s="222" t="s">
        <v>1645</v>
      </c>
      <c r="B690" s="223"/>
      <c r="C690" s="222" t="s">
        <v>700</v>
      </c>
      <c r="D690" s="223" t="s">
        <v>68</v>
      </c>
      <c r="E690" s="223"/>
      <c r="F690" s="223"/>
      <c r="G690" s="226"/>
      <c r="H690" s="43"/>
      <c r="I690" s="42"/>
      <c r="J690" s="42"/>
      <c r="K690" s="213"/>
      <c r="L690" s="215"/>
      <c r="M690" s="216" t="str">
        <f t="shared" si="80"/>
        <v>Muss</v>
      </c>
      <c r="N690" s="217" t="str">
        <f t="shared" si="81"/>
        <v/>
      </c>
      <c r="O690" s="217" t="str">
        <f t="shared" si="82"/>
        <v/>
      </c>
      <c r="P690" s="218" t="str">
        <f t="shared" si="83"/>
        <v/>
      </c>
      <c r="Q690" s="217" t="str">
        <f t="shared" si="84"/>
        <v/>
      </c>
      <c r="R690" s="217" t="str">
        <f t="shared" si="85"/>
        <v/>
      </c>
      <c r="S690" s="219" t="str">
        <f t="shared" si="86"/>
        <v/>
      </c>
      <c r="T690" s="220" t="str">
        <f xml:space="preserve"> IF(AND($E690&gt;0,H690&lt;&gt;""),IF( H690="A", $E690, IF( H690="B", $E690 * Prozent_B, IF( H690="C", $E690 *Prozent_C, IF( H690="D", 0, "Fehler" ) ) ) ), "")</f>
        <v/>
      </c>
      <c r="U690" s="220" t="str">
        <f xml:space="preserve"> IF( $E690&gt;0,IF(K690&gt;0, IF( K690="A", $E690, IF( K690="B", $E690 * Prozent_B, IF( K690="C", $E690 *Prozent_C, IF( K690="D", 0, "Fehler" ) ) ) ),T690), "")</f>
        <v/>
      </c>
      <c r="V690" s="213" t="str">
        <f t="shared" si="87"/>
        <v/>
      </c>
    </row>
    <row r="691" spans="1:22" ht="15.9" thickBot="1" x14ac:dyDescent="0.35">
      <c r="A691" s="222"/>
      <c r="B691" s="223"/>
      <c r="C691" s="229" t="s">
        <v>1073</v>
      </c>
      <c r="D691" s="223"/>
      <c r="E691" s="223"/>
      <c r="F691" s="223"/>
      <c r="G691" s="226"/>
      <c r="H691" s="43"/>
      <c r="I691" s="42"/>
      <c r="J691" s="42"/>
      <c r="K691" s="213"/>
      <c r="L691" s="215"/>
      <c r="M691" s="216" t="str">
        <f t="shared" si="80"/>
        <v/>
      </c>
      <c r="N691" s="217" t="str">
        <f t="shared" si="81"/>
        <v/>
      </c>
      <c r="O691" s="217" t="str">
        <f t="shared" si="82"/>
        <v/>
      </c>
      <c r="P691" s="218" t="str">
        <f t="shared" si="83"/>
        <v/>
      </c>
      <c r="Q691" s="217" t="str">
        <f t="shared" si="84"/>
        <v/>
      </c>
      <c r="R691" s="217" t="str">
        <f t="shared" si="85"/>
        <v/>
      </c>
      <c r="S691" s="219" t="str">
        <f t="shared" si="86"/>
        <v/>
      </c>
      <c r="T691" s="220" t="str">
        <f xml:space="preserve"> IF(AND($E691&gt;0,H691&lt;&gt;""),IF( H691="A", $E691, IF( H691="B", $E691 * Prozent_B, IF( H691="C", $E691 *Prozent_C, IF( H691="D", 0, "Fehler" ) ) ) ), "")</f>
        <v/>
      </c>
      <c r="U691" s="220" t="str">
        <f xml:space="preserve"> IF( $E691&gt;0,IF(K691&gt;0, IF( K691="A", $E691, IF( K691="B", $E691 * Prozent_B, IF( K691="C", $E691 *Prozent_C, IF( K691="D", 0, "Fehler" ) ) ) ),T691), "")</f>
        <v/>
      </c>
      <c r="V691" s="213" t="str">
        <f t="shared" si="87"/>
        <v/>
      </c>
    </row>
    <row r="692" spans="1:22" ht="14.6" thickBot="1" x14ac:dyDescent="0.35">
      <c r="A692" s="222" t="s">
        <v>1646</v>
      </c>
      <c r="B692" s="223"/>
      <c r="C692" s="222" t="s">
        <v>701</v>
      </c>
      <c r="D692" s="223" t="s">
        <v>68</v>
      </c>
      <c r="E692" s="223"/>
      <c r="F692" s="223"/>
      <c r="G692" s="226"/>
      <c r="H692" s="43"/>
      <c r="I692" s="42"/>
      <c r="J692" s="42"/>
      <c r="K692" s="213"/>
      <c r="L692" s="215"/>
      <c r="M692" s="216" t="str">
        <f t="shared" si="80"/>
        <v>Muss</v>
      </c>
      <c r="N692" s="217" t="str">
        <f t="shared" si="81"/>
        <v/>
      </c>
      <c r="O692" s="217" t="str">
        <f t="shared" si="82"/>
        <v/>
      </c>
      <c r="P692" s="218" t="str">
        <f t="shared" si="83"/>
        <v/>
      </c>
      <c r="Q692" s="217" t="str">
        <f t="shared" si="84"/>
        <v/>
      </c>
      <c r="R692" s="217" t="str">
        <f t="shared" si="85"/>
        <v/>
      </c>
      <c r="S692" s="219" t="str">
        <f t="shared" si="86"/>
        <v/>
      </c>
      <c r="T692" s="220" t="str">
        <f xml:space="preserve"> IF(AND($E692&gt;0,H692&lt;&gt;""),IF( H692="A", $E692, IF( H692="B", $E692 * Prozent_B, IF( H692="C", $E692 *Prozent_C, IF( H692="D", 0, "Fehler" ) ) ) ), "")</f>
        <v/>
      </c>
      <c r="U692" s="220" t="str">
        <f xml:space="preserve"> IF( $E692&gt;0,IF(K692&gt;0, IF( K692="A", $E692, IF( K692="B", $E692 * Prozent_B, IF( K692="C", $E692 *Prozent_C, IF( K692="D", 0, "Fehler" ) ) ) ),T692), "")</f>
        <v/>
      </c>
      <c r="V692" s="213" t="str">
        <f t="shared" si="87"/>
        <v/>
      </c>
    </row>
    <row r="693" spans="1:22" ht="42.9" thickBot="1" x14ac:dyDescent="0.35">
      <c r="A693" s="222"/>
      <c r="B693" s="223"/>
      <c r="C693" s="222" t="s">
        <v>702</v>
      </c>
      <c r="D693" s="223"/>
      <c r="E693" s="223"/>
      <c r="F693" s="223"/>
      <c r="G693" s="226"/>
      <c r="H693" s="43"/>
      <c r="I693" s="42"/>
      <c r="J693" s="42"/>
      <c r="K693" s="213"/>
      <c r="L693" s="215"/>
      <c r="M693" s="216" t="str">
        <f t="shared" si="80"/>
        <v/>
      </c>
      <c r="N693" s="217" t="str">
        <f t="shared" si="81"/>
        <v/>
      </c>
      <c r="O693" s="217" t="str">
        <f t="shared" si="82"/>
        <v/>
      </c>
      <c r="P693" s="218" t="str">
        <f t="shared" si="83"/>
        <v/>
      </c>
      <c r="Q693" s="217" t="str">
        <f t="shared" si="84"/>
        <v/>
      </c>
      <c r="R693" s="217" t="str">
        <f t="shared" si="85"/>
        <v/>
      </c>
      <c r="S693" s="219" t="str">
        <f t="shared" si="86"/>
        <v/>
      </c>
      <c r="T693" s="220" t="str">
        <f xml:space="preserve"> IF(AND($E693&gt;0,H693&lt;&gt;""),IF( H693="A", $E693, IF( H693="B", $E693 * Prozent_B, IF( H693="C", $E693 *Prozent_C, IF( H693="D", 0, "Fehler" ) ) ) ), "")</f>
        <v/>
      </c>
      <c r="U693" s="220" t="str">
        <f xml:space="preserve"> IF( $E693&gt;0,IF(K693&gt;0, IF( K693="A", $E693, IF( K693="B", $E693 * Prozent_B, IF( K693="C", $E693 *Prozent_C, IF( K693="D", 0, "Fehler" ) ) ) ),T693), "")</f>
        <v/>
      </c>
      <c r="V693" s="213" t="str">
        <f t="shared" si="87"/>
        <v/>
      </c>
    </row>
    <row r="694" spans="1:22" ht="14.6" thickBot="1" x14ac:dyDescent="0.35">
      <c r="A694" s="222" t="s">
        <v>1647</v>
      </c>
      <c r="B694" s="223"/>
      <c r="C694" s="222" t="s">
        <v>1074</v>
      </c>
      <c r="D694" s="223" t="s">
        <v>68</v>
      </c>
      <c r="E694" s="223"/>
      <c r="F694" s="223"/>
      <c r="G694" s="226"/>
      <c r="H694" s="43"/>
      <c r="I694" s="42"/>
      <c r="J694" s="42"/>
      <c r="K694" s="213"/>
      <c r="L694" s="215"/>
      <c r="M694" s="216" t="str">
        <f t="shared" si="80"/>
        <v>Muss</v>
      </c>
      <c r="N694" s="217" t="str">
        <f t="shared" si="81"/>
        <v/>
      </c>
      <c r="O694" s="217" t="str">
        <f t="shared" si="82"/>
        <v/>
      </c>
      <c r="P694" s="218" t="str">
        <f t="shared" si="83"/>
        <v/>
      </c>
      <c r="Q694" s="217" t="str">
        <f t="shared" si="84"/>
        <v/>
      </c>
      <c r="R694" s="217" t="str">
        <f t="shared" si="85"/>
        <v/>
      </c>
      <c r="S694" s="219" t="str">
        <f t="shared" si="86"/>
        <v/>
      </c>
      <c r="T694" s="220" t="str">
        <f xml:space="preserve"> IF(AND($E694&gt;0,H694&lt;&gt;""),IF( H694="A", $E694, IF( H694="B", $E694 * Prozent_B, IF( H694="C", $E694 *Prozent_C, IF( H694="D", 0, "Fehler" ) ) ) ), "")</f>
        <v/>
      </c>
      <c r="U694" s="220" t="str">
        <f xml:space="preserve"> IF( $E694&gt;0,IF(K694&gt;0, IF( K694="A", $E694, IF( K694="B", $E694 * Prozent_B, IF( K694="C", $E694 *Prozent_C, IF( K694="D", 0, "Fehler" ) ) ) ),T694), "")</f>
        <v/>
      </c>
      <c r="V694" s="213" t="str">
        <f t="shared" si="87"/>
        <v/>
      </c>
    </row>
    <row r="695" spans="1:22" ht="14.6" thickBot="1" x14ac:dyDescent="0.35">
      <c r="A695" s="222" t="s">
        <v>1648</v>
      </c>
      <c r="B695" s="223"/>
      <c r="C695" s="222" t="s">
        <v>1075</v>
      </c>
      <c r="D695" s="223" t="s">
        <v>68</v>
      </c>
      <c r="E695" s="223"/>
      <c r="F695" s="223"/>
      <c r="G695" s="226"/>
      <c r="H695" s="43"/>
      <c r="I695" s="42"/>
      <c r="J695" s="42"/>
      <c r="K695" s="213"/>
      <c r="L695" s="215"/>
      <c r="M695" s="216" t="str">
        <f t="shared" si="80"/>
        <v>Muss</v>
      </c>
      <c r="N695" s="217" t="str">
        <f t="shared" si="81"/>
        <v/>
      </c>
      <c r="O695" s="217" t="str">
        <f t="shared" si="82"/>
        <v/>
      </c>
      <c r="P695" s="218" t="str">
        <f t="shared" si="83"/>
        <v/>
      </c>
      <c r="Q695" s="217" t="str">
        <f t="shared" si="84"/>
        <v/>
      </c>
      <c r="R695" s="217" t="str">
        <f t="shared" si="85"/>
        <v/>
      </c>
      <c r="S695" s="219" t="str">
        <f t="shared" si="86"/>
        <v/>
      </c>
      <c r="T695" s="220" t="str">
        <f xml:space="preserve"> IF(AND($E695&gt;0,H695&lt;&gt;""),IF( H695="A", $E695, IF( H695="B", $E695 * Prozent_B, IF( H695="C", $E695 *Prozent_C, IF( H695="D", 0, "Fehler" ) ) ) ), "")</f>
        <v/>
      </c>
      <c r="U695" s="220" t="str">
        <f xml:space="preserve"> IF( $E695&gt;0,IF(K695&gt;0, IF( K695="A", $E695, IF( K695="B", $E695 * Prozent_B, IF( K695="C", $E695 *Prozent_C, IF( K695="D", 0, "Fehler" ) ) ) ),T695), "")</f>
        <v/>
      </c>
      <c r="V695" s="213" t="str">
        <f t="shared" si="87"/>
        <v/>
      </c>
    </row>
    <row r="696" spans="1:22" ht="14.6" thickBot="1" x14ac:dyDescent="0.35">
      <c r="A696" s="222" t="s">
        <v>1649</v>
      </c>
      <c r="B696" s="223"/>
      <c r="C696" s="222" t="s">
        <v>1076</v>
      </c>
      <c r="D696" s="223" t="s">
        <v>68</v>
      </c>
      <c r="E696" s="223"/>
      <c r="F696" s="223"/>
      <c r="G696" s="226"/>
      <c r="H696" s="43"/>
      <c r="I696" s="42"/>
      <c r="J696" s="42"/>
      <c r="K696" s="213"/>
      <c r="L696" s="215"/>
      <c r="M696" s="216" t="str">
        <f t="shared" si="80"/>
        <v>Muss</v>
      </c>
      <c r="N696" s="217" t="str">
        <f t="shared" si="81"/>
        <v/>
      </c>
      <c r="O696" s="217" t="str">
        <f t="shared" si="82"/>
        <v/>
      </c>
      <c r="P696" s="218" t="str">
        <f t="shared" si="83"/>
        <v/>
      </c>
      <c r="Q696" s="217" t="str">
        <f t="shared" si="84"/>
        <v/>
      </c>
      <c r="R696" s="217" t="str">
        <f t="shared" si="85"/>
        <v/>
      </c>
      <c r="S696" s="219" t="str">
        <f t="shared" si="86"/>
        <v/>
      </c>
      <c r="T696" s="220" t="str">
        <f xml:space="preserve"> IF(AND($E696&gt;0,H696&lt;&gt;""),IF( H696="A", $E696, IF( H696="B", $E696 * Prozent_B, IF( H696="C", $E696 *Prozent_C, IF( H696="D", 0, "Fehler" ) ) ) ), "")</f>
        <v/>
      </c>
      <c r="U696" s="220" t="str">
        <f xml:space="preserve"> IF( $E696&gt;0,IF(K696&gt;0, IF( K696="A", $E696, IF( K696="B", $E696 * Prozent_B, IF( K696="C", $E696 *Prozent_C, IF( K696="D", 0, "Fehler" ) ) ) ),T696), "")</f>
        <v/>
      </c>
      <c r="V696" s="213" t="str">
        <f t="shared" si="87"/>
        <v/>
      </c>
    </row>
    <row r="697" spans="1:22" ht="14.6" thickBot="1" x14ac:dyDescent="0.35">
      <c r="A697" s="222" t="s">
        <v>1650</v>
      </c>
      <c r="B697" s="223"/>
      <c r="C697" s="222" t="s">
        <v>1077</v>
      </c>
      <c r="D697" s="223" t="s">
        <v>68</v>
      </c>
      <c r="E697" s="223"/>
      <c r="F697" s="223"/>
      <c r="G697" s="226"/>
      <c r="H697" s="43"/>
      <c r="I697" s="42"/>
      <c r="J697" s="42"/>
      <c r="K697" s="213"/>
      <c r="L697" s="215"/>
      <c r="M697" s="216" t="str">
        <f t="shared" si="80"/>
        <v>Muss</v>
      </c>
      <c r="N697" s="217" t="str">
        <f t="shared" si="81"/>
        <v/>
      </c>
      <c r="O697" s="217" t="str">
        <f t="shared" si="82"/>
        <v/>
      </c>
      <c r="P697" s="218" t="str">
        <f t="shared" si="83"/>
        <v/>
      </c>
      <c r="Q697" s="217" t="str">
        <f t="shared" si="84"/>
        <v/>
      </c>
      <c r="R697" s="217" t="str">
        <f t="shared" si="85"/>
        <v/>
      </c>
      <c r="S697" s="219" t="str">
        <f t="shared" si="86"/>
        <v/>
      </c>
      <c r="T697" s="220" t="str">
        <f xml:space="preserve"> IF(AND($E697&gt;0,H697&lt;&gt;""),IF( H697="A", $E697, IF( H697="B", $E697 * Prozent_B, IF( H697="C", $E697 *Prozent_C, IF( H697="D", 0, "Fehler" ) ) ) ), "")</f>
        <v/>
      </c>
      <c r="U697" s="220" t="str">
        <f xml:space="preserve"> IF( $E697&gt;0,IF(K697&gt;0, IF( K697="A", $E697, IF( K697="B", $E697 * Prozent_B, IF( K697="C", $E697 *Prozent_C, IF( K697="D", 0, "Fehler" ) ) ) ),T697), "")</f>
        <v/>
      </c>
      <c r="V697" s="213" t="str">
        <f t="shared" si="87"/>
        <v/>
      </c>
    </row>
    <row r="698" spans="1:22" ht="14.6" thickBot="1" x14ac:dyDescent="0.35">
      <c r="A698" s="222" t="s">
        <v>1651</v>
      </c>
      <c r="B698" s="223"/>
      <c r="C698" s="222" t="s">
        <v>1078</v>
      </c>
      <c r="D698" s="223" t="s">
        <v>68</v>
      </c>
      <c r="E698" s="223"/>
      <c r="F698" s="223"/>
      <c r="G698" s="226"/>
      <c r="H698" s="43"/>
      <c r="I698" s="42"/>
      <c r="J698" s="42"/>
      <c r="K698" s="213"/>
      <c r="L698" s="215"/>
      <c r="M698" s="216" t="str">
        <f t="shared" si="80"/>
        <v>Muss</v>
      </c>
      <c r="N698" s="217" t="str">
        <f t="shared" si="81"/>
        <v/>
      </c>
      <c r="O698" s="217" t="str">
        <f t="shared" si="82"/>
        <v/>
      </c>
      <c r="P698" s="218" t="str">
        <f t="shared" si="83"/>
        <v/>
      </c>
      <c r="Q698" s="217" t="str">
        <f t="shared" si="84"/>
        <v/>
      </c>
      <c r="R698" s="217" t="str">
        <f t="shared" si="85"/>
        <v/>
      </c>
      <c r="S698" s="219" t="str">
        <f t="shared" si="86"/>
        <v/>
      </c>
      <c r="T698" s="220" t="str">
        <f xml:space="preserve"> IF(AND($E698&gt;0,H698&lt;&gt;""),IF( H698="A", $E698, IF( H698="B", $E698 * Prozent_B, IF( H698="C", $E698 *Prozent_C, IF( H698="D", 0, "Fehler" ) ) ) ), "")</f>
        <v/>
      </c>
      <c r="U698" s="220" t="str">
        <f xml:space="preserve"> IF( $E698&gt;0,IF(K698&gt;0, IF( K698="A", $E698, IF( K698="B", $E698 * Prozent_B, IF( K698="C", $E698 *Prozent_C, IF( K698="D", 0, "Fehler" ) ) ) ),T698), "")</f>
        <v/>
      </c>
      <c r="V698" s="213" t="str">
        <f t="shared" si="87"/>
        <v/>
      </c>
    </row>
    <row r="699" spans="1:22" ht="14.6" thickBot="1" x14ac:dyDescent="0.35">
      <c r="A699" s="222" t="s">
        <v>1652</v>
      </c>
      <c r="B699" s="223"/>
      <c r="C699" s="222" t="s">
        <v>1079</v>
      </c>
      <c r="D699" s="223" t="s">
        <v>68</v>
      </c>
      <c r="E699" s="223"/>
      <c r="F699" s="223"/>
      <c r="G699" s="226"/>
      <c r="H699" s="43"/>
      <c r="I699" s="42"/>
      <c r="J699" s="42"/>
      <c r="K699" s="213"/>
      <c r="L699" s="215"/>
      <c r="M699" s="216" t="str">
        <f t="shared" si="80"/>
        <v>Muss</v>
      </c>
      <c r="N699" s="217" t="str">
        <f t="shared" si="81"/>
        <v/>
      </c>
      <c r="O699" s="217" t="str">
        <f t="shared" si="82"/>
        <v/>
      </c>
      <c r="P699" s="218" t="str">
        <f t="shared" si="83"/>
        <v/>
      </c>
      <c r="Q699" s="217" t="str">
        <f t="shared" si="84"/>
        <v/>
      </c>
      <c r="R699" s="217" t="str">
        <f t="shared" si="85"/>
        <v/>
      </c>
      <c r="S699" s="219" t="str">
        <f t="shared" si="86"/>
        <v/>
      </c>
      <c r="T699" s="220" t="str">
        <f xml:space="preserve"> IF(AND($E699&gt;0,H699&lt;&gt;""),IF( H699="A", $E699, IF( H699="B", $E699 * Prozent_B, IF( H699="C", $E699 *Prozent_C, IF( H699="D", 0, "Fehler" ) ) ) ), "")</f>
        <v/>
      </c>
      <c r="U699" s="220" t="str">
        <f xml:space="preserve"> IF( $E699&gt;0,IF(K699&gt;0, IF( K699="A", $E699, IF( K699="B", $E699 * Prozent_B, IF( K699="C", $E699 *Prozent_C, IF( K699="D", 0, "Fehler" ) ) ) ),T699), "")</f>
        <v/>
      </c>
      <c r="V699" s="213" t="str">
        <f t="shared" si="87"/>
        <v/>
      </c>
    </row>
    <row r="700" spans="1:22" ht="14.6" thickBot="1" x14ac:dyDescent="0.35">
      <c r="A700" s="222" t="s">
        <v>1653</v>
      </c>
      <c r="B700" s="223"/>
      <c r="C700" s="222" t="s">
        <v>703</v>
      </c>
      <c r="D700" s="223" t="s">
        <v>68</v>
      </c>
      <c r="E700" s="223"/>
      <c r="F700" s="223" t="s">
        <v>326</v>
      </c>
      <c r="G700" s="226"/>
      <c r="H700" s="43"/>
      <c r="I700" s="42"/>
      <c r="J700" s="42"/>
      <c r="K700" s="213"/>
      <c r="L700" s="215"/>
      <c r="M700" s="216" t="str">
        <f t="shared" si="80"/>
        <v>Muss</v>
      </c>
      <c r="N700" s="217" t="str">
        <f t="shared" si="81"/>
        <v>Fehler</v>
      </c>
      <c r="O700" s="217" t="str">
        <f t="shared" si="82"/>
        <v/>
      </c>
      <c r="P700" s="218" t="str">
        <f t="shared" si="83"/>
        <v/>
      </c>
      <c r="Q700" s="217" t="str">
        <f t="shared" si="84"/>
        <v/>
      </c>
      <c r="R700" s="217" t="str">
        <f t="shared" si="85"/>
        <v/>
      </c>
      <c r="S700" s="219" t="str">
        <f t="shared" si="86"/>
        <v xml:space="preserve"> 'E' richtig?</v>
      </c>
      <c r="T700" s="220" t="str">
        <f xml:space="preserve"> IF(AND($E700&gt;0,H700&lt;&gt;""),IF( H700="A", $E700, IF( H700="B", $E700 * Prozent_B, IF( H700="C", $E700 *Prozent_C, IF( H700="D", 0, "Fehler" ) ) ) ), "")</f>
        <v/>
      </c>
      <c r="U700" s="220" t="str">
        <f xml:space="preserve"> IF( $E700&gt;0,IF(K700&gt;0, IF( K700="A", $E700, IF( K700="B", $E700 * Prozent_B, IF( K700="C", $E700 *Prozent_C, IF( K700="D", 0, "Fehler" ) ) ) ),T700), "")</f>
        <v/>
      </c>
      <c r="V700" s="213" t="str">
        <f t="shared" si="87"/>
        <v/>
      </c>
    </row>
    <row r="701" spans="1:22" ht="15.9" thickBot="1" x14ac:dyDescent="0.35">
      <c r="A701" s="222"/>
      <c r="B701" s="223"/>
      <c r="C701" s="229" t="s">
        <v>1080</v>
      </c>
      <c r="D701" s="223"/>
      <c r="E701" s="223"/>
      <c r="F701" s="223"/>
      <c r="G701" s="226"/>
      <c r="H701" s="43"/>
      <c r="I701" s="42"/>
      <c r="J701" s="42"/>
      <c r="K701" s="213"/>
      <c r="L701" s="215"/>
      <c r="M701" s="216" t="str">
        <f t="shared" si="80"/>
        <v/>
      </c>
      <c r="N701" s="217" t="str">
        <f t="shared" si="81"/>
        <v/>
      </c>
      <c r="O701" s="217" t="str">
        <f t="shared" si="82"/>
        <v/>
      </c>
      <c r="P701" s="218" t="str">
        <f t="shared" si="83"/>
        <v/>
      </c>
      <c r="Q701" s="217" t="str">
        <f t="shared" si="84"/>
        <v/>
      </c>
      <c r="R701" s="217" t="str">
        <f t="shared" si="85"/>
        <v/>
      </c>
      <c r="S701" s="219" t="str">
        <f t="shared" si="86"/>
        <v/>
      </c>
      <c r="T701" s="220" t="str">
        <f xml:space="preserve"> IF(AND($E701&gt;0,H701&lt;&gt;""),IF( H701="A", $E701, IF( H701="B", $E701 * Prozent_B, IF( H701="C", $E701 *Prozent_C, IF( H701="D", 0, "Fehler" ) ) ) ), "")</f>
        <v/>
      </c>
      <c r="U701" s="220" t="str">
        <f xml:space="preserve"> IF( $E701&gt;0,IF(K701&gt;0, IF( K701="A", $E701, IF( K701="B", $E701 * Prozent_B, IF( K701="C", $E701 *Prozent_C, IF( K701="D", 0, "Fehler" ) ) ) ),T701), "")</f>
        <v/>
      </c>
      <c r="V701" s="213" t="str">
        <f t="shared" si="87"/>
        <v/>
      </c>
    </row>
    <row r="702" spans="1:22" ht="28.75" thickBot="1" x14ac:dyDescent="0.35">
      <c r="A702" s="222" t="s">
        <v>1654</v>
      </c>
      <c r="B702" s="223"/>
      <c r="C702" s="222" t="s">
        <v>704</v>
      </c>
      <c r="D702" s="223"/>
      <c r="E702" s="230">
        <v>100</v>
      </c>
      <c r="F702" s="223"/>
      <c r="G702" s="226"/>
      <c r="H702" s="43"/>
      <c r="I702" s="42"/>
      <c r="J702" s="42"/>
      <c r="K702" s="213"/>
      <c r="L702" s="215"/>
      <c r="M702" s="216" t="str">
        <f t="shared" si="80"/>
        <v>Soll</v>
      </c>
      <c r="N702" s="217" t="str">
        <f t="shared" si="81"/>
        <v/>
      </c>
      <c r="O702" s="217" t="str">
        <f t="shared" si="82"/>
        <v/>
      </c>
      <c r="P702" s="218" t="str">
        <f t="shared" si="83"/>
        <v/>
      </c>
      <c r="Q702" s="217" t="str">
        <f t="shared" si="84"/>
        <v/>
      </c>
      <c r="R702" s="217" t="str">
        <f t="shared" si="85"/>
        <v/>
      </c>
      <c r="S702" s="219" t="str">
        <f t="shared" si="86"/>
        <v/>
      </c>
      <c r="T702" s="220" t="str">
        <f xml:space="preserve"> IF(AND($E702&gt;0,H702&lt;&gt;""),IF( H702="A", $E702, IF( H702="B", $E702 * Prozent_B, IF( H702="C", $E702 *Prozent_C, IF( H702="D", 0, "Fehler" ) ) ) ), "")</f>
        <v/>
      </c>
      <c r="U702" s="220" t="str">
        <f xml:space="preserve"> IF( $E702&gt;0,IF(K702&gt;0, IF( K702="A", $E702, IF( K702="B", $E702 * Prozent_B, IF( K702="C", $E702 *Prozent_C, IF( K702="D", 0, "Fehler" ) ) ) ),T702), "")</f>
        <v/>
      </c>
      <c r="V702" s="213" t="str">
        <f t="shared" si="87"/>
        <v/>
      </c>
    </row>
    <row r="703" spans="1:22" ht="28.75" thickBot="1" x14ac:dyDescent="0.35">
      <c r="A703" s="222" t="s">
        <v>1655</v>
      </c>
      <c r="B703" s="223"/>
      <c r="C703" s="222" t="s">
        <v>705</v>
      </c>
      <c r="D703" s="223"/>
      <c r="E703" s="230">
        <v>50</v>
      </c>
      <c r="F703" s="223"/>
      <c r="G703" s="226"/>
      <c r="H703" s="43"/>
      <c r="I703" s="42"/>
      <c r="J703" s="42"/>
      <c r="K703" s="213"/>
      <c r="L703" s="215"/>
      <c r="M703" s="216" t="str">
        <f t="shared" si="80"/>
        <v>Soll</v>
      </c>
      <c r="N703" s="217" t="str">
        <f t="shared" si="81"/>
        <v/>
      </c>
      <c r="O703" s="217" t="str">
        <f t="shared" si="82"/>
        <v/>
      </c>
      <c r="P703" s="218" t="str">
        <f t="shared" si="83"/>
        <v/>
      </c>
      <c r="Q703" s="217" t="str">
        <f t="shared" si="84"/>
        <v/>
      </c>
      <c r="R703" s="217" t="str">
        <f t="shared" si="85"/>
        <v/>
      </c>
      <c r="S703" s="219" t="str">
        <f t="shared" si="86"/>
        <v/>
      </c>
      <c r="T703" s="220" t="str">
        <f xml:space="preserve"> IF(AND($E703&gt;0,H703&lt;&gt;""),IF( H703="A", $E703, IF( H703="B", $E703 * Prozent_B, IF( H703="C", $E703 *Prozent_C, IF( H703="D", 0, "Fehler" ) ) ) ), "")</f>
        <v/>
      </c>
      <c r="U703" s="220" t="str">
        <f xml:space="preserve"> IF( $E703&gt;0,IF(K703&gt;0, IF( K703="A", $E703, IF( K703="B", $E703 * Prozent_B, IF( K703="C", $E703 *Prozent_C, IF( K703="D", 0, "Fehler" ) ) ) ),T703), "")</f>
        <v/>
      </c>
      <c r="V703" s="213" t="str">
        <f t="shared" si="87"/>
        <v/>
      </c>
    </row>
    <row r="704" spans="1:22" ht="14.6" thickBot="1" x14ac:dyDescent="0.35">
      <c r="A704" s="222" t="s">
        <v>1656</v>
      </c>
      <c r="B704" s="223"/>
      <c r="C704" s="222" t="s">
        <v>706</v>
      </c>
      <c r="D704" s="223"/>
      <c r="E704" s="230">
        <v>50</v>
      </c>
      <c r="F704" s="223"/>
      <c r="G704" s="226"/>
      <c r="H704" s="43"/>
      <c r="I704" s="42"/>
      <c r="J704" s="42"/>
      <c r="K704" s="213"/>
      <c r="L704" s="215"/>
      <c r="M704" s="216" t="str">
        <f t="shared" si="80"/>
        <v>Soll</v>
      </c>
      <c r="N704" s="217" t="str">
        <f t="shared" si="81"/>
        <v/>
      </c>
      <c r="O704" s="217" t="str">
        <f t="shared" si="82"/>
        <v/>
      </c>
      <c r="P704" s="218" t="str">
        <f t="shared" si="83"/>
        <v/>
      </c>
      <c r="Q704" s="217" t="str">
        <f t="shared" si="84"/>
        <v/>
      </c>
      <c r="R704" s="217" t="str">
        <f t="shared" si="85"/>
        <v/>
      </c>
      <c r="S704" s="219" t="str">
        <f t="shared" si="86"/>
        <v/>
      </c>
      <c r="T704" s="220" t="str">
        <f xml:space="preserve"> IF(AND($E704&gt;0,H704&lt;&gt;""),IF( H704="A", $E704, IF( H704="B", $E704 * Prozent_B, IF( H704="C", $E704 *Prozent_C, IF( H704="D", 0, "Fehler" ) ) ) ), "")</f>
        <v/>
      </c>
      <c r="U704" s="220" t="str">
        <f xml:space="preserve"> IF( $E704&gt;0,IF(K704&gt;0, IF( K704="A", $E704, IF( K704="B", $E704 * Prozent_B, IF( K704="C", $E704 *Prozent_C, IF( K704="D", 0, "Fehler" ) ) ) ),T704), "")</f>
        <v/>
      </c>
      <c r="V704" s="213" t="str">
        <f t="shared" si="87"/>
        <v/>
      </c>
    </row>
    <row r="705" spans="1:22" ht="28.75" thickBot="1" x14ac:dyDescent="0.35">
      <c r="A705" s="222" t="s">
        <v>1657</v>
      </c>
      <c r="B705" s="223"/>
      <c r="C705" s="222" t="s">
        <v>707</v>
      </c>
      <c r="D705" s="223"/>
      <c r="E705" s="230">
        <v>50</v>
      </c>
      <c r="F705" s="223"/>
      <c r="G705" s="226"/>
      <c r="H705" s="43"/>
      <c r="I705" s="42"/>
      <c r="J705" s="42"/>
      <c r="K705" s="213"/>
      <c r="L705" s="215"/>
      <c r="M705" s="216" t="str">
        <f t="shared" si="80"/>
        <v>Soll</v>
      </c>
      <c r="N705" s="217" t="str">
        <f t="shared" si="81"/>
        <v/>
      </c>
      <c r="O705" s="217" t="str">
        <f t="shared" si="82"/>
        <v/>
      </c>
      <c r="P705" s="218" t="str">
        <f t="shared" si="83"/>
        <v/>
      </c>
      <c r="Q705" s="217" t="str">
        <f t="shared" si="84"/>
        <v/>
      </c>
      <c r="R705" s="217" t="str">
        <f t="shared" si="85"/>
        <v/>
      </c>
      <c r="S705" s="219" t="str">
        <f t="shared" si="86"/>
        <v/>
      </c>
      <c r="T705" s="220" t="str">
        <f xml:space="preserve"> IF(AND($E705&gt;0,H705&lt;&gt;""),IF( H705="A", $E705, IF( H705="B", $E705 * Prozent_B, IF( H705="C", $E705 *Prozent_C, IF( H705="D", 0, "Fehler" ) ) ) ), "")</f>
        <v/>
      </c>
      <c r="U705" s="220" t="str">
        <f xml:space="preserve"> IF( $E705&gt;0,IF(K705&gt;0, IF( K705="A", $E705, IF( K705="B", $E705 * Prozent_B, IF( K705="C", $E705 *Prozent_C, IF( K705="D", 0, "Fehler" ) ) ) ),T705), "")</f>
        <v/>
      </c>
      <c r="V705" s="213" t="str">
        <f t="shared" si="87"/>
        <v/>
      </c>
    </row>
    <row r="706" spans="1:22" ht="14.6" thickBot="1" x14ac:dyDescent="0.35">
      <c r="A706" s="222"/>
      <c r="B706" s="223"/>
      <c r="C706" s="222" t="s">
        <v>708</v>
      </c>
      <c r="D706" s="223"/>
      <c r="E706" s="223"/>
      <c r="F706" s="223"/>
      <c r="G706" s="226"/>
      <c r="H706" s="43"/>
      <c r="I706" s="42"/>
      <c r="J706" s="42"/>
      <c r="K706" s="213"/>
      <c r="L706" s="215"/>
      <c r="M706" s="216" t="str">
        <f t="shared" si="80"/>
        <v/>
      </c>
      <c r="N706" s="217" t="str">
        <f t="shared" si="81"/>
        <v/>
      </c>
      <c r="O706" s="217" t="str">
        <f t="shared" si="82"/>
        <v/>
      </c>
      <c r="P706" s="218" t="str">
        <f t="shared" si="83"/>
        <v/>
      </c>
      <c r="Q706" s="217" t="str">
        <f t="shared" si="84"/>
        <v/>
      </c>
      <c r="R706" s="217" t="str">
        <f t="shared" si="85"/>
        <v/>
      </c>
      <c r="S706" s="219" t="str">
        <f t="shared" si="86"/>
        <v/>
      </c>
      <c r="T706" s="220" t="str">
        <f xml:space="preserve"> IF(AND($E706&gt;0,H706&lt;&gt;""),IF( H706="A", $E706, IF( H706="B", $E706 * Prozent_B, IF( H706="C", $E706 *Prozent_C, IF( H706="D", 0, "Fehler" ) ) ) ), "")</f>
        <v/>
      </c>
      <c r="U706" s="220" t="str">
        <f xml:space="preserve"> IF( $E706&gt;0,IF(K706&gt;0, IF( K706="A", $E706, IF( K706="B", $E706 * Prozent_B, IF( K706="C", $E706 *Prozent_C, IF( K706="D", 0, "Fehler" ) ) ) ),T706), "")</f>
        <v/>
      </c>
      <c r="V706" s="213" t="str">
        <f t="shared" si="87"/>
        <v/>
      </c>
    </row>
    <row r="707" spans="1:22" ht="14.6" thickBot="1" x14ac:dyDescent="0.35">
      <c r="A707" s="222" t="s">
        <v>1658</v>
      </c>
      <c r="B707" s="223"/>
      <c r="C707" s="222" t="s">
        <v>1081</v>
      </c>
      <c r="D707" s="223"/>
      <c r="E707" s="230">
        <v>25</v>
      </c>
      <c r="F707" s="223"/>
      <c r="G707" s="226"/>
      <c r="H707" s="43"/>
      <c r="I707" s="42"/>
      <c r="J707" s="42"/>
      <c r="K707" s="213"/>
      <c r="L707" s="215"/>
      <c r="M707" s="216" t="str">
        <f t="shared" si="80"/>
        <v>Soll</v>
      </c>
      <c r="N707" s="217" t="str">
        <f t="shared" si="81"/>
        <v/>
      </c>
      <c r="O707" s="217" t="str">
        <f t="shared" si="82"/>
        <v/>
      </c>
      <c r="P707" s="218" t="str">
        <f t="shared" si="83"/>
        <v/>
      </c>
      <c r="Q707" s="217" t="str">
        <f t="shared" si="84"/>
        <v/>
      </c>
      <c r="R707" s="217" t="str">
        <f t="shared" si="85"/>
        <v/>
      </c>
      <c r="S707" s="219" t="str">
        <f t="shared" si="86"/>
        <v/>
      </c>
      <c r="T707" s="220" t="str">
        <f xml:space="preserve"> IF(AND($E707&gt;0,H707&lt;&gt;""),IF( H707="A", $E707, IF( H707="B", $E707 * Prozent_B, IF( H707="C", $E707 *Prozent_C, IF( H707="D", 0, "Fehler" ) ) ) ), "")</f>
        <v/>
      </c>
      <c r="U707" s="220" t="str">
        <f xml:space="preserve"> IF( $E707&gt;0,IF(K707&gt;0, IF( K707="A", $E707, IF( K707="B", $E707 * Prozent_B, IF( K707="C", $E707 *Prozent_C, IF( K707="D", 0, "Fehler" ) ) ) ),T707), "")</f>
        <v/>
      </c>
      <c r="V707" s="213" t="str">
        <f t="shared" si="87"/>
        <v/>
      </c>
    </row>
    <row r="708" spans="1:22" ht="14.6" thickBot="1" x14ac:dyDescent="0.35">
      <c r="A708" s="222" t="s">
        <v>1659</v>
      </c>
      <c r="B708" s="223"/>
      <c r="C708" s="222" t="s">
        <v>1082</v>
      </c>
      <c r="D708" s="223"/>
      <c r="E708" s="230">
        <v>50</v>
      </c>
      <c r="F708" s="223"/>
      <c r="G708" s="226"/>
      <c r="H708" s="43"/>
      <c r="I708" s="42"/>
      <c r="J708" s="42"/>
      <c r="K708" s="213"/>
      <c r="L708" s="215"/>
      <c r="M708" s="216" t="str">
        <f t="shared" si="80"/>
        <v>Soll</v>
      </c>
      <c r="N708" s="217" t="str">
        <f t="shared" si="81"/>
        <v/>
      </c>
      <c r="O708" s="217" t="str">
        <f t="shared" si="82"/>
        <v/>
      </c>
      <c r="P708" s="218" t="str">
        <f t="shared" si="83"/>
        <v/>
      </c>
      <c r="Q708" s="217" t="str">
        <f t="shared" si="84"/>
        <v/>
      </c>
      <c r="R708" s="217" t="str">
        <f t="shared" si="85"/>
        <v/>
      </c>
      <c r="S708" s="219" t="str">
        <f t="shared" si="86"/>
        <v/>
      </c>
      <c r="T708" s="220" t="str">
        <f xml:space="preserve"> IF(AND($E708&gt;0,H708&lt;&gt;""),IF( H708="A", $E708, IF( H708="B", $E708 * Prozent_B, IF( H708="C", $E708 *Prozent_C, IF( H708="D", 0, "Fehler" ) ) ) ), "")</f>
        <v/>
      </c>
      <c r="U708" s="220" t="str">
        <f xml:space="preserve"> IF( $E708&gt;0,IF(K708&gt;0, IF( K708="A", $E708, IF( K708="B", $E708 * Prozent_B, IF( K708="C", $E708 *Prozent_C, IF( K708="D", 0, "Fehler" ) ) ) ),T708), "")</f>
        <v/>
      </c>
      <c r="V708" s="213" t="str">
        <f t="shared" si="87"/>
        <v/>
      </c>
    </row>
    <row r="709" spans="1:22" ht="16.75" thickBot="1" x14ac:dyDescent="0.35">
      <c r="A709" s="222"/>
      <c r="B709" s="223"/>
      <c r="C709" s="227" t="s">
        <v>1083</v>
      </c>
      <c r="D709" s="223"/>
      <c r="E709" s="223"/>
      <c r="F709" s="223"/>
      <c r="G709" s="226"/>
      <c r="H709" s="43"/>
      <c r="I709" s="42"/>
      <c r="J709" s="42"/>
      <c r="K709" s="213"/>
      <c r="L709" s="215"/>
      <c r="M709" s="216" t="str">
        <f t="shared" si="80"/>
        <v/>
      </c>
      <c r="N709" s="217" t="str">
        <f t="shared" si="81"/>
        <v/>
      </c>
      <c r="O709" s="217" t="str">
        <f t="shared" si="82"/>
        <v/>
      </c>
      <c r="P709" s="218" t="str">
        <f t="shared" si="83"/>
        <v/>
      </c>
      <c r="Q709" s="217" t="str">
        <f t="shared" si="84"/>
        <v/>
      </c>
      <c r="R709" s="217" t="str">
        <f t="shared" si="85"/>
        <v/>
      </c>
      <c r="S709" s="219" t="str">
        <f t="shared" si="86"/>
        <v/>
      </c>
      <c r="T709" s="220" t="str">
        <f xml:space="preserve"> IF(AND($E709&gt;0,H709&lt;&gt;""),IF( H709="A", $E709, IF( H709="B", $E709 * Prozent_B, IF( H709="C", $E709 *Prozent_C, IF( H709="D", 0, "Fehler" ) ) ) ), "")</f>
        <v/>
      </c>
      <c r="U709" s="220" t="str">
        <f xml:space="preserve"> IF( $E709&gt;0,IF(K709&gt;0, IF( K709="A", $E709, IF( K709="B", $E709 * Prozent_B, IF( K709="C", $E709 *Prozent_C, IF( K709="D", 0, "Fehler" ) ) ) ),T709), "")</f>
        <v/>
      </c>
      <c r="V709" s="213" t="str">
        <f t="shared" si="87"/>
        <v/>
      </c>
    </row>
    <row r="710" spans="1:22" ht="141.9" thickBot="1" x14ac:dyDescent="0.35">
      <c r="A710" s="222" t="s">
        <v>1660</v>
      </c>
      <c r="B710" s="223"/>
      <c r="C710" s="222" t="s">
        <v>709</v>
      </c>
      <c r="D710" s="223" t="s">
        <v>68</v>
      </c>
      <c r="E710" s="223"/>
      <c r="F710" s="223"/>
      <c r="G710" s="226"/>
      <c r="H710" s="43"/>
      <c r="I710" s="42"/>
      <c r="J710" s="42"/>
      <c r="K710" s="213"/>
      <c r="L710" s="215"/>
      <c r="M710" s="216" t="str">
        <f t="shared" si="80"/>
        <v>Muss</v>
      </c>
      <c r="N710" s="217" t="str">
        <f t="shared" si="81"/>
        <v/>
      </c>
      <c r="O710" s="217" t="str">
        <f t="shared" si="82"/>
        <v/>
      </c>
      <c r="P710" s="218" t="str">
        <f t="shared" si="83"/>
        <v/>
      </c>
      <c r="Q710" s="217" t="str">
        <f t="shared" si="84"/>
        <v/>
      </c>
      <c r="R710" s="217" t="str">
        <f t="shared" si="85"/>
        <v/>
      </c>
      <c r="S710" s="219" t="str">
        <f t="shared" si="86"/>
        <v/>
      </c>
      <c r="T710" s="220" t="str">
        <f xml:space="preserve"> IF(AND($E710&gt;0,H710&lt;&gt;""),IF( H710="A", $E710, IF( H710="B", $E710 * Prozent_B, IF( H710="C", $E710 *Prozent_C, IF( H710="D", 0, "Fehler" ) ) ) ), "")</f>
        <v/>
      </c>
      <c r="U710" s="220" t="str">
        <f xml:space="preserve"> IF( $E710&gt;0,IF(K710&gt;0, IF( K710="A", $E710, IF( K710="B", $E710 * Prozent_B, IF( K710="C", $E710 *Prozent_C, IF( K710="D", 0, "Fehler" ) ) ) ),T710), "")</f>
        <v/>
      </c>
      <c r="V710" s="213" t="str">
        <f t="shared" si="87"/>
        <v/>
      </c>
    </row>
    <row r="711" spans="1:22" ht="42.9" thickBot="1" x14ac:dyDescent="0.35">
      <c r="A711" s="222" t="s">
        <v>1661</v>
      </c>
      <c r="B711" s="223"/>
      <c r="C711" s="222" t="s">
        <v>710</v>
      </c>
      <c r="D711" s="223" t="s">
        <v>68</v>
      </c>
      <c r="E711" s="223"/>
      <c r="F711" s="223"/>
      <c r="G711" s="226"/>
      <c r="H711" s="43"/>
      <c r="I711" s="42"/>
      <c r="J711" s="42"/>
      <c r="K711" s="213"/>
      <c r="L711" s="215"/>
      <c r="M711" s="216" t="str">
        <f t="shared" si="80"/>
        <v>Muss</v>
      </c>
      <c r="N711" s="217" t="str">
        <f t="shared" si="81"/>
        <v/>
      </c>
      <c r="O711" s="217" t="str">
        <f t="shared" si="82"/>
        <v/>
      </c>
      <c r="P711" s="218" t="str">
        <f t="shared" si="83"/>
        <v/>
      </c>
      <c r="Q711" s="217" t="str">
        <f t="shared" si="84"/>
        <v/>
      </c>
      <c r="R711" s="217" t="str">
        <f t="shared" si="85"/>
        <v/>
      </c>
      <c r="S711" s="219" t="str">
        <f t="shared" si="86"/>
        <v/>
      </c>
      <c r="T711" s="220" t="str">
        <f xml:space="preserve"> IF(AND($E711&gt;0,H711&lt;&gt;""),IF( H711="A", $E711, IF( H711="B", $E711 * Prozent_B, IF( H711="C", $E711 *Prozent_C, IF( H711="D", 0, "Fehler" ) ) ) ), "")</f>
        <v/>
      </c>
      <c r="U711" s="220" t="str">
        <f xml:space="preserve"> IF( $E711&gt;0,IF(K711&gt;0, IF( K711="A", $E711, IF( K711="B", $E711 * Prozent_B, IF( K711="C", $E711 *Prozent_C, IF( K711="D", 0, "Fehler" ) ) ) ),T711), "")</f>
        <v/>
      </c>
      <c r="V711" s="213" t="str">
        <f t="shared" si="87"/>
        <v/>
      </c>
    </row>
    <row r="712" spans="1:22" ht="57" thickBot="1" x14ac:dyDescent="0.35">
      <c r="A712" s="222"/>
      <c r="B712" s="223"/>
      <c r="C712" s="222" t="s">
        <v>711</v>
      </c>
      <c r="D712" s="223"/>
      <c r="E712" s="223"/>
      <c r="F712" s="223"/>
      <c r="G712" s="226"/>
      <c r="H712" s="43"/>
      <c r="I712" s="42"/>
      <c r="J712" s="42"/>
      <c r="K712" s="213"/>
      <c r="L712" s="215"/>
      <c r="M712" s="216" t="str">
        <f t="shared" si="80"/>
        <v/>
      </c>
      <c r="N712" s="217" t="str">
        <f t="shared" si="81"/>
        <v/>
      </c>
      <c r="O712" s="217" t="str">
        <f t="shared" si="82"/>
        <v/>
      </c>
      <c r="P712" s="218" t="str">
        <f t="shared" si="83"/>
        <v/>
      </c>
      <c r="Q712" s="217" t="str">
        <f t="shared" si="84"/>
        <v/>
      </c>
      <c r="R712" s="217" t="str">
        <f t="shared" si="85"/>
        <v/>
      </c>
      <c r="S712" s="219" t="str">
        <f t="shared" si="86"/>
        <v/>
      </c>
      <c r="T712" s="220" t="str">
        <f xml:space="preserve"> IF(AND($E712&gt;0,H712&lt;&gt;""),IF( H712="A", $E712, IF( H712="B", $E712 * Prozent_B, IF( H712="C", $E712 *Prozent_C, IF( H712="D", 0, "Fehler" ) ) ) ), "")</f>
        <v/>
      </c>
      <c r="U712" s="220" t="str">
        <f xml:space="preserve"> IF( $E712&gt;0,IF(K712&gt;0, IF( K712="A", $E712, IF( K712="B", $E712 * Prozent_B, IF( K712="C", $E712 *Prozent_C, IF( K712="D", 0, "Fehler" ) ) ) ),T712), "")</f>
        <v/>
      </c>
      <c r="V712" s="213" t="str">
        <f t="shared" si="87"/>
        <v/>
      </c>
    </row>
    <row r="713" spans="1:22" ht="28.75" thickBot="1" x14ac:dyDescent="0.35">
      <c r="A713" s="222" t="s">
        <v>1662</v>
      </c>
      <c r="B713" s="223"/>
      <c r="C713" s="222" t="s">
        <v>712</v>
      </c>
      <c r="D713" s="223" t="s">
        <v>68</v>
      </c>
      <c r="E713" s="223"/>
      <c r="F713" s="223"/>
      <c r="G713" s="226"/>
      <c r="H713" s="43"/>
      <c r="I713" s="42"/>
      <c r="J713" s="42"/>
      <c r="K713" s="213"/>
      <c r="L713" s="215"/>
      <c r="M713" s="216" t="str">
        <f t="shared" si="80"/>
        <v>Muss</v>
      </c>
      <c r="N713" s="217" t="str">
        <f t="shared" si="81"/>
        <v/>
      </c>
      <c r="O713" s="217" t="str">
        <f t="shared" si="82"/>
        <v/>
      </c>
      <c r="P713" s="218" t="str">
        <f t="shared" si="83"/>
        <v/>
      </c>
      <c r="Q713" s="217" t="str">
        <f t="shared" si="84"/>
        <v/>
      </c>
      <c r="R713" s="217" t="str">
        <f t="shared" si="85"/>
        <v/>
      </c>
      <c r="S713" s="219" t="str">
        <f t="shared" si="86"/>
        <v/>
      </c>
      <c r="T713" s="220" t="str">
        <f xml:space="preserve"> IF(AND($E713&gt;0,H713&lt;&gt;""),IF( H713="A", $E713, IF( H713="B", $E713 * Prozent_B, IF( H713="C", $E713 *Prozent_C, IF( H713="D", 0, "Fehler" ) ) ) ), "")</f>
        <v/>
      </c>
      <c r="U713" s="220" t="str">
        <f xml:space="preserve"> IF( $E713&gt;0,IF(K713&gt;0, IF( K713="A", $E713, IF( K713="B", $E713 * Prozent_B, IF( K713="C", $E713 *Prozent_C, IF( K713="D", 0, "Fehler" ) ) ) ),T713), "")</f>
        <v/>
      </c>
      <c r="V713" s="213" t="str">
        <f t="shared" si="87"/>
        <v/>
      </c>
    </row>
    <row r="714" spans="1:22" ht="28.75" thickBot="1" x14ac:dyDescent="0.35">
      <c r="A714" s="222" t="s">
        <v>1663</v>
      </c>
      <c r="B714" s="223"/>
      <c r="C714" s="222" t="s">
        <v>713</v>
      </c>
      <c r="D714" s="223" t="s">
        <v>68</v>
      </c>
      <c r="E714" s="223"/>
      <c r="F714" s="223"/>
      <c r="G714" s="226"/>
      <c r="H714" s="43"/>
      <c r="I714" s="42"/>
      <c r="J714" s="42"/>
      <c r="K714" s="213"/>
      <c r="L714" s="215"/>
      <c r="M714" s="216" t="str">
        <f t="shared" ref="M714:M777" si="88">IF(ISERR(VALUE(SUBSTITUTE(A714,CHAR(160),""))),"",(IF(ISERROR(SEARCH("X",D714)),"Soll","Muss")))</f>
        <v>Muss</v>
      </c>
      <c r="N714" s="217" t="str">
        <f t="shared" ref="N714:N777" si="89">IF(AND(D714="x",F714&lt;&gt;""), "Fehler", "")</f>
        <v/>
      </c>
      <c r="O714" s="217" t="str">
        <f t="shared" ref="O714:O777" si="90">IF(M714="","",
      IF(M714="Soll",
           IF(NOT(ISNUMBER(E714)),"Fehler in Punktespalte",
                IF(NOT(E714&gt;0),"Fehler: Negative Punktzahl","")
               ),""
          )
     )</f>
        <v/>
      </c>
      <c r="P714" s="218" t="str">
        <f t="shared" ref="P714:P777" si="91">IF( AND(E714&gt;0,M714&lt;&gt;"soll"), "Fehler", "")</f>
        <v/>
      </c>
      <c r="Q714" s="217" t="str">
        <f t="shared" ref="Q714:Q777" si="92">IF( AND(A714="",D714="x"), "Fehler", "")</f>
        <v/>
      </c>
      <c r="R714" s="217" t="str">
        <f t="shared" ref="R714:R777" si="93">IF(AND(M714="Muss",NOT(E714="")),"Fehler","")</f>
        <v/>
      </c>
      <c r="S714" s="219" t="str">
        <f t="shared" ref="S714:S777" si="94">IF(
AND(F714&lt;&gt;"",OR(
ISERROR(SEARCH("Konzept",C714)),
ISERROR(SEARCH("benannt",C714)),
ISERROR(SEARCH("benennt",C714)),
ISERROR(SEARCH("gibt an",C714)),
ISERROR(SEARCH("erklärt",C714)),
ISERROR(SEARCH("erläutert",C714)),
))," 'E' richtig?",
IF(
AND(F714="",OR(
ISNUMBER(SEARCH("Konzept",C714)),
ISNUMBER(SEARCH("benannt",C714)),
ISNUMBER(SEARCH("benennt",C714)),
ISNUMBER(SEARCH("gibt an",C714)),
ISNUMBER(SEARCH("erklärt",C714)),
ISNUMBER(SEARCH("erläutert",C714))
)),"Fehlt hier 'E' ?",""))</f>
        <v/>
      </c>
      <c r="T714" s="220" t="str">
        <f xml:space="preserve"> IF(AND($E714&gt;0,H714&lt;&gt;""),IF( H714="A", $E714, IF( H714="B", $E714 * Prozent_B, IF( H714="C", $E714 *Prozent_C, IF( H714="D", 0, "Fehler" ) ) ) ), "")</f>
        <v/>
      </c>
      <c r="U714" s="220" t="str">
        <f xml:space="preserve"> IF( $E714&gt;0,IF(K714&gt;0, IF( K714="A", $E714, IF( K714="B", $E714 * Prozent_B, IF( K714="C", $E714 *Prozent_C, IF( K714="D", 0, "Fehler" ) ) ) ),T714), "")</f>
        <v/>
      </c>
      <c r="V714" s="213" t="str">
        <f t="shared" ref="V714:V777" si="95" xml:space="preserve"> IF( $M714 ="muss", IF(H714&lt;&gt;"",IF(IF(K714&gt;0, K714,H714)&lt;&gt;"A", "Fehler", ""), ""),"")</f>
        <v/>
      </c>
    </row>
    <row r="715" spans="1:22" ht="14.6" thickBot="1" x14ac:dyDescent="0.35">
      <c r="A715" s="222" t="s">
        <v>1664</v>
      </c>
      <c r="B715" s="223"/>
      <c r="C715" s="222" t="s">
        <v>714</v>
      </c>
      <c r="D715" s="223" t="s">
        <v>68</v>
      </c>
      <c r="E715" s="223"/>
      <c r="F715" s="223"/>
      <c r="G715" s="226"/>
      <c r="H715" s="43"/>
      <c r="I715" s="42"/>
      <c r="J715" s="42"/>
      <c r="K715" s="213"/>
      <c r="L715" s="215"/>
      <c r="M715" s="216" t="str">
        <f t="shared" si="88"/>
        <v>Muss</v>
      </c>
      <c r="N715" s="217" t="str">
        <f t="shared" si="89"/>
        <v/>
      </c>
      <c r="O715" s="217" t="str">
        <f t="shared" si="90"/>
        <v/>
      </c>
      <c r="P715" s="218" t="str">
        <f t="shared" si="91"/>
        <v/>
      </c>
      <c r="Q715" s="217" t="str">
        <f t="shared" si="92"/>
        <v/>
      </c>
      <c r="R715" s="217" t="str">
        <f t="shared" si="93"/>
        <v/>
      </c>
      <c r="S715" s="219" t="str">
        <f t="shared" si="94"/>
        <v/>
      </c>
      <c r="T715" s="220" t="str">
        <f xml:space="preserve"> IF(AND($E715&gt;0,H715&lt;&gt;""),IF( H715="A", $E715, IF( H715="B", $E715 * Prozent_B, IF( H715="C", $E715 *Prozent_C, IF( H715="D", 0, "Fehler" ) ) ) ), "")</f>
        <v/>
      </c>
      <c r="U715" s="220" t="str">
        <f xml:space="preserve"> IF( $E715&gt;0,IF(K715&gt;0, IF( K715="A", $E715, IF( K715="B", $E715 * Prozent_B, IF( K715="C", $E715 *Prozent_C, IF( K715="D", 0, "Fehler" ) ) ) ),T715), "")</f>
        <v/>
      </c>
      <c r="V715" s="213" t="str">
        <f t="shared" si="95"/>
        <v/>
      </c>
    </row>
    <row r="716" spans="1:22" ht="15.9" thickBot="1" x14ac:dyDescent="0.35">
      <c r="A716" s="222"/>
      <c r="B716" s="223"/>
      <c r="C716" s="229" t="s">
        <v>1084</v>
      </c>
      <c r="D716" s="223"/>
      <c r="E716" s="223"/>
      <c r="F716" s="223"/>
      <c r="G716" s="226"/>
      <c r="H716" s="43"/>
      <c r="I716" s="42"/>
      <c r="J716" s="42"/>
      <c r="K716" s="213"/>
      <c r="L716" s="215"/>
      <c r="M716" s="216" t="str">
        <f t="shared" si="88"/>
        <v/>
      </c>
      <c r="N716" s="217" t="str">
        <f t="shared" si="89"/>
        <v/>
      </c>
      <c r="O716" s="217" t="str">
        <f t="shared" si="90"/>
        <v/>
      </c>
      <c r="P716" s="218" t="str">
        <f t="shared" si="91"/>
        <v/>
      </c>
      <c r="Q716" s="217" t="str">
        <f t="shared" si="92"/>
        <v/>
      </c>
      <c r="R716" s="217" t="str">
        <f t="shared" si="93"/>
        <v/>
      </c>
      <c r="S716" s="219" t="str">
        <f t="shared" si="94"/>
        <v/>
      </c>
      <c r="T716" s="220" t="str">
        <f xml:space="preserve"> IF(AND($E716&gt;0,H716&lt;&gt;""),IF( H716="A", $E716, IF( H716="B", $E716 * Prozent_B, IF( H716="C", $E716 *Prozent_C, IF( H716="D", 0, "Fehler" ) ) ) ), "")</f>
        <v/>
      </c>
      <c r="U716" s="220" t="str">
        <f xml:space="preserve"> IF( $E716&gt;0,IF(K716&gt;0, IF( K716="A", $E716, IF( K716="B", $E716 * Prozent_B, IF( K716="C", $E716 *Prozent_C, IF( K716="D", 0, "Fehler" ) ) ) ),T716), "")</f>
        <v/>
      </c>
      <c r="V716" s="213" t="str">
        <f t="shared" si="95"/>
        <v/>
      </c>
    </row>
    <row r="717" spans="1:22" ht="14.6" thickBot="1" x14ac:dyDescent="0.35">
      <c r="A717" s="222" t="s">
        <v>1665</v>
      </c>
      <c r="B717" s="223"/>
      <c r="C717" s="222" t="s">
        <v>715</v>
      </c>
      <c r="D717" s="223" t="s">
        <v>68</v>
      </c>
      <c r="E717" s="223"/>
      <c r="F717" s="223"/>
      <c r="G717" s="226"/>
      <c r="H717" s="43"/>
      <c r="I717" s="42"/>
      <c r="J717" s="42"/>
      <c r="K717" s="213"/>
      <c r="L717" s="215"/>
      <c r="M717" s="216" t="str">
        <f t="shared" si="88"/>
        <v>Muss</v>
      </c>
      <c r="N717" s="217" t="str">
        <f t="shared" si="89"/>
        <v/>
      </c>
      <c r="O717" s="217" t="str">
        <f t="shared" si="90"/>
        <v/>
      </c>
      <c r="P717" s="218" t="str">
        <f t="shared" si="91"/>
        <v/>
      </c>
      <c r="Q717" s="217" t="str">
        <f t="shared" si="92"/>
        <v/>
      </c>
      <c r="R717" s="217" t="str">
        <f t="shared" si="93"/>
        <v/>
      </c>
      <c r="S717" s="219" t="str">
        <f t="shared" si="94"/>
        <v/>
      </c>
      <c r="T717" s="220" t="str">
        <f xml:space="preserve"> IF(AND($E717&gt;0,H717&lt;&gt;""),IF( H717="A", $E717, IF( H717="B", $E717 * Prozent_B, IF( H717="C", $E717 *Prozent_C, IF( H717="D", 0, "Fehler" ) ) ) ), "")</f>
        <v/>
      </c>
      <c r="U717" s="220" t="str">
        <f xml:space="preserve"> IF( $E717&gt;0,IF(K717&gt;0, IF( K717="A", $E717, IF( K717="B", $E717 * Prozent_B, IF( K717="C", $E717 *Prozent_C, IF( K717="D", 0, "Fehler" ) ) ) ),T717), "")</f>
        <v/>
      </c>
      <c r="V717" s="213" t="str">
        <f t="shared" si="95"/>
        <v/>
      </c>
    </row>
    <row r="718" spans="1:22" ht="42.9" thickBot="1" x14ac:dyDescent="0.35">
      <c r="A718" s="222" t="s">
        <v>1666</v>
      </c>
      <c r="B718" s="223"/>
      <c r="C718" s="222" t="s">
        <v>716</v>
      </c>
      <c r="D718" s="223" t="s">
        <v>68</v>
      </c>
      <c r="E718" s="223"/>
      <c r="F718" s="223"/>
      <c r="G718" s="226"/>
      <c r="H718" s="43"/>
      <c r="I718" s="42"/>
      <c r="J718" s="42"/>
      <c r="K718" s="213"/>
      <c r="L718" s="215"/>
      <c r="M718" s="216" t="str">
        <f t="shared" si="88"/>
        <v>Muss</v>
      </c>
      <c r="N718" s="217" t="str">
        <f t="shared" si="89"/>
        <v/>
      </c>
      <c r="O718" s="217" t="str">
        <f t="shared" si="90"/>
        <v/>
      </c>
      <c r="P718" s="218" t="str">
        <f t="shared" si="91"/>
        <v/>
      </c>
      <c r="Q718" s="217" t="str">
        <f t="shared" si="92"/>
        <v/>
      </c>
      <c r="R718" s="217" t="str">
        <f t="shared" si="93"/>
        <v/>
      </c>
      <c r="S718" s="219" t="str">
        <f t="shared" si="94"/>
        <v/>
      </c>
      <c r="T718" s="220" t="str">
        <f xml:space="preserve"> IF(AND($E718&gt;0,H718&lt;&gt;""),IF( H718="A", $E718, IF( H718="B", $E718 * Prozent_B, IF( H718="C", $E718 *Prozent_C, IF( H718="D", 0, "Fehler" ) ) ) ), "")</f>
        <v/>
      </c>
      <c r="U718" s="220" t="str">
        <f xml:space="preserve"> IF( $E718&gt;0,IF(K718&gt;0, IF( K718="A", $E718, IF( K718="B", $E718 * Prozent_B, IF( K718="C", $E718 *Prozent_C, IF( K718="D", 0, "Fehler" ) ) ) ),T718), "")</f>
        <v/>
      </c>
      <c r="V718" s="213" t="str">
        <f t="shared" si="95"/>
        <v/>
      </c>
    </row>
    <row r="719" spans="1:22" ht="28.75" thickBot="1" x14ac:dyDescent="0.35">
      <c r="A719" s="222" t="s">
        <v>1667</v>
      </c>
      <c r="B719" s="223"/>
      <c r="C719" s="222" t="s">
        <v>717</v>
      </c>
      <c r="D719" s="223" t="s">
        <v>68</v>
      </c>
      <c r="E719" s="223"/>
      <c r="F719" s="223"/>
      <c r="G719" s="226"/>
      <c r="H719" s="43"/>
      <c r="I719" s="42"/>
      <c r="J719" s="42"/>
      <c r="K719" s="213"/>
      <c r="L719" s="215"/>
      <c r="M719" s="216" t="str">
        <f t="shared" si="88"/>
        <v>Muss</v>
      </c>
      <c r="N719" s="217" t="str">
        <f t="shared" si="89"/>
        <v/>
      </c>
      <c r="O719" s="217" t="str">
        <f t="shared" si="90"/>
        <v/>
      </c>
      <c r="P719" s="218" t="str">
        <f t="shared" si="91"/>
        <v/>
      </c>
      <c r="Q719" s="217" t="str">
        <f t="shared" si="92"/>
        <v/>
      </c>
      <c r="R719" s="217" t="str">
        <f t="shared" si="93"/>
        <v/>
      </c>
      <c r="S719" s="219" t="str">
        <f t="shared" si="94"/>
        <v/>
      </c>
      <c r="T719" s="220" t="str">
        <f xml:space="preserve"> IF(AND($E719&gt;0,H719&lt;&gt;""),IF( H719="A", $E719, IF( H719="B", $E719 * Prozent_B, IF( H719="C", $E719 *Prozent_C, IF( H719="D", 0, "Fehler" ) ) ) ), "")</f>
        <v/>
      </c>
      <c r="U719" s="220" t="str">
        <f xml:space="preserve"> IF( $E719&gt;0,IF(K719&gt;0, IF( K719="A", $E719, IF( K719="B", $E719 * Prozent_B, IF( K719="C", $E719 *Prozent_C, IF( K719="D", 0, "Fehler" ) ) ) ),T719), "")</f>
        <v/>
      </c>
      <c r="V719" s="213" t="str">
        <f t="shared" si="95"/>
        <v/>
      </c>
    </row>
    <row r="720" spans="1:22" ht="28.75" thickBot="1" x14ac:dyDescent="0.35">
      <c r="A720" s="222" t="s">
        <v>1668</v>
      </c>
      <c r="B720" s="223"/>
      <c r="C720" s="222" t="s">
        <v>718</v>
      </c>
      <c r="D720" s="223" t="s">
        <v>68</v>
      </c>
      <c r="E720" s="223"/>
      <c r="F720" s="223"/>
      <c r="G720" s="226"/>
      <c r="H720" s="43"/>
      <c r="I720" s="42"/>
      <c r="J720" s="42"/>
      <c r="K720" s="213"/>
      <c r="L720" s="215"/>
      <c r="M720" s="216" t="str">
        <f t="shared" si="88"/>
        <v>Muss</v>
      </c>
      <c r="N720" s="217" t="str">
        <f t="shared" si="89"/>
        <v/>
      </c>
      <c r="O720" s="217" t="str">
        <f t="shared" si="90"/>
        <v/>
      </c>
      <c r="P720" s="218" t="str">
        <f t="shared" si="91"/>
        <v/>
      </c>
      <c r="Q720" s="217" t="str">
        <f t="shared" si="92"/>
        <v/>
      </c>
      <c r="R720" s="217" t="str">
        <f t="shared" si="93"/>
        <v/>
      </c>
      <c r="S720" s="219" t="str">
        <f t="shared" si="94"/>
        <v/>
      </c>
      <c r="T720" s="220" t="str">
        <f xml:space="preserve"> IF(AND($E720&gt;0,H720&lt;&gt;""),IF( H720="A", $E720, IF( H720="B", $E720 * Prozent_B, IF( H720="C", $E720 *Prozent_C, IF( H720="D", 0, "Fehler" ) ) ) ), "")</f>
        <v/>
      </c>
      <c r="U720" s="220" t="str">
        <f xml:space="preserve"> IF( $E720&gt;0,IF(K720&gt;0, IF( K720="A", $E720, IF( K720="B", $E720 * Prozent_B, IF( K720="C", $E720 *Prozent_C, IF( K720="D", 0, "Fehler" ) ) ) ),T720), "")</f>
        <v/>
      </c>
      <c r="V720" s="213" t="str">
        <f t="shared" si="95"/>
        <v/>
      </c>
    </row>
    <row r="721" spans="1:22" ht="28.75" thickBot="1" x14ac:dyDescent="0.35">
      <c r="A721" s="222" t="s">
        <v>1669</v>
      </c>
      <c r="B721" s="223"/>
      <c r="C721" s="222" t="s">
        <v>719</v>
      </c>
      <c r="D721" s="223" t="s">
        <v>68</v>
      </c>
      <c r="E721" s="223"/>
      <c r="F721" s="223"/>
      <c r="G721" s="226"/>
      <c r="H721" s="43"/>
      <c r="I721" s="42"/>
      <c r="J721" s="42"/>
      <c r="K721" s="213"/>
      <c r="L721" s="215"/>
      <c r="M721" s="216" t="str">
        <f t="shared" si="88"/>
        <v>Muss</v>
      </c>
      <c r="N721" s="217" t="str">
        <f t="shared" si="89"/>
        <v/>
      </c>
      <c r="O721" s="217" t="str">
        <f t="shared" si="90"/>
        <v/>
      </c>
      <c r="P721" s="218" t="str">
        <f t="shared" si="91"/>
        <v/>
      </c>
      <c r="Q721" s="217" t="str">
        <f t="shared" si="92"/>
        <v/>
      </c>
      <c r="R721" s="217" t="str">
        <f t="shared" si="93"/>
        <v/>
      </c>
      <c r="S721" s="219" t="str">
        <f t="shared" si="94"/>
        <v/>
      </c>
      <c r="T721" s="220" t="str">
        <f xml:space="preserve"> IF(AND($E721&gt;0,H721&lt;&gt;""),IF( H721="A", $E721, IF( H721="B", $E721 * Prozent_B, IF( H721="C", $E721 *Prozent_C, IF( H721="D", 0, "Fehler" ) ) ) ), "")</f>
        <v/>
      </c>
      <c r="U721" s="220" t="str">
        <f xml:space="preserve"> IF( $E721&gt;0,IF(K721&gt;0, IF( K721="A", $E721, IF( K721="B", $E721 * Prozent_B, IF( K721="C", $E721 *Prozent_C, IF( K721="D", 0, "Fehler" ) ) ) ),T721), "")</f>
        <v/>
      </c>
      <c r="V721" s="213" t="str">
        <f t="shared" si="95"/>
        <v/>
      </c>
    </row>
    <row r="722" spans="1:22" ht="14.6" thickBot="1" x14ac:dyDescent="0.35">
      <c r="A722" s="222" t="s">
        <v>1670</v>
      </c>
      <c r="B722" s="223"/>
      <c r="C722" s="222" t="s">
        <v>720</v>
      </c>
      <c r="D722" s="223" t="s">
        <v>68</v>
      </c>
      <c r="E722" s="223"/>
      <c r="F722" s="223"/>
      <c r="G722" s="226"/>
      <c r="H722" s="43"/>
      <c r="I722" s="42"/>
      <c r="J722" s="42"/>
      <c r="K722" s="213"/>
      <c r="L722" s="215"/>
      <c r="M722" s="216" t="str">
        <f t="shared" si="88"/>
        <v>Muss</v>
      </c>
      <c r="N722" s="217" t="str">
        <f t="shared" si="89"/>
        <v/>
      </c>
      <c r="O722" s="217" t="str">
        <f t="shared" si="90"/>
        <v/>
      </c>
      <c r="P722" s="218" t="str">
        <f t="shared" si="91"/>
        <v/>
      </c>
      <c r="Q722" s="217" t="str">
        <f t="shared" si="92"/>
        <v/>
      </c>
      <c r="R722" s="217" t="str">
        <f t="shared" si="93"/>
        <v/>
      </c>
      <c r="S722" s="219" t="str">
        <f t="shared" si="94"/>
        <v/>
      </c>
      <c r="T722" s="220" t="str">
        <f xml:space="preserve"> IF(AND($E722&gt;0,H722&lt;&gt;""),IF( H722="A", $E722, IF( H722="B", $E722 * Prozent_B, IF( H722="C", $E722 *Prozent_C, IF( H722="D", 0, "Fehler" ) ) ) ), "")</f>
        <v/>
      </c>
      <c r="U722" s="220" t="str">
        <f xml:space="preserve"> IF( $E722&gt;0,IF(K722&gt;0, IF( K722="A", $E722, IF( K722="B", $E722 * Prozent_B, IF( K722="C", $E722 *Prozent_C, IF( K722="D", 0, "Fehler" ) ) ) ),T722), "")</f>
        <v/>
      </c>
      <c r="V722" s="213" t="str">
        <f t="shared" si="95"/>
        <v/>
      </c>
    </row>
    <row r="723" spans="1:22" ht="15.9" thickBot="1" x14ac:dyDescent="0.35">
      <c r="A723" s="222"/>
      <c r="B723" s="223"/>
      <c r="C723" s="229" t="s">
        <v>1085</v>
      </c>
      <c r="D723" s="223"/>
      <c r="E723" s="223"/>
      <c r="F723" s="223"/>
      <c r="G723" s="226"/>
      <c r="H723" s="43"/>
      <c r="I723" s="42"/>
      <c r="J723" s="42"/>
      <c r="K723" s="213"/>
      <c r="L723" s="215"/>
      <c r="M723" s="216" t="str">
        <f t="shared" si="88"/>
        <v/>
      </c>
      <c r="N723" s="217" t="str">
        <f t="shared" si="89"/>
        <v/>
      </c>
      <c r="O723" s="217" t="str">
        <f t="shared" si="90"/>
        <v/>
      </c>
      <c r="P723" s="218" t="str">
        <f t="shared" si="91"/>
        <v/>
      </c>
      <c r="Q723" s="217" t="str">
        <f t="shared" si="92"/>
        <v/>
      </c>
      <c r="R723" s="217" t="str">
        <f t="shared" si="93"/>
        <v/>
      </c>
      <c r="S723" s="219" t="str">
        <f t="shared" si="94"/>
        <v/>
      </c>
      <c r="T723" s="220" t="str">
        <f xml:space="preserve"> IF(AND($E723&gt;0,H723&lt;&gt;""),IF( H723="A", $E723, IF( H723="B", $E723 * Prozent_B, IF( H723="C", $E723 *Prozent_C, IF( H723="D", 0, "Fehler" ) ) ) ), "")</f>
        <v/>
      </c>
      <c r="U723" s="220" t="str">
        <f xml:space="preserve"> IF( $E723&gt;0,IF(K723&gt;0, IF( K723="A", $E723, IF( K723="B", $E723 * Prozent_B, IF( K723="C", $E723 *Prozent_C, IF( K723="D", 0, "Fehler" ) ) ) ),T723), "")</f>
        <v/>
      </c>
      <c r="V723" s="213" t="str">
        <f t="shared" si="95"/>
        <v/>
      </c>
    </row>
    <row r="724" spans="1:22" ht="15.9" thickBot="1" x14ac:dyDescent="0.35">
      <c r="A724" s="222"/>
      <c r="B724" s="223"/>
      <c r="C724" s="229" t="s">
        <v>1086</v>
      </c>
      <c r="D724" s="223"/>
      <c r="E724" s="223"/>
      <c r="F724" s="223"/>
      <c r="G724" s="226"/>
      <c r="H724" s="43"/>
      <c r="I724" s="42"/>
      <c r="J724" s="42"/>
      <c r="K724" s="213"/>
      <c r="L724" s="215"/>
      <c r="M724" s="216" t="str">
        <f t="shared" si="88"/>
        <v/>
      </c>
      <c r="N724" s="217" t="str">
        <f t="shared" si="89"/>
        <v/>
      </c>
      <c r="O724" s="217" t="str">
        <f t="shared" si="90"/>
        <v/>
      </c>
      <c r="P724" s="218" t="str">
        <f t="shared" si="91"/>
        <v/>
      </c>
      <c r="Q724" s="217" t="str">
        <f t="shared" si="92"/>
        <v/>
      </c>
      <c r="R724" s="217" t="str">
        <f t="shared" si="93"/>
        <v/>
      </c>
      <c r="S724" s="219" t="str">
        <f t="shared" si="94"/>
        <v/>
      </c>
      <c r="T724" s="220" t="str">
        <f xml:space="preserve"> IF(AND($E724&gt;0,H724&lt;&gt;""),IF( H724="A", $E724, IF( H724="B", $E724 * Prozent_B, IF( H724="C", $E724 *Prozent_C, IF( H724="D", 0, "Fehler" ) ) ) ), "")</f>
        <v/>
      </c>
      <c r="U724" s="220" t="str">
        <f xml:space="preserve"> IF( $E724&gt;0,IF(K724&gt;0, IF( K724="A", $E724, IF( K724="B", $E724 * Prozent_B, IF( K724="C", $E724 *Prozent_C, IF( K724="D", 0, "Fehler" ) ) ) ),T724), "")</f>
        <v/>
      </c>
      <c r="V724" s="213" t="str">
        <f t="shared" si="95"/>
        <v/>
      </c>
    </row>
    <row r="725" spans="1:22" ht="14.6" thickBot="1" x14ac:dyDescent="0.35">
      <c r="A725" s="222" t="s">
        <v>1671</v>
      </c>
      <c r="B725" s="223"/>
      <c r="C725" s="222" t="s">
        <v>721</v>
      </c>
      <c r="D725" s="223" t="s">
        <v>68</v>
      </c>
      <c r="E725" s="223"/>
      <c r="F725" s="223"/>
      <c r="G725" s="226"/>
      <c r="H725" s="43"/>
      <c r="I725" s="42"/>
      <c r="J725" s="42"/>
      <c r="K725" s="213"/>
      <c r="L725" s="215"/>
      <c r="M725" s="216" t="str">
        <f t="shared" si="88"/>
        <v>Muss</v>
      </c>
      <c r="N725" s="217" t="str">
        <f t="shared" si="89"/>
        <v/>
      </c>
      <c r="O725" s="217" t="str">
        <f t="shared" si="90"/>
        <v/>
      </c>
      <c r="P725" s="218" t="str">
        <f t="shared" si="91"/>
        <v/>
      </c>
      <c r="Q725" s="217" t="str">
        <f t="shared" si="92"/>
        <v/>
      </c>
      <c r="R725" s="217" t="str">
        <f t="shared" si="93"/>
        <v/>
      </c>
      <c r="S725" s="219" t="str">
        <f t="shared" si="94"/>
        <v/>
      </c>
      <c r="T725" s="220" t="str">
        <f xml:space="preserve"> IF(AND($E725&gt;0,H725&lt;&gt;""),IF( H725="A", $E725, IF( H725="B", $E725 * Prozent_B, IF( H725="C", $E725 *Prozent_C, IF( H725="D", 0, "Fehler" ) ) ) ), "")</f>
        <v/>
      </c>
      <c r="U725" s="220" t="str">
        <f xml:space="preserve"> IF( $E725&gt;0,IF(K725&gt;0, IF( K725="A", $E725, IF( K725="B", $E725 * Prozent_B, IF( K725="C", $E725 *Prozent_C, IF( K725="D", 0, "Fehler" ) ) ) ),T725), "")</f>
        <v/>
      </c>
      <c r="V725" s="213" t="str">
        <f t="shared" si="95"/>
        <v/>
      </c>
    </row>
    <row r="726" spans="1:22" ht="42.9" thickBot="1" x14ac:dyDescent="0.35">
      <c r="A726" s="222" t="s">
        <v>1672</v>
      </c>
      <c r="B726" s="223"/>
      <c r="C726" s="222" t="s">
        <v>722</v>
      </c>
      <c r="D726" s="223" t="s">
        <v>68</v>
      </c>
      <c r="E726" s="223"/>
      <c r="F726" s="223"/>
      <c r="G726" s="226"/>
      <c r="H726" s="43"/>
      <c r="I726" s="42"/>
      <c r="J726" s="42"/>
      <c r="K726" s="213"/>
      <c r="L726" s="215"/>
      <c r="M726" s="216" t="str">
        <f t="shared" si="88"/>
        <v>Muss</v>
      </c>
      <c r="N726" s="217" t="str">
        <f t="shared" si="89"/>
        <v/>
      </c>
      <c r="O726" s="217" t="str">
        <f t="shared" si="90"/>
        <v/>
      </c>
      <c r="P726" s="218" t="str">
        <f t="shared" si="91"/>
        <v/>
      </c>
      <c r="Q726" s="217" t="str">
        <f t="shared" si="92"/>
        <v/>
      </c>
      <c r="R726" s="217" t="str">
        <f t="shared" si="93"/>
        <v/>
      </c>
      <c r="S726" s="219" t="str">
        <f t="shared" si="94"/>
        <v/>
      </c>
      <c r="T726" s="220" t="str">
        <f xml:space="preserve"> IF(AND($E726&gt;0,H726&lt;&gt;""),IF( H726="A", $E726, IF( H726="B", $E726 * Prozent_B, IF( H726="C", $E726 *Prozent_C, IF( H726="D", 0, "Fehler" ) ) ) ), "")</f>
        <v/>
      </c>
      <c r="U726" s="220" t="str">
        <f xml:space="preserve"> IF( $E726&gt;0,IF(K726&gt;0, IF( K726="A", $E726, IF( K726="B", $E726 * Prozent_B, IF( K726="C", $E726 *Prozent_C, IF( K726="D", 0, "Fehler" ) ) ) ),T726), "")</f>
        <v/>
      </c>
      <c r="V726" s="213" t="str">
        <f t="shared" si="95"/>
        <v/>
      </c>
    </row>
    <row r="727" spans="1:22" ht="42.9" thickBot="1" x14ac:dyDescent="0.35">
      <c r="A727" s="222" t="s">
        <v>1673</v>
      </c>
      <c r="B727" s="223"/>
      <c r="C727" s="222" t="s">
        <v>723</v>
      </c>
      <c r="D727" s="223" t="s">
        <v>68</v>
      </c>
      <c r="E727" s="223"/>
      <c r="F727" s="223"/>
      <c r="G727" s="226"/>
      <c r="H727" s="43"/>
      <c r="I727" s="42"/>
      <c r="J727" s="42"/>
      <c r="K727" s="213"/>
      <c r="L727" s="215"/>
      <c r="M727" s="216" t="str">
        <f t="shared" si="88"/>
        <v>Muss</v>
      </c>
      <c r="N727" s="217" t="str">
        <f t="shared" si="89"/>
        <v/>
      </c>
      <c r="O727" s="217" t="str">
        <f t="shared" si="90"/>
        <v/>
      </c>
      <c r="P727" s="218" t="str">
        <f t="shared" si="91"/>
        <v/>
      </c>
      <c r="Q727" s="217" t="str">
        <f t="shared" si="92"/>
        <v/>
      </c>
      <c r="R727" s="217" t="str">
        <f t="shared" si="93"/>
        <v/>
      </c>
      <c r="S727" s="219" t="str">
        <f t="shared" si="94"/>
        <v/>
      </c>
      <c r="T727" s="220" t="str">
        <f xml:space="preserve"> IF(AND($E727&gt;0,H727&lt;&gt;""),IF( H727="A", $E727, IF( H727="B", $E727 * Prozent_B, IF( H727="C", $E727 *Prozent_C, IF( H727="D", 0, "Fehler" ) ) ) ), "")</f>
        <v/>
      </c>
      <c r="U727" s="220" t="str">
        <f xml:space="preserve"> IF( $E727&gt;0,IF(K727&gt;0, IF( K727="A", $E727, IF( K727="B", $E727 * Prozent_B, IF( K727="C", $E727 *Prozent_C, IF( K727="D", 0, "Fehler" ) ) ) ),T727), "")</f>
        <v/>
      </c>
      <c r="V727" s="213" t="str">
        <f t="shared" si="95"/>
        <v/>
      </c>
    </row>
    <row r="728" spans="1:22" ht="28.75" thickBot="1" x14ac:dyDescent="0.35">
      <c r="A728" s="222" t="s">
        <v>1674</v>
      </c>
      <c r="B728" s="223"/>
      <c r="C728" s="222" t="s">
        <v>724</v>
      </c>
      <c r="D728" s="223" t="s">
        <v>68</v>
      </c>
      <c r="E728" s="223"/>
      <c r="F728" s="223"/>
      <c r="G728" s="226"/>
      <c r="H728" s="43"/>
      <c r="I728" s="42"/>
      <c r="J728" s="42"/>
      <c r="K728" s="213"/>
      <c r="L728" s="215"/>
      <c r="M728" s="216" t="str">
        <f t="shared" si="88"/>
        <v>Muss</v>
      </c>
      <c r="N728" s="217" t="str">
        <f t="shared" si="89"/>
        <v/>
      </c>
      <c r="O728" s="217" t="str">
        <f t="shared" si="90"/>
        <v/>
      </c>
      <c r="P728" s="218" t="str">
        <f t="shared" si="91"/>
        <v/>
      </c>
      <c r="Q728" s="217" t="str">
        <f t="shared" si="92"/>
        <v/>
      </c>
      <c r="R728" s="217" t="str">
        <f t="shared" si="93"/>
        <v/>
      </c>
      <c r="S728" s="219" t="str">
        <f t="shared" si="94"/>
        <v/>
      </c>
      <c r="T728" s="220" t="str">
        <f xml:space="preserve"> IF(AND($E728&gt;0,H728&lt;&gt;""),IF( H728="A", $E728, IF( H728="B", $E728 * Prozent_B, IF( H728="C", $E728 *Prozent_C, IF( H728="D", 0, "Fehler" ) ) ) ), "")</f>
        <v/>
      </c>
      <c r="U728" s="220" t="str">
        <f xml:space="preserve"> IF( $E728&gt;0,IF(K728&gt;0, IF( K728="A", $E728, IF( K728="B", $E728 * Prozent_B, IF( K728="C", $E728 *Prozent_C, IF( K728="D", 0, "Fehler" ) ) ) ),T728), "")</f>
        <v/>
      </c>
      <c r="V728" s="213" t="str">
        <f t="shared" si="95"/>
        <v/>
      </c>
    </row>
    <row r="729" spans="1:22" ht="42.9" thickBot="1" x14ac:dyDescent="0.35">
      <c r="A729" s="222" t="s">
        <v>1675</v>
      </c>
      <c r="B729" s="223"/>
      <c r="C729" s="222" t="s">
        <v>725</v>
      </c>
      <c r="D729" s="223" t="s">
        <v>68</v>
      </c>
      <c r="E729" s="223"/>
      <c r="F729" s="223"/>
      <c r="G729" s="226"/>
      <c r="H729" s="43"/>
      <c r="I729" s="42"/>
      <c r="J729" s="42"/>
      <c r="K729" s="213"/>
      <c r="L729" s="215"/>
      <c r="M729" s="216" t="str">
        <f t="shared" si="88"/>
        <v>Muss</v>
      </c>
      <c r="N729" s="217" t="str">
        <f t="shared" si="89"/>
        <v/>
      </c>
      <c r="O729" s="217" t="str">
        <f t="shared" si="90"/>
        <v/>
      </c>
      <c r="P729" s="218" t="str">
        <f t="shared" si="91"/>
        <v/>
      </c>
      <c r="Q729" s="217" t="str">
        <f t="shared" si="92"/>
        <v/>
      </c>
      <c r="R729" s="217" t="str">
        <f t="shared" si="93"/>
        <v/>
      </c>
      <c r="S729" s="219" t="str">
        <f t="shared" si="94"/>
        <v/>
      </c>
      <c r="T729" s="220" t="str">
        <f xml:space="preserve"> IF(AND($E729&gt;0,H729&lt;&gt;""),IF( H729="A", $E729, IF( H729="B", $E729 * Prozent_B, IF( H729="C", $E729 *Prozent_C, IF( H729="D", 0, "Fehler" ) ) ) ), "")</f>
        <v/>
      </c>
      <c r="U729" s="220" t="str">
        <f xml:space="preserve"> IF( $E729&gt;0,IF(K729&gt;0, IF( K729="A", $E729, IF( K729="B", $E729 * Prozent_B, IF( K729="C", $E729 *Prozent_C, IF( K729="D", 0, "Fehler" ) ) ) ),T729), "")</f>
        <v/>
      </c>
      <c r="V729" s="213" t="str">
        <f t="shared" si="95"/>
        <v/>
      </c>
    </row>
    <row r="730" spans="1:22" ht="28.75" thickBot="1" x14ac:dyDescent="0.35">
      <c r="A730" s="222" t="s">
        <v>1676</v>
      </c>
      <c r="B730" s="223"/>
      <c r="C730" s="222" t="s">
        <v>726</v>
      </c>
      <c r="D730" s="223" t="s">
        <v>68</v>
      </c>
      <c r="E730" s="223"/>
      <c r="F730" s="223"/>
      <c r="G730" s="226"/>
      <c r="H730" s="43"/>
      <c r="I730" s="42"/>
      <c r="J730" s="42"/>
      <c r="K730" s="213"/>
      <c r="L730" s="215"/>
      <c r="M730" s="216" t="str">
        <f t="shared" si="88"/>
        <v>Muss</v>
      </c>
      <c r="N730" s="217" t="str">
        <f t="shared" si="89"/>
        <v/>
      </c>
      <c r="O730" s="217" t="str">
        <f t="shared" si="90"/>
        <v/>
      </c>
      <c r="P730" s="218" t="str">
        <f t="shared" si="91"/>
        <v/>
      </c>
      <c r="Q730" s="217" t="str">
        <f t="shared" si="92"/>
        <v/>
      </c>
      <c r="R730" s="217" t="str">
        <f t="shared" si="93"/>
        <v/>
      </c>
      <c r="S730" s="219" t="str">
        <f t="shared" si="94"/>
        <v/>
      </c>
      <c r="T730" s="220" t="str">
        <f xml:space="preserve"> IF(AND($E730&gt;0,H730&lt;&gt;""),IF( H730="A", $E730, IF( H730="B", $E730 * Prozent_B, IF( H730="C", $E730 *Prozent_C, IF( H730="D", 0, "Fehler" ) ) ) ), "")</f>
        <v/>
      </c>
      <c r="U730" s="220" t="str">
        <f xml:space="preserve"> IF( $E730&gt;0,IF(K730&gt;0, IF( K730="A", $E730, IF( K730="B", $E730 * Prozent_B, IF( K730="C", $E730 *Prozent_C, IF( K730="D", 0, "Fehler" ) ) ) ),T730), "")</f>
        <v/>
      </c>
      <c r="V730" s="213" t="str">
        <f t="shared" si="95"/>
        <v/>
      </c>
    </row>
    <row r="731" spans="1:22" ht="42.9" thickBot="1" x14ac:dyDescent="0.35">
      <c r="A731" s="222" t="s">
        <v>1677</v>
      </c>
      <c r="B731" s="223"/>
      <c r="C731" s="222" t="s">
        <v>727</v>
      </c>
      <c r="D731" s="223" t="s">
        <v>68</v>
      </c>
      <c r="E731" s="223"/>
      <c r="F731" s="223"/>
      <c r="G731" s="226"/>
      <c r="H731" s="43"/>
      <c r="I731" s="42"/>
      <c r="J731" s="42"/>
      <c r="K731" s="213"/>
      <c r="L731" s="215"/>
      <c r="M731" s="216" t="str">
        <f t="shared" si="88"/>
        <v>Muss</v>
      </c>
      <c r="N731" s="217" t="str">
        <f t="shared" si="89"/>
        <v/>
      </c>
      <c r="O731" s="217" t="str">
        <f t="shared" si="90"/>
        <v/>
      </c>
      <c r="P731" s="218" t="str">
        <f t="shared" si="91"/>
        <v/>
      </c>
      <c r="Q731" s="217" t="str">
        <f t="shared" si="92"/>
        <v/>
      </c>
      <c r="R731" s="217" t="str">
        <f t="shared" si="93"/>
        <v/>
      </c>
      <c r="S731" s="219" t="str">
        <f t="shared" si="94"/>
        <v/>
      </c>
      <c r="T731" s="220" t="str">
        <f xml:space="preserve"> IF(AND($E731&gt;0,H731&lt;&gt;""),IF( H731="A", $E731, IF( H731="B", $E731 * Prozent_B, IF( H731="C", $E731 *Prozent_C, IF( H731="D", 0, "Fehler" ) ) ) ), "")</f>
        <v/>
      </c>
      <c r="U731" s="220" t="str">
        <f xml:space="preserve"> IF( $E731&gt;0,IF(K731&gt;0, IF( K731="A", $E731, IF( K731="B", $E731 * Prozent_B, IF( K731="C", $E731 *Prozent_C, IF( K731="D", 0, "Fehler" ) ) ) ),T731), "")</f>
        <v/>
      </c>
      <c r="V731" s="213" t="str">
        <f t="shared" si="95"/>
        <v/>
      </c>
    </row>
    <row r="732" spans="1:22" ht="15.9" thickBot="1" x14ac:dyDescent="0.35">
      <c r="A732" s="222"/>
      <c r="B732" s="223"/>
      <c r="C732" s="229" t="s">
        <v>1087</v>
      </c>
      <c r="D732" s="223"/>
      <c r="E732" s="223"/>
      <c r="F732" s="223"/>
      <c r="G732" s="226"/>
      <c r="H732" s="43"/>
      <c r="I732" s="42"/>
      <c r="J732" s="42"/>
      <c r="K732" s="213"/>
      <c r="L732" s="215"/>
      <c r="M732" s="216" t="str">
        <f t="shared" si="88"/>
        <v/>
      </c>
      <c r="N732" s="217" t="str">
        <f t="shared" si="89"/>
        <v/>
      </c>
      <c r="O732" s="217" t="str">
        <f t="shared" si="90"/>
        <v/>
      </c>
      <c r="P732" s="218" t="str">
        <f t="shared" si="91"/>
        <v/>
      </c>
      <c r="Q732" s="217" t="str">
        <f t="shared" si="92"/>
        <v/>
      </c>
      <c r="R732" s="217" t="str">
        <f t="shared" si="93"/>
        <v/>
      </c>
      <c r="S732" s="219" t="str">
        <f t="shared" si="94"/>
        <v/>
      </c>
      <c r="T732" s="220" t="str">
        <f xml:space="preserve"> IF(AND($E732&gt;0,H732&lt;&gt;""),IF( H732="A", $E732, IF( H732="B", $E732 * Prozent_B, IF( H732="C", $E732 *Prozent_C, IF( H732="D", 0, "Fehler" ) ) ) ), "")</f>
        <v/>
      </c>
      <c r="U732" s="220" t="str">
        <f xml:space="preserve"> IF( $E732&gt;0,IF(K732&gt;0, IF( K732="A", $E732, IF( K732="B", $E732 * Prozent_B, IF( K732="C", $E732 *Prozent_C, IF( K732="D", 0, "Fehler" ) ) ) ),T732), "")</f>
        <v/>
      </c>
      <c r="V732" s="213" t="str">
        <f t="shared" si="95"/>
        <v/>
      </c>
    </row>
    <row r="733" spans="1:22" ht="71.150000000000006" thickBot="1" x14ac:dyDescent="0.35">
      <c r="A733" s="222" t="s">
        <v>1678</v>
      </c>
      <c r="B733" s="223"/>
      <c r="C733" s="222" t="s">
        <v>728</v>
      </c>
      <c r="D733" s="223" t="s">
        <v>68</v>
      </c>
      <c r="E733" s="223"/>
      <c r="F733" s="223"/>
      <c r="G733" s="226"/>
      <c r="H733" s="43"/>
      <c r="I733" s="42"/>
      <c r="J733" s="42"/>
      <c r="K733" s="213"/>
      <c r="L733" s="215"/>
      <c r="M733" s="216" t="str">
        <f t="shared" si="88"/>
        <v>Muss</v>
      </c>
      <c r="N733" s="217" t="str">
        <f t="shared" si="89"/>
        <v/>
      </c>
      <c r="O733" s="217" t="str">
        <f t="shared" si="90"/>
        <v/>
      </c>
      <c r="P733" s="218" t="str">
        <f t="shared" si="91"/>
        <v/>
      </c>
      <c r="Q733" s="217" t="str">
        <f t="shared" si="92"/>
        <v/>
      </c>
      <c r="R733" s="217" t="str">
        <f t="shared" si="93"/>
        <v/>
      </c>
      <c r="S733" s="219" t="str">
        <f t="shared" si="94"/>
        <v/>
      </c>
      <c r="T733" s="220" t="str">
        <f xml:space="preserve"> IF(AND($E733&gt;0,H733&lt;&gt;""),IF( H733="A", $E733, IF( H733="B", $E733 * Prozent_B, IF( H733="C", $E733 *Prozent_C, IF( H733="D", 0, "Fehler" ) ) ) ), "")</f>
        <v/>
      </c>
      <c r="U733" s="220" t="str">
        <f xml:space="preserve"> IF( $E733&gt;0,IF(K733&gt;0, IF( K733="A", $E733, IF( K733="B", $E733 * Prozent_B, IF( K733="C", $E733 *Prozent_C, IF( K733="D", 0, "Fehler" ) ) ) ),T733), "")</f>
        <v/>
      </c>
      <c r="V733" s="213" t="str">
        <f t="shared" si="95"/>
        <v/>
      </c>
    </row>
    <row r="734" spans="1:22" ht="42.9" thickBot="1" x14ac:dyDescent="0.35">
      <c r="A734" s="222" t="s">
        <v>1679</v>
      </c>
      <c r="B734" s="223"/>
      <c r="C734" s="222" t="s">
        <v>729</v>
      </c>
      <c r="D734" s="223" t="s">
        <v>68</v>
      </c>
      <c r="E734" s="223"/>
      <c r="F734" s="223"/>
      <c r="G734" s="226"/>
      <c r="H734" s="43"/>
      <c r="I734" s="42"/>
      <c r="J734" s="42"/>
      <c r="K734" s="213"/>
      <c r="L734" s="215"/>
      <c r="M734" s="216" t="str">
        <f t="shared" si="88"/>
        <v>Muss</v>
      </c>
      <c r="N734" s="217" t="str">
        <f t="shared" si="89"/>
        <v/>
      </c>
      <c r="O734" s="217" t="str">
        <f t="shared" si="90"/>
        <v/>
      </c>
      <c r="P734" s="218" t="str">
        <f t="shared" si="91"/>
        <v/>
      </c>
      <c r="Q734" s="217" t="str">
        <f t="shared" si="92"/>
        <v/>
      </c>
      <c r="R734" s="217" t="str">
        <f t="shared" si="93"/>
        <v/>
      </c>
      <c r="S734" s="219" t="str">
        <f t="shared" si="94"/>
        <v/>
      </c>
      <c r="T734" s="220" t="str">
        <f xml:space="preserve"> IF(AND($E734&gt;0,H734&lt;&gt;""),IF( H734="A", $E734, IF( H734="B", $E734 * Prozent_B, IF( H734="C", $E734 *Prozent_C, IF( H734="D", 0, "Fehler" ) ) ) ), "")</f>
        <v/>
      </c>
      <c r="U734" s="220" t="str">
        <f xml:space="preserve"> IF( $E734&gt;0,IF(K734&gt;0, IF( K734="A", $E734, IF( K734="B", $E734 * Prozent_B, IF( K734="C", $E734 *Prozent_C, IF( K734="D", 0, "Fehler" ) ) ) ),T734), "")</f>
        <v/>
      </c>
      <c r="V734" s="213" t="str">
        <f t="shared" si="95"/>
        <v/>
      </c>
    </row>
    <row r="735" spans="1:22" ht="42.9" thickBot="1" x14ac:dyDescent="0.35">
      <c r="A735" s="222" t="s">
        <v>1680</v>
      </c>
      <c r="B735" s="223"/>
      <c r="C735" s="222" t="s">
        <v>730</v>
      </c>
      <c r="D735" s="223" t="s">
        <v>68</v>
      </c>
      <c r="E735" s="223"/>
      <c r="F735" s="223"/>
      <c r="G735" s="226"/>
      <c r="H735" s="43"/>
      <c r="I735" s="42"/>
      <c r="J735" s="42"/>
      <c r="K735" s="213"/>
      <c r="L735" s="215"/>
      <c r="M735" s="216" t="str">
        <f t="shared" si="88"/>
        <v>Muss</v>
      </c>
      <c r="N735" s="217" t="str">
        <f t="shared" si="89"/>
        <v/>
      </c>
      <c r="O735" s="217" t="str">
        <f t="shared" si="90"/>
        <v/>
      </c>
      <c r="P735" s="218" t="str">
        <f t="shared" si="91"/>
        <v/>
      </c>
      <c r="Q735" s="217" t="str">
        <f t="shared" si="92"/>
        <v/>
      </c>
      <c r="R735" s="217" t="str">
        <f t="shared" si="93"/>
        <v/>
      </c>
      <c r="S735" s="219" t="str">
        <f t="shared" si="94"/>
        <v/>
      </c>
      <c r="T735" s="220" t="str">
        <f xml:space="preserve"> IF(AND($E735&gt;0,H735&lt;&gt;""),IF( H735="A", $E735, IF( H735="B", $E735 * Prozent_B, IF( H735="C", $E735 *Prozent_C, IF( H735="D", 0, "Fehler" ) ) ) ), "")</f>
        <v/>
      </c>
      <c r="U735" s="220" t="str">
        <f xml:space="preserve"> IF( $E735&gt;0,IF(K735&gt;0, IF( K735="A", $E735, IF( K735="B", $E735 * Prozent_B, IF( K735="C", $E735 *Prozent_C, IF( K735="D", 0, "Fehler" ) ) ) ),T735), "")</f>
        <v/>
      </c>
      <c r="V735" s="213" t="str">
        <f t="shared" si="95"/>
        <v/>
      </c>
    </row>
    <row r="736" spans="1:22" ht="15.9" thickBot="1" x14ac:dyDescent="0.35">
      <c r="A736" s="222"/>
      <c r="B736" s="223"/>
      <c r="C736" s="229" t="s">
        <v>1088</v>
      </c>
      <c r="D736" s="223"/>
      <c r="E736" s="223"/>
      <c r="F736" s="223"/>
      <c r="G736" s="226"/>
      <c r="H736" s="43"/>
      <c r="I736" s="42"/>
      <c r="J736" s="42"/>
      <c r="K736" s="213"/>
      <c r="L736" s="215"/>
      <c r="M736" s="216" t="str">
        <f t="shared" si="88"/>
        <v/>
      </c>
      <c r="N736" s="217" t="str">
        <f t="shared" si="89"/>
        <v/>
      </c>
      <c r="O736" s="217" t="str">
        <f t="shared" si="90"/>
        <v/>
      </c>
      <c r="P736" s="218" t="str">
        <f t="shared" si="91"/>
        <v/>
      </c>
      <c r="Q736" s="217" t="str">
        <f t="shared" si="92"/>
        <v/>
      </c>
      <c r="R736" s="217" t="str">
        <f t="shared" si="93"/>
        <v/>
      </c>
      <c r="S736" s="219" t="str">
        <f t="shared" si="94"/>
        <v/>
      </c>
      <c r="T736" s="220" t="str">
        <f xml:space="preserve"> IF(AND($E736&gt;0,H736&lt;&gt;""),IF( H736="A", $E736, IF( H736="B", $E736 * Prozent_B, IF( H736="C", $E736 *Prozent_C, IF( H736="D", 0, "Fehler" ) ) ) ), "")</f>
        <v/>
      </c>
      <c r="U736" s="220" t="str">
        <f xml:space="preserve"> IF( $E736&gt;0,IF(K736&gt;0, IF( K736="A", $E736, IF( K736="B", $E736 * Prozent_B, IF( K736="C", $E736 *Prozent_C, IF( K736="D", 0, "Fehler" ) ) ) ),T736), "")</f>
        <v/>
      </c>
      <c r="V736" s="213" t="str">
        <f t="shared" si="95"/>
        <v/>
      </c>
    </row>
    <row r="737" spans="1:22" ht="28.75" thickBot="1" x14ac:dyDescent="0.35">
      <c r="A737" s="222" t="s">
        <v>1681</v>
      </c>
      <c r="B737" s="223"/>
      <c r="C737" s="222" t="s">
        <v>731</v>
      </c>
      <c r="D737" s="223" t="s">
        <v>68</v>
      </c>
      <c r="E737" s="223"/>
      <c r="F737" s="223"/>
      <c r="G737" s="226"/>
      <c r="H737" s="43"/>
      <c r="I737" s="42"/>
      <c r="J737" s="42"/>
      <c r="K737" s="213"/>
      <c r="L737" s="215"/>
      <c r="M737" s="216" t="str">
        <f t="shared" si="88"/>
        <v>Muss</v>
      </c>
      <c r="N737" s="217" t="str">
        <f t="shared" si="89"/>
        <v/>
      </c>
      <c r="O737" s="217" t="str">
        <f t="shared" si="90"/>
        <v/>
      </c>
      <c r="P737" s="218" t="str">
        <f t="shared" si="91"/>
        <v/>
      </c>
      <c r="Q737" s="217" t="str">
        <f t="shared" si="92"/>
        <v/>
      </c>
      <c r="R737" s="217" t="str">
        <f t="shared" si="93"/>
        <v/>
      </c>
      <c r="S737" s="219" t="str">
        <f t="shared" si="94"/>
        <v/>
      </c>
      <c r="T737" s="220" t="str">
        <f xml:space="preserve"> IF(AND($E737&gt;0,H737&lt;&gt;""),IF( H737="A", $E737, IF( H737="B", $E737 * Prozent_B, IF( H737="C", $E737 *Prozent_C, IF( H737="D", 0, "Fehler" ) ) ) ), "")</f>
        <v/>
      </c>
      <c r="U737" s="220" t="str">
        <f xml:space="preserve"> IF( $E737&gt;0,IF(K737&gt;0, IF( K737="A", $E737, IF( K737="B", $E737 * Prozent_B, IF( K737="C", $E737 *Prozent_C, IF( K737="D", 0, "Fehler" ) ) ) ),T737), "")</f>
        <v/>
      </c>
      <c r="V737" s="213" t="str">
        <f t="shared" si="95"/>
        <v/>
      </c>
    </row>
    <row r="738" spans="1:22" ht="14.6" thickBot="1" x14ac:dyDescent="0.35">
      <c r="A738" s="222"/>
      <c r="B738" s="223"/>
      <c r="C738" s="222" t="s">
        <v>732</v>
      </c>
      <c r="D738" s="223"/>
      <c r="E738" s="223"/>
      <c r="F738" s="223"/>
      <c r="G738" s="226"/>
      <c r="H738" s="43"/>
      <c r="I738" s="42"/>
      <c r="J738" s="42"/>
      <c r="K738" s="213"/>
      <c r="L738" s="215"/>
      <c r="M738" s="216" t="str">
        <f t="shared" si="88"/>
        <v/>
      </c>
      <c r="N738" s="217" t="str">
        <f t="shared" si="89"/>
        <v/>
      </c>
      <c r="O738" s="217" t="str">
        <f t="shared" si="90"/>
        <v/>
      </c>
      <c r="P738" s="218" t="str">
        <f t="shared" si="91"/>
        <v/>
      </c>
      <c r="Q738" s="217" t="str">
        <f t="shared" si="92"/>
        <v/>
      </c>
      <c r="R738" s="217" t="str">
        <f t="shared" si="93"/>
        <v/>
      </c>
      <c r="S738" s="219" t="str">
        <f t="shared" si="94"/>
        <v/>
      </c>
      <c r="T738" s="220" t="str">
        <f xml:space="preserve"> IF(AND($E738&gt;0,H738&lt;&gt;""),IF( H738="A", $E738, IF( H738="B", $E738 * Prozent_B, IF( H738="C", $E738 *Prozent_C, IF( H738="D", 0, "Fehler" ) ) ) ), "")</f>
        <v/>
      </c>
      <c r="U738" s="220" t="str">
        <f xml:space="preserve"> IF( $E738&gt;0,IF(K738&gt;0, IF( K738="A", $E738, IF( K738="B", $E738 * Prozent_B, IF( K738="C", $E738 *Prozent_C, IF( K738="D", 0, "Fehler" ) ) ) ),T738), "")</f>
        <v/>
      </c>
      <c r="V738" s="213" t="str">
        <f t="shared" si="95"/>
        <v/>
      </c>
    </row>
    <row r="739" spans="1:22" ht="14.6" thickBot="1" x14ac:dyDescent="0.35">
      <c r="A739" s="222" t="s">
        <v>1682</v>
      </c>
      <c r="B739" s="223"/>
      <c r="C739" s="222" t="s">
        <v>1089</v>
      </c>
      <c r="D739" s="223" t="s">
        <v>68</v>
      </c>
      <c r="E739" s="223"/>
      <c r="F739" s="223"/>
      <c r="G739" s="226"/>
      <c r="H739" s="43"/>
      <c r="I739" s="42"/>
      <c r="J739" s="42"/>
      <c r="K739" s="213"/>
      <c r="L739" s="215"/>
      <c r="M739" s="216" t="str">
        <f t="shared" si="88"/>
        <v>Muss</v>
      </c>
      <c r="N739" s="217" t="str">
        <f t="shared" si="89"/>
        <v/>
      </c>
      <c r="O739" s="217" t="str">
        <f t="shared" si="90"/>
        <v/>
      </c>
      <c r="P739" s="218" t="str">
        <f t="shared" si="91"/>
        <v/>
      </c>
      <c r="Q739" s="217" t="str">
        <f t="shared" si="92"/>
        <v/>
      </c>
      <c r="R739" s="217" t="str">
        <f t="shared" si="93"/>
        <v/>
      </c>
      <c r="S739" s="219" t="str">
        <f t="shared" si="94"/>
        <v/>
      </c>
      <c r="T739" s="220" t="str">
        <f xml:space="preserve"> IF(AND($E739&gt;0,H739&lt;&gt;""),IF( H739="A", $E739, IF( H739="B", $E739 * Prozent_B, IF( H739="C", $E739 *Prozent_C, IF( H739="D", 0, "Fehler" ) ) ) ), "")</f>
        <v/>
      </c>
      <c r="U739" s="220" t="str">
        <f xml:space="preserve"> IF( $E739&gt;0,IF(K739&gt;0, IF( K739="A", $E739, IF( K739="B", $E739 * Prozent_B, IF( K739="C", $E739 *Prozent_C, IF( K739="D", 0, "Fehler" ) ) ) ),T739), "")</f>
        <v/>
      </c>
      <c r="V739" s="213" t="str">
        <f t="shared" si="95"/>
        <v/>
      </c>
    </row>
    <row r="740" spans="1:22" ht="14.6" thickBot="1" x14ac:dyDescent="0.35">
      <c r="A740" s="222" t="s">
        <v>1683</v>
      </c>
      <c r="B740" s="223"/>
      <c r="C740" s="222" t="s">
        <v>1090</v>
      </c>
      <c r="D740" s="223" t="s">
        <v>68</v>
      </c>
      <c r="E740" s="223"/>
      <c r="F740" s="223"/>
      <c r="G740" s="226"/>
      <c r="H740" s="43"/>
      <c r="I740" s="42"/>
      <c r="J740" s="42"/>
      <c r="K740" s="213"/>
      <c r="L740" s="215"/>
      <c r="M740" s="216" t="str">
        <f t="shared" si="88"/>
        <v>Muss</v>
      </c>
      <c r="N740" s="217" t="str">
        <f t="shared" si="89"/>
        <v/>
      </c>
      <c r="O740" s="217" t="str">
        <f t="shared" si="90"/>
        <v/>
      </c>
      <c r="P740" s="218" t="str">
        <f t="shared" si="91"/>
        <v/>
      </c>
      <c r="Q740" s="217" t="str">
        <f t="shared" si="92"/>
        <v/>
      </c>
      <c r="R740" s="217" t="str">
        <f t="shared" si="93"/>
        <v/>
      </c>
      <c r="S740" s="219" t="str">
        <f t="shared" si="94"/>
        <v/>
      </c>
      <c r="T740" s="220" t="str">
        <f xml:space="preserve"> IF(AND($E740&gt;0,H740&lt;&gt;""),IF( H740="A", $E740, IF( H740="B", $E740 * Prozent_B, IF( H740="C", $E740 *Prozent_C, IF( H740="D", 0, "Fehler" ) ) ) ), "")</f>
        <v/>
      </c>
      <c r="U740" s="220" t="str">
        <f xml:space="preserve"> IF( $E740&gt;0,IF(K740&gt;0, IF( K740="A", $E740, IF( K740="B", $E740 * Prozent_B, IF( K740="C", $E740 *Prozent_C, IF( K740="D", 0, "Fehler" ) ) ) ),T740), "")</f>
        <v/>
      </c>
      <c r="V740" s="213" t="str">
        <f t="shared" si="95"/>
        <v/>
      </c>
    </row>
    <row r="741" spans="1:22" ht="14.6" thickBot="1" x14ac:dyDescent="0.35">
      <c r="A741" s="222" t="s">
        <v>1684</v>
      </c>
      <c r="B741" s="223"/>
      <c r="C741" s="222" t="s">
        <v>1091</v>
      </c>
      <c r="D741" s="223" t="s">
        <v>68</v>
      </c>
      <c r="E741" s="223"/>
      <c r="F741" s="223"/>
      <c r="G741" s="226"/>
      <c r="H741" s="43"/>
      <c r="I741" s="42"/>
      <c r="J741" s="42"/>
      <c r="K741" s="213"/>
      <c r="L741" s="215"/>
      <c r="M741" s="216" t="str">
        <f t="shared" si="88"/>
        <v>Muss</v>
      </c>
      <c r="N741" s="217" t="str">
        <f t="shared" si="89"/>
        <v/>
      </c>
      <c r="O741" s="217" t="str">
        <f t="shared" si="90"/>
        <v/>
      </c>
      <c r="P741" s="218" t="str">
        <f t="shared" si="91"/>
        <v/>
      </c>
      <c r="Q741" s="217" t="str">
        <f t="shared" si="92"/>
        <v/>
      </c>
      <c r="R741" s="217" t="str">
        <f t="shared" si="93"/>
        <v/>
      </c>
      <c r="S741" s="219" t="str">
        <f t="shared" si="94"/>
        <v/>
      </c>
      <c r="T741" s="220" t="str">
        <f xml:space="preserve"> IF(AND($E741&gt;0,H741&lt;&gt;""),IF( H741="A", $E741, IF( H741="B", $E741 * Prozent_B, IF( H741="C", $E741 *Prozent_C, IF( H741="D", 0, "Fehler" ) ) ) ), "")</f>
        <v/>
      </c>
      <c r="U741" s="220" t="str">
        <f xml:space="preserve"> IF( $E741&gt;0,IF(K741&gt;0, IF( K741="A", $E741, IF( K741="B", $E741 * Prozent_B, IF( K741="C", $E741 *Prozent_C, IF( K741="D", 0, "Fehler" ) ) ) ),T741), "")</f>
        <v/>
      </c>
      <c r="V741" s="213" t="str">
        <f t="shared" si="95"/>
        <v/>
      </c>
    </row>
    <row r="742" spans="1:22" ht="14.6" thickBot="1" x14ac:dyDescent="0.35">
      <c r="A742" s="222" t="s">
        <v>1685</v>
      </c>
      <c r="B742" s="223"/>
      <c r="C742" s="222" t="s">
        <v>1092</v>
      </c>
      <c r="D742" s="223" t="s">
        <v>68</v>
      </c>
      <c r="E742" s="223"/>
      <c r="F742" s="223"/>
      <c r="G742" s="226"/>
      <c r="H742" s="43"/>
      <c r="I742" s="42"/>
      <c r="J742" s="42"/>
      <c r="K742" s="213"/>
      <c r="L742" s="215"/>
      <c r="M742" s="216" t="str">
        <f t="shared" si="88"/>
        <v>Muss</v>
      </c>
      <c r="N742" s="217" t="str">
        <f t="shared" si="89"/>
        <v/>
      </c>
      <c r="O742" s="217" t="str">
        <f t="shared" si="90"/>
        <v/>
      </c>
      <c r="P742" s="218" t="str">
        <f t="shared" si="91"/>
        <v/>
      </c>
      <c r="Q742" s="217" t="str">
        <f t="shared" si="92"/>
        <v/>
      </c>
      <c r="R742" s="217" t="str">
        <f t="shared" si="93"/>
        <v/>
      </c>
      <c r="S742" s="219" t="str">
        <f t="shared" si="94"/>
        <v/>
      </c>
      <c r="T742" s="220" t="str">
        <f xml:space="preserve"> IF(AND($E742&gt;0,H742&lt;&gt;""),IF( H742="A", $E742, IF( H742="B", $E742 * Prozent_B, IF( H742="C", $E742 *Prozent_C, IF( H742="D", 0, "Fehler" ) ) ) ), "")</f>
        <v/>
      </c>
      <c r="U742" s="220" t="str">
        <f xml:space="preserve"> IF( $E742&gt;0,IF(K742&gt;0, IF( K742="A", $E742, IF( K742="B", $E742 * Prozent_B, IF( K742="C", $E742 *Prozent_C, IF( K742="D", 0, "Fehler" ) ) ) ),T742), "")</f>
        <v/>
      </c>
      <c r="V742" s="213" t="str">
        <f t="shared" si="95"/>
        <v/>
      </c>
    </row>
    <row r="743" spans="1:22" ht="14.6" thickBot="1" x14ac:dyDescent="0.35">
      <c r="A743" s="222" t="s">
        <v>1686</v>
      </c>
      <c r="B743" s="223"/>
      <c r="C743" s="222" t="s">
        <v>1093</v>
      </c>
      <c r="D743" s="223" t="s">
        <v>68</v>
      </c>
      <c r="E743" s="223"/>
      <c r="F743" s="223"/>
      <c r="G743" s="226"/>
      <c r="H743" s="43"/>
      <c r="I743" s="42"/>
      <c r="J743" s="42"/>
      <c r="K743" s="213"/>
      <c r="L743" s="215"/>
      <c r="M743" s="216" t="str">
        <f t="shared" si="88"/>
        <v>Muss</v>
      </c>
      <c r="N743" s="217" t="str">
        <f t="shared" si="89"/>
        <v/>
      </c>
      <c r="O743" s="217" t="str">
        <f t="shared" si="90"/>
        <v/>
      </c>
      <c r="P743" s="218" t="str">
        <f t="shared" si="91"/>
        <v/>
      </c>
      <c r="Q743" s="217" t="str">
        <f t="shared" si="92"/>
        <v/>
      </c>
      <c r="R743" s="217" t="str">
        <f t="shared" si="93"/>
        <v/>
      </c>
      <c r="S743" s="219" t="str">
        <f t="shared" si="94"/>
        <v/>
      </c>
      <c r="T743" s="220" t="str">
        <f xml:space="preserve"> IF(AND($E743&gt;0,H743&lt;&gt;""),IF( H743="A", $E743, IF( H743="B", $E743 * Prozent_B, IF( H743="C", $E743 *Prozent_C, IF( H743="D", 0, "Fehler" ) ) ) ), "")</f>
        <v/>
      </c>
      <c r="U743" s="220" t="str">
        <f xml:space="preserve"> IF( $E743&gt;0,IF(K743&gt;0, IF( K743="A", $E743, IF( K743="B", $E743 * Prozent_B, IF( K743="C", $E743 *Prozent_C, IF( K743="D", 0, "Fehler" ) ) ) ),T743), "")</f>
        <v/>
      </c>
      <c r="V743" s="213" t="str">
        <f t="shared" si="95"/>
        <v/>
      </c>
    </row>
    <row r="744" spans="1:22" ht="14.6" thickBot="1" x14ac:dyDescent="0.35">
      <c r="A744" s="222" t="s">
        <v>1687</v>
      </c>
      <c r="B744" s="223"/>
      <c r="C744" s="222" t="s">
        <v>1094</v>
      </c>
      <c r="D744" s="223" t="s">
        <v>68</v>
      </c>
      <c r="E744" s="223"/>
      <c r="F744" s="223"/>
      <c r="G744" s="226"/>
      <c r="H744" s="43"/>
      <c r="I744" s="42"/>
      <c r="J744" s="42"/>
      <c r="K744" s="213"/>
      <c r="L744" s="215"/>
      <c r="M744" s="216" t="str">
        <f t="shared" si="88"/>
        <v>Muss</v>
      </c>
      <c r="N744" s="217" t="str">
        <f t="shared" si="89"/>
        <v/>
      </c>
      <c r="O744" s="217" t="str">
        <f t="shared" si="90"/>
        <v/>
      </c>
      <c r="P744" s="218" t="str">
        <f t="shared" si="91"/>
        <v/>
      </c>
      <c r="Q744" s="217" t="str">
        <f t="shared" si="92"/>
        <v/>
      </c>
      <c r="R744" s="217" t="str">
        <f t="shared" si="93"/>
        <v/>
      </c>
      <c r="S744" s="219" t="str">
        <f t="shared" si="94"/>
        <v/>
      </c>
      <c r="T744" s="220" t="str">
        <f xml:space="preserve"> IF(AND($E744&gt;0,H744&lt;&gt;""),IF( H744="A", $E744, IF( H744="B", $E744 * Prozent_B, IF( H744="C", $E744 *Prozent_C, IF( H744="D", 0, "Fehler" ) ) ) ), "")</f>
        <v/>
      </c>
      <c r="U744" s="220" t="str">
        <f xml:space="preserve"> IF( $E744&gt;0,IF(K744&gt;0, IF( K744="A", $E744, IF( K744="B", $E744 * Prozent_B, IF( K744="C", $E744 *Prozent_C, IF( K744="D", 0, "Fehler" ) ) ) ),T744), "")</f>
        <v/>
      </c>
      <c r="V744" s="213" t="str">
        <f t="shared" si="95"/>
        <v/>
      </c>
    </row>
    <row r="745" spans="1:22" ht="14.6" thickBot="1" x14ac:dyDescent="0.35">
      <c r="A745" s="222" t="s">
        <v>1688</v>
      </c>
      <c r="B745" s="223"/>
      <c r="C745" s="222" t="s">
        <v>1095</v>
      </c>
      <c r="D745" s="223" t="s">
        <v>68</v>
      </c>
      <c r="E745" s="223"/>
      <c r="F745" s="223"/>
      <c r="G745" s="226"/>
      <c r="H745" s="43"/>
      <c r="I745" s="42"/>
      <c r="J745" s="42"/>
      <c r="K745" s="213"/>
      <c r="L745" s="215"/>
      <c r="M745" s="216" t="str">
        <f t="shared" si="88"/>
        <v>Muss</v>
      </c>
      <c r="N745" s="217" t="str">
        <f t="shared" si="89"/>
        <v/>
      </c>
      <c r="O745" s="217" t="str">
        <f t="shared" si="90"/>
        <v/>
      </c>
      <c r="P745" s="218" t="str">
        <f t="shared" si="91"/>
        <v/>
      </c>
      <c r="Q745" s="217" t="str">
        <f t="shared" si="92"/>
        <v/>
      </c>
      <c r="R745" s="217" t="str">
        <f t="shared" si="93"/>
        <v/>
      </c>
      <c r="S745" s="219" t="str">
        <f t="shared" si="94"/>
        <v/>
      </c>
      <c r="T745" s="220" t="str">
        <f xml:space="preserve"> IF(AND($E745&gt;0,H745&lt;&gt;""),IF( H745="A", $E745, IF( H745="B", $E745 * Prozent_B, IF( H745="C", $E745 *Prozent_C, IF( H745="D", 0, "Fehler" ) ) ) ), "")</f>
        <v/>
      </c>
      <c r="U745" s="220" t="str">
        <f xml:space="preserve"> IF( $E745&gt;0,IF(K745&gt;0, IF( K745="A", $E745, IF( K745="B", $E745 * Prozent_B, IF( K745="C", $E745 *Prozent_C, IF( K745="D", 0, "Fehler" ) ) ) ),T745), "")</f>
        <v/>
      </c>
      <c r="V745" s="213" t="str">
        <f t="shared" si="95"/>
        <v/>
      </c>
    </row>
    <row r="746" spans="1:22" ht="14.6" thickBot="1" x14ac:dyDescent="0.35">
      <c r="A746" s="222" t="s">
        <v>1689</v>
      </c>
      <c r="B746" s="223"/>
      <c r="C746" s="222" t="s">
        <v>1096</v>
      </c>
      <c r="D746" s="223" t="s">
        <v>68</v>
      </c>
      <c r="E746" s="223"/>
      <c r="F746" s="223"/>
      <c r="G746" s="226"/>
      <c r="H746" s="43"/>
      <c r="I746" s="42"/>
      <c r="J746" s="42"/>
      <c r="K746" s="213"/>
      <c r="L746" s="215"/>
      <c r="M746" s="216" t="str">
        <f t="shared" si="88"/>
        <v>Muss</v>
      </c>
      <c r="N746" s="217" t="str">
        <f t="shared" si="89"/>
        <v/>
      </c>
      <c r="O746" s="217" t="str">
        <f t="shared" si="90"/>
        <v/>
      </c>
      <c r="P746" s="218" t="str">
        <f t="shared" si="91"/>
        <v/>
      </c>
      <c r="Q746" s="217" t="str">
        <f t="shared" si="92"/>
        <v/>
      </c>
      <c r="R746" s="217" t="str">
        <f t="shared" si="93"/>
        <v/>
      </c>
      <c r="S746" s="219" t="str">
        <f t="shared" si="94"/>
        <v/>
      </c>
      <c r="T746" s="220" t="str">
        <f xml:space="preserve"> IF(AND($E746&gt;0,H746&lt;&gt;""),IF( H746="A", $E746, IF( H746="B", $E746 * Prozent_B, IF( H746="C", $E746 *Prozent_C, IF( H746="D", 0, "Fehler" ) ) ) ), "")</f>
        <v/>
      </c>
      <c r="U746" s="220" t="str">
        <f xml:space="preserve"> IF( $E746&gt;0,IF(K746&gt;0, IF( K746="A", $E746, IF( K746="B", $E746 * Prozent_B, IF( K746="C", $E746 *Prozent_C, IF( K746="D", 0, "Fehler" ) ) ) ),T746), "")</f>
        <v/>
      </c>
      <c r="V746" s="213" t="str">
        <f t="shared" si="95"/>
        <v/>
      </c>
    </row>
    <row r="747" spans="1:22" ht="14.6" thickBot="1" x14ac:dyDescent="0.35">
      <c r="A747" s="222" t="s">
        <v>1690</v>
      </c>
      <c r="B747" s="223"/>
      <c r="C747" s="222" t="s">
        <v>1097</v>
      </c>
      <c r="D747" s="223" t="s">
        <v>68</v>
      </c>
      <c r="E747" s="223"/>
      <c r="F747" s="223"/>
      <c r="G747" s="226"/>
      <c r="H747" s="43"/>
      <c r="I747" s="42"/>
      <c r="J747" s="42"/>
      <c r="K747" s="213"/>
      <c r="L747" s="215"/>
      <c r="M747" s="216" t="str">
        <f t="shared" si="88"/>
        <v>Muss</v>
      </c>
      <c r="N747" s="217" t="str">
        <f t="shared" si="89"/>
        <v/>
      </c>
      <c r="O747" s="217" t="str">
        <f t="shared" si="90"/>
        <v/>
      </c>
      <c r="P747" s="218" t="str">
        <f t="shared" si="91"/>
        <v/>
      </c>
      <c r="Q747" s="217" t="str">
        <f t="shared" si="92"/>
        <v/>
      </c>
      <c r="R747" s="217" t="str">
        <f t="shared" si="93"/>
        <v/>
      </c>
      <c r="S747" s="219" t="str">
        <f t="shared" si="94"/>
        <v/>
      </c>
      <c r="T747" s="220" t="str">
        <f xml:space="preserve"> IF(AND($E747&gt;0,H747&lt;&gt;""),IF( H747="A", $E747, IF( H747="B", $E747 * Prozent_B, IF( H747="C", $E747 *Prozent_C, IF( H747="D", 0, "Fehler" ) ) ) ), "")</f>
        <v/>
      </c>
      <c r="U747" s="220" t="str">
        <f xml:space="preserve"> IF( $E747&gt;0,IF(K747&gt;0, IF( K747="A", $E747, IF( K747="B", $E747 * Prozent_B, IF( K747="C", $E747 *Prozent_C, IF( K747="D", 0, "Fehler" ) ) ) ),T747), "")</f>
        <v/>
      </c>
      <c r="V747" s="213" t="str">
        <f t="shared" si="95"/>
        <v/>
      </c>
    </row>
    <row r="748" spans="1:22" ht="14.6" thickBot="1" x14ac:dyDescent="0.35">
      <c r="A748" s="222" t="s">
        <v>1691</v>
      </c>
      <c r="B748" s="223"/>
      <c r="C748" s="222" t="s">
        <v>1098</v>
      </c>
      <c r="D748" s="223"/>
      <c r="E748" s="230">
        <v>100</v>
      </c>
      <c r="F748" s="223"/>
      <c r="G748" s="226"/>
      <c r="H748" s="43"/>
      <c r="I748" s="42"/>
      <c r="J748" s="42"/>
      <c r="K748" s="213"/>
      <c r="L748" s="215"/>
      <c r="M748" s="216" t="str">
        <f t="shared" si="88"/>
        <v>Soll</v>
      </c>
      <c r="N748" s="217" t="str">
        <f t="shared" si="89"/>
        <v/>
      </c>
      <c r="O748" s="217" t="str">
        <f t="shared" si="90"/>
        <v/>
      </c>
      <c r="P748" s="218" t="str">
        <f t="shared" si="91"/>
        <v/>
      </c>
      <c r="Q748" s="217" t="str">
        <f t="shared" si="92"/>
        <v/>
      </c>
      <c r="R748" s="217" t="str">
        <f t="shared" si="93"/>
        <v/>
      </c>
      <c r="S748" s="219" t="str">
        <f t="shared" si="94"/>
        <v/>
      </c>
      <c r="T748" s="220" t="str">
        <f xml:space="preserve"> IF(AND($E748&gt;0,H748&lt;&gt;""),IF( H748="A", $E748, IF( H748="B", $E748 * Prozent_B, IF( H748="C", $E748 *Prozent_C, IF( H748="D", 0, "Fehler" ) ) ) ), "")</f>
        <v/>
      </c>
      <c r="U748" s="220" t="str">
        <f xml:space="preserve"> IF( $E748&gt;0,IF(K748&gt;0, IF( K748="A", $E748, IF( K748="B", $E748 * Prozent_B, IF( K748="C", $E748 *Prozent_C, IF( K748="D", 0, "Fehler" ) ) ) ),T748), "")</f>
        <v/>
      </c>
      <c r="V748" s="213" t="str">
        <f t="shared" si="95"/>
        <v/>
      </c>
    </row>
    <row r="749" spans="1:22" ht="14.6" thickBot="1" x14ac:dyDescent="0.35">
      <c r="A749" s="222" t="s">
        <v>1692</v>
      </c>
      <c r="B749" s="223"/>
      <c r="C749" s="222" t="s">
        <v>733</v>
      </c>
      <c r="D749" s="223" t="s">
        <v>68</v>
      </c>
      <c r="E749" s="223"/>
      <c r="F749" s="223" t="s">
        <v>326</v>
      </c>
      <c r="G749" s="226"/>
      <c r="H749" s="43"/>
      <c r="I749" s="42"/>
      <c r="J749" s="42"/>
      <c r="K749" s="213"/>
      <c r="L749" s="215"/>
      <c r="M749" s="216" t="str">
        <f t="shared" si="88"/>
        <v>Muss</v>
      </c>
      <c r="N749" s="217" t="str">
        <f t="shared" si="89"/>
        <v>Fehler</v>
      </c>
      <c r="O749" s="217" t="str">
        <f t="shared" si="90"/>
        <v/>
      </c>
      <c r="P749" s="218" t="str">
        <f t="shared" si="91"/>
        <v/>
      </c>
      <c r="Q749" s="217" t="str">
        <f t="shared" si="92"/>
        <v/>
      </c>
      <c r="R749" s="217" t="str">
        <f t="shared" si="93"/>
        <v/>
      </c>
      <c r="S749" s="219" t="str">
        <f t="shared" si="94"/>
        <v xml:space="preserve"> 'E' richtig?</v>
      </c>
      <c r="T749" s="220" t="str">
        <f xml:space="preserve"> IF(AND($E749&gt;0,H749&lt;&gt;""),IF( H749="A", $E749, IF( H749="B", $E749 * Prozent_B, IF( H749="C", $E749 *Prozent_C, IF( H749="D", 0, "Fehler" ) ) ) ), "")</f>
        <v/>
      </c>
      <c r="U749" s="220" t="str">
        <f xml:space="preserve"> IF( $E749&gt;0,IF(K749&gt;0, IF( K749="A", $E749, IF( K749="B", $E749 * Prozent_B, IF( K749="C", $E749 *Prozent_C, IF( K749="D", 0, "Fehler" ) ) ) ),T749), "")</f>
        <v/>
      </c>
      <c r="V749" s="213" t="str">
        <f t="shared" si="95"/>
        <v/>
      </c>
    </row>
    <row r="750" spans="1:22" ht="14.6" thickBot="1" x14ac:dyDescent="0.35">
      <c r="A750" s="222" t="s">
        <v>1693</v>
      </c>
      <c r="B750" s="223"/>
      <c r="C750" s="222" t="s">
        <v>1099</v>
      </c>
      <c r="D750" s="223"/>
      <c r="E750" s="223">
        <v>50</v>
      </c>
      <c r="F750" s="223"/>
      <c r="G750" s="226"/>
      <c r="H750" s="43"/>
      <c r="I750" s="42"/>
      <c r="J750" s="42"/>
      <c r="K750" s="213"/>
      <c r="L750" s="215"/>
      <c r="M750" s="216" t="str">
        <f t="shared" si="88"/>
        <v>Soll</v>
      </c>
      <c r="N750" s="217" t="str">
        <f t="shared" si="89"/>
        <v/>
      </c>
      <c r="O750" s="217" t="str">
        <f t="shared" si="90"/>
        <v/>
      </c>
      <c r="P750" s="218" t="str">
        <f t="shared" si="91"/>
        <v/>
      </c>
      <c r="Q750" s="217" t="str">
        <f t="shared" si="92"/>
        <v/>
      </c>
      <c r="R750" s="217" t="str">
        <f t="shared" si="93"/>
        <v/>
      </c>
      <c r="S750" s="219" t="str">
        <f t="shared" si="94"/>
        <v/>
      </c>
      <c r="T750" s="220" t="str">
        <f xml:space="preserve"> IF(AND($E750&gt;0,H750&lt;&gt;""),IF( H750="A", $E750, IF( H750="B", $E750 * Prozent_B, IF( H750="C", $E750 *Prozent_C, IF( H750="D", 0, "Fehler" ) ) ) ), "")</f>
        <v/>
      </c>
      <c r="U750" s="220" t="str">
        <f xml:space="preserve"> IF( $E750&gt;0,IF(K750&gt;0, IF( K750="A", $E750, IF( K750="B", $E750 * Prozent_B, IF( K750="C", $E750 *Prozent_C, IF( K750="D", 0, "Fehler" ) ) ) ),T750), "")</f>
        <v/>
      </c>
      <c r="V750" s="213" t="str">
        <f t="shared" si="95"/>
        <v/>
      </c>
    </row>
    <row r="751" spans="1:22" ht="14.6" thickBot="1" x14ac:dyDescent="0.35">
      <c r="A751" s="222" t="s">
        <v>1694</v>
      </c>
      <c r="B751" s="223"/>
      <c r="C751" s="222" t="s">
        <v>1100</v>
      </c>
      <c r="D751" s="223"/>
      <c r="E751" s="223">
        <v>50</v>
      </c>
      <c r="F751" s="223"/>
      <c r="G751" s="226"/>
      <c r="H751" s="43"/>
      <c r="I751" s="42"/>
      <c r="J751" s="42"/>
      <c r="K751" s="213"/>
      <c r="L751" s="215"/>
      <c r="M751" s="216" t="str">
        <f t="shared" si="88"/>
        <v>Soll</v>
      </c>
      <c r="N751" s="217" t="str">
        <f t="shared" si="89"/>
        <v/>
      </c>
      <c r="O751" s="217" t="str">
        <f t="shared" si="90"/>
        <v/>
      </c>
      <c r="P751" s="218" t="str">
        <f t="shared" si="91"/>
        <v/>
      </c>
      <c r="Q751" s="217" t="str">
        <f t="shared" si="92"/>
        <v/>
      </c>
      <c r="R751" s="217" t="str">
        <f t="shared" si="93"/>
        <v/>
      </c>
      <c r="S751" s="219" t="str">
        <f t="shared" si="94"/>
        <v/>
      </c>
      <c r="T751" s="220" t="str">
        <f xml:space="preserve"> IF(AND($E751&gt;0,H751&lt;&gt;""),IF( H751="A", $E751, IF( H751="B", $E751 * Prozent_B, IF( H751="C", $E751 *Prozent_C, IF( H751="D", 0, "Fehler" ) ) ) ), "")</f>
        <v/>
      </c>
      <c r="U751" s="220" t="str">
        <f xml:space="preserve"> IF( $E751&gt;0,IF(K751&gt;0, IF( K751="A", $E751, IF( K751="B", $E751 * Prozent_B, IF( K751="C", $E751 *Prozent_C, IF( K751="D", 0, "Fehler" ) ) ) ),T751), "")</f>
        <v/>
      </c>
      <c r="V751" s="213" t="str">
        <f t="shared" si="95"/>
        <v/>
      </c>
    </row>
    <row r="752" spans="1:22" ht="14.6" thickBot="1" x14ac:dyDescent="0.35">
      <c r="A752" s="222" t="s">
        <v>1695</v>
      </c>
      <c r="B752" s="223"/>
      <c r="C752" s="222" t="s">
        <v>1101</v>
      </c>
      <c r="D752" s="223"/>
      <c r="E752" s="223">
        <v>50</v>
      </c>
      <c r="F752" s="223"/>
      <c r="G752" s="226"/>
      <c r="H752" s="43"/>
      <c r="I752" s="42"/>
      <c r="J752" s="42"/>
      <c r="K752" s="213"/>
      <c r="L752" s="215"/>
      <c r="M752" s="216" t="str">
        <f t="shared" si="88"/>
        <v>Soll</v>
      </c>
      <c r="N752" s="217" t="str">
        <f t="shared" si="89"/>
        <v/>
      </c>
      <c r="O752" s="217" t="str">
        <f t="shared" si="90"/>
        <v/>
      </c>
      <c r="P752" s="218" t="str">
        <f t="shared" si="91"/>
        <v/>
      </c>
      <c r="Q752" s="217" t="str">
        <f t="shared" si="92"/>
        <v/>
      </c>
      <c r="R752" s="217" t="str">
        <f t="shared" si="93"/>
        <v/>
      </c>
      <c r="S752" s="219" t="str">
        <f t="shared" si="94"/>
        <v/>
      </c>
      <c r="T752" s="220" t="str">
        <f xml:space="preserve"> IF(AND($E752&gt;0,H752&lt;&gt;""),IF( H752="A", $E752, IF( H752="B", $E752 * Prozent_B, IF( H752="C", $E752 *Prozent_C, IF( H752="D", 0, "Fehler" ) ) ) ), "")</f>
        <v/>
      </c>
      <c r="U752" s="220" t="str">
        <f xml:space="preserve"> IF( $E752&gt;0,IF(K752&gt;0, IF( K752="A", $E752, IF( K752="B", $E752 * Prozent_B, IF( K752="C", $E752 *Prozent_C, IF( K752="D", 0, "Fehler" ) ) ) ),T752), "")</f>
        <v/>
      </c>
      <c r="V752" s="213" t="str">
        <f t="shared" si="95"/>
        <v/>
      </c>
    </row>
    <row r="753" spans="1:22" ht="15.9" thickBot="1" x14ac:dyDescent="0.35">
      <c r="A753" s="222"/>
      <c r="B753" s="223"/>
      <c r="C753" s="229" t="s">
        <v>1102</v>
      </c>
      <c r="D753" s="223"/>
      <c r="E753" s="223"/>
      <c r="F753" s="223"/>
      <c r="G753" s="226"/>
      <c r="H753" s="43"/>
      <c r="I753" s="42"/>
      <c r="J753" s="42"/>
      <c r="K753" s="213"/>
      <c r="L753" s="215"/>
      <c r="M753" s="216" t="str">
        <f t="shared" si="88"/>
        <v/>
      </c>
      <c r="N753" s="217" t="str">
        <f t="shared" si="89"/>
        <v/>
      </c>
      <c r="O753" s="217" t="str">
        <f t="shared" si="90"/>
        <v/>
      </c>
      <c r="P753" s="218" t="str">
        <f t="shared" si="91"/>
        <v/>
      </c>
      <c r="Q753" s="217" t="str">
        <f t="shared" si="92"/>
        <v/>
      </c>
      <c r="R753" s="217" t="str">
        <f t="shared" si="93"/>
        <v/>
      </c>
      <c r="S753" s="219" t="str">
        <f t="shared" si="94"/>
        <v/>
      </c>
      <c r="T753" s="220" t="str">
        <f xml:space="preserve"> IF(AND($E753&gt;0,H753&lt;&gt;""),IF( H753="A", $E753, IF( H753="B", $E753 * Prozent_B, IF( H753="C", $E753 *Prozent_C, IF( H753="D", 0, "Fehler" ) ) ) ), "")</f>
        <v/>
      </c>
      <c r="U753" s="220" t="str">
        <f xml:space="preserve"> IF( $E753&gt;0,IF(K753&gt;0, IF( K753="A", $E753, IF( K753="B", $E753 * Prozent_B, IF( K753="C", $E753 *Prozent_C, IF( K753="D", 0, "Fehler" ) ) ) ),T753), "")</f>
        <v/>
      </c>
      <c r="V753" s="213" t="str">
        <f t="shared" si="95"/>
        <v/>
      </c>
    </row>
    <row r="754" spans="1:22" ht="42.9" thickBot="1" x14ac:dyDescent="0.35">
      <c r="A754" s="222"/>
      <c r="B754" s="223"/>
      <c r="C754" s="222" t="s">
        <v>734</v>
      </c>
      <c r="D754" s="223"/>
      <c r="E754" s="223"/>
      <c r="F754" s="223"/>
      <c r="G754" s="226"/>
      <c r="H754" s="43"/>
      <c r="I754" s="42"/>
      <c r="J754" s="42"/>
      <c r="K754" s="213"/>
      <c r="L754" s="215"/>
      <c r="M754" s="216" t="str">
        <f t="shared" si="88"/>
        <v/>
      </c>
      <c r="N754" s="217" t="str">
        <f t="shared" si="89"/>
        <v/>
      </c>
      <c r="O754" s="217" t="str">
        <f t="shared" si="90"/>
        <v/>
      </c>
      <c r="P754" s="218" t="str">
        <f t="shared" si="91"/>
        <v/>
      </c>
      <c r="Q754" s="217" t="str">
        <f t="shared" si="92"/>
        <v/>
      </c>
      <c r="R754" s="217" t="str">
        <f t="shared" si="93"/>
        <v/>
      </c>
      <c r="S754" s="219" t="str">
        <f t="shared" si="94"/>
        <v/>
      </c>
      <c r="T754" s="220" t="str">
        <f xml:space="preserve"> IF(AND($E754&gt;0,H754&lt;&gt;""),IF( H754="A", $E754, IF( H754="B", $E754 * Prozent_B, IF( H754="C", $E754 *Prozent_C, IF( H754="D", 0, "Fehler" ) ) ) ), "")</f>
        <v/>
      </c>
      <c r="U754" s="220" t="str">
        <f xml:space="preserve"> IF( $E754&gt;0,IF(K754&gt;0, IF( K754="A", $E754, IF( K754="B", $E754 * Prozent_B, IF( K754="C", $E754 *Prozent_C, IF( K754="D", 0, "Fehler" ) ) ) ),T754), "")</f>
        <v/>
      </c>
      <c r="V754" s="213" t="str">
        <f t="shared" si="95"/>
        <v/>
      </c>
    </row>
    <row r="755" spans="1:22" ht="42.9" thickBot="1" x14ac:dyDescent="0.35">
      <c r="A755" s="222" t="s">
        <v>1696</v>
      </c>
      <c r="B755" s="223"/>
      <c r="C755" s="222" t="s">
        <v>735</v>
      </c>
      <c r="D755" s="223" t="s">
        <v>68</v>
      </c>
      <c r="E755" s="223"/>
      <c r="F755" s="223"/>
      <c r="G755" s="226"/>
      <c r="H755" s="43"/>
      <c r="I755" s="42"/>
      <c r="J755" s="42"/>
      <c r="K755" s="213"/>
      <c r="L755" s="215"/>
      <c r="M755" s="216" t="str">
        <f t="shared" si="88"/>
        <v>Muss</v>
      </c>
      <c r="N755" s="217" t="str">
        <f t="shared" si="89"/>
        <v/>
      </c>
      <c r="O755" s="217" t="str">
        <f t="shared" si="90"/>
        <v/>
      </c>
      <c r="P755" s="218" t="str">
        <f t="shared" si="91"/>
        <v/>
      </c>
      <c r="Q755" s="217" t="str">
        <f t="shared" si="92"/>
        <v/>
      </c>
      <c r="R755" s="217" t="str">
        <f t="shared" si="93"/>
        <v/>
      </c>
      <c r="S755" s="219" t="str">
        <f t="shared" si="94"/>
        <v/>
      </c>
      <c r="T755" s="220" t="str">
        <f xml:space="preserve"> IF(AND($E755&gt;0,H755&lt;&gt;""),IF( H755="A", $E755, IF( H755="B", $E755 * Prozent_B, IF( H755="C", $E755 *Prozent_C, IF( H755="D", 0, "Fehler" ) ) ) ), "")</f>
        <v/>
      </c>
      <c r="U755" s="220" t="str">
        <f xml:space="preserve"> IF( $E755&gt;0,IF(K755&gt;0, IF( K755="A", $E755, IF( K755="B", $E755 * Prozent_B, IF( K755="C", $E755 *Prozent_C, IF( K755="D", 0, "Fehler" ) ) ) ),T755), "")</f>
        <v/>
      </c>
      <c r="V755" s="213" t="str">
        <f t="shared" si="95"/>
        <v/>
      </c>
    </row>
    <row r="756" spans="1:22" ht="28.75" thickBot="1" x14ac:dyDescent="0.35">
      <c r="A756" s="222" t="s">
        <v>1697</v>
      </c>
      <c r="B756" s="223"/>
      <c r="C756" s="222" t="s">
        <v>736</v>
      </c>
      <c r="D756" s="223" t="s">
        <v>68</v>
      </c>
      <c r="E756" s="223"/>
      <c r="F756" s="223"/>
      <c r="G756" s="226"/>
      <c r="H756" s="43"/>
      <c r="I756" s="42"/>
      <c r="J756" s="42"/>
      <c r="K756" s="213"/>
      <c r="L756" s="215"/>
      <c r="M756" s="216" t="str">
        <f t="shared" si="88"/>
        <v>Muss</v>
      </c>
      <c r="N756" s="217" t="str">
        <f t="shared" si="89"/>
        <v/>
      </c>
      <c r="O756" s="217" t="str">
        <f t="shared" si="90"/>
        <v/>
      </c>
      <c r="P756" s="218" t="str">
        <f t="shared" si="91"/>
        <v/>
      </c>
      <c r="Q756" s="217" t="str">
        <f t="shared" si="92"/>
        <v/>
      </c>
      <c r="R756" s="217" t="str">
        <f t="shared" si="93"/>
        <v/>
      </c>
      <c r="S756" s="219" t="str">
        <f t="shared" si="94"/>
        <v/>
      </c>
      <c r="T756" s="220" t="str">
        <f xml:space="preserve"> IF(AND($E756&gt;0,H756&lt;&gt;""),IF( H756="A", $E756, IF( H756="B", $E756 * Prozent_B, IF( H756="C", $E756 *Prozent_C, IF( H756="D", 0, "Fehler" ) ) ) ), "")</f>
        <v/>
      </c>
      <c r="U756" s="220" t="str">
        <f xml:space="preserve"> IF( $E756&gt;0,IF(K756&gt;0, IF( K756="A", $E756, IF( K756="B", $E756 * Prozent_B, IF( K756="C", $E756 *Prozent_C, IF( K756="D", 0, "Fehler" ) ) ) ),T756), "")</f>
        <v/>
      </c>
      <c r="V756" s="213" t="str">
        <f t="shared" si="95"/>
        <v/>
      </c>
    </row>
    <row r="757" spans="1:22" ht="127.75" thickBot="1" x14ac:dyDescent="0.35">
      <c r="A757" s="222" t="s">
        <v>1698</v>
      </c>
      <c r="B757" s="223"/>
      <c r="C757" s="222" t="s">
        <v>737</v>
      </c>
      <c r="D757" s="223" t="s">
        <v>68</v>
      </c>
      <c r="E757" s="223"/>
      <c r="F757" s="223"/>
      <c r="G757" s="226"/>
      <c r="H757" s="43"/>
      <c r="I757" s="42"/>
      <c r="J757" s="42"/>
      <c r="K757" s="213"/>
      <c r="L757" s="215"/>
      <c r="M757" s="216" t="str">
        <f t="shared" si="88"/>
        <v>Muss</v>
      </c>
      <c r="N757" s="217" t="str">
        <f t="shared" si="89"/>
        <v/>
      </c>
      <c r="O757" s="217" t="str">
        <f t="shared" si="90"/>
        <v/>
      </c>
      <c r="P757" s="218" t="str">
        <f t="shared" si="91"/>
        <v/>
      </c>
      <c r="Q757" s="217" t="str">
        <f t="shared" si="92"/>
        <v/>
      </c>
      <c r="R757" s="217" t="str">
        <f t="shared" si="93"/>
        <v/>
      </c>
      <c r="S757" s="219" t="str">
        <f t="shared" si="94"/>
        <v/>
      </c>
      <c r="T757" s="220" t="str">
        <f xml:space="preserve"> IF(AND($E757&gt;0,H757&lt;&gt;""),IF( H757="A", $E757, IF( H757="B", $E757 * Prozent_B, IF( H757="C", $E757 *Prozent_C, IF( H757="D", 0, "Fehler" ) ) ) ), "")</f>
        <v/>
      </c>
      <c r="U757" s="220" t="str">
        <f xml:space="preserve"> IF( $E757&gt;0,IF(K757&gt;0, IF( K757="A", $E757, IF( K757="B", $E757 * Prozent_B, IF( K757="C", $E757 *Prozent_C, IF( K757="D", 0, "Fehler" ) ) ) ),T757), "")</f>
        <v/>
      </c>
      <c r="V757" s="213" t="str">
        <f t="shared" si="95"/>
        <v/>
      </c>
    </row>
    <row r="758" spans="1:22" ht="14.6" thickBot="1" x14ac:dyDescent="0.35">
      <c r="A758" s="222" t="s">
        <v>1699</v>
      </c>
      <c r="B758" s="223"/>
      <c r="C758" s="222" t="s">
        <v>738</v>
      </c>
      <c r="D758" s="223" t="s">
        <v>68</v>
      </c>
      <c r="E758" s="223"/>
      <c r="F758" s="223"/>
      <c r="G758" s="226"/>
      <c r="H758" s="43"/>
      <c r="I758" s="42"/>
      <c r="J758" s="42"/>
      <c r="K758" s="213"/>
      <c r="L758" s="215"/>
      <c r="M758" s="216" t="str">
        <f t="shared" si="88"/>
        <v>Muss</v>
      </c>
      <c r="N758" s="217" t="str">
        <f t="shared" si="89"/>
        <v/>
      </c>
      <c r="O758" s="217" t="str">
        <f t="shared" si="90"/>
        <v/>
      </c>
      <c r="P758" s="218" t="str">
        <f t="shared" si="91"/>
        <v/>
      </c>
      <c r="Q758" s="217" t="str">
        <f t="shared" si="92"/>
        <v/>
      </c>
      <c r="R758" s="217" t="str">
        <f t="shared" si="93"/>
        <v/>
      </c>
      <c r="S758" s="219" t="str">
        <f t="shared" si="94"/>
        <v/>
      </c>
      <c r="T758" s="220" t="str">
        <f xml:space="preserve"> IF(AND($E758&gt;0,H758&lt;&gt;""),IF( H758="A", $E758, IF( H758="B", $E758 * Prozent_B, IF( H758="C", $E758 *Prozent_C, IF( H758="D", 0, "Fehler" ) ) ) ), "")</f>
        <v/>
      </c>
      <c r="U758" s="220" t="str">
        <f xml:space="preserve"> IF( $E758&gt;0,IF(K758&gt;0, IF( K758="A", $E758, IF( K758="B", $E758 * Prozent_B, IF( K758="C", $E758 *Prozent_C, IF( K758="D", 0, "Fehler" ) ) ) ),T758), "")</f>
        <v/>
      </c>
      <c r="V758" s="213" t="str">
        <f t="shared" si="95"/>
        <v/>
      </c>
    </row>
    <row r="759" spans="1:22" ht="28.75" thickBot="1" x14ac:dyDescent="0.35">
      <c r="A759" s="222" t="s">
        <v>1700</v>
      </c>
      <c r="B759" s="223"/>
      <c r="C759" s="222" t="s">
        <v>739</v>
      </c>
      <c r="D759" s="223" t="s">
        <v>68</v>
      </c>
      <c r="E759" s="223"/>
      <c r="F759" s="223"/>
      <c r="G759" s="226"/>
      <c r="H759" s="43"/>
      <c r="I759" s="42"/>
      <c r="J759" s="42"/>
      <c r="K759" s="213"/>
      <c r="L759" s="215"/>
      <c r="M759" s="216" t="str">
        <f t="shared" si="88"/>
        <v>Muss</v>
      </c>
      <c r="N759" s="217" t="str">
        <f t="shared" si="89"/>
        <v/>
      </c>
      <c r="O759" s="217" t="str">
        <f t="shared" si="90"/>
        <v/>
      </c>
      <c r="P759" s="218" t="str">
        <f t="shared" si="91"/>
        <v/>
      </c>
      <c r="Q759" s="217" t="str">
        <f t="shared" si="92"/>
        <v/>
      </c>
      <c r="R759" s="217" t="str">
        <f t="shared" si="93"/>
        <v/>
      </c>
      <c r="S759" s="219" t="str">
        <f t="shared" si="94"/>
        <v/>
      </c>
      <c r="T759" s="220" t="str">
        <f xml:space="preserve"> IF(AND($E759&gt;0,H759&lt;&gt;""),IF( H759="A", $E759, IF( H759="B", $E759 * Prozent_B, IF( H759="C", $E759 *Prozent_C, IF( H759="D", 0, "Fehler" ) ) ) ), "")</f>
        <v/>
      </c>
      <c r="U759" s="220" t="str">
        <f xml:space="preserve"> IF( $E759&gt;0,IF(K759&gt;0, IF( K759="A", $E759, IF( K759="B", $E759 * Prozent_B, IF( K759="C", $E759 *Prozent_C, IF( K759="D", 0, "Fehler" ) ) ) ),T759), "")</f>
        <v/>
      </c>
      <c r="V759" s="213" t="str">
        <f t="shared" si="95"/>
        <v/>
      </c>
    </row>
    <row r="760" spans="1:22" ht="71.150000000000006" thickBot="1" x14ac:dyDescent="0.35">
      <c r="A760" s="222" t="s">
        <v>1701</v>
      </c>
      <c r="B760" s="223"/>
      <c r="C760" s="222" t="s">
        <v>740</v>
      </c>
      <c r="D760" s="223" t="s">
        <v>68</v>
      </c>
      <c r="E760" s="223"/>
      <c r="F760" s="223"/>
      <c r="G760" s="226"/>
      <c r="H760" s="43"/>
      <c r="I760" s="42"/>
      <c r="J760" s="42"/>
      <c r="K760" s="213"/>
      <c r="L760" s="215"/>
      <c r="M760" s="216" t="str">
        <f t="shared" si="88"/>
        <v>Muss</v>
      </c>
      <c r="N760" s="217" t="str">
        <f t="shared" si="89"/>
        <v/>
      </c>
      <c r="O760" s="217" t="str">
        <f t="shared" si="90"/>
        <v/>
      </c>
      <c r="P760" s="218" t="str">
        <f t="shared" si="91"/>
        <v/>
      </c>
      <c r="Q760" s="217" t="str">
        <f t="shared" si="92"/>
        <v/>
      </c>
      <c r="R760" s="217" t="str">
        <f t="shared" si="93"/>
        <v/>
      </c>
      <c r="S760" s="219" t="str">
        <f t="shared" si="94"/>
        <v/>
      </c>
      <c r="T760" s="220" t="str">
        <f xml:space="preserve"> IF(AND($E760&gt;0,H760&lt;&gt;""),IF( H760="A", $E760, IF( H760="B", $E760 * Prozent_B, IF( H760="C", $E760 *Prozent_C, IF( H760="D", 0, "Fehler" ) ) ) ), "")</f>
        <v/>
      </c>
      <c r="U760" s="220" t="str">
        <f xml:space="preserve"> IF( $E760&gt;0,IF(K760&gt;0, IF( K760="A", $E760, IF( K760="B", $E760 * Prozent_B, IF( K760="C", $E760 *Prozent_C, IF( K760="D", 0, "Fehler" ) ) ) ),T760), "")</f>
        <v/>
      </c>
      <c r="V760" s="213" t="str">
        <f t="shared" si="95"/>
        <v/>
      </c>
    </row>
    <row r="761" spans="1:22" ht="28.75" thickBot="1" x14ac:dyDescent="0.35">
      <c r="A761" s="222" t="s">
        <v>1702</v>
      </c>
      <c r="B761" s="223"/>
      <c r="C761" s="222" t="s">
        <v>741</v>
      </c>
      <c r="D761" s="223" t="s">
        <v>68</v>
      </c>
      <c r="E761" s="223"/>
      <c r="F761" s="223"/>
      <c r="G761" s="226"/>
      <c r="H761" s="43"/>
      <c r="I761" s="42"/>
      <c r="J761" s="42"/>
      <c r="K761" s="213"/>
      <c r="L761" s="215"/>
      <c r="M761" s="216" t="str">
        <f t="shared" si="88"/>
        <v>Muss</v>
      </c>
      <c r="N761" s="217" t="str">
        <f t="shared" si="89"/>
        <v/>
      </c>
      <c r="O761" s="217" t="str">
        <f t="shared" si="90"/>
        <v/>
      </c>
      <c r="P761" s="218" t="str">
        <f t="shared" si="91"/>
        <v/>
      </c>
      <c r="Q761" s="217" t="str">
        <f t="shared" si="92"/>
        <v/>
      </c>
      <c r="R761" s="217" t="str">
        <f t="shared" si="93"/>
        <v/>
      </c>
      <c r="S761" s="219" t="str">
        <f t="shared" si="94"/>
        <v/>
      </c>
      <c r="T761" s="220" t="str">
        <f xml:space="preserve"> IF(AND($E761&gt;0,H761&lt;&gt;""),IF( H761="A", $E761, IF( H761="B", $E761 * Prozent_B, IF( H761="C", $E761 *Prozent_C, IF( H761="D", 0, "Fehler" ) ) ) ), "")</f>
        <v/>
      </c>
      <c r="U761" s="220" t="str">
        <f xml:space="preserve"> IF( $E761&gt;0,IF(K761&gt;0, IF( K761="A", $E761, IF( K761="B", $E761 * Prozent_B, IF( K761="C", $E761 *Prozent_C, IF( K761="D", 0, "Fehler" ) ) ) ),T761), "")</f>
        <v/>
      </c>
      <c r="V761" s="213" t="str">
        <f t="shared" si="95"/>
        <v/>
      </c>
    </row>
    <row r="762" spans="1:22" ht="57" thickBot="1" x14ac:dyDescent="0.35">
      <c r="A762" s="222" t="s">
        <v>1703</v>
      </c>
      <c r="B762" s="223"/>
      <c r="C762" s="222" t="s">
        <v>742</v>
      </c>
      <c r="D762" s="223" t="s">
        <v>68</v>
      </c>
      <c r="E762" s="223"/>
      <c r="F762" s="223"/>
      <c r="G762" s="226"/>
      <c r="H762" s="43"/>
      <c r="I762" s="42"/>
      <c r="J762" s="42"/>
      <c r="K762" s="213"/>
      <c r="L762" s="215"/>
      <c r="M762" s="216" t="str">
        <f t="shared" si="88"/>
        <v>Muss</v>
      </c>
      <c r="N762" s="217" t="str">
        <f t="shared" si="89"/>
        <v/>
      </c>
      <c r="O762" s="217" t="str">
        <f t="shared" si="90"/>
        <v/>
      </c>
      <c r="P762" s="218" t="str">
        <f t="shared" si="91"/>
        <v/>
      </c>
      <c r="Q762" s="217" t="str">
        <f t="shared" si="92"/>
        <v/>
      </c>
      <c r="R762" s="217" t="str">
        <f t="shared" si="93"/>
        <v/>
      </c>
      <c r="S762" s="219" t="str">
        <f t="shared" si="94"/>
        <v/>
      </c>
      <c r="T762" s="220" t="str">
        <f xml:space="preserve"> IF(AND($E762&gt;0,H762&lt;&gt;""),IF( H762="A", $E762, IF( H762="B", $E762 * Prozent_B, IF( H762="C", $E762 *Prozent_C, IF( H762="D", 0, "Fehler" ) ) ) ), "")</f>
        <v/>
      </c>
      <c r="U762" s="220" t="str">
        <f xml:space="preserve"> IF( $E762&gt;0,IF(K762&gt;0, IF( K762="A", $E762, IF( K762="B", $E762 * Prozent_B, IF( K762="C", $E762 *Prozent_C, IF( K762="D", 0, "Fehler" ) ) ) ),T762), "")</f>
        <v/>
      </c>
      <c r="V762" s="213" t="str">
        <f t="shared" si="95"/>
        <v/>
      </c>
    </row>
    <row r="763" spans="1:22" ht="28.75" thickBot="1" x14ac:dyDescent="0.35">
      <c r="A763" s="222"/>
      <c r="B763" s="223"/>
      <c r="C763" s="231" t="s">
        <v>1103</v>
      </c>
      <c r="D763" s="223"/>
      <c r="E763" s="223"/>
      <c r="F763" s="223"/>
      <c r="G763" s="226"/>
      <c r="H763" s="43"/>
      <c r="I763" s="42"/>
      <c r="J763" s="42"/>
      <c r="K763" s="213"/>
      <c r="L763" s="215"/>
      <c r="M763" s="216" t="str">
        <f t="shared" si="88"/>
        <v/>
      </c>
      <c r="N763" s="217" t="str">
        <f t="shared" si="89"/>
        <v/>
      </c>
      <c r="O763" s="217" t="str">
        <f t="shared" si="90"/>
        <v/>
      </c>
      <c r="P763" s="218" t="str">
        <f t="shared" si="91"/>
        <v/>
      </c>
      <c r="Q763" s="217" t="str">
        <f t="shared" si="92"/>
        <v/>
      </c>
      <c r="R763" s="217" t="str">
        <f t="shared" si="93"/>
        <v/>
      </c>
      <c r="S763" s="219" t="str">
        <f t="shared" si="94"/>
        <v/>
      </c>
      <c r="T763" s="220" t="str">
        <f xml:space="preserve"> IF(AND($E763&gt;0,H763&lt;&gt;""),IF( H763="A", $E763, IF( H763="B", $E763 * Prozent_B, IF( H763="C", $E763 *Prozent_C, IF( H763="D", 0, "Fehler" ) ) ) ), "")</f>
        <v/>
      </c>
      <c r="U763" s="220" t="str">
        <f xml:space="preserve"> IF( $E763&gt;0,IF(K763&gt;0, IF( K763="A", $E763, IF( K763="B", $E763 * Prozent_B, IF( K763="C", $E763 *Prozent_C, IF( K763="D", 0, "Fehler" ) ) ) ),T763), "")</f>
        <v/>
      </c>
      <c r="V763" s="213" t="str">
        <f t="shared" si="95"/>
        <v/>
      </c>
    </row>
    <row r="764" spans="1:22" ht="14.6" thickBot="1" x14ac:dyDescent="0.35">
      <c r="A764" s="222" t="s">
        <v>1704</v>
      </c>
      <c r="B764" s="223"/>
      <c r="C764" s="231" t="s">
        <v>1104</v>
      </c>
      <c r="D764" s="223" t="s">
        <v>68</v>
      </c>
      <c r="E764" s="223"/>
      <c r="F764" s="223"/>
      <c r="G764" s="226"/>
      <c r="H764" s="43"/>
      <c r="I764" s="42"/>
      <c r="J764" s="42"/>
      <c r="K764" s="213"/>
      <c r="L764" s="215"/>
      <c r="M764" s="216" t="str">
        <f t="shared" si="88"/>
        <v>Muss</v>
      </c>
      <c r="N764" s="217" t="str">
        <f t="shared" si="89"/>
        <v/>
      </c>
      <c r="O764" s="217" t="str">
        <f t="shared" si="90"/>
        <v/>
      </c>
      <c r="P764" s="218" t="str">
        <f t="shared" si="91"/>
        <v/>
      </c>
      <c r="Q764" s="217" t="str">
        <f t="shared" si="92"/>
        <v/>
      </c>
      <c r="R764" s="217" t="str">
        <f t="shared" si="93"/>
        <v/>
      </c>
      <c r="S764" s="219" t="str">
        <f t="shared" si="94"/>
        <v/>
      </c>
      <c r="T764" s="220" t="str">
        <f xml:space="preserve"> IF(AND($E764&gt;0,H764&lt;&gt;""),IF( H764="A", $E764, IF( H764="B", $E764 * Prozent_B, IF( H764="C", $E764 *Prozent_C, IF( H764="D", 0, "Fehler" ) ) ) ), "")</f>
        <v/>
      </c>
      <c r="U764" s="220" t="str">
        <f xml:space="preserve"> IF( $E764&gt;0,IF(K764&gt;0, IF( K764="A", $E764, IF( K764="B", $E764 * Prozent_B, IF( K764="C", $E764 *Prozent_C, IF( K764="D", 0, "Fehler" ) ) ) ),T764), "")</f>
        <v/>
      </c>
      <c r="V764" s="213" t="str">
        <f t="shared" si="95"/>
        <v/>
      </c>
    </row>
    <row r="765" spans="1:22" ht="42.9" thickBot="1" x14ac:dyDescent="0.35">
      <c r="A765" s="222" t="s">
        <v>1705</v>
      </c>
      <c r="B765" s="223"/>
      <c r="C765" s="222" t="s">
        <v>743</v>
      </c>
      <c r="D765" s="223" t="s">
        <v>68</v>
      </c>
      <c r="E765" s="223"/>
      <c r="F765" s="223"/>
      <c r="G765" s="226"/>
      <c r="H765" s="43"/>
      <c r="I765" s="42"/>
      <c r="J765" s="42"/>
      <c r="K765" s="213"/>
      <c r="L765" s="215"/>
      <c r="M765" s="216" t="str">
        <f t="shared" si="88"/>
        <v>Muss</v>
      </c>
      <c r="N765" s="217" t="str">
        <f t="shared" si="89"/>
        <v/>
      </c>
      <c r="O765" s="217" t="str">
        <f t="shared" si="90"/>
        <v/>
      </c>
      <c r="P765" s="218" t="str">
        <f t="shared" si="91"/>
        <v/>
      </c>
      <c r="Q765" s="217" t="str">
        <f t="shared" si="92"/>
        <v/>
      </c>
      <c r="R765" s="217" t="str">
        <f t="shared" si="93"/>
        <v/>
      </c>
      <c r="S765" s="219" t="str">
        <f t="shared" si="94"/>
        <v/>
      </c>
      <c r="T765" s="220" t="str">
        <f xml:space="preserve"> IF(AND($E765&gt;0,H765&lt;&gt;""),IF( H765="A", $E765, IF( H765="B", $E765 * Prozent_B, IF( H765="C", $E765 *Prozent_C, IF( H765="D", 0, "Fehler" ) ) ) ), "")</f>
        <v/>
      </c>
      <c r="U765" s="220" t="str">
        <f xml:space="preserve"> IF( $E765&gt;0,IF(K765&gt;0, IF( K765="A", $E765, IF( K765="B", $E765 * Prozent_B, IF( K765="C", $E765 *Prozent_C, IF( K765="D", 0, "Fehler" ) ) ) ),T765), "")</f>
        <v/>
      </c>
      <c r="V765" s="213" t="str">
        <f t="shared" si="95"/>
        <v/>
      </c>
    </row>
    <row r="766" spans="1:22" ht="28.75" thickBot="1" x14ac:dyDescent="0.35">
      <c r="A766" s="222" t="s">
        <v>1706</v>
      </c>
      <c r="B766" s="223"/>
      <c r="C766" s="222" t="s">
        <v>744</v>
      </c>
      <c r="D766" s="223" t="s">
        <v>68</v>
      </c>
      <c r="E766" s="223"/>
      <c r="F766" s="223"/>
      <c r="G766" s="226"/>
      <c r="H766" s="43"/>
      <c r="I766" s="42"/>
      <c r="J766" s="42"/>
      <c r="K766" s="213"/>
      <c r="L766" s="215"/>
      <c r="M766" s="216" t="str">
        <f t="shared" si="88"/>
        <v>Muss</v>
      </c>
      <c r="N766" s="217" t="str">
        <f t="shared" si="89"/>
        <v/>
      </c>
      <c r="O766" s="217" t="str">
        <f t="shared" si="90"/>
        <v/>
      </c>
      <c r="P766" s="218" t="str">
        <f t="shared" si="91"/>
        <v/>
      </c>
      <c r="Q766" s="217" t="str">
        <f t="shared" si="92"/>
        <v/>
      </c>
      <c r="R766" s="217" t="str">
        <f t="shared" si="93"/>
        <v/>
      </c>
      <c r="S766" s="219" t="str">
        <f t="shared" si="94"/>
        <v/>
      </c>
      <c r="T766" s="220" t="str">
        <f xml:space="preserve"> IF(AND($E766&gt;0,H766&lt;&gt;""),IF( H766="A", $E766, IF( H766="B", $E766 * Prozent_B, IF( H766="C", $E766 *Prozent_C, IF( H766="D", 0, "Fehler" ) ) ) ), "")</f>
        <v/>
      </c>
      <c r="U766" s="220" t="str">
        <f xml:space="preserve"> IF( $E766&gt;0,IF(K766&gt;0, IF( K766="A", $E766, IF( K766="B", $E766 * Prozent_B, IF( K766="C", $E766 *Prozent_C, IF( K766="D", 0, "Fehler" ) ) ) ),T766), "")</f>
        <v/>
      </c>
      <c r="V766" s="213" t="str">
        <f t="shared" si="95"/>
        <v/>
      </c>
    </row>
    <row r="767" spans="1:22" ht="42.9" thickBot="1" x14ac:dyDescent="0.35">
      <c r="A767" s="222" t="s">
        <v>1707</v>
      </c>
      <c r="B767" s="223"/>
      <c r="C767" s="222" t="s">
        <v>745</v>
      </c>
      <c r="D767" s="223" t="s">
        <v>68</v>
      </c>
      <c r="E767" s="223"/>
      <c r="F767" s="223"/>
      <c r="G767" s="226"/>
      <c r="H767" s="43"/>
      <c r="I767" s="42"/>
      <c r="J767" s="42"/>
      <c r="K767" s="213"/>
      <c r="L767" s="215"/>
      <c r="M767" s="216" t="str">
        <f t="shared" si="88"/>
        <v>Muss</v>
      </c>
      <c r="N767" s="217" t="str">
        <f t="shared" si="89"/>
        <v/>
      </c>
      <c r="O767" s="217" t="str">
        <f t="shared" si="90"/>
        <v/>
      </c>
      <c r="P767" s="218" t="str">
        <f t="shared" si="91"/>
        <v/>
      </c>
      <c r="Q767" s="217" t="str">
        <f t="shared" si="92"/>
        <v/>
      </c>
      <c r="R767" s="217" t="str">
        <f t="shared" si="93"/>
        <v/>
      </c>
      <c r="S767" s="219" t="str">
        <f t="shared" si="94"/>
        <v/>
      </c>
      <c r="T767" s="220" t="str">
        <f xml:space="preserve"> IF(AND($E767&gt;0,H767&lt;&gt;""),IF( H767="A", $E767, IF( H767="B", $E767 * Prozent_B, IF( H767="C", $E767 *Prozent_C, IF( H767="D", 0, "Fehler" ) ) ) ), "")</f>
        <v/>
      </c>
      <c r="U767" s="220" t="str">
        <f xml:space="preserve"> IF( $E767&gt;0,IF(K767&gt;0, IF( K767="A", $E767, IF( K767="B", $E767 * Prozent_B, IF( K767="C", $E767 *Prozent_C, IF( K767="D", 0, "Fehler" ) ) ) ),T767), "")</f>
        <v/>
      </c>
      <c r="V767" s="213" t="str">
        <f t="shared" si="95"/>
        <v/>
      </c>
    </row>
    <row r="768" spans="1:22" ht="42.9" thickBot="1" x14ac:dyDescent="0.35">
      <c r="A768" s="222" t="s">
        <v>1708</v>
      </c>
      <c r="B768" s="223"/>
      <c r="C768" s="222" t="s">
        <v>746</v>
      </c>
      <c r="D768" s="223" t="s">
        <v>68</v>
      </c>
      <c r="E768" s="223"/>
      <c r="F768" s="223"/>
      <c r="G768" s="226"/>
      <c r="H768" s="43"/>
      <c r="I768" s="42"/>
      <c r="J768" s="42"/>
      <c r="K768" s="213"/>
      <c r="L768" s="215"/>
      <c r="M768" s="216" t="str">
        <f t="shared" si="88"/>
        <v>Muss</v>
      </c>
      <c r="N768" s="217" t="str">
        <f t="shared" si="89"/>
        <v/>
      </c>
      <c r="O768" s="217" t="str">
        <f t="shared" si="90"/>
        <v/>
      </c>
      <c r="P768" s="218" t="str">
        <f t="shared" si="91"/>
        <v/>
      </c>
      <c r="Q768" s="217" t="str">
        <f t="shared" si="92"/>
        <v/>
      </c>
      <c r="R768" s="217" t="str">
        <f t="shared" si="93"/>
        <v/>
      </c>
      <c r="S768" s="219" t="str">
        <f t="shared" si="94"/>
        <v/>
      </c>
      <c r="T768" s="220" t="str">
        <f xml:space="preserve"> IF(AND($E768&gt;0,H768&lt;&gt;""),IF( H768="A", $E768, IF( H768="B", $E768 * Prozent_B, IF( H768="C", $E768 *Prozent_C, IF( H768="D", 0, "Fehler" ) ) ) ), "")</f>
        <v/>
      </c>
      <c r="U768" s="220" t="str">
        <f xml:space="preserve"> IF( $E768&gt;0,IF(K768&gt;0, IF( K768="A", $E768, IF( K768="B", $E768 * Prozent_B, IF( K768="C", $E768 *Prozent_C, IF( K768="D", 0, "Fehler" ) ) ) ),T768), "")</f>
        <v/>
      </c>
      <c r="V768" s="213" t="str">
        <f t="shared" si="95"/>
        <v/>
      </c>
    </row>
    <row r="769" spans="1:22" ht="28.75" thickBot="1" x14ac:dyDescent="0.35">
      <c r="A769" s="222" t="s">
        <v>1709</v>
      </c>
      <c r="B769" s="223"/>
      <c r="C769" s="222" t="s">
        <v>747</v>
      </c>
      <c r="D769" s="223" t="s">
        <v>68</v>
      </c>
      <c r="E769" s="223"/>
      <c r="F769" s="223"/>
      <c r="G769" s="226"/>
      <c r="H769" s="43"/>
      <c r="I769" s="42"/>
      <c r="J769" s="42"/>
      <c r="K769" s="213"/>
      <c r="L769" s="215"/>
      <c r="M769" s="216" t="str">
        <f t="shared" si="88"/>
        <v>Muss</v>
      </c>
      <c r="N769" s="217" t="str">
        <f t="shared" si="89"/>
        <v/>
      </c>
      <c r="O769" s="217" t="str">
        <f t="shared" si="90"/>
        <v/>
      </c>
      <c r="P769" s="218" t="str">
        <f t="shared" si="91"/>
        <v/>
      </c>
      <c r="Q769" s="217" t="str">
        <f t="shared" si="92"/>
        <v/>
      </c>
      <c r="R769" s="217" t="str">
        <f t="shared" si="93"/>
        <v/>
      </c>
      <c r="S769" s="219" t="str">
        <f t="shared" si="94"/>
        <v/>
      </c>
      <c r="T769" s="220" t="str">
        <f xml:space="preserve"> IF(AND($E769&gt;0,H769&lt;&gt;""),IF( H769="A", $E769, IF( H769="B", $E769 * Prozent_B, IF( H769="C", $E769 *Prozent_C, IF( H769="D", 0, "Fehler" ) ) ) ), "")</f>
        <v/>
      </c>
      <c r="U769" s="220" t="str">
        <f xml:space="preserve"> IF( $E769&gt;0,IF(K769&gt;0, IF( K769="A", $E769, IF( K769="B", $E769 * Prozent_B, IF( K769="C", $E769 *Prozent_C, IF( K769="D", 0, "Fehler" ) ) ) ),T769), "")</f>
        <v/>
      </c>
      <c r="V769" s="213" t="str">
        <f t="shared" si="95"/>
        <v/>
      </c>
    </row>
    <row r="770" spans="1:22" ht="14.6" thickBot="1" x14ac:dyDescent="0.35">
      <c r="A770" s="222" t="s">
        <v>1710</v>
      </c>
      <c r="B770" s="223"/>
      <c r="C770" s="222" t="s">
        <v>748</v>
      </c>
      <c r="D770" s="223" t="s">
        <v>68</v>
      </c>
      <c r="E770" s="223"/>
      <c r="F770" s="223"/>
      <c r="G770" s="226"/>
      <c r="H770" s="43"/>
      <c r="I770" s="42"/>
      <c r="J770" s="42"/>
      <c r="K770" s="213"/>
      <c r="L770" s="215"/>
      <c r="M770" s="216" t="str">
        <f t="shared" si="88"/>
        <v>Muss</v>
      </c>
      <c r="N770" s="217" t="str">
        <f t="shared" si="89"/>
        <v/>
      </c>
      <c r="O770" s="217" t="str">
        <f t="shared" si="90"/>
        <v/>
      </c>
      <c r="P770" s="218" t="str">
        <f t="shared" si="91"/>
        <v/>
      </c>
      <c r="Q770" s="217" t="str">
        <f t="shared" si="92"/>
        <v/>
      </c>
      <c r="R770" s="217" t="str">
        <f t="shared" si="93"/>
        <v/>
      </c>
      <c r="S770" s="219" t="str">
        <f t="shared" si="94"/>
        <v/>
      </c>
      <c r="T770" s="220" t="str">
        <f xml:space="preserve"> IF(AND($E770&gt;0,H770&lt;&gt;""),IF( H770="A", $E770, IF( H770="B", $E770 * Prozent_B, IF( H770="C", $E770 *Prozent_C, IF( H770="D", 0, "Fehler" ) ) ) ), "")</f>
        <v/>
      </c>
      <c r="U770" s="220" t="str">
        <f xml:space="preserve"> IF( $E770&gt;0,IF(K770&gt;0, IF( K770="A", $E770, IF( K770="B", $E770 * Prozent_B, IF( K770="C", $E770 *Prozent_C, IF( K770="D", 0, "Fehler" ) ) ) ),T770), "")</f>
        <v/>
      </c>
      <c r="V770" s="213" t="str">
        <f t="shared" si="95"/>
        <v/>
      </c>
    </row>
    <row r="771" spans="1:22" ht="28.75" thickBot="1" x14ac:dyDescent="0.35">
      <c r="A771" s="222" t="s">
        <v>1711</v>
      </c>
      <c r="B771" s="223"/>
      <c r="C771" s="222" t="s">
        <v>749</v>
      </c>
      <c r="D771" s="223" t="s">
        <v>68</v>
      </c>
      <c r="E771" s="223"/>
      <c r="F771" s="223"/>
      <c r="G771" s="226"/>
      <c r="H771" s="43"/>
      <c r="I771" s="42"/>
      <c r="J771" s="42"/>
      <c r="K771" s="213"/>
      <c r="L771" s="215"/>
      <c r="M771" s="216" t="str">
        <f t="shared" si="88"/>
        <v>Muss</v>
      </c>
      <c r="N771" s="217" t="str">
        <f t="shared" si="89"/>
        <v/>
      </c>
      <c r="O771" s="217" t="str">
        <f t="shared" si="90"/>
        <v/>
      </c>
      <c r="P771" s="218" t="str">
        <f t="shared" si="91"/>
        <v/>
      </c>
      <c r="Q771" s="217" t="str">
        <f t="shared" si="92"/>
        <v/>
      </c>
      <c r="R771" s="217" t="str">
        <f t="shared" si="93"/>
        <v/>
      </c>
      <c r="S771" s="219" t="str">
        <f t="shared" si="94"/>
        <v/>
      </c>
      <c r="T771" s="220" t="str">
        <f xml:space="preserve"> IF(AND($E771&gt;0,H771&lt;&gt;""),IF( H771="A", $E771, IF( H771="B", $E771 * Prozent_B, IF( H771="C", $E771 *Prozent_C, IF( H771="D", 0, "Fehler" ) ) ) ), "")</f>
        <v/>
      </c>
      <c r="U771" s="220" t="str">
        <f xml:space="preserve"> IF( $E771&gt;0,IF(K771&gt;0, IF( K771="A", $E771, IF( K771="B", $E771 * Prozent_B, IF( K771="C", $E771 *Prozent_C, IF( K771="D", 0, "Fehler" ) ) ) ),T771), "")</f>
        <v/>
      </c>
      <c r="V771" s="213" t="str">
        <f t="shared" si="95"/>
        <v/>
      </c>
    </row>
    <row r="772" spans="1:22" ht="14.6" thickBot="1" x14ac:dyDescent="0.35">
      <c r="A772" s="222"/>
      <c r="B772" s="223"/>
      <c r="C772" s="222" t="s">
        <v>750</v>
      </c>
      <c r="D772" s="223"/>
      <c r="E772" s="223"/>
      <c r="F772" s="223"/>
      <c r="G772" s="226"/>
      <c r="H772" s="43"/>
      <c r="I772" s="42"/>
      <c r="J772" s="42"/>
      <c r="K772" s="213"/>
      <c r="L772" s="215"/>
      <c r="M772" s="216" t="str">
        <f t="shared" si="88"/>
        <v/>
      </c>
      <c r="N772" s="217" t="str">
        <f t="shared" si="89"/>
        <v/>
      </c>
      <c r="O772" s="217" t="str">
        <f t="shared" si="90"/>
        <v/>
      </c>
      <c r="P772" s="218" t="str">
        <f t="shared" si="91"/>
        <v/>
      </c>
      <c r="Q772" s="217" t="str">
        <f t="shared" si="92"/>
        <v/>
      </c>
      <c r="R772" s="217" t="str">
        <f t="shared" si="93"/>
        <v/>
      </c>
      <c r="S772" s="219" t="str">
        <f t="shared" si="94"/>
        <v/>
      </c>
      <c r="T772" s="220" t="str">
        <f xml:space="preserve"> IF(AND($E772&gt;0,H772&lt;&gt;""),IF( H772="A", $E772, IF( H772="B", $E772 * Prozent_B, IF( H772="C", $E772 *Prozent_C, IF( H772="D", 0, "Fehler" ) ) ) ), "")</f>
        <v/>
      </c>
      <c r="U772" s="220" t="str">
        <f xml:space="preserve"> IF( $E772&gt;0,IF(K772&gt;0, IF( K772="A", $E772, IF( K772="B", $E772 * Prozent_B, IF( K772="C", $E772 *Prozent_C, IF( K772="D", 0, "Fehler" ) ) ) ),T772), "")</f>
        <v/>
      </c>
      <c r="V772" s="213" t="str">
        <f t="shared" si="95"/>
        <v/>
      </c>
    </row>
    <row r="773" spans="1:22" ht="28.75" thickBot="1" x14ac:dyDescent="0.35">
      <c r="A773" s="222" t="s">
        <v>1712</v>
      </c>
      <c r="B773" s="223"/>
      <c r="C773" s="222" t="s">
        <v>751</v>
      </c>
      <c r="D773" s="223" t="s">
        <v>68</v>
      </c>
      <c r="E773" s="223"/>
      <c r="F773" s="223" t="s">
        <v>326</v>
      </c>
      <c r="G773" s="226"/>
      <c r="H773" s="43"/>
      <c r="I773" s="42"/>
      <c r="J773" s="42"/>
      <c r="K773" s="213"/>
      <c r="L773" s="215"/>
      <c r="M773" s="216" t="str">
        <f t="shared" si="88"/>
        <v>Muss</v>
      </c>
      <c r="N773" s="217" t="str">
        <f t="shared" si="89"/>
        <v>Fehler</v>
      </c>
      <c r="O773" s="217" t="str">
        <f t="shared" si="90"/>
        <v/>
      </c>
      <c r="P773" s="218" t="str">
        <f t="shared" si="91"/>
        <v/>
      </c>
      <c r="Q773" s="217" t="str">
        <f t="shared" si="92"/>
        <v/>
      </c>
      <c r="R773" s="217" t="str">
        <f t="shared" si="93"/>
        <v/>
      </c>
      <c r="S773" s="219" t="str">
        <f t="shared" si="94"/>
        <v xml:space="preserve"> 'E' richtig?</v>
      </c>
      <c r="T773" s="220" t="str">
        <f xml:space="preserve"> IF(AND($E773&gt;0,H773&lt;&gt;""),IF( H773="A", $E773, IF( H773="B", $E773 * Prozent_B, IF( H773="C", $E773 *Prozent_C, IF( H773="D", 0, "Fehler" ) ) ) ), "")</f>
        <v/>
      </c>
      <c r="U773" s="220" t="str">
        <f xml:space="preserve"> IF( $E773&gt;0,IF(K773&gt;0, IF( K773="A", $E773, IF( K773="B", $E773 * Prozent_B, IF( K773="C", $E773 *Prozent_C, IF( K773="D", 0, "Fehler" ) ) ) ),T773), "")</f>
        <v/>
      </c>
      <c r="V773" s="213" t="str">
        <f t="shared" si="95"/>
        <v/>
      </c>
    </row>
    <row r="774" spans="1:22" ht="31.3" thickBot="1" x14ac:dyDescent="0.35">
      <c r="A774" s="222"/>
      <c r="B774" s="223"/>
      <c r="C774" s="229" t="s">
        <v>1105</v>
      </c>
      <c r="D774" s="223"/>
      <c r="E774" s="223"/>
      <c r="F774" s="223"/>
      <c r="G774" s="226"/>
      <c r="H774" s="43"/>
      <c r="I774" s="42"/>
      <c r="J774" s="42"/>
      <c r="K774" s="213"/>
      <c r="L774" s="215"/>
      <c r="M774" s="216" t="str">
        <f t="shared" si="88"/>
        <v/>
      </c>
      <c r="N774" s="217" t="str">
        <f t="shared" si="89"/>
        <v/>
      </c>
      <c r="O774" s="217" t="str">
        <f t="shared" si="90"/>
        <v/>
      </c>
      <c r="P774" s="218" t="str">
        <f t="shared" si="91"/>
        <v/>
      </c>
      <c r="Q774" s="217" t="str">
        <f t="shared" si="92"/>
        <v/>
      </c>
      <c r="R774" s="217" t="str">
        <f t="shared" si="93"/>
        <v/>
      </c>
      <c r="S774" s="219" t="str">
        <f t="shared" si="94"/>
        <v/>
      </c>
      <c r="T774" s="220" t="str">
        <f xml:space="preserve"> IF(AND($E774&gt;0,H774&lt;&gt;""),IF( H774="A", $E774, IF( H774="B", $E774 * Prozent_B, IF( H774="C", $E774 *Prozent_C, IF( H774="D", 0, "Fehler" ) ) ) ), "")</f>
        <v/>
      </c>
      <c r="U774" s="220" t="str">
        <f xml:space="preserve"> IF( $E774&gt;0,IF(K774&gt;0, IF( K774="A", $E774, IF( K774="B", $E774 * Prozent_B, IF( K774="C", $E774 *Prozent_C, IF( K774="D", 0, "Fehler" ) ) ) ),T774), "")</f>
        <v/>
      </c>
      <c r="V774" s="213" t="str">
        <f t="shared" si="95"/>
        <v/>
      </c>
    </row>
    <row r="775" spans="1:22" ht="57" thickBot="1" x14ac:dyDescent="0.35">
      <c r="A775" s="222" t="s">
        <v>1713</v>
      </c>
      <c r="B775" s="223"/>
      <c r="C775" s="231" t="s">
        <v>752</v>
      </c>
      <c r="D775" s="223" t="s">
        <v>68</v>
      </c>
      <c r="E775" s="223"/>
      <c r="F775" s="223"/>
      <c r="G775" s="226"/>
      <c r="H775" s="43"/>
      <c r="I775" s="42"/>
      <c r="J775" s="42"/>
      <c r="K775" s="213"/>
      <c r="L775" s="215"/>
      <c r="M775" s="216" t="str">
        <f t="shared" si="88"/>
        <v>Muss</v>
      </c>
      <c r="N775" s="217" t="str">
        <f t="shared" si="89"/>
        <v/>
      </c>
      <c r="O775" s="217" t="str">
        <f t="shared" si="90"/>
        <v/>
      </c>
      <c r="P775" s="218" t="str">
        <f t="shared" si="91"/>
        <v/>
      </c>
      <c r="Q775" s="217" t="str">
        <f t="shared" si="92"/>
        <v/>
      </c>
      <c r="R775" s="217" t="str">
        <f t="shared" si="93"/>
        <v/>
      </c>
      <c r="S775" s="219" t="str">
        <f t="shared" si="94"/>
        <v/>
      </c>
      <c r="T775" s="220" t="str">
        <f xml:space="preserve"> IF(AND($E775&gt;0,H775&lt;&gt;""),IF( H775="A", $E775, IF( H775="B", $E775 * Prozent_B, IF( H775="C", $E775 *Prozent_C, IF( H775="D", 0, "Fehler" ) ) ) ), "")</f>
        <v/>
      </c>
      <c r="U775" s="220" t="str">
        <f xml:space="preserve"> IF( $E775&gt;0,IF(K775&gt;0, IF( K775="A", $E775, IF( K775="B", $E775 * Prozent_B, IF( K775="C", $E775 *Prozent_C, IF( K775="D", 0, "Fehler" ) ) ) ),T775), "")</f>
        <v/>
      </c>
      <c r="V775" s="213" t="str">
        <f t="shared" si="95"/>
        <v/>
      </c>
    </row>
    <row r="776" spans="1:22" ht="42.9" thickBot="1" x14ac:dyDescent="0.35">
      <c r="A776" s="222" t="s">
        <v>1714</v>
      </c>
      <c r="B776" s="223"/>
      <c r="C776" s="231" t="s">
        <v>753</v>
      </c>
      <c r="D776" s="223" t="s">
        <v>68</v>
      </c>
      <c r="E776" s="223"/>
      <c r="F776" s="223"/>
      <c r="G776" s="226"/>
      <c r="H776" s="43"/>
      <c r="I776" s="42"/>
      <c r="J776" s="42"/>
      <c r="K776" s="213"/>
      <c r="L776" s="215"/>
      <c r="M776" s="216" t="str">
        <f t="shared" si="88"/>
        <v>Muss</v>
      </c>
      <c r="N776" s="217" t="str">
        <f t="shared" si="89"/>
        <v/>
      </c>
      <c r="O776" s="217" t="str">
        <f t="shared" si="90"/>
        <v/>
      </c>
      <c r="P776" s="218" t="str">
        <f t="shared" si="91"/>
        <v/>
      </c>
      <c r="Q776" s="217" t="str">
        <f t="shared" si="92"/>
        <v/>
      </c>
      <c r="R776" s="217" t="str">
        <f t="shared" si="93"/>
        <v/>
      </c>
      <c r="S776" s="219" t="str">
        <f t="shared" si="94"/>
        <v/>
      </c>
      <c r="T776" s="220" t="str">
        <f xml:space="preserve"> IF(AND($E776&gt;0,H776&lt;&gt;""),IF( H776="A", $E776, IF( H776="B", $E776 * Prozent_B, IF( H776="C", $E776 *Prozent_C, IF( H776="D", 0, "Fehler" ) ) ) ), "")</f>
        <v/>
      </c>
      <c r="U776" s="220" t="str">
        <f xml:space="preserve"> IF( $E776&gt;0,IF(K776&gt;0, IF( K776="A", $E776, IF( K776="B", $E776 * Prozent_B, IF( K776="C", $E776 *Prozent_C, IF( K776="D", 0, "Fehler" ) ) ) ),T776), "")</f>
        <v/>
      </c>
      <c r="V776" s="213" t="str">
        <f t="shared" si="95"/>
        <v/>
      </c>
    </row>
    <row r="777" spans="1:22" ht="269.14999999999998" thickBot="1" x14ac:dyDescent="0.35">
      <c r="A777" s="222" t="s">
        <v>1715</v>
      </c>
      <c r="B777" s="223"/>
      <c r="C777" s="222" t="s">
        <v>754</v>
      </c>
      <c r="D777" s="223" t="s">
        <v>68</v>
      </c>
      <c r="E777" s="223"/>
      <c r="F777" s="223"/>
      <c r="G777" s="226"/>
      <c r="H777" s="43"/>
      <c r="I777" s="42"/>
      <c r="J777" s="42"/>
      <c r="K777" s="213"/>
      <c r="L777" s="215"/>
      <c r="M777" s="216" t="str">
        <f t="shared" si="88"/>
        <v>Muss</v>
      </c>
      <c r="N777" s="217" t="str">
        <f t="shared" si="89"/>
        <v/>
      </c>
      <c r="O777" s="217" t="str">
        <f t="shared" si="90"/>
        <v/>
      </c>
      <c r="P777" s="218" t="str">
        <f t="shared" si="91"/>
        <v/>
      </c>
      <c r="Q777" s="217" t="str">
        <f t="shared" si="92"/>
        <v/>
      </c>
      <c r="R777" s="217" t="str">
        <f t="shared" si="93"/>
        <v/>
      </c>
      <c r="S777" s="219" t="str">
        <f t="shared" si="94"/>
        <v/>
      </c>
      <c r="T777" s="220" t="str">
        <f xml:space="preserve"> IF(AND($E777&gt;0,H777&lt;&gt;""),IF( H777="A", $E777, IF( H777="B", $E777 * Prozent_B, IF( H777="C", $E777 *Prozent_C, IF( H777="D", 0, "Fehler" ) ) ) ), "")</f>
        <v/>
      </c>
      <c r="U777" s="220" t="str">
        <f xml:space="preserve"> IF( $E777&gt;0,IF(K777&gt;0, IF( K777="A", $E777, IF( K777="B", $E777 * Prozent_B, IF( K777="C", $E777 *Prozent_C, IF( K777="D", 0, "Fehler" ) ) ) ),T777), "")</f>
        <v/>
      </c>
      <c r="V777" s="213" t="str">
        <f t="shared" si="95"/>
        <v/>
      </c>
    </row>
    <row r="778" spans="1:22" ht="28.75" thickBot="1" x14ac:dyDescent="0.35">
      <c r="A778" s="222" t="s">
        <v>1716</v>
      </c>
      <c r="B778" s="223"/>
      <c r="C778" s="222" t="s">
        <v>755</v>
      </c>
      <c r="D778" s="223" t="s">
        <v>68</v>
      </c>
      <c r="E778" s="223"/>
      <c r="F778" s="223"/>
      <c r="G778" s="226"/>
      <c r="H778" s="43"/>
      <c r="I778" s="42"/>
      <c r="J778" s="42"/>
      <c r="K778" s="213"/>
      <c r="L778" s="215"/>
      <c r="M778" s="216" t="str">
        <f t="shared" ref="M778:M841" si="96">IF(ISERR(VALUE(SUBSTITUTE(A778,CHAR(160),""))),"",(IF(ISERROR(SEARCH("X",D778)),"Soll","Muss")))</f>
        <v>Muss</v>
      </c>
      <c r="N778" s="217" t="str">
        <f t="shared" ref="N778:N841" si="97">IF(AND(D778="x",F778&lt;&gt;""), "Fehler", "")</f>
        <v/>
      </c>
      <c r="O778" s="217" t="str">
        <f t="shared" ref="O778:O841" si="98">IF(M778="","",
      IF(M778="Soll",
           IF(NOT(ISNUMBER(E778)),"Fehler in Punktespalte",
                IF(NOT(E778&gt;0),"Fehler: Negative Punktzahl","")
               ),""
          )
     )</f>
        <v/>
      </c>
      <c r="P778" s="218" t="str">
        <f t="shared" ref="P778:P841" si="99">IF( AND(E778&gt;0,M778&lt;&gt;"soll"), "Fehler", "")</f>
        <v/>
      </c>
      <c r="Q778" s="217" t="str">
        <f t="shared" ref="Q778:Q841" si="100">IF( AND(A778="",D778="x"), "Fehler", "")</f>
        <v/>
      </c>
      <c r="R778" s="217" t="str">
        <f t="shared" ref="R778:R841" si="101">IF(AND(M778="Muss",NOT(E778="")),"Fehler","")</f>
        <v/>
      </c>
      <c r="S778" s="219" t="str">
        <f t="shared" ref="S778:S841" si="102">IF(
AND(F778&lt;&gt;"",OR(
ISERROR(SEARCH("Konzept",C778)),
ISERROR(SEARCH("benannt",C778)),
ISERROR(SEARCH("benennt",C778)),
ISERROR(SEARCH("gibt an",C778)),
ISERROR(SEARCH("erklärt",C778)),
ISERROR(SEARCH("erläutert",C778)),
))," 'E' richtig?",
IF(
AND(F778="",OR(
ISNUMBER(SEARCH("Konzept",C778)),
ISNUMBER(SEARCH("benannt",C778)),
ISNUMBER(SEARCH("benennt",C778)),
ISNUMBER(SEARCH("gibt an",C778)),
ISNUMBER(SEARCH("erklärt",C778)),
ISNUMBER(SEARCH("erläutert",C778))
)),"Fehlt hier 'E' ?",""))</f>
        <v/>
      </c>
      <c r="T778" s="220" t="str">
        <f xml:space="preserve"> IF(AND($E778&gt;0,H778&lt;&gt;""),IF( H778="A", $E778, IF( H778="B", $E778 * Prozent_B, IF( H778="C", $E778 *Prozent_C, IF( H778="D", 0, "Fehler" ) ) ) ), "")</f>
        <v/>
      </c>
      <c r="U778" s="220" t="str">
        <f xml:space="preserve"> IF( $E778&gt;0,IF(K778&gt;0, IF( K778="A", $E778, IF( K778="B", $E778 * Prozent_B, IF( K778="C", $E778 *Prozent_C, IF( K778="D", 0, "Fehler" ) ) ) ),T778), "")</f>
        <v/>
      </c>
      <c r="V778" s="213" t="str">
        <f t="shared" ref="V778:V841" si="103" xml:space="preserve"> IF( $M778 ="muss", IF(H778&lt;&gt;"",IF(IF(K778&gt;0, K778,H778)&lt;&gt;"A", "Fehler", ""), ""),"")</f>
        <v/>
      </c>
    </row>
    <row r="779" spans="1:22" ht="14.6" thickBot="1" x14ac:dyDescent="0.35">
      <c r="A779" s="222" t="s">
        <v>1717</v>
      </c>
      <c r="B779" s="223" t="s">
        <v>591</v>
      </c>
      <c r="C779" s="222" t="s">
        <v>756</v>
      </c>
      <c r="D779" s="223" t="s">
        <v>68</v>
      </c>
      <c r="E779" s="223"/>
      <c r="F779" s="223"/>
      <c r="G779" s="226"/>
      <c r="H779" s="43"/>
      <c r="I779" s="42"/>
      <c r="J779" s="42"/>
      <c r="K779" s="213"/>
      <c r="L779" s="215"/>
      <c r="M779" s="216" t="str">
        <f t="shared" si="96"/>
        <v>Muss</v>
      </c>
      <c r="N779" s="217" t="str">
        <f t="shared" si="97"/>
        <v/>
      </c>
      <c r="O779" s="217" t="str">
        <f t="shared" si="98"/>
        <v/>
      </c>
      <c r="P779" s="218" t="str">
        <f t="shared" si="99"/>
        <v/>
      </c>
      <c r="Q779" s="217" t="str">
        <f t="shared" si="100"/>
        <v/>
      </c>
      <c r="R779" s="217" t="str">
        <f t="shared" si="101"/>
        <v/>
      </c>
      <c r="S779" s="219" t="str">
        <f t="shared" si="102"/>
        <v/>
      </c>
      <c r="T779" s="220" t="str">
        <f xml:space="preserve"> IF(AND($E779&gt;0,H779&lt;&gt;""),IF( H779="A", $E779, IF( H779="B", $E779 * Prozent_B, IF( H779="C", $E779 *Prozent_C, IF( H779="D", 0, "Fehler" ) ) ) ), "")</f>
        <v/>
      </c>
      <c r="U779" s="220" t="str">
        <f xml:space="preserve"> IF( $E779&gt;0,IF(K779&gt;0, IF( K779="A", $E779, IF( K779="B", $E779 * Prozent_B, IF( K779="C", $E779 *Prozent_C, IF( K779="D", 0, "Fehler" ) ) ) ),T779), "")</f>
        <v/>
      </c>
      <c r="V779" s="213" t="str">
        <f t="shared" si="103"/>
        <v/>
      </c>
    </row>
    <row r="780" spans="1:22" ht="28.75" thickBot="1" x14ac:dyDescent="0.35">
      <c r="A780" s="222" t="s">
        <v>1718</v>
      </c>
      <c r="B780" s="223"/>
      <c r="C780" s="222" t="s">
        <v>757</v>
      </c>
      <c r="D780" s="223"/>
      <c r="E780" s="223">
        <v>25</v>
      </c>
      <c r="F780" s="223" t="s">
        <v>326</v>
      </c>
      <c r="G780" s="226"/>
      <c r="H780" s="43"/>
      <c r="I780" s="42"/>
      <c r="J780" s="42"/>
      <c r="K780" s="213"/>
      <c r="L780" s="215"/>
      <c r="M780" s="216" t="str">
        <f t="shared" si="96"/>
        <v>Soll</v>
      </c>
      <c r="N780" s="217" t="str">
        <f t="shared" si="97"/>
        <v/>
      </c>
      <c r="O780" s="217" t="str">
        <f t="shared" si="98"/>
        <v/>
      </c>
      <c r="P780" s="218" t="str">
        <f t="shared" si="99"/>
        <v/>
      </c>
      <c r="Q780" s="217" t="str">
        <f t="shared" si="100"/>
        <v/>
      </c>
      <c r="R780" s="217" t="str">
        <f t="shared" si="101"/>
        <v/>
      </c>
      <c r="S780" s="219" t="str">
        <f t="shared" si="102"/>
        <v xml:space="preserve"> 'E' richtig?</v>
      </c>
      <c r="T780" s="220" t="str">
        <f xml:space="preserve"> IF(AND($E780&gt;0,H780&lt;&gt;""),IF( H780="A", $E780, IF( H780="B", $E780 * Prozent_B, IF( H780="C", $E780 *Prozent_C, IF( H780="D", 0, "Fehler" ) ) ) ), "")</f>
        <v/>
      </c>
      <c r="U780" s="220" t="str">
        <f xml:space="preserve"> IF( $E780&gt;0,IF(K780&gt;0, IF( K780="A", $E780, IF( K780="B", $E780 * Prozent_B, IF( K780="C", $E780 *Prozent_C, IF( K780="D", 0, "Fehler" ) ) ) ),T780), "")</f>
        <v/>
      </c>
      <c r="V780" s="213" t="str">
        <f t="shared" si="103"/>
        <v/>
      </c>
    </row>
    <row r="781" spans="1:22" ht="15.9" thickBot="1" x14ac:dyDescent="0.35">
      <c r="A781" s="222"/>
      <c r="B781" s="223"/>
      <c r="C781" s="229" t="s">
        <v>1106</v>
      </c>
      <c r="D781" s="223"/>
      <c r="E781" s="223"/>
      <c r="F781" s="223"/>
      <c r="G781" s="226"/>
      <c r="H781" s="43"/>
      <c r="I781" s="42"/>
      <c r="J781" s="42"/>
      <c r="K781" s="213"/>
      <c r="L781" s="215"/>
      <c r="M781" s="216" t="str">
        <f t="shared" si="96"/>
        <v/>
      </c>
      <c r="N781" s="217" t="str">
        <f t="shared" si="97"/>
        <v/>
      </c>
      <c r="O781" s="217" t="str">
        <f t="shared" si="98"/>
        <v/>
      </c>
      <c r="P781" s="218" t="str">
        <f t="shared" si="99"/>
        <v/>
      </c>
      <c r="Q781" s="217" t="str">
        <f t="shared" si="100"/>
        <v/>
      </c>
      <c r="R781" s="217" t="str">
        <f t="shared" si="101"/>
        <v/>
      </c>
      <c r="S781" s="219" t="str">
        <f t="shared" si="102"/>
        <v/>
      </c>
      <c r="T781" s="220" t="str">
        <f xml:space="preserve"> IF(AND($E781&gt;0,H781&lt;&gt;""),IF( H781="A", $E781, IF( H781="B", $E781 * Prozent_B, IF( H781="C", $E781 *Prozent_C, IF( H781="D", 0, "Fehler" ) ) ) ), "")</f>
        <v/>
      </c>
      <c r="U781" s="220" t="str">
        <f xml:space="preserve"> IF( $E781&gt;0,IF(K781&gt;0, IF( K781="A", $E781, IF( K781="B", $E781 * Prozent_B, IF( K781="C", $E781 *Prozent_C, IF( K781="D", 0, "Fehler" ) ) ) ),T781), "")</f>
        <v/>
      </c>
      <c r="V781" s="213" t="str">
        <f t="shared" si="103"/>
        <v/>
      </c>
    </row>
    <row r="782" spans="1:22" ht="71.150000000000006" thickBot="1" x14ac:dyDescent="0.35">
      <c r="A782" s="222" t="s">
        <v>1719</v>
      </c>
      <c r="B782" s="223"/>
      <c r="C782" s="222" t="s">
        <v>758</v>
      </c>
      <c r="D782" s="223" t="s">
        <v>68</v>
      </c>
      <c r="E782" s="223"/>
      <c r="F782" s="223"/>
      <c r="G782" s="226"/>
      <c r="H782" s="43"/>
      <c r="I782" s="42"/>
      <c r="J782" s="42"/>
      <c r="K782" s="213"/>
      <c r="L782" s="215"/>
      <c r="M782" s="216" t="str">
        <f t="shared" si="96"/>
        <v>Muss</v>
      </c>
      <c r="N782" s="217" t="str">
        <f t="shared" si="97"/>
        <v/>
      </c>
      <c r="O782" s="217" t="str">
        <f t="shared" si="98"/>
        <v/>
      </c>
      <c r="P782" s="218" t="str">
        <f t="shared" si="99"/>
        <v/>
      </c>
      <c r="Q782" s="217" t="str">
        <f t="shared" si="100"/>
        <v/>
      </c>
      <c r="R782" s="217" t="str">
        <f t="shared" si="101"/>
        <v/>
      </c>
      <c r="S782" s="219" t="str">
        <f t="shared" si="102"/>
        <v/>
      </c>
      <c r="T782" s="220" t="str">
        <f xml:space="preserve"> IF(AND($E782&gt;0,H782&lt;&gt;""),IF( H782="A", $E782, IF( H782="B", $E782 * Prozent_B, IF( H782="C", $E782 *Prozent_C, IF( H782="D", 0, "Fehler" ) ) ) ), "")</f>
        <v/>
      </c>
      <c r="U782" s="220" t="str">
        <f xml:space="preserve"> IF( $E782&gt;0,IF(K782&gt;0, IF( K782="A", $E782, IF( K782="B", $E782 * Prozent_B, IF( K782="C", $E782 *Prozent_C, IF( K782="D", 0, "Fehler" ) ) ) ),T782), "")</f>
        <v/>
      </c>
      <c r="V782" s="213" t="str">
        <f t="shared" si="103"/>
        <v/>
      </c>
    </row>
    <row r="783" spans="1:22" ht="14.6" thickBot="1" x14ac:dyDescent="0.35">
      <c r="A783" s="222" t="s">
        <v>1720</v>
      </c>
      <c r="B783" s="223"/>
      <c r="C783" s="222" t="s">
        <v>759</v>
      </c>
      <c r="D783" s="223" t="s">
        <v>68</v>
      </c>
      <c r="E783" s="223"/>
      <c r="F783" s="223"/>
      <c r="G783" s="226"/>
      <c r="H783" s="43"/>
      <c r="I783" s="42"/>
      <c r="J783" s="42"/>
      <c r="K783" s="213"/>
      <c r="L783" s="215"/>
      <c r="M783" s="216" t="str">
        <f t="shared" si="96"/>
        <v>Muss</v>
      </c>
      <c r="N783" s="217" t="str">
        <f t="shared" si="97"/>
        <v/>
      </c>
      <c r="O783" s="217" t="str">
        <f t="shared" si="98"/>
        <v/>
      </c>
      <c r="P783" s="218" t="str">
        <f t="shared" si="99"/>
        <v/>
      </c>
      <c r="Q783" s="217" t="str">
        <f t="shared" si="100"/>
        <v/>
      </c>
      <c r="R783" s="217" t="str">
        <f t="shared" si="101"/>
        <v/>
      </c>
      <c r="S783" s="219" t="str">
        <f t="shared" si="102"/>
        <v/>
      </c>
      <c r="T783" s="220" t="str">
        <f xml:space="preserve"> IF(AND($E783&gt;0,H783&lt;&gt;""),IF( H783="A", $E783, IF( H783="B", $E783 * Prozent_B, IF( H783="C", $E783 *Prozent_C, IF( H783="D", 0, "Fehler" ) ) ) ), "")</f>
        <v/>
      </c>
      <c r="U783" s="220" t="str">
        <f xml:space="preserve"> IF( $E783&gt;0,IF(K783&gt;0, IF( K783="A", $E783, IF( K783="B", $E783 * Prozent_B, IF( K783="C", $E783 *Prozent_C, IF( K783="D", 0, "Fehler" ) ) ) ),T783), "")</f>
        <v/>
      </c>
      <c r="V783" s="213" t="str">
        <f t="shared" si="103"/>
        <v/>
      </c>
    </row>
    <row r="784" spans="1:22" ht="14.6" thickBot="1" x14ac:dyDescent="0.35">
      <c r="A784" s="222" t="s">
        <v>1721</v>
      </c>
      <c r="B784" s="223"/>
      <c r="C784" s="222" t="s">
        <v>760</v>
      </c>
      <c r="D784" s="223" t="s">
        <v>68</v>
      </c>
      <c r="E784" s="223"/>
      <c r="F784" s="223"/>
      <c r="G784" s="226"/>
      <c r="H784" s="43"/>
      <c r="I784" s="42"/>
      <c r="J784" s="42"/>
      <c r="K784" s="213"/>
      <c r="L784" s="215"/>
      <c r="M784" s="216" t="str">
        <f t="shared" si="96"/>
        <v>Muss</v>
      </c>
      <c r="N784" s="217" t="str">
        <f t="shared" si="97"/>
        <v/>
      </c>
      <c r="O784" s="217" t="str">
        <f t="shared" si="98"/>
        <v/>
      </c>
      <c r="P784" s="218" t="str">
        <f t="shared" si="99"/>
        <v/>
      </c>
      <c r="Q784" s="217" t="str">
        <f t="shared" si="100"/>
        <v/>
      </c>
      <c r="R784" s="217" t="str">
        <f t="shared" si="101"/>
        <v/>
      </c>
      <c r="S784" s="219" t="str">
        <f t="shared" si="102"/>
        <v/>
      </c>
      <c r="T784" s="220" t="str">
        <f xml:space="preserve"> IF(AND($E784&gt;0,H784&lt;&gt;""),IF( H784="A", $E784, IF( H784="B", $E784 * Prozent_B, IF( H784="C", $E784 *Prozent_C, IF( H784="D", 0, "Fehler" ) ) ) ), "")</f>
        <v/>
      </c>
      <c r="U784" s="220" t="str">
        <f xml:space="preserve"> IF( $E784&gt;0,IF(K784&gt;0, IF( K784="A", $E784, IF( K784="B", $E784 * Prozent_B, IF( K784="C", $E784 *Prozent_C, IF( K784="D", 0, "Fehler" ) ) ) ),T784), "")</f>
        <v/>
      </c>
      <c r="V784" s="213" t="str">
        <f t="shared" si="103"/>
        <v/>
      </c>
    </row>
    <row r="785" spans="1:22" ht="28.75" thickBot="1" x14ac:dyDescent="0.35">
      <c r="A785" s="222" t="s">
        <v>1722</v>
      </c>
      <c r="B785" s="223"/>
      <c r="C785" s="222" t="s">
        <v>761</v>
      </c>
      <c r="D785" s="223" t="s">
        <v>68</v>
      </c>
      <c r="E785" s="223"/>
      <c r="F785" s="223"/>
      <c r="G785" s="226"/>
      <c r="H785" s="43"/>
      <c r="I785" s="42"/>
      <c r="J785" s="42"/>
      <c r="K785" s="213"/>
      <c r="L785" s="215"/>
      <c r="M785" s="216" t="str">
        <f t="shared" si="96"/>
        <v>Muss</v>
      </c>
      <c r="N785" s="217" t="str">
        <f t="shared" si="97"/>
        <v/>
      </c>
      <c r="O785" s="217" t="str">
        <f t="shared" si="98"/>
        <v/>
      </c>
      <c r="P785" s="218" t="str">
        <f t="shared" si="99"/>
        <v/>
      </c>
      <c r="Q785" s="217" t="str">
        <f t="shared" si="100"/>
        <v/>
      </c>
      <c r="R785" s="217" t="str">
        <f t="shared" si="101"/>
        <v/>
      </c>
      <c r="S785" s="219" t="str">
        <f t="shared" si="102"/>
        <v/>
      </c>
      <c r="T785" s="220" t="str">
        <f xml:space="preserve"> IF(AND($E785&gt;0,H785&lt;&gt;""),IF( H785="A", $E785, IF( H785="B", $E785 * Prozent_B, IF( H785="C", $E785 *Prozent_C, IF( H785="D", 0, "Fehler" ) ) ) ), "")</f>
        <v/>
      </c>
      <c r="U785" s="220" t="str">
        <f xml:space="preserve"> IF( $E785&gt;0,IF(K785&gt;0, IF( K785="A", $E785, IF( K785="B", $E785 * Prozent_B, IF( K785="C", $E785 *Prozent_C, IF( K785="D", 0, "Fehler" ) ) ) ),T785), "")</f>
        <v/>
      </c>
      <c r="V785" s="213" t="str">
        <f t="shared" si="103"/>
        <v/>
      </c>
    </row>
    <row r="786" spans="1:22" ht="28.75" thickBot="1" x14ac:dyDescent="0.35">
      <c r="A786" s="222" t="s">
        <v>1723</v>
      </c>
      <c r="B786" s="223"/>
      <c r="C786" s="222" t="s">
        <v>762</v>
      </c>
      <c r="D786" s="223" t="s">
        <v>68</v>
      </c>
      <c r="E786" s="223"/>
      <c r="F786" s="223"/>
      <c r="G786" s="226"/>
      <c r="H786" s="43"/>
      <c r="I786" s="42"/>
      <c r="J786" s="42"/>
      <c r="K786" s="213"/>
      <c r="L786" s="215"/>
      <c r="M786" s="216" t="str">
        <f t="shared" si="96"/>
        <v>Muss</v>
      </c>
      <c r="N786" s="217" t="str">
        <f t="shared" si="97"/>
        <v/>
      </c>
      <c r="O786" s="217" t="str">
        <f t="shared" si="98"/>
        <v/>
      </c>
      <c r="P786" s="218" t="str">
        <f t="shared" si="99"/>
        <v/>
      </c>
      <c r="Q786" s="217" t="str">
        <f t="shared" si="100"/>
        <v/>
      </c>
      <c r="R786" s="217" t="str">
        <f t="shared" si="101"/>
        <v/>
      </c>
      <c r="S786" s="219" t="str">
        <f t="shared" si="102"/>
        <v/>
      </c>
      <c r="T786" s="220" t="str">
        <f xml:space="preserve"> IF(AND($E786&gt;0,H786&lt;&gt;""),IF( H786="A", $E786, IF( H786="B", $E786 * Prozent_B, IF( H786="C", $E786 *Prozent_C, IF( H786="D", 0, "Fehler" ) ) ) ), "")</f>
        <v/>
      </c>
      <c r="U786" s="220" t="str">
        <f xml:space="preserve"> IF( $E786&gt;0,IF(K786&gt;0, IF( K786="A", $E786, IF( K786="B", $E786 * Prozent_B, IF( K786="C", $E786 *Prozent_C, IF( K786="D", 0, "Fehler" ) ) ) ),T786), "")</f>
        <v/>
      </c>
      <c r="V786" s="213" t="str">
        <f t="shared" si="103"/>
        <v/>
      </c>
    </row>
    <row r="787" spans="1:22" ht="28.75" thickBot="1" x14ac:dyDescent="0.35">
      <c r="A787" s="222" t="s">
        <v>1724</v>
      </c>
      <c r="B787" s="223"/>
      <c r="C787" s="222" t="s">
        <v>763</v>
      </c>
      <c r="D787" s="223" t="s">
        <v>68</v>
      </c>
      <c r="E787" s="223"/>
      <c r="F787" s="223"/>
      <c r="G787" s="226"/>
      <c r="H787" s="43"/>
      <c r="I787" s="42"/>
      <c r="J787" s="42"/>
      <c r="K787" s="213"/>
      <c r="L787" s="215"/>
      <c r="M787" s="216" t="str">
        <f t="shared" si="96"/>
        <v>Muss</v>
      </c>
      <c r="N787" s="217" t="str">
        <f t="shared" si="97"/>
        <v/>
      </c>
      <c r="O787" s="217" t="str">
        <f t="shared" si="98"/>
        <v/>
      </c>
      <c r="P787" s="218" t="str">
        <f t="shared" si="99"/>
        <v/>
      </c>
      <c r="Q787" s="217" t="str">
        <f t="shared" si="100"/>
        <v/>
      </c>
      <c r="R787" s="217" t="str">
        <f t="shared" si="101"/>
        <v/>
      </c>
      <c r="S787" s="219" t="str">
        <f t="shared" si="102"/>
        <v/>
      </c>
      <c r="T787" s="220" t="str">
        <f xml:space="preserve"> IF(AND($E787&gt;0,H787&lt;&gt;""),IF( H787="A", $E787, IF( H787="B", $E787 * Prozent_B, IF( H787="C", $E787 *Prozent_C, IF( H787="D", 0, "Fehler" ) ) ) ), "")</f>
        <v/>
      </c>
      <c r="U787" s="220" t="str">
        <f xml:space="preserve"> IF( $E787&gt;0,IF(K787&gt;0, IF( K787="A", $E787, IF( K787="B", $E787 * Prozent_B, IF( K787="C", $E787 *Prozent_C, IF( K787="D", 0, "Fehler" ) ) ) ),T787), "")</f>
        <v/>
      </c>
      <c r="V787" s="213" t="str">
        <f t="shared" si="103"/>
        <v/>
      </c>
    </row>
    <row r="788" spans="1:22" ht="198.45" thickBot="1" x14ac:dyDescent="0.35">
      <c r="A788" s="222" t="s">
        <v>1725</v>
      </c>
      <c r="B788" s="223"/>
      <c r="C788" s="231" t="s">
        <v>764</v>
      </c>
      <c r="D788" s="223" t="s">
        <v>68</v>
      </c>
      <c r="E788" s="223"/>
      <c r="F788" s="223"/>
      <c r="G788" s="226"/>
      <c r="H788" s="43"/>
      <c r="I788" s="42"/>
      <c r="J788" s="42"/>
      <c r="K788" s="213"/>
      <c r="L788" s="215"/>
      <c r="M788" s="216" t="str">
        <f t="shared" si="96"/>
        <v>Muss</v>
      </c>
      <c r="N788" s="217" t="str">
        <f t="shared" si="97"/>
        <v/>
      </c>
      <c r="O788" s="217" t="str">
        <f t="shared" si="98"/>
        <v/>
      </c>
      <c r="P788" s="218" t="str">
        <f t="shared" si="99"/>
        <v/>
      </c>
      <c r="Q788" s="217" t="str">
        <f t="shared" si="100"/>
        <v/>
      </c>
      <c r="R788" s="217" t="str">
        <f t="shared" si="101"/>
        <v/>
      </c>
      <c r="S788" s="219" t="str">
        <f t="shared" si="102"/>
        <v/>
      </c>
      <c r="T788" s="220" t="str">
        <f xml:space="preserve"> IF(AND($E788&gt;0,H788&lt;&gt;""),IF( H788="A", $E788, IF( H788="B", $E788 * Prozent_B, IF( H788="C", $E788 *Prozent_C, IF( H788="D", 0, "Fehler" ) ) ) ), "")</f>
        <v/>
      </c>
      <c r="U788" s="220" t="str">
        <f xml:space="preserve"> IF( $E788&gt;0,IF(K788&gt;0, IF( K788="A", $E788, IF( K788="B", $E788 * Prozent_B, IF( K788="C", $E788 *Prozent_C, IF( K788="D", 0, "Fehler" ) ) ) ),T788), "")</f>
        <v/>
      </c>
      <c r="V788" s="213" t="str">
        <f t="shared" si="103"/>
        <v/>
      </c>
    </row>
    <row r="789" spans="1:22" ht="42.9" thickBot="1" x14ac:dyDescent="0.35">
      <c r="A789" s="222" t="s">
        <v>1726</v>
      </c>
      <c r="B789" s="223"/>
      <c r="C789" s="222" t="s">
        <v>765</v>
      </c>
      <c r="D789" s="223" t="s">
        <v>68</v>
      </c>
      <c r="E789" s="223"/>
      <c r="F789" s="223"/>
      <c r="G789" s="226"/>
      <c r="H789" s="43"/>
      <c r="I789" s="42"/>
      <c r="J789" s="42"/>
      <c r="K789" s="213"/>
      <c r="L789" s="215"/>
      <c r="M789" s="216" t="str">
        <f t="shared" si="96"/>
        <v>Muss</v>
      </c>
      <c r="N789" s="217" t="str">
        <f t="shared" si="97"/>
        <v/>
      </c>
      <c r="O789" s="217" t="str">
        <f t="shared" si="98"/>
        <v/>
      </c>
      <c r="P789" s="218" t="str">
        <f t="shared" si="99"/>
        <v/>
      </c>
      <c r="Q789" s="217" t="str">
        <f t="shared" si="100"/>
        <v/>
      </c>
      <c r="R789" s="217" t="str">
        <f t="shared" si="101"/>
        <v/>
      </c>
      <c r="S789" s="219" t="str">
        <f t="shared" si="102"/>
        <v/>
      </c>
      <c r="T789" s="220" t="str">
        <f xml:space="preserve"> IF(AND($E789&gt;0,H789&lt;&gt;""),IF( H789="A", $E789, IF( H789="B", $E789 * Prozent_B, IF( H789="C", $E789 *Prozent_C, IF( H789="D", 0, "Fehler" ) ) ) ), "")</f>
        <v/>
      </c>
      <c r="U789" s="220" t="str">
        <f xml:space="preserve"> IF( $E789&gt;0,IF(K789&gt;0, IF( K789="A", $E789, IF( K789="B", $E789 * Prozent_B, IF( K789="C", $E789 *Prozent_C, IF( K789="D", 0, "Fehler" ) ) ) ),T789), "")</f>
        <v/>
      </c>
      <c r="V789" s="213" t="str">
        <f t="shared" si="103"/>
        <v/>
      </c>
    </row>
    <row r="790" spans="1:22" ht="42.9" thickBot="1" x14ac:dyDescent="0.35">
      <c r="A790" s="222" t="s">
        <v>1727</v>
      </c>
      <c r="B790" s="223"/>
      <c r="C790" s="222" t="s">
        <v>766</v>
      </c>
      <c r="D790" s="223" t="s">
        <v>68</v>
      </c>
      <c r="E790" s="223"/>
      <c r="F790" s="223"/>
      <c r="G790" s="226"/>
      <c r="H790" s="43"/>
      <c r="I790" s="42"/>
      <c r="J790" s="42"/>
      <c r="K790" s="213"/>
      <c r="L790" s="215"/>
      <c r="M790" s="216" t="str">
        <f t="shared" si="96"/>
        <v>Muss</v>
      </c>
      <c r="N790" s="217" t="str">
        <f t="shared" si="97"/>
        <v/>
      </c>
      <c r="O790" s="217" t="str">
        <f t="shared" si="98"/>
        <v/>
      </c>
      <c r="P790" s="218" t="str">
        <f t="shared" si="99"/>
        <v/>
      </c>
      <c r="Q790" s="217" t="str">
        <f t="shared" si="100"/>
        <v/>
      </c>
      <c r="R790" s="217" t="str">
        <f t="shared" si="101"/>
        <v/>
      </c>
      <c r="S790" s="219" t="str">
        <f t="shared" si="102"/>
        <v/>
      </c>
      <c r="T790" s="220" t="str">
        <f xml:space="preserve"> IF(AND($E790&gt;0,H790&lt;&gt;""),IF( H790="A", $E790, IF( H790="B", $E790 * Prozent_B, IF( H790="C", $E790 *Prozent_C, IF( H790="D", 0, "Fehler" ) ) ) ), "")</f>
        <v/>
      </c>
      <c r="U790" s="220" t="str">
        <f xml:space="preserve"> IF( $E790&gt;0,IF(K790&gt;0, IF( K790="A", $E790, IF( K790="B", $E790 * Prozent_B, IF( K790="C", $E790 *Prozent_C, IF( K790="D", 0, "Fehler" ) ) ) ),T790), "")</f>
        <v/>
      </c>
      <c r="V790" s="213" t="str">
        <f t="shared" si="103"/>
        <v/>
      </c>
    </row>
    <row r="791" spans="1:22" ht="28.75" thickBot="1" x14ac:dyDescent="0.35">
      <c r="A791" s="222" t="s">
        <v>1728</v>
      </c>
      <c r="B791" s="223"/>
      <c r="C791" s="222" t="s">
        <v>767</v>
      </c>
      <c r="D791" s="223" t="s">
        <v>68</v>
      </c>
      <c r="E791" s="223"/>
      <c r="F791" s="223"/>
      <c r="G791" s="226"/>
      <c r="H791" s="43"/>
      <c r="I791" s="42"/>
      <c r="J791" s="42"/>
      <c r="K791" s="213"/>
      <c r="L791" s="215"/>
      <c r="M791" s="216" t="str">
        <f t="shared" si="96"/>
        <v>Muss</v>
      </c>
      <c r="N791" s="217" t="str">
        <f t="shared" si="97"/>
        <v/>
      </c>
      <c r="O791" s="217" t="str">
        <f t="shared" si="98"/>
        <v/>
      </c>
      <c r="P791" s="218" t="str">
        <f t="shared" si="99"/>
        <v/>
      </c>
      <c r="Q791" s="217" t="str">
        <f t="shared" si="100"/>
        <v/>
      </c>
      <c r="R791" s="217" t="str">
        <f t="shared" si="101"/>
        <v/>
      </c>
      <c r="S791" s="219" t="str">
        <f t="shared" si="102"/>
        <v/>
      </c>
      <c r="T791" s="220" t="str">
        <f xml:space="preserve"> IF(AND($E791&gt;0,H791&lt;&gt;""),IF( H791="A", $E791, IF( H791="B", $E791 * Prozent_B, IF( H791="C", $E791 *Prozent_C, IF( H791="D", 0, "Fehler" ) ) ) ), "")</f>
        <v/>
      </c>
      <c r="U791" s="220" t="str">
        <f xml:space="preserve"> IF( $E791&gt;0,IF(K791&gt;0, IF( K791="A", $E791, IF( K791="B", $E791 * Prozent_B, IF( K791="C", $E791 *Prozent_C, IF( K791="D", 0, "Fehler" ) ) ) ),T791), "")</f>
        <v/>
      </c>
      <c r="V791" s="213" t="str">
        <f t="shared" si="103"/>
        <v/>
      </c>
    </row>
    <row r="792" spans="1:22" ht="42.9" thickBot="1" x14ac:dyDescent="0.35">
      <c r="A792" s="222" t="s">
        <v>1729</v>
      </c>
      <c r="B792" s="223"/>
      <c r="C792" s="222" t="s">
        <v>768</v>
      </c>
      <c r="D792" s="223" t="s">
        <v>68</v>
      </c>
      <c r="E792" s="223"/>
      <c r="F792" s="223"/>
      <c r="G792" s="226"/>
      <c r="H792" s="43"/>
      <c r="I792" s="42"/>
      <c r="J792" s="42"/>
      <c r="K792" s="213"/>
      <c r="L792" s="215"/>
      <c r="M792" s="216" t="str">
        <f t="shared" si="96"/>
        <v>Muss</v>
      </c>
      <c r="N792" s="217" t="str">
        <f t="shared" si="97"/>
        <v/>
      </c>
      <c r="O792" s="217" t="str">
        <f t="shared" si="98"/>
        <v/>
      </c>
      <c r="P792" s="218" t="str">
        <f t="shared" si="99"/>
        <v/>
      </c>
      <c r="Q792" s="217" t="str">
        <f t="shared" si="100"/>
        <v/>
      </c>
      <c r="R792" s="217" t="str">
        <f t="shared" si="101"/>
        <v/>
      </c>
      <c r="S792" s="219" t="str">
        <f t="shared" si="102"/>
        <v/>
      </c>
      <c r="T792" s="220" t="str">
        <f xml:space="preserve"> IF(AND($E792&gt;0,H792&lt;&gt;""),IF( H792="A", $E792, IF( H792="B", $E792 * Prozent_B, IF( H792="C", $E792 *Prozent_C, IF( H792="D", 0, "Fehler" ) ) ) ), "")</f>
        <v/>
      </c>
      <c r="U792" s="220" t="str">
        <f xml:space="preserve"> IF( $E792&gt;0,IF(K792&gt;0, IF( K792="A", $E792, IF( K792="B", $E792 * Prozent_B, IF( K792="C", $E792 *Prozent_C, IF( K792="D", 0, "Fehler" ) ) ) ),T792), "")</f>
        <v/>
      </c>
      <c r="V792" s="213" t="str">
        <f t="shared" si="103"/>
        <v/>
      </c>
    </row>
    <row r="793" spans="1:22" ht="15.9" thickBot="1" x14ac:dyDescent="0.35">
      <c r="A793" s="222"/>
      <c r="B793" s="223"/>
      <c r="C793" s="229" t="s">
        <v>1107</v>
      </c>
      <c r="D793" s="223"/>
      <c r="E793" s="223"/>
      <c r="F793" s="223"/>
      <c r="G793" s="226"/>
      <c r="H793" s="43"/>
      <c r="I793" s="42"/>
      <c r="J793" s="42"/>
      <c r="K793" s="213"/>
      <c r="L793" s="215"/>
      <c r="M793" s="216" t="str">
        <f t="shared" si="96"/>
        <v/>
      </c>
      <c r="N793" s="217" t="str">
        <f t="shared" si="97"/>
        <v/>
      </c>
      <c r="O793" s="217" t="str">
        <f t="shared" si="98"/>
        <v/>
      </c>
      <c r="P793" s="218" t="str">
        <f t="shared" si="99"/>
        <v/>
      </c>
      <c r="Q793" s="217" t="str">
        <f t="shared" si="100"/>
        <v/>
      </c>
      <c r="R793" s="217" t="str">
        <f t="shared" si="101"/>
        <v/>
      </c>
      <c r="S793" s="219" t="str">
        <f t="shared" si="102"/>
        <v/>
      </c>
      <c r="T793" s="220" t="str">
        <f xml:space="preserve"> IF(AND($E793&gt;0,H793&lt;&gt;""),IF( H793="A", $E793, IF( H793="B", $E793 * Prozent_B, IF( H793="C", $E793 *Prozent_C, IF( H793="D", 0, "Fehler" ) ) ) ), "")</f>
        <v/>
      </c>
      <c r="U793" s="220" t="str">
        <f xml:space="preserve"> IF( $E793&gt;0,IF(K793&gt;0, IF( K793="A", $E793, IF( K793="B", $E793 * Prozent_B, IF( K793="C", $E793 *Prozent_C, IF( K793="D", 0, "Fehler" ) ) ) ),T793), "")</f>
        <v/>
      </c>
      <c r="V793" s="213" t="str">
        <f t="shared" si="103"/>
        <v/>
      </c>
    </row>
    <row r="794" spans="1:22" ht="71.150000000000006" thickBot="1" x14ac:dyDescent="0.35">
      <c r="A794" s="222" t="s">
        <v>1730</v>
      </c>
      <c r="B794" s="223"/>
      <c r="C794" s="222" t="s">
        <v>769</v>
      </c>
      <c r="D794" s="223" t="s">
        <v>68</v>
      </c>
      <c r="E794" s="223"/>
      <c r="F794" s="223"/>
      <c r="G794" s="226"/>
      <c r="H794" s="43"/>
      <c r="I794" s="42"/>
      <c r="J794" s="42"/>
      <c r="K794" s="213"/>
      <c r="L794" s="215"/>
      <c r="M794" s="216" t="str">
        <f t="shared" si="96"/>
        <v>Muss</v>
      </c>
      <c r="N794" s="217" t="str">
        <f t="shared" si="97"/>
        <v/>
      </c>
      <c r="O794" s="217" t="str">
        <f t="shared" si="98"/>
        <v/>
      </c>
      <c r="P794" s="218" t="str">
        <f t="shared" si="99"/>
        <v/>
      </c>
      <c r="Q794" s="217" t="str">
        <f t="shared" si="100"/>
        <v/>
      </c>
      <c r="R794" s="217" t="str">
        <f t="shared" si="101"/>
        <v/>
      </c>
      <c r="S794" s="219" t="str">
        <f t="shared" si="102"/>
        <v/>
      </c>
      <c r="T794" s="220" t="str">
        <f xml:space="preserve"> IF(AND($E794&gt;0,H794&lt;&gt;""),IF( H794="A", $E794, IF( H794="B", $E794 * Prozent_B, IF( H794="C", $E794 *Prozent_C, IF( H794="D", 0, "Fehler" ) ) ) ), "")</f>
        <v/>
      </c>
      <c r="U794" s="220" t="str">
        <f xml:space="preserve"> IF( $E794&gt;0,IF(K794&gt;0, IF( K794="A", $E794, IF( K794="B", $E794 * Prozent_B, IF( K794="C", $E794 *Prozent_C, IF( K794="D", 0, "Fehler" ) ) ) ),T794), "")</f>
        <v/>
      </c>
      <c r="V794" s="213" t="str">
        <f t="shared" si="103"/>
        <v/>
      </c>
    </row>
    <row r="795" spans="1:22" ht="28.75" thickBot="1" x14ac:dyDescent="0.35">
      <c r="A795" s="222" t="s">
        <v>1731</v>
      </c>
      <c r="B795" s="223"/>
      <c r="C795" s="222" t="s">
        <v>770</v>
      </c>
      <c r="D795" s="223" t="s">
        <v>68</v>
      </c>
      <c r="E795" s="223"/>
      <c r="F795" s="223"/>
      <c r="G795" s="226"/>
      <c r="H795" s="43"/>
      <c r="I795" s="42"/>
      <c r="J795" s="42"/>
      <c r="K795" s="213"/>
      <c r="L795" s="215"/>
      <c r="M795" s="216" t="str">
        <f t="shared" si="96"/>
        <v>Muss</v>
      </c>
      <c r="N795" s="217" t="str">
        <f t="shared" si="97"/>
        <v/>
      </c>
      <c r="O795" s="217" t="str">
        <f t="shared" si="98"/>
        <v/>
      </c>
      <c r="P795" s="218" t="str">
        <f t="shared" si="99"/>
        <v/>
      </c>
      <c r="Q795" s="217" t="str">
        <f t="shared" si="100"/>
        <v/>
      </c>
      <c r="R795" s="217" t="str">
        <f t="shared" si="101"/>
        <v/>
      </c>
      <c r="S795" s="219" t="str">
        <f t="shared" si="102"/>
        <v/>
      </c>
      <c r="T795" s="220" t="str">
        <f xml:space="preserve"> IF(AND($E795&gt;0,H795&lt;&gt;""),IF( H795="A", $E795, IF( H795="B", $E795 * Prozent_B, IF( H795="C", $E795 *Prozent_C, IF( H795="D", 0, "Fehler" ) ) ) ), "")</f>
        <v/>
      </c>
      <c r="U795" s="220" t="str">
        <f xml:space="preserve"> IF( $E795&gt;0,IF(K795&gt;0, IF( K795="A", $E795, IF( K795="B", $E795 * Prozent_B, IF( K795="C", $E795 *Prozent_C, IF( K795="D", 0, "Fehler" ) ) ) ),T795), "")</f>
        <v/>
      </c>
      <c r="V795" s="213" t="str">
        <f t="shared" si="103"/>
        <v/>
      </c>
    </row>
    <row r="796" spans="1:22" ht="28.75" thickBot="1" x14ac:dyDescent="0.35">
      <c r="A796" s="222" t="s">
        <v>1732</v>
      </c>
      <c r="B796" s="223"/>
      <c r="C796" s="222" t="s">
        <v>771</v>
      </c>
      <c r="D796" s="223" t="s">
        <v>68</v>
      </c>
      <c r="E796" s="223"/>
      <c r="F796" s="223"/>
      <c r="G796" s="226"/>
      <c r="H796" s="43"/>
      <c r="I796" s="42"/>
      <c r="J796" s="42"/>
      <c r="K796" s="213"/>
      <c r="L796" s="215"/>
      <c r="M796" s="216" t="str">
        <f t="shared" si="96"/>
        <v>Muss</v>
      </c>
      <c r="N796" s="217" t="str">
        <f t="shared" si="97"/>
        <v/>
      </c>
      <c r="O796" s="217" t="str">
        <f t="shared" si="98"/>
        <v/>
      </c>
      <c r="P796" s="218" t="str">
        <f t="shared" si="99"/>
        <v/>
      </c>
      <c r="Q796" s="217" t="str">
        <f t="shared" si="100"/>
        <v/>
      </c>
      <c r="R796" s="217" t="str">
        <f t="shared" si="101"/>
        <v/>
      </c>
      <c r="S796" s="219" t="str">
        <f t="shared" si="102"/>
        <v/>
      </c>
      <c r="T796" s="220" t="str">
        <f xml:space="preserve"> IF(AND($E796&gt;0,H796&lt;&gt;""),IF( H796="A", $E796, IF( H796="B", $E796 * Prozent_B, IF( H796="C", $E796 *Prozent_C, IF( H796="D", 0, "Fehler" ) ) ) ), "")</f>
        <v/>
      </c>
      <c r="U796" s="220" t="str">
        <f xml:space="preserve"> IF( $E796&gt;0,IF(K796&gt;0, IF( K796="A", $E796, IF( K796="B", $E796 * Prozent_B, IF( K796="C", $E796 *Prozent_C, IF( K796="D", 0, "Fehler" ) ) ) ),T796), "")</f>
        <v/>
      </c>
      <c r="V796" s="213" t="str">
        <f t="shared" si="103"/>
        <v/>
      </c>
    </row>
    <row r="797" spans="1:22" ht="42.9" thickBot="1" x14ac:dyDescent="0.35">
      <c r="A797" s="222" t="s">
        <v>1733</v>
      </c>
      <c r="B797" s="223"/>
      <c r="C797" s="231" t="s">
        <v>772</v>
      </c>
      <c r="D797" s="223" t="s">
        <v>68</v>
      </c>
      <c r="E797" s="223"/>
      <c r="F797" s="223"/>
      <c r="G797" s="226"/>
      <c r="H797" s="43"/>
      <c r="I797" s="42"/>
      <c r="J797" s="42"/>
      <c r="K797" s="213"/>
      <c r="L797" s="215"/>
      <c r="M797" s="216" t="str">
        <f t="shared" si="96"/>
        <v>Muss</v>
      </c>
      <c r="N797" s="217" t="str">
        <f t="shared" si="97"/>
        <v/>
      </c>
      <c r="O797" s="217" t="str">
        <f t="shared" si="98"/>
        <v/>
      </c>
      <c r="P797" s="218" t="str">
        <f t="shared" si="99"/>
        <v/>
      </c>
      <c r="Q797" s="217" t="str">
        <f t="shared" si="100"/>
        <v/>
      </c>
      <c r="R797" s="217" t="str">
        <f t="shared" si="101"/>
        <v/>
      </c>
      <c r="S797" s="219" t="str">
        <f t="shared" si="102"/>
        <v/>
      </c>
      <c r="T797" s="220" t="str">
        <f xml:space="preserve"> IF(AND($E797&gt;0,H797&lt;&gt;""),IF( H797="A", $E797, IF( H797="B", $E797 * Prozent_B, IF( H797="C", $E797 *Prozent_C, IF( H797="D", 0, "Fehler" ) ) ) ), "")</f>
        <v/>
      </c>
      <c r="U797" s="220" t="str">
        <f xml:space="preserve"> IF( $E797&gt;0,IF(K797&gt;0, IF( K797="A", $E797, IF( K797="B", $E797 * Prozent_B, IF( K797="C", $E797 *Prozent_C, IF( K797="D", 0, "Fehler" ) ) ) ),T797), "")</f>
        <v/>
      </c>
      <c r="V797" s="213" t="str">
        <f t="shared" si="103"/>
        <v/>
      </c>
    </row>
    <row r="798" spans="1:22" ht="28.75" thickBot="1" x14ac:dyDescent="0.35">
      <c r="A798" s="222" t="s">
        <v>1734</v>
      </c>
      <c r="B798" s="223"/>
      <c r="C798" s="231" t="s">
        <v>773</v>
      </c>
      <c r="D798" s="223" t="s">
        <v>68</v>
      </c>
      <c r="E798" s="223"/>
      <c r="F798" s="223"/>
      <c r="G798" s="226"/>
      <c r="H798" s="43"/>
      <c r="I798" s="42"/>
      <c r="J798" s="42"/>
      <c r="K798" s="213"/>
      <c r="L798" s="215"/>
      <c r="M798" s="216" t="str">
        <f t="shared" si="96"/>
        <v>Muss</v>
      </c>
      <c r="N798" s="217" t="str">
        <f t="shared" si="97"/>
        <v/>
      </c>
      <c r="O798" s="217" t="str">
        <f t="shared" si="98"/>
        <v/>
      </c>
      <c r="P798" s="218" t="str">
        <f t="shared" si="99"/>
        <v/>
      </c>
      <c r="Q798" s="217" t="str">
        <f t="shared" si="100"/>
        <v/>
      </c>
      <c r="R798" s="217" t="str">
        <f t="shared" si="101"/>
        <v/>
      </c>
      <c r="S798" s="219" t="str">
        <f t="shared" si="102"/>
        <v/>
      </c>
      <c r="T798" s="220" t="str">
        <f xml:space="preserve"> IF(AND($E798&gt;0,H798&lt;&gt;""),IF( H798="A", $E798, IF( H798="B", $E798 * Prozent_B, IF( H798="C", $E798 *Prozent_C, IF( H798="D", 0, "Fehler" ) ) ) ), "")</f>
        <v/>
      </c>
      <c r="U798" s="220" t="str">
        <f xml:space="preserve"> IF( $E798&gt;0,IF(K798&gt;0, IF( K798="A", $E798, IF( K798="B", $E798 * Prozent_B, IF( K798="C", $E798 *Prozent_C, IF( K798="D", 0, "Fehler" ) ) ) ),T798), "")</f>
        <v/>
      </c>
      <c r="V798" s="213" t="str">
        <f t="shared" si="103"/>
        <v/>
      </c>
    </row>
    <row r="799" spans="1:22" ht="14.6" thickBot="1" x14ac:dyDescent="0.35">
      <c r="A799" s="222" t="s">
        <v>1735</v>
      </c>
      <c r="B799" s="223"/>
      <c r="C799" s="231" t="s">
        <v>774</v>
      </c>
      <c r="D799" s="223" t="s">
        <v>68</v>
      </c>
      <c r="E799" s="223"/>
      <c r="F799" s="223"/>
      <c r="G799" s="226"/>
      <c r="H799" s="43"/>
      <c r="I799" s="42"/>
      <c r="J799" s="42"/>
      <c r="K799" s="213"/>
      <c r="L799" s="215"/>
      <c r="M799" s="216" t="str">
        <f t="shared" si="96"/>
        <v>Muss</v>
      </c>
      <c r="N799" s="217" t="str">
        <f t="shared" si="97"/>
        <v/>
      </c>
      <c r="O799" s="217" t="str">
        <f t="shared" si="98"/>
        <v/>
      </c>
      <c r="P799" s="218" t="str">
        <f t="shared" si="99"/>
        <v/>
      </c>
      <c r="Q799" s="217" t="str">
        <f t="shared" si="100"/>
        <v/>
      </c>
      <c r="R799" s="217" t="str">
        <f t="shared" si="101"/>
        <v/>
      </c>
      <c r="S799" s="219" t="str">
        <f t="shared" si="102"/>
        <v/>
      </c>
      <c r="T799" s="220" t="str">
        <f xml:space="preserve"> IF(AND($E799&gt;0,H799&lt;&gt;""),IF( H799="A", $E799, IF( H799="B", $E799 * Prozent_B, IF( H799="C", $E799 *Prozent_C, IF( H799="D", 0, "Fehler" ) ) ) ), "")</f>
        <v/>
      </c>
      <c r="U799" s="220" t="str">
        <f xml:space="preserve"> IF( $E799&gt;0,IF(K799&gt;0, IF( K799="A", $E799, IF( K799="B", $E799 * Prozent_B, IF( K799="C", $E799 *Prozent_C, IF( K799="D", 0, "Fehler" ) ) ) ),T799), "")</f>
        <v/>
      </c>
      <c r="V799" s="213" t="str">
        <f t="shared" si="103"/>
        <v/>
      </c>
    </row>
    <row r="800" spans="1:22" ht="28.75" thickBot="1" x14ac:dyDescent="0.35">
      <c r="A800" s="222" t="s">
        <v>1736</v>
      </c>
      <c r="B800" s="223"/>
      <c r="C800" s="231" t="s">
        <v>775</v>
      </c>
      <c r="D800" s="223" t="s">
        <v>68</v>
      </c>
      <c r="E800" s="223"/>
      <c r="F800" s="223"/>
      <c r="G800" s="226"/>
      <c r="H800" s="43"/>
      <c r="I800" s="42"/>
      <c r="J800" s="42"/>
      <c r="K800" s="213"/>
      <c r="L800" s="215"/>
      <c r="M800" s="216" t="str">
        <f t="shared" si="96"/>
        <v>Muss</v>
      </c>
      <c r="N800" s="217" t="str">
        <f t="shared" si="97"/>
        <v/>
      </c>
      <c r="O800" s="217" t="str">
        <f t="shared" si="98"/>
        <v/>
      </c>
      <c r="P800" s="218" t="str">
        <f t="shared" si="99"/>
        <v/>
      </c>
      <c r="Q800" s="217" t="str">
        <f t="shared" si="100"/>
        <v/>
      </c>
      <c r="R800" s="217" t="str">
        <f t="shared" si="101"/>
        <v/>
      </c>
      <c r="S800" s="219" t="str">
        <f t="shared" si="102"/>
        <v/>
      </c>
      <c r="T800" s="220" t="str">
        <f xml:space="preserve"> IF(AND($E800&gt;0,H800&lt;&gt;""),IF( H800="A", $E800, IF( H800="B", $E800 * Prozent_B, IF( H800="C", $E800 *Prozent_C, IF( H800="D", 0, "Fehler" ) ) ) ), "")</f>
        <v/>
      </c>
      <c r="U800" s="220" t="str">
        <f xml:space="preserve"> IF( $E800&gt;0,IF(K800&gt;0, IF( K800="A", $E800, IF( K800="B", $E800 * Prozent_B, IF( K800="C", $E800 *Prozent_C, IF( K800="D", 0, "Fehler" ) ) ) ),T800), "")</f>
        <v/>
      </c>
      <c r="V800" s="213" t="str">
        <f t="shared" si="103"/>
        <v/>
      </c>
    </row>
    <row r="801" spans="1:22" ht="28.75" thickBot="1" x14ac:dyDescent="0.35">
      <c r="A801" s="222" t="s">
        <v>1737</v>
      </c>
      <c r="B801" s="223"/>
      <c r="C801" s="231" t="s">
        <v>776</v>
      </c>
      <c r="D801" s="223" t="s">
        <v>68</v>
      </c>
      <c r="E801" s="223"/>
      <c r="F801" s="223"/>
      <c r="G801" s="226"/>
      <c r="H801" s="43"/>
      <c r="I801" s="42"/>
      <c r="J801" s="42"/>
      <c r="K801" s="213"/>
      <c r="L801" s="215"/>
      <c r="M801" s="216" t="str">
        <f t="shared" si="96"/>
        <v>Muss</v>
      </c>
      <c r="N801" s="217" t="str">
        <f t="shared" si="97"/>
        <v/>
      </c>
      <c r="O801" s="217" t="str">
        <f t="shared" si="98"/>
        <v/>
      </c>
      <c r="P801" s="218" t="str">
        <f t="shared" si="99"/>
        <v/>
      </c>
      <c r="Q801" s="217" t="str">
        <f t="shared" si="100"/>
        <v/>
      </c>
      <c r="R801" s="217" t="str">
        <f t="shared" si="101"/>
        <v/>
      </c>
      <c r="S801" s="219" t="str">
        <f t="shared" si="102"/>
        <v/>
      </c>
      <c r="T801" s="220" t="str">
        <f xml:space="preserve"> IF(AND($E801&gt;0,H801&lt;&gt;""),IF( H801="A", $E801, IF( H801="B", $E801 * Prozent_B, IF( H801="C", $E801 *Prozent_C, IF( H801="D", 0, "Fehler" ) ) ) ), "")</f>
        <v/>
      </c>
      <c r="U801" s="220" t="str">
        <f xml:space="preserve"> IF( $E801&gt;0,IF(K801&gt;0, IF( K801="A", $E801, IF( K801="B", $E801 * Prozent_B, IF( K801="C", $E801 *Prozent_C, IF( K801="D", 0, "Fehler" ) ) ) ),T801), "")</f>
        <v/>
      </c>
      <c r="V801" s="213" t="str">
        <f t="shared" si="103"/>
        <v/>
      </c>
    </row>
    <row r="802" spans="1:22" ht="28.75" thickBot="1" x14ac:dyDescent="0.35">
      <c r="A802" s="222" t="s">
        <v>1738</v>
      </c>
      <c r="B802" s="223"/>
      <c r="C802" s="222" t="s">
        <v>777</v>
      </c>
      <c r="D802" s="223" t="s">
        <v>68</v>
      </c>
      <c r="E802" s="223"/>
      <c r="F802" s="223"/>
      <c r="G802" s="226"/>
      <c r="H802" s="43"/>
      <c r="I802" s="42"/>
      <c r="J802" s="42"/>
      <c r="K802" s="213"/>
      <c r="L802" s="215"/>
      <c r="M802" s="216" t="str">
        <f t="shared" si="96"/>
        <v>Muss</v>
      </c>
      <c r="N802" s="217" t="str">
        <f t="shared" si="97"/>
        <v/>
      </c>
      <c r="O802" s="217" t="str">
        <f t="shared" si="98"/>
        <v/>
      </c>
      <c r="P802" s="218" t="str">
        <f t="shared" si="99"/>
        <v/>
      </c>
      <c r="Q802" s="217" t="str">
        <f t="shared" si="100"/>
        <v/>
      </c>
      <c r="R802" s="217" t="str">
        <f t="shared" si="101"/>
        <v/>
      </c>
      <c r="S802" s="219" t="str">
        <f t="shared" si="102"/>
        <v/>
      </c>
      <c r="T802" s="220" t="str">
        <f xml:space="preserve"> IF(AND($E802&gt;0,H802&lt;&gt;""),IF( H802="A", $E802, IF( H802="B", $E802 * Prozent_B, IF( H802="C", $E802 *Prozent_C, IF( H802="D", 0, "Fehler" ) ) ) ), "")</f>
        <v/>
      </c>
      <c r="U802" s="220" t="str">
        <f xml:space="preserve"> IF( $E802&gt;0,IF(K802&gt;0, IF( K802="A", $E802, IF( K802="B", $E802 * Prozent_B, IF( K802="C", $E802 *Prozent_C, IF( K802="D", 0, "Fehler" ) ) ) ),T802), "")</f>
        <v/>
      </c>
      <c r="V802" s="213" t="str">
        <f t="shared" si="103"/>
        <v/>
      </c>
    </row>
    <row r="803" spans="1:22" ht="28.75" thickBot="1" x14ac:dyDescent="0.35">
      <c r="A803" s="222" t="s">
        <v>1739</v>
      </c>
      <c r="B803" s="223"/>
      <c r="C803" s="222" t="s">
        <v>778</v>
      </c>
      <c r="D803" s="223" t="s">
        <v>68</v>
      </c>
      <c r="E803" s="223"/>
      <c r="F803" s="223"/>
      <c r="G803" s="226"/>
      <c r="H803" s="43"/>
      <c r="I803" s="42"/>
      <c r="J803" s="42"/>
      <c r="K803" s="213"/>
      <c r="L803" s="215"/>
      <c r="M803" s="216" t="str">
        <f t="shared" si="96"/>
        <v>Muss</v>
      </c>
      <c r="N803" s="217" t="str">
        <f t="shared" si="97"/>
        <v/>
      </c>
      <c r="O803" s="217" t="str">
        <f t="shared" si="98"/>
        <v/>
      </c>
      <c r="P803" s="218" t="str">
        <f t="shared" si="99"/>
        <v/>
      </c>
      <c r="Q803" s="217" t="str">
        <f t="shared" si="100"/>
        <v/>
      </c>
      <c r="R803" s="217" t="str">
        <f t="shared" si="101"/>
        <v/>
      </c>
      <c r="S803" s="219" t="str">
        <f t="shared" si="102"/>
        <v/>
      </c>
      <c r="T803" s="220" t="str">
        <f xml:space="preserve"> IF(AND($E803&gt;0,H803&lt;&gt;""),IF( H803="A", $E803, IF( H803="B", $E803 * Prozent_B, IF( H803="C", $E803 *Prozent_C, IF( H803="D", 0, "Fehler" ) ) ) ), "")</f>
        <v/>
      </c>
      <c r="U803" s="220" t="str">
        <f xml:space="preserve"> IF( $E803&gt;0,IF(K803&gt;0, IF( K803="A", $E803, IF( K803="B", $E803 * Prozent_B, IF( K803="C", $E803 *Prozent_C, IF( K803="D", 0, "Fehler" ) ) ) ),T803), "")</f>
        <v/>
      </c>
      <c r="V803" s="213" t="str">
        <f t="shared" si="103"/>
        <v/>
      </c>
    </row>
    <row r="804" spans="1:22" ht="15.9" thickBot="1" x14ac:dyDescent="0.35">
      <c r="A804" s="222"/>
      <c r="B804" s="223"/>
      <c r="C804" s="229" t="s">
        <v>1108</v>
      </c>
      <c r="D804" s="223"/>
      <c r="E804" s="223"/>
      <c r="F804" s="223"/>
      <c r="G804" s="226"/>
      <c r="H804" s="43"/>
      <c r="I804" s="42"/>
      <c r="J804" s="42"/>
      <c r="K804" s="213"/>
      <c r="L804" s="215"/>
      <c r="M804" s="216" t="str">
        <f t="shared" si="96"/>
        <v/>
      </c>
      <c r="N804" s="217" t="str">
        <f t="shared" si="97"/>
        <v/>
      </c>
      <c r="O804" s="217" t="str">
        <f t="shared" si="98"/>
        <v/>
      </c>
      <c r="P804" s="218" t="str">
        <f t="shared" si="99"/>
        <v/>
      </c>
      <c r="Q804" s="217" t="str">
        <f t="shared" si="100"/>
        <v/>
      </c>
      <c r="R804" s="217" t="str">
        <f t="shared" si="101"/>
        <v/>
      </c>
      <c r="S804" s="219" t="str">
        <f t="shared" si="102"/>
        <v/>
      </c>
      <c r="T804" s="220" t="str">
        <f xml:space="preserve"> IF(AND($E804&gt;0,H804&lt;&gt;""),IF( H804="A", $E804, IF( H804="B", $E804 * Prozent_B, IF( H804="C", $E804 *Prozent_C, IF( H804="D", 0, "Fehler" ) ) ) ), "")</f>
        <v/>
      </c>
      <c r="U804" s="220" t="str">
        <f xml:space="preserve"> IF( $E804&gt;0,IF(K804&gt;0, IF( K804="A", $E804, IF( K804="B", $E804 * Prozent_B, IF( K804="C", $E804 *Prozent_C, IF( K804="D", 0, "Fehler" ) ) ) ),T804), "")</f>
        <v/>
      </c>
      <c r="V804" s="213" t="str">
        <f t="shared" si="103"/>
        <v/>
      </c>
    </row>
    <row r="805" spans="1:22" ht="28.75" thickBot="1" x14ac:dyDescent="0.35">
      <c r="A805" s="222" t="s">
        <v>1740</v>
      </c>
      <c r="B805" s="223"/>
      <c r="C805" s="231" t="s">
        <v>779</v>
      </c>
      <c r="D805" s="223" t="s">
        <v>68</v>
      </c>
      <c r="E805" s="223"/>
      <c r="F805" s="223"/>
      <c r="G805" s="226"/>
      <c r="H805" s="43"/>
      <c r="I805" s="42"/>
      <c r="J805" s="42"/>
      <c r="K805" s="213"/>
      <c r="L805" s="215"/>
      <c r="M805" s="216" t="str">
        <f t="shared" si="96"/>
        <v>Muss</v>
      </c>
      <c r="N805" s="217" t="str">
        <f t="shared" si="97"/>
        <v/>
      </c>
      <c r="O805" s="217" t="str">
        <f t="shared" si="98"/>
        <v/>
      </c>
      <c r="P805" s="218" t="str">
        <f t="shared" si="99"/>
        <v/>
      </c>
      <c r="Q805" s="217" t="str">
        <f t="shared" si="100"/>
        <v/>
      </c>
      <c r="R805" s="217" t="str">
        <f t="shared" si="101"/>
        <v/>
      </c>
      <c r="S805" s="219" t="str">
        <f t="shared" si="102"/>
        <v/>
      </c>
      <c r="T805" s="220" t="str">
        <f xml:space="preserve"> IF(AND($E805&gt;0,H805&lt;&gt;""),IF( H805="A", $E805, IF( H805="B", $E805 * Prozent_B, IF( H805="C", $E805 *Prozent_C, IF( H805="D", 0, "Fehler" ) ) ) ), "")</f>
        <v/>
      </c>
      <c r="U805" s="220" t="str">
        <f xml:space="preserve"> IF( $E805&gt;0,IF(K805&gt;0, IF( K805="A", $E805, IF( K805="B", $E805 * Prozent_B, IF( K805="C", $E805 *Prozent_C, IF( K805="D", 0, "Fehler" ) ) ) ),T805), "")</f>
        <v/>
      </c>
      <c r="V805" s="213" t="str">
        <f t="shared" si="103"/>
        <v/>
      </c>
    </row>
    <row r="806" spans="1:22" ht="14.6" thickBot="1" x14ac:dyDescent="0.35">
      <c r="A806" s="222" t="s">
        <v>1741</v>
      </c>
      <c r="B806" s="223"/>
      <c r="C806" s="231" t="s">
        <v>780</v>
      </c>
      <c r="D806" s="223" t="s">
        <v>68</v>
      </c>
      <c r="E806" s="223"/>
      <c r="F806" s="223"/>
      <c r="G806" s="226"/>
      <c r="H806" s="43"/>
      <c r="I806" s="42"/>
      <c r="J806" s="42"/>
      <c r="K806" s="213"/>
      <c r="L806" s="215"/>
      <c r="M806" s="216" t="str">
        <f t="shared" si="96"/>
        <v>Muss</v>
      </c>
      <c r="N806" s="217" t="str">
        <f t="shared" si="97"/>
        <v/>
      </c>
      <c r="O806" s="217" t="str">
        <f t="shared" si="98"/>
        <v/>
      </c>
      <c r="P806" s="218" t="str">
        <f t="shared" si="99"/>
        <v/>
      </c>
      <c r="Q806" s="217" t="str">
        <f t="shared" si="100"/>
        <v/>
      </c>
      <c r="R806" s="217" t="str">
        <f t="shared" si="101"/>
        <v/>
      </c>
      <c r="S806" s="219" t="str">
        <f t="shared" si="102"/>
        <v/>
      </c>
      <c r="T806" s="220" t="str">
        <f xml:space="preserve"> IF(AND($E806&gt;0,H806&lt;&gt;""),IF( H806="A", $E806, IF( H806="B", $E806 * Prozent_B, IF( H806="C", $E806 *Prozent_C, IF( H806="D", 0, "Fehler" ) ) ) ), "")</f>
        <v/>
      </c>
      <c r="U806" s="220" t="str">
        <f xml:space="preserve"> IF( $E806&gt;0,IF(K806&gt;0, IF( K806="A", $E806, IF( K806="B", $E806 * Prozent_B, IF( K806="C", $E806 *Prozent_C, IF( K806="D", 0, "Fehler" ) ) ) ),T806), "")</f>
        <v/>
      </c>
      <c r="V806" s="213" t="str">
        <f t="shared" si="103"/>
        <v/>
      </c>
    </row>
    <row r="807" spans="1:22" ht="42.9" thickBot="1" x14ac:dyDescent="0.35">
      <c r="A807" s="222" t="s">
        <v>1742</v>
      </c>
      <c r="B807" s="223"/>
      <c r="C807" s="231" t="s">
        <v>781</v>
      </c>
      <c r="D807" s="223" t="s">
        <v>68</v>
      </c>
      <c r="E807" s="223"/>
      <c r="F807" s="223"/>
      <c r="G807" s="226"/>
      <c r="H807" s="43"/>
      <c r="I807" s="42"/>
      <c r="J807" s="42"/>
      <c r="K807" s="213"/>
      <c r="L807" s="215"/>
      <c r="M807" s="216" t="str">
        <f t="shared" si="96"/>
        <v>Muss</v>
      </c>
      <c r="N807" s="217" t="str">
        <f t="shared" si="97"/>
        <v/>
      </c>
      <c r="O807" s="217" t="str">
        <f t="shared" si="98"/>
        <v/>
      </c>
      <c r="P807" s="218" t="str">
        <f t="shared" si="99"/>
        <v/>
      </c>
      <c r="Q807" s="217" t="str">
        <f t="shared" si="100"/>
        <v/>
      </c>
      <c r="R807" s="217" t="str">
        <f t="shared" si="101"/>
        <v/>
      </c>
      <c r="S807" s="219" t="str">
        <f t="shared" si="102"/>
        <v/>
      </c>
      <c r="T807" s="220" t="str">
        <f xml:space="preserve"> IF(AND($E807&gt;0,H807&lt;&gt;""),IF( H807="A", $E807, IF( H807="B", $E807 * Prozent_B, IF( H807="C", $E807 *Prozent_C, IF( H807="D", 0, "Fehler" ) ) ) ), "")</f>
        <v/>
      </c>
      <c r="U807" s="220" t="str">
        <f xml:space="preserve"> IF( $E807&gt;0,IF(K807&gt;0, IF( K807="A", $E807, IF( K807="B", $E807 * Prozent_B, IF( K807="C", $E807 *Prozent_C, IF( K807="D", 0, "Fehler" ) ) ) ),T807), "")</f>
        <v/>
      </c>
      <c r="V807" s="213" t="str">
        <f t="shared" si="103"/>
        <v/>
      </c>
    </row>
    <row r="808" spans="1:22" ht="14.6" thickBot="1" x14ac:dyDescent="0.35">
      <c r="A808" s="222" t="s">
        <v>1743</v>
      </c>
      <c r="B808" s="223"/>
      <c r="C808" s="222" t="s">
        <v>782</v>
      </c>
      <c r="D808" s="223" t="s">
        <v>68</v>
      </c>
      <c r="E808" s="223"/>
      <c r="F808" s="223"/>
      <c r="G808" s="226"/>
      <c r="H808" s="43"/>
      <c r="I808" s="42"/>
      <c r="J808" s="42"/>
      <c r="K808" s="213"/>
      <c r="L808" s="215"/>
      <c r="M808" s="216" t="str">
        <f t="shared" si="96"/>
        <v>Muss</v>
      </c>
      <c r="N808" s="217" t="str">
        <f t="shared" si="97"/>
        <v/>
      </c>
      <c r="O808" s="217" t="str">
        <f t="shared" si="98"/>
        <v/>
      </c>
      <c r="P808" s="218" t="str">
        <f t="shared" si="99"/>
        <v/>
      </c>
      <c r="Q808" s="217" t="str">
        <f t="shared" si="100"/>
        <v/>
      </c>
      <c r="R808" s="217" t="str">
        <f t="shared" si="101"/>
        <v/>
      </c>
      <c r="S808" s="219" t="str">
        <f t="shared" si="102"/>
        <v/>
      </c>
      <c r="T808" s="220" t="str">
        <f xml:space="preserve"> IF(AND($E808&gt;0,H808&lt;&gt;""),IF( H808="A", $E808, IF( H808="B", $E808 * Prozent_B, IF( H808="C", $E808 *Prozent_C, IF( H808="D", 0, "Fehler" ) ) ) ), "")</f>
        <v/>
      </c>
      <c r="U808" s="220" t="str">
        <f xml:space="preserve"> IF( $E808&gt;0,IF(K808&gt;0, IF( K808="A", $E808, IF( K808="B", $E808 * Prozent_B, IF( K808="C", $E808 *Prozent_C, IF( K808="D", 0, "Fehler" ) ) ) ),T808), "")</f>
        <v/>
      </c>
      <c r="V808" s="213" t="str">
        <f t="shared" si="103"/>
        <v/>
      </c>
    </row>
    <row r="809" spans="1:22" ht="42.9" thickBot="1" x14ac:dyDescent="0.35">
      <c r="A809" s="222" t="s">
        <v>1744</v>
      </c>
      <c r="B809" s="223"/>
      <c r="C809" s="222" t="s">
        <v>783</v>
      </c>
      <c r="D809" s="223" t="s">
        <v>68</v>
      </c>
      <c r="E809" s="223"/>
      <c r="F809" s="223"/>
      <c r="G809" s="226"/>
      <c r="H809" s="43"/>
      <c r="I809" s="42"/>
      <c r="J809" s="42"/>
      <c r="K809" s="213"/>
      <c r="L809" s="215"/>
      <c r="M809" s="216" t="str">
        <f t="shared" si="96"/>
        <v>Muss</v>
      </c>
      <c r="N809" s="217" t="str">
        <f t="shared" si="97"/>
        <v/>
      </c>
      <c r="O809" s="217" t="str">
        <f t="shared" si="98"/>
        <v/>
      </c>
      <c r="P809" s="218" t="str">
        <f t="shared" si="99"/>
        <v/>
      </c>
      <c r="Q809" s="217" t="str">
        <f t="shared" si="100"/>
        <v/>
      </c>
      <c r="R809" s="217" t="str">
        <f t="shared" si="101"/>
        <v/>
      </c>
      <c r="S809" s="219" t="str">
        <f t="shared" si="102"/>
        <v/>
      </c>
      <c r="T809" s="220" t="str">
        <f xml:space="preserve"> IF(AND($E809&gt;0,H809&lt;&gt;""),IF( H809="A", $E809, IF( H809="B", $E809 * Prozent_B, IF( H809="C", $E809 *Prozent_C, IF( H809="D", 0, "Fehler" ) ) ) ), "")</f>
        <v/>
      </c>
      <c r="U809" s="220" t="str">
        <f xml:space="preserve"> IF( $E809&gt;0,IF(K809&gt;0, IF( K809="A", $E809, IF( K809="B", $E809 * Prozent_B, IF( K809="C", $E809 *Prozent_C, IF( K809="D", 0, "Fehler" ) ) ) ),T809), "")</f>
        <v/>
      </c>
      <c r="V809" s="213" t="str">
        <f t="shared" si="103"/>
        <v/>
      </c>
    </row>
    <row r="810" spans="1:22" ht="14.6" thickBot="1" x14ac:dyDescent="0.35">
      <c r="A810" s="222" t="s">
        <v>1745</v>
      </c>
      <c r="B810" s="223"/>
      <c r="C810" s="222" t="s">
        <v>784</v>
      </c>
      <c r="D810" s="223"/>
      <c r="E810" s="223">
        <v>20</v>
      </c>
      <c r="F810" s="223"/>
      <c r="G810" s="226"/>
      <c r="H810" s="43"/>
      <c r="I810" s="42"/>
      <c r="J810" s="42"/>
      <c r="K810" s="213"/>
      <c r="L810" s="215"/>
      <c r="M810" s="216" t="str">
        <f t="shared" si="96"/>
        <v>Soll</v>
      </c>
      <c r="N810" s="217" t="str">
        <f t="shared" si="97"/>
        <v/>
      </c>
      <c r="O810" s="217" t="str">
        <f t="shared" si="98"/>
        <v/>
      </c>
      <c r="P810" s="218" t="str">
        <f t="shared" si="99"/>
        <v/>
      </c>
      <c r="Q810" s="217" t="str">
        <f t="shared" si="100"/>
        <v/>
      </c>
      <c r="R810" s="217" t="str">
        <f t="shared" si="101"/>
        <v/>
      </c>
      <c r="S810" s="219" t="str">
        <f t="shared" si="102"/>
        <v/>
      </c>
      <c r="T810" s="220" t="str">
        <f xml:space="preserve"> IF(AND($E810&gt;0,H810&lt;&gt;""),IF( H810="A", $E810, IF( H810="B", $E810 * Prozent_B, IF( H810="C", $E810 *Prozent_C, IF( H810="D", 0, "Fehler" ) ) ) ), "")</f>
        <v/>
      </c>
      <c r="U810" s="220" t="str">
        <f xml:space="preserve"> IF( $E810&gt;0,IF(K810&gt;0, IF( K810="A", $E810, IF( K810="B", $E810 * Prozent_B, IF( K810="C", $E810 *Prozent_C, IF( K810="D", 0, "Fehler" ) ) ) ),T810), "")</f>
        <v/>
      </c>
      <c r="V810" s="213" t="str">
        <f t="shared" si="103"/>
        <v/>
      </c>
    </row>
    <row r="811" spans="1:22" ht="28.75" thickBot="1" x14ac:dyDescent="0.35">
      <c r="A811" s="222" t="s">
        <v>1746</v>
      </c>
      <c r="B811" s="223"/>
      <c r="C811" s="222" t="s">
        <v>785</v>
      </c>
      <c r="D811" s="223"/>
      <c r="E811" s="223">
        <v>20</v>
      </c>
      <c r="F811" s="223"/>
      <c r="G811" s="226"/>
      <c r="H811" s="43"/>
      <c r="I811" s="42"/>
      <c r="J811" s="42"/>
      <c r="K811" s="213"/>
      <c r="L811" s="215"/>
      <c r="M811" s="216" t="str">
        <f t="shared" si="96"/>
        <v>Soll</v>
      </c>
      <c r="N811" s="217" t="str">
        <f t="shared" si="97"/>
        <v/>
      </c>
      <c r="O811" s="217" t="str">
        <f t="shared" si="98"/>
        <v/>
      </c>
      <c r="P811" s="218" t="str">
        <f t="shared" si="99"/>
        <v/>
      </c>
      <c r="Q811" s="217" t="str">
        <f t="shared" si="100"/>
        <v/>
      </c>
      <c r="R811" s="217" t="str">
        <f t="shared" si="101"/>
        <v/>
      </c>
      <c r="S811" s="219" t="str">
        <f t="shared" si="102"/>
        <v/>
      </c>
      <c r="T811" s="220" t="str">
        <f xml:space="preserve"> IF(AND($E811&gt;0,H811&lt;&gt;""),IF( H811="A", $E811, IF( H811="B", $E811 * Prozent_B, IF( H811="C", $E811 *Prozent_C, IF( H811="D", 0, "Fehler" ) ) ) ), "")</f>
        <v/>
      </c>
      <c r="U811" s="220" t="str">
        <f xml:space="preserve"> IF( $E811&gt;0,IF(K811&gt;0, IF( K811="A", $E811, IF( K811="B", $E811 * Prozent_B, IF( K811="C", $E811 *Prozent_C, IF( K811="D", 0, "Fehler" ) ) ) ),T811), "")</f>
        <v/>
      </c>
      <c r="V811" s="213" t="str">
        <f t="shared" si="103"/>
        <v/>
      </c>
    </row>
    <row r="812" spans="1:22" ht="28.75" thickBot="1" x14ac:dyDescent="0.35">
      <c r="A812" s="222" t="s">
        <v>1747</v>
      </c>
      <c r="B812" s="223"/>
      <c r="C812" s="222" t="s">
        <v>786</v>
      </c>
      <c r="D812" s="223"/>
      <c r="E812" s="223">
        <v>20</v>
      </c>
      <c r="F812" s="223"/>
      <c r="G812" s="226"/>
      <c r="H812" s="43"/>
      <c r="I812" s="42"/>
      <c r="J812" s="42"/>
      <c r="K812" s="213"/>
      <c r="L812" s="215"/>
      <c r="M812" s="216" t="str">
        <f t="shared" si="96"/>
        <v>Soll</v>
      </c>
      <c r="N812" s="217" t="str">
        <f t="shared" si="97"/>
        <v/>
      </c>
      <c r="O812" s="217" t="str">
        <f t="shared" si="98"/>
        <v/>
      </c>
      <c r="P812" s="218" t="str">
        <f t="shared" si="99"/>
        <v/>
      </c>
      <c r="Q812" s="217" t="str">
        <f t="shared" si="100"/>
        <v/>
      </c>
      <c r="R812" s="217" t="str">
        <f t="shared" si="101"/>
        <v/>
      </c>
      <c r="S812" s="219" t="str">
        <f t="shared" si="102"/>
        <v/>
      </c>
      <c r="T812" s="220" t="str">
        <f xml:space="preserve"> IF(AND($E812&gt;0,H812&lt;&gt;""),IF( H812="A", $E812, IF( H812="B", $E812 * Prozent_B, IF( H812="C", $E812 *Prozent_C, IF( H812="D", 0, "Fehler" ) ) ) ), "")</f>
        <v/>
      </c>
      <c r="U812" s="220" t="str">
        <f xml:space="preserve"> IF( $E812&gt;0,IF(K812&gt;0, IF( K812="A", $E812, IF( K812="B", $E812 * Prozent_B, IF( K812="C", $E812 *Prozent_C, IF( K812="D", 0, "Fehler" ) ) ) ),T812), "")</f>
        <v/>
      </c>
      <c r="V812" s="213" t="str">
        <f t="shared" si="103"/>
        <v/>
      </c>
    </row>
    <row r="813" spans="1:22" ht="71.150000000000006" thickBot="1" x14ac:dyDescent="0.35">
      <c r="A813" s="222" t="s">
        <v>1748</v>
      </c>
      <c r="B813" s="223"/>
      <c r="C813" s="222" t="s">
        <v>787</v>
      </c>
      <c r="D813" s="223"/>
      <c r="E813" s="223">
        <v>50</v>
      </c>
      <c r="F813" s="223"/>
      <c r="G813" s="226"/>
      <c r="H813" s="43"/>
      <c r="I813" s="42"/>
      <c r="J813" s="42"/>
      <c r="K813" s="213"/>
      <c r="L813" s="215"/>
      <c r="M813" s="216" t="str">
        <f t="shared" si="96"/>
        <v>Soll</v>
      </c>
      <c r="N813" s="217" t="str">
        <f t="shared" si="97"/>
        <v/>
      </c>
      <c r="O813" s="217" t="str">
        <f t="shared" si="98"/>
        <v/>
      </c>
      <c r="P813" s="218" t="str">
        <f t="shared" si="99"/>
        <v/>
      </c>
      <c r="Q813" s="217" t="str">
        <f t="shared" si="100"/>
        <v/>
      </c>
      <c r="R813" s="217" t="str">
        <f t="shared" si="101"/>
        <v/>
      </c>
      <c r="S813" s="219" t="str">
        <f t="shared" si="102"/>
        <v/>
      </c>
      <c r="T813" s="220" t="str">
        <f xml:space="preserve"> IF(AND($E813&gt;0,H813&lt;&gt;""),IF( H813="A", $E813, IF( H813="B", $E813 * Prozent_B, IF( H813="C", $E813 *Prozent_C, IF( H813="D", 0, "Fehler" ) ) ) ), "")</f>
        <v/>
      </c>
      <c r="U813" s="220" t="str">
        <f xml:space="preserve"> IF( $E813&gt;0,IF(K813&gt;0, IF( K813="A", $E813, IF( K813="B", $E813 * Prozent_B, IF( K813="C", $E813 *Prozent_C, IF( K813="D", 0, "Fehler" ) ) ) ),T813), "")</f>
        <v/>
      </c>
      <c r="V813" s="213" t="str">
        <f t="shared" si="103"/>
        <v/>
      </c>
    </row>
    <row r="814" spans="1:22" ht="28.75" thickBot="1" x14ac:dyDescent="0.35">
      <c r="A814" s="222" t="s">
        <v>1749</v>
      </c>
      <c r="B814" s="223"/>
      <c r="C814" s="231" t="s">
        <v>788</v>
      </c>
      <c r="D814" s="223" t="s">
        <v>68</v>
      </c>
      <c r="E814" s="223"/>
      <c r="F814" s="223"/>
      <c r="G814" s="226"/>
      <c r="H814" s="43"/>
      <c r="I814" s="42"/>
      <c r="J814" s="42"/>
      <c r="K814" s="213"/>
      <c r="L814" s="215"/>
      <c r="M814" s="216" t="str">
        <f t="shared" si="96"/>
        <v>Muss</v>
      </c>
      <c r="N814" s="217" t="str">
        <f t="shared" si="97"/>
        <v/>
      </c>
      <c r="O814" s="217" t="str">
        <f t="shared" si="98"/>
        <v/>
      </c>
      <c r="P814" s="218" t="str">
        <f t="shared" si="99"/>
        <v/>
      </c>
      <c r="Q814" s="217" t="str">
        <f t="shared" si="100"/>
        <v/>
      </c>
      <c r="R814" s="217" t="str">
        <f t="shared" si="101"/>
        <v/>
      </c>
      <c r="S814" s="219" t="str">
        <f t="shared" si="102"/>
        <v/>
      </c>
      <c r="T814" s="220" t="str">
        <f xml:space="preserve"> IF(AND($E814&gt;0,H814&lt;&gt;""),IF( H814="A", $E814, IF( H814="B", $E814 * Prozent_B, IF( H814="C", $E814 *Prozent_C, IF( H814="D", 0, "Fehler" ) ) ) ), "")</f>
        <v/>
      </c>
      <c r="U814" s="220" t="str">
        <f xml:space="preserve"> IF( $E814&gt;0,IF(K814&gt;0, IF( K814="A", $E814, IF( K814="B", $E814 * Prozent_B, IF( K814="C", $E814 *Prozent_C, IF( K814="D", 0, "Fehler" ) ) ) ),T814), "")</f>
        <v/>
      </c>
      <c r="V814" s="213" t="str">
        <f t="shared" si="103"/>
        <v/>
      </c>
    </row>
    <row r="815" spans="1:22" ht="85.3" thickBot="1" x14ac:dyDescent="0.35">
      <c r="A815" s="222" t="s">
        <v>1750</v>
      </c>
      <c r="B815" s="223"/>
      <c r="C815" s="231" t="s">
        <v>789</v>
      </c>
      <c r="D815" s="223" t="s">
        <v>68</v>
      </c>
      <c r="E815" s="223"/>
      <c r="F815" s="223" t="s">
        <v>326</v>
      </c>
      <c r="G815" s="226"/>
      <c r="H815" s="43"/>
      <c r="I815" s="42"/>
      <c r="J815" s="42"/>
      <c r="K815" s="213"/>
      <c r="L815" s="215"/>
      <c r="M815" s="216" t="str">
        <f t="shared" si="96"/>
        <v>Muss</v>
      </c>
      <c r="N815" s="217" t="str">
        <f t="shared" si="97"/>
        <v>Fehler</v>
      </c>
      <c r="O815" s="217" t="str">
        <f t="shared" si="98"/>
        <v/>
      </c>
      <c r="P815" s="218" t="str">
        <f t="shared" si="99"/>
        <v/>
      </c>
      <c r="Q815" s="217" t="str">
        <f t="shared" si="100"/>
        <v/>
      </c>
      <c r="R815" s="217" t="str">
        <f t="shared" si="101"/>
        <v/>
      </c>
      <c r="S815" s="219" t="str">
        <f t="shared" si="102"/>
        <v xml:space="preserve"> 'E' richtig?</v>
      </c>
      <c r="T815" s="220" t="str">
        <f xml:space="preserve"> IF(AND($E815&gt;0,H815&lt;&gt;""),IF( H815="A", $E815, IF( H815="B", $E815 * Prozent_B, IF( H815="C", $E815 *Prozent_C, IF( H815="D", 0, "Fehler" ) ) ) ), "")</f>
        <v/>
      </c>
      <c r="U815" s="220" t="str">
        <f xml:space="preserve"> IF( $E815&gt;0,IF(K815&gt;0, IF( K815="A", $E815, IF( K815="B", $E815 * Prozent_B, IF( K815="C", $E815 *Prozent_C, IF( K815="D", 0, "Fehler" ) ) ) ),T815), "")</f>
        <v/>
      </c>
      <c r="V815" s="213" t="str">
        <f t="shared" si="103"/>
        <v/>
      </c>
    </row>
    <row r="816" spans="1:22" ht="15.9" thickBot="1" x14ac:dyDescent="0.35">
      <c r="A816" s="222"/>
      <c r="B816" s="223"/>
      <c r="C816" s="229" t="s">
        <v>1109</v>
      </c>
      <c r="D816" s="223"/>
      <c r="E816" s="223"/>
      <c r="F816" s="223"/>
      <c r="G816" s="226"/>
      <c r="H816" s="43"/>
      <c r="I816" s="42"/>
      <c r="J816" s="42"/>
      <c r="K816" s="213"/>
      <c r="L816" s="215"/>
      <c r="M816" s="216" t="str">
        <f t="shared" si="96"/>
        <v/>
      </c>
      <c r="N816" s="217" t="str">
        <f t="shared" si="97"/>
        <v/>
      </c>
      <c r="O816" s="217" t="str">
        <f t="shared" si="98"/>
        <v/>
      </c>
      <c r="P816" s="218" t="str">
        <f t="shared" si="99"/>
        <v/>
      </c>
      <c r="Q816" s="217" t="str">
        <f t="shared" si="100"/>
        <v/>
      </c>
      <c r="R816" s="217" t="str">
        <f t="shared" si="101"/>
        <v/>
      </c>
      <c r="S816" s="219" t="str">
        <f t="shared" si="102"/>
        <v/>
      </c>
      <c r="T816" s="220" t="str">
        <f xml:space="preserve"> IF(AND($E816&gt;0,H816&lt;&gt;""),IF( H816="A", $E816, IF( H816="B", $E816 * Prozent_B, IF( H816="C", $E816 *Prozent_C, IF( H816="D", 0, "Fehler" ) ) ) ), "")</f>
        <v/>
      </c>
      <c r="U816" s="220" t="str">
        <f xml:space="preserve"> IF( $E816&gt;0,IF(K816&gt;0, IF( K816="A", $E816, IF( K816="B", $E816 * Prozent_B, IF( K816="C", $E816 *Prozent_C, IF( K816="D", 0, "Fehler" ) ) ) ),T816), "")</f>
        <v/>
      </c>
      <c r="V816" s="213" t="str">
        <f t="shared" si="103"/>
        <v/>
      </c>
    </row>
    <row r="817" spans="1:22" ht="28.75" thickBot="1" x14ac:dyDescent="0.35">
      <c r="A817" s="222" t="s">
        <v>1751</v>
      </c>
      <c r="B817" s="223"/>
      <c r="C817" s="222" t="s">
        <v>790</v>
      </c>
      <c r="D817" s="223" t="s">
        <v>68</v>
      </c>
      <c r="E817" s="223"/>
      <c r="F817" s="223"/>
      <c r="G817" s="226"/>
      <c r="H817" s="43"/>
      <c r="I817" s="42"/>
      <c r="J817" s="42"/>
      <c r="K817" s="213"/>
      <c r="L817" s="215"/>
      <c r="M817" s="216" t="str">
        <f t="shared" si="96"/>
        <v>Muss</v>
      </c>
      <c r="N817" s="217" t="str">
        <f t="shared" si="97"/>
        <v/>
      </c>
      <c r="O817" s="217" t="str">
        <f t="shared" si="98"/>
        <v/>
      </c>
      <c r="P817" s="218" t="str">
        <f t="shared" si="99"/>
        <v/>
      </c>
      <c r="Q817" s="217" t="str">
        <f t="shared" si="100"/>
        <v/>
      </c>
      <c r="R817" s="217" t="str">
        <f t="shared" si="101"/>
        <v/>
      </c>
      <c r="S817" s="219" t="str">
        <f t="shared" si="102"/>
        <v/>
      </c>
      <c r="T817" s="220" t="str">
        <f xml:space="preserve"> IF(AND($E817&gt;0,H817&lt;&gt;""),IF( H817="A", $E817, IF( H817="B", $E817 * Prozent_B, IF( H817="C", $E817 *Prozent_C, IF( H817="D", 0, "Fehler" ) ) ) ), "")</f>
        <v/>
      </c>
      <c r="U817" s="220" t="str">
        <f xml:space="preserve"> IF( $E817&gt;0,IF(K817&gt;0, IF( K817="A", $E817, IF( K817="B", $E817 * Prozent_B, IF( K817="C", $E817 *Prozent_C, IF( K817="D", 0, "Fehler" ) ) ) ),T817), "")</f>
        <v/>
      </c>
      <c r="V817" s="213" t="str">
        <f t="shared" si="103"/>
        <v/>
      </c>
    </row>
    <row r="818" spans="1:22" ht="57" thickBot="1" x14ac:dyDescent="0.35">
      <c r="A818" s="222" t="s">
        <v>1752</v>
      </c>
      <c r="B818" s="223"/>
      <c r="C818" s="222" t="s">
        <v>791</v>
      </c>
      <c r="D818" s="223" t="s">
        <v>68</v>
      </c>
      <c r="E818" s="223"/>
      <c r="F818" s="223"/>
      <c r="G818" s="226"/>
      <c r="H818" s="43"/>
      <c r="I818" s="42"/>
      <c r="J818" s="42"/>
      <c r="K818" s="213"/>
      <c r="L818" s="215"/>
      <c r="M818" s="216" t="str">
        <f t="shared" si="96"/>
        <v>Muss</v>
      </c>
      <c r="N818" s="217" t="str">
        <f t="shared" si="97"/>
        <v/>
      </c>
      <c r="O818" s="217" t="str">
        <f t="shared" si="98"/>
        <v/>
      </c>
      <c r="P818" s="218" t="str">
        <f t="shared" si="99"/>
        <v/>
      </c>
      <c r="Q818" s="217" t="str">
        <f t="shared" si="100"/>
        <v/>
      </c>
      <c r="R818" s="217" t="str">
        <f t="shared" si="101"/>
        <v/>
      </c>
      <c r="S818" s="219" t="str">
        <f t="shared" si="102"/>
        <v/>
      </c>
      <c r="T818" s="220" t="str">
        <f xml:space="preserve"> IF(AND($E818&gt;0,H818&lt;&gt;""),IF( H818="A", $E818, IF( H818="B", $E818 * Prozent_B, IF( H818="C", $E818 *Prozent_C, IF( H818="D", 0, "Fehler" ) ) ) ), "")</f>
        <v/>
      </c>
      <c r="U818" s="220" t="str">
        <f xml:space="preserve"> IF( $E818&gt;0,IF(K818&gt;0, IF( K818="A", $E818, IF( K818="B", $E818 * Prozent_B, IF( K818="C", $E818 *Prozent_C, IF( K818="D", 0, "Fehler" ) ) ) ),T818), "")</f>
        <v/>
      </c>
      <c r="V818" s="213" t="str">
        <f t="shared" si="103"/>
        <v/>
      </c>
    </row>
    <row r="819" spans="1:22" ht="170.15" thickBot="1" x14ac:dyDescent="0.35">
      <c r="A819" s="222" t="s">
        <v>1753</v>
      </c>
      <c r="B819" s="223"/>
      <c r="C819" s="222" t="s">
        <v>792</v>
      </c>
      <c r="D819" s="223" t="s">
        <v>68</v>
      </c>
      <c r="E819" s="223"/>
      <c r="F819" s="223"/>
      <c r="G819" s="226"/>
      <c r="H819" s="43"/>
      <c r="I819" s="42"/>
      <c r="J819" s="42"/>
      <c r="K819" s="213"/>
      <c r="L819" s="215"/>
      <c r="M819" s="216" t="str">
        <f t="shared" si="96"/>
        <v>Muss</v>
      </c>
      <c r="N819" s="217" t="str">
        <f t="shared" si="97"/>
        <v/>
      </c>
      <c r="O819" s="217" t="str">
        <f t="shared" si="98"/>
        <v/>
      </c>
      <c r="P819" s="218" t="str">
        <f t="shared" si="99"/>
        <v/>
      </c>
      <c r="Q819" s="217" t="str">
        <f t="shared" si="100"/>
        <v/>
      </c>
      <c r="R819" s="217" t="str">
        <f t="shared" si="101"/>
        <v/>
      </c>
      <c r="S819" s="219" t="str">
        <f t="shared" si="102"/>
        <v/>
      </c>
      <c r="T819" s="220" t="str">
        <f xml:space="preserve"> IF(AND($E819&gt;0,H819&lt;&gt;""),IF( H819="A", $E819, IF( H819="B", $E819 * Prozent_B, IF( H819="C", $E819 *Prozent_C, IF( H819="D", 0, "Fehler" ) ) ) ), "")</f>
        <v/>
      </c>
      <c r="U819" s="220" t="str">
        <f xml:space="preserve"> IF( $E819&gt;0,IF(K819&gt;0, IF( K819="A", $E819, IF( K819="B", $E819 * Prozent_B, IF( K819="C", $E819 *Prozent_C, IF( K819="D", 0, "Fehler" ) ) ) ),T819), "")</f>
        <v/>
      </c>
      <c r="V819" s="213" t="str">
        <f t="shared" si="103"/>
        <v/>
      </c>
    </row>
    <row r="820" spans="1:22" ht="28.75" thickBot="1" x14ac:dyDescent="0.35">
      <c r="A820" s="222" t="s">
        <v>1754</v>
      </c>
      <c r="B820" s="223"/>
      <c r="C820" s="222" t="s">
        <v>793</v>
      </c>
      <c r="D820" s="223" t="s">
        <v>68</v>
      </c>
      <c r="E820" s="223"/>
      <c r="F820" s="223"/>
      <c r="G820" s="226"/>
      <c r="H820" s="43"/>
      <c r="I820" s="42"/>
      <c r="J820" s="42"/>
      <c r="K820" s="213"/>
      <c r="L820" s="215"/>
      <c r="M820" s="216" t="str">
        <f t="shared" si="96"/>
        <v>Muss</v>
      </c>
      <c r="N820" s="217" t="str">
        <f t="shared" si="97"/>
        <v/>
      </c>
      <c r="O820" s="217" t="str">
        <f t="shared" si="98"/>
        <v/>
      </c>
      <c r="P820" s="218" t="str">
        <f t="shared" si="99"/>
        <v/>
      </c>
      <c r="Q820" s="217" t="str">
        <f t="shared" si="100"/>
        <v/>
      </c>
      <c r="R820" s="217" t="str">
        <f t="shared" si="101"/>
        <v/>
      </c>
      <c r="S820" s="219" t="str">
        <f t="shared" si="102"/>
        <v/>
      </c>
      <c r="T820" s="220" t="str">
        <f xml:space="preserve"> IF(AND($E820&gt;0,H820&lt;&gt;""),IF( H820="A", $E820, IF( H820="B", $E820 * Prozent_B, IF( H820="C", $E820 *Prozent_C, IF( H820="D", 0, "Fehler" ) ) ) ), "")</f>
        <v/>
      </c>
      <c r="U820" s="220" t="str">
        <f xml:space="preserve"> IF( $E820&gt;0,IF(K820&gt;0, IF( K820="A", $E820, IF( K820="B", $E820 * Prozent_B, IF( K820="C", $E820 *Prozent_C, IF( K820="D", 0, "Fehler" ) ) ) ),T820), "")</f>
        <v/>
      </c>
      <c r="V820" s="213" t="str">
        <f t="shared" si="103"/>
        <v/>
      </c>
    </row>
    <row r="821" spans="1:22" ht="15.9" thickBot="1" x14ac:dyDescent="0.35">
      <c r="A821" s="222"/>
      <c r="B821" s="223"/>
      <c r="C821" s="229" t="s">
        <v>1110</v>
      </c>
      <c r="D821" s="223"/>
      <c r="E821" s="223"/>
      <c r="F821" s="223"/>
      <c r="G821" s="226"/>
      <c r="H821" s="43"/>
      <c r="I821" s="42"/>
      <c r="J821" s="42"/>
      <c r="K821" s="213"/>
      <c r="L821" s="215"/>
      <c r="M821" s="216" t="str">
        <f t="shared" si="96"/>
        <v/>
      </c>
      <c r="N821" s="217" t="str">
        <f t="shared" si="97"/>
        <v/>
      </c>
      <c r="O821" s="217" t="str">
        <f t="shared" si="98"/>
        <v/>
      </c>
      <c r="P821" s="218" t="str">
        <f t="shared" si="99"/>
        <v/>
      </c>
      <c r="Q821" s="217" t="str">
        <f t="shared" si="100"/>
        <v/>
      </c>
      <c r="R821" s="217" t="str">
        <f t="shared" si="101"/>
        <v/>
      </c>
      <c r="S821" s="219" t="str">
        <f t="shared" si="102"/>
        <v/>
      </c>
      <c r="T821" s="220" t="str">
        <f xml:space="preserve"> IF(AND($E821&gt;0,H821&lt;&gt;""),IF( H821="A", $E821, IF( H821="B", $E821 * Prozent_B, IF( H821="C", $E821 *Prozent_C, IF( H821="D", 0, "Fehler" ) ) ) ), "")</f>
        <v/>
      </c>
      <c r="U821" s="220" t="str">
        <f xml:space="preserve"> IF( $E821&gt;0,IF(K821&gt;0, IF( K821="A", $E821, IF( K821="B", $E821 * Prozent_B, IF( K821="C", $E821 *Prozent_C, IF( K821="D", 0, "Fehler" ) ) ) ),T821), "")</f>
        <v/>
      </c>
      <c r="V821" s="213" t="str">
        <f t="shared" si="103"/>
        <v/>
      </c>
    </row>
    <row r="822" spans="1:22" ht="14.6" thickBot="1" x14ac:dyDescent="0.35">
      <c r="A822" s="222"/>
      <c r="B822" s="223"/>
      <c r="C822" s="222" t="s">
        <v>794</v>
      </c>
      <c r="D822" s="223"/>
      <c r="E822" s="223"/>
      <c r="F822" s="223"/>
      <c r="G822" s="226"/>
      <c r="H822" s="43"/>
      <c r="I822" s="42"/>
      <c r="J822" s="42"/>
      <c r="K822" s="213"/>
      <c r="L822" s="215"/>
      <c r="M822" s="216" t="str">
        <f t="shared" si="96"/>
        <v/>
      </c>
      <c r="N822" s="217" t="str">
        <f t="shared" si="97"/>
        <v/>
      </c>
      <c r="O822" s="217" t="str">
        <f t="shared" si="98"/>
        <v/>
      </c>
      <c r="P822" s="218" t="str">
        <f t="shared" si="99"/>
        <v/>
      </c>
      <c r="Q822" s="217" t="str">
        <f t="shared" si="100"/>
        <v/>
      </c>
      <c r="R822" s="217" t="str">
        <f t="shared" si="101"/>
        <v/>
      </c>
      <c r="S822" s="219" t="str">
        <f t="shared" si="102"/>
        <v/>
      </c>
      <c r="T822" s="220" t="str">
        <f xml:space="preserve"> IF(AND($E822&gt;0,H822&lt;&gt;""),IF( H822="A", $E822, IF( H822="B", $E822 * Prozent_B, IF( H822="C", $E822 *Prozent_C, IF( H822="D", 0, "Fehler" ) ) ) ), "")</f>
        <v/>
      </c>
      <c r="U822" s="220" t="str">
        <f xml:space="preserve"> IF( $E822&gt;0,IF(K822&gt;0, IF( K822="A", $E822, IF( K822="B", $E822 * Prozent_B, IF( K822="C", $E822 *Prozent_C, IF( K822="D", 0, "Fehler" ) ) ) ),T822), "")</f>
        <v/>
      </c>
      <c r="V822" s="213" t="str">
        <f t="shared" si="103"/>
        <v/>
      </c>
    </row>
    <row r="823" spans="1:22" ht="14.6" thickBot="1" x14ac:dyDescent="0.35">
      <c r="A823" s="222" t="s">
        <v>1755</v>
      </c>
      <c r="B823" s="223"/>
      <c r="C823" s="222" t="s">
        <v>1111</v>
      </c>
      <c r="D823" s="223" t="s">
        <v>68</v>
      </c>
      <c r="E823" s="223"/>
      <c r="F823" s="223"/>
      <c r="G823" s="226"/>
      <c r="H823" s="43"/>
      <c r="I823" s="42"/>
      <c r="J823" s="42"/>
      <c r="K823" s="213"/>
      <c r="L823" s="215"/>
      <c r="M823" s="216" t="str">
        <f t="shared" si="96"/>
        <v>Muss</v>
      </c>
      <c r="N823" s="217" t="str">
        <f t="shared" si="97"/>
        <v/>
      </c>
      <c r="O823" s="217" t="str">
        <f t="shared" si="98"/>
        <v/>
      </c>
      <c r="P823" s="218" t="str">
        <f t="shared" si="99"/>
        <v/>
      </c>
      <c r="Q823" s="217" t="str">
        <f t="shared" si="100"/>
        <v/>
      </c>
      <c r="R823" s="217" t="str">
        <f t="shared" si="101"/>
        <v/>
      </c>
      <c r="S823" s="219" t="str">
        <f t="shared" si="102"/>
        <v/>
      </c>
      <c r="T823" s="220" t="str">
        <f xml:space="preserve"> IF(AND($E823&gt;0,H823&lt;&gt;""),IF( H823="A", $E823, IF( H823="B", $E823 * Prozent_B, IF( H823="C", $E823 *Prozent_C, IF( H823="D", 0, "Fehler" ) ) ) ), "")</f>
        <v/>
      </c>
      <c r="U823" s="220" t="str">
        <f xml:space="preserve"> IF( $E823&gt;0,IF(K823&gt;0, IF( K823="A", $E823, IF( K823="B", $E823 * Prozent_B, IF( K823="C", $E823 *Prozent_C, IF( K823="D", 0, "Fehler" ) ) ) ),T823), "")</f>
        <v/>
      </c>
      <c r="V823" s="213" t="str">
        <f t="shared" si="103"/>
        <v/>
      </c>
    </row>
    <row r="824" spans="1:22" ht="42.9" thickBot="1" x14ac:dyDescent="0.35">
      <c r="A824" s="222" t="s">
        <v>1756</v>
      </c>
      <c r="B824" s="223"/>
      <c r="C824" s="222" t="s">
        <v>1112</v>
      </c>
      <c r="D824" s="223" t="s">
        <v>68</v>
      </c>
      <c r="E824" s="223"/>
      <c r="F824" s="223"/>
      <c r="G824" s="226"/>
      <c r="H824" s="43"/>
      <c r="I824" s="42"/>
      <c r="J824" s="42"/>
      <c r="K824" s="213"/>
      <c r="L824" s="215"/>
      <c r="M824" s="216" t="str">
        <f t="shared" si="96"/>
        <v>Muss</v>
      </c>
      <c r="N824" s="217" t="str">
        <f t="shared" si="97"/>
        <v/>
      </c>
      <c r="O824" s="217" t="str">
        <f t="shared" si="98"/>
        <v/>
      </c>
      <c r="P824" s="218" t="str">
        <f t="shared" si="99"/>
        <v/>
      </c>
      <c r="Q824" s="217" t="str">
        <f t="shared" si="100"/>
        <v/>
      </c>
      <c r="R824" s="217" t="str">
        <f t="shared" si="101"/>
        <v/>
      </c>
      <c r="S824" s="219" t="str">
        <f t="shared" si="102"/>
        <v/>
      </c>
      <c r="T824" s="220" t="str">
        <f xml:space="preserve"> IF(AND($E824&gt;0,H824&lt;&gt;""),IF( H824="A", $E824, IF( H824="B", $E824 * Prozent_B, IF( H824="C", $E824 *Prozent_C, IF( H824="D", 0, "Fehler" ) ) ) ), "")</f>
        <v/>
      </c>
      <c r="U824" s="220" t="str">
        <f xml:space="preserve"> IF( $E824&gt;0,IF(K824&gt;0, IF( K824="A", $E824, IF( K824="B", $E824 * Prozent_B, IF( K824="C", $E824 *Prozent_C, IF( K824="D", 0, "Fehler" ) ) ) ),T824), "")</f>
        <v/>
      </c>
      <c r="V824" s="213" t="str">
        <f t="shared" si="103"/>
        <v/>
      </c>
    </row>
    <row r="825" spans="1:22" ht="28.75" thickBot="1" x14ac:dyDescent="0.35">
      <c r="A825" s="222" t="s">
        <v>1757</v>
      </c>
      <c r="B825" s="223"/>
      <c r="C825" s="222" t="s">
        <v>1113</v>
      </c>
      <c r="D825" s="223" t="s">
        <v>68</v>
      </c>
      <c r="E825" s="223"/>
      <c r="F825" s="223"/>
      <c r="G825" s="226"/>
      <c r="H825" s="43"/>
      <c r="I825" s="42"/>
      <c r="J825" s="42"/>
      <c r="K825" s="213"/>
      <c r="L825" s="215"/>
      <c r="M825" s="216" t="str">
        <f t="shared" si="96"/>
        <v>Muss</v>
      </c>
      <c r="N825" s="217" t="str">
        <f t="shared" si="97"/>
        <v/>
      </c>
      <c r="O825" s="217" t="str">
        <f t="shared" si="98"/>
        <v/>
      </c>
      <c r="P825" s="218" t="str">
        <f t="shared" si="99"/>
        <v/>
      </c>
      <c r="Q825" s="217" t="str">
        <f t="shared" si="100"/>
        <v/>
      </c>
      <c r="R825" s="217" t="str">
        <f t="shared" si="101"/>
        <v/>
      </c>
      <c r="S825" s="219" t="str">
        <f t="shared" si="102"/>
        <v/>
      </c>
      <c r="T825" s="220" t="str">
        <f xml:space="preserve"> IF(AND($E825&gt;0,H825&lt;&gt;""),IF( H825="A", $E825, IF( H825="B", $E825 * Prozent_B, IF( H825="C", $E825 *Prozent_C, IF( H825="D", 0, "Fehler" ) ) ) ), "")</f>
        <v/>
      </c>
      <c r="U825" s="220" t="str">
        <f xml:space="preserve"> IF( $E825&gt;0,IF(K825&gt;0, IF( K825="A", $E825, IF( K825="B", $E825 * Prozent_B, IF( K825="C", $E825 *Prozent_C, IF( K825="D", 0, "Fehler" ) ) ) ),T825), "")</f>
        <v/>
      </c>
      <c r="V825" s="213" t="str">
        <f t="shared" si="103"/>
        <v/>
      </c>
    </row>
    <row r="826" spans="1:22" ht="42.9" thickBot="1" x14ac:dyDescent="0.35">
      <c r="A826" s="222" t="s">
        <v>1758</v>
      </c>
      <c r="B826" s="223"/>
      <c r="C826" s="222" t="s">
        <v>1114</v>
      </c>
      <c r="D826" s="223" t="s">
        <v>68</v>
      </c>
      <c r="E826" s="223"/>
      <c r="F826" s="223"/>
      <c r="G826" s="226"/>
      <c r="H826" s="43"/>
      <c r="I826" s="42"/>
      <c r="J826" s="42"/>
      <c r="K826" s="213"/>
      <c r="L826" s="215"/>
      <c r="M826" s="216" t="str">
        <f t="shared" si="96"/>
        <v>Muss</v>
      </c>
      <c r="N826" s="217" t="str">
        <f t="shared" si="97"/>
        <v/>
      </c>
      <c r="O826" s="217" t="str">
        <f t="shared" si="98"/>
        <v/>
      </c>
      <c r="P826" s="218" t="str">
        <f t="shared" si="99"/>
        <v/>
      </c>
      <c r="Q826" s="217" t="str">
        <f t="shared" si="100"/>
        <v/>
      </c>
      <c r="R826" s="217" t="str">
        <f t="shared" si="101"/>
        <v/>
      </c>
      <c r="S826" s="219" t="str">
        <f t="shared" si="102"/>
        <v/>
      </c>
      <c r="T826" s="220" t="str">
        <f xml:space="preserve"> IF(AND($E826&gt;0,H826&lt;&gt;""),IF( H826="A", $E826, IF( H826="B", $E826 * Prozent_B, IF( H826="C", $E826 *Prozent_C, IF( H826="D", 0, "Fehler" ) ) ) ), "")</f>
        <v/>
      </c>
      <c r="U826" s="220" t="str">
        <f xml:space="preserve"> IF( $E826&gt;0,IF(K826&gt;0, IF( K826="A", $E826, IF( K826="B", $E826 * Prozent_B, IF( K826="C", $E826 *Prozent_C, IF( K826="D", 0, "Fehler" ) ) ) ),T826), "")</f>
        <v/>
      </c>
      <c r="V826" s="213" t="str">
        <f t="shared" si="103"/>
        <v/>
      </c>
    </row>
    <row r="827" spans="1:22" ht="28.75" thickBot="1" x14ac:dyDescent="0.35">
      <c r="A827" s="222" t="s">
        <v>1759</v>
      </c>
      <c r="B827" s="223"/>
      <c r="C827" s="222" t="s">
        <v>1115</v>
      </c>
      <c r="D827" s="223" t="s">
        <v>68</v>
      </c>
      <c r="E827" s="223"/>
      <c r="F827" s="223"/>
      <c r="G827" s="226"/>
      <c r="H827" s="43"/>
      <c r="I827" s="42"/>
      <c r="J827" s="42"/>
      <c r="K827" s="213"/>
      <c r="L827" s="215"/>
      <c r="M827" s="216" t="str">
        <f t="shared" si="96"/>
        <v>Muss</v>
      </c>
      <c r="N827" s="217" t="str">
        <f t="shared" si="97"/>
        <v/>
      </c>
      <c r="O827" s="217" t="str">
        <f t="shared" si="98"/>
        <v/>
      </c>
      <c r="P827" s="218" t="str">
        <f t="shared" si="99"/>
        <v/>
      </c>
      <c r="Q827" s="217" t="str">
        <f t="shared" si="100"/>
        <v/>
      </c>
      <c r="R827" s="217" t="str">
        <f t="shared" si="101"/>
        <v/>
      </c>
      <c r="S827" s="219" t="str">
        <f t="shared" si="102"/>
        <v/>
      </c>
      <c r="T827" s="220" t="str">
        <f xml:space="preserve"> IF(AND($E827&gt;0,H827&lt;&gt;""),IF( H827="A", $E827, IF( H827="B", $E827 * Prozent_B, IF( H827="C", $E827 *Prozent_C, IF( H827="D", 0, "Fehler" ) ) ) ), "")</f>
        <v/>
      </c>
      <c r="U827" s="220" t="str">
        <f xml:space="preserve"> IF( $E827&gt;0,IF(K827&gt;0, IF( K827="A", $E827, IF( K827="B", $E827 * Prozent_B, IF( K827="C", $E827 *Prozent_C, IF( K827="D", 0, "Fehler" ) ) ) ),T827), "")</f>
        <v/>
      </c>
      <c r="V827" s="213" t="str">
        <f t="shared" si="103"/>
        <v/>
      </c>
    </row>
    <row r="828" spans="1:22" ht="42.9" thickBot="1" x14ac:dyDescent="0.35">
      <c r="A828" s="222" t="s">
        <v>1760</v>
      </c>
      <c r="B828" s="223"/>
      <c r="C828" s="222" t="s">
        <v>1116</v>
      </c>
      <c r="D828" s="223" t="s">
        <v>68</v>
      </c>
      <c r="E828" s="223"/>
      <c r="F828" s="223"/>
      <c r="G828" s="226"/>
      <c r="H828" s="43"/>
      <c r="I828" s="42"/>
      <c r="J828" s="42"/>
      <c r="K828" s="213"/>
      <c r="L828" s="215"/>
      <c r="M828" s="216" t="str">
        <f t="shared" si="96"/>
        <v>Muss</v>
      </c>
      <c r="N828" s="217" t="str">
        <f t="shared" si="97"/>
        <v/>
      </c>
      <c r="O828" s="217" t="str">
        <f t="shared" si="98"/>
        <v/>
      </c>
      <c r="P828" s="218" t="str">
        <f t="shared" si="99"/>
        <v/>
      </c>
      <c r="Q828" s="217" t="str">
        <f t="shared" si="100"/>
        <v/>
      </c>
      <c r="R828" s="217" t="str">
        <f t="shared" si="101"/>
        <v/>
      </c>
      <c r="S828" s="219" t="str">
        <f t="shared" si="102"/>
        <v/>
      </c>
      <c r="T828" s="220" t="str">
        <f xml:space="preserve"> IF(AND($E828&gt;0,H828&lt;&gt;""),IF( H828="A", $E828, IF( H828="B", $E828 * Prozent_B, IF( H828="C", $E828 *Prozent_C, IF( H828="D", 0, "Fehler" ) ) ) ), "")</f>
        <v/>
      </c>
      <c r="U828" s="220" t="str">
        <f xml:space="preserve"> IF( $E828&gt;0,IF(K828&gt;0, IF( K828="A", $E828, IF( K828="B", $E828 * Prozent_B, IF( K828="C", $E828 *Prozent_C, IF( K828="D", 0, "Fehler" ) ) ) ),T828), "")</f>
        <v/>
      </c>
      <c r="V828" s="213" t="str">
        <f t="shared" si="103"/>
        <v/>
      </c>
    </row>
    <row r="829" spans="1:22" ht="14.6" thickBot="1" x14ac:dyDescent="0.35">
      <c r="A829" s="222" t="s">
        <v>1761</v>
      </c>
      <c r="B829" s="223"/>
      <c r="C829" s="222" t="s">
        <v>1117</v>
      </c>
      <c r="D829" s="223" t="s">
        <v>68</v>
      </c>
      <c r="E829" s="223"/>
      <c r="F829" s="223"/>
      <c r="G829" s="226"/>
      <c r="H829" s="43"/>
      <c r="I829" s="42"/>
      <c r="J829" s="42"/>
      <c r="K829" s="213"/>
      <c r="L829" s="215"/>
      <c r="M829" s="216" t="str">
        <f t="shared" si="96"/>
        <v>Muss</v>
      </c>
      <c r="N829" s="217" t="str">
        <f t="shared" si="97"/>
        <v/>
      </c>
      <c r="O829" s="217" t="str">
        <f t="shared" si="98"/>
        <v/>
      </c>
      <c r="P829" s="218" t="str">
        <f t="shared" si="99"/>
        <v/>
      </c>
      <c r="Q829" s="217" t="str">
        <f t="shared" si="100"/>
        <v/>
      </c>
      <c r="R829" s="217" t="str">
        <f t="shared" si="101"/>
        <v/>
      </c>
      <c r="S829" s="219" t="str">
        <f t="shared" si="102"/>
        <v/>
      </c>
      <c r="T829" s="220" t="str">
        <f xml:space="preserve"> IF(AND($E829&gt;0,H829&lt;&gt;""),IF( H829="A", $E829, IF( H829="B", $E829 * Prozent_B, IF( H829="C", $E829 *Prozent_C, IF( H829="D", 0, "Fehler" ) ) ) ), "")</f>
        <v/>
      </c>
      <c r="U829" s="220" t="str">
        <f xml:space="preserve"> IF( $E829&gt;0,IF(K829&gt;0, IF( K829="A", $E829, IF( K829="B", $E829 * Prozent_B, IF( K829="C", $E829 *Prozent_C, IF( K829="D", 0, "Fehler" ) ) ) ),T829), "")</f>
        <v/>
      </c>
      <c r="V829" s="213" t="str">
        <f t="shared" si="103"/>
        <v/>
      </c>
    </row>
    <row r="830" spans="1:22" ht="42.9" thickBot="1" x14ac:dyDescent="0.35">
      <c r="A830" s="222" t="s">
        <v>1762</v>
      </c>
      <c r="B830" s="223"/>
      <c r="C830" s="222" t="s">
        <v>795</v>
      </c>
      <c r="D830" s="223" t="s">
        <v>68</v>
      </c>
      <c r="E830" s="223"/>
      <c r="F830" s="223"/>
      <c r="G830" s="226"/>
      <c r="H830" s="43"/>
      <c r="I830" s="42"/>
      <c r="J830" s="42"/>
      <c r="K830" s="213"/>
      <c r="L830" s="215"/>
      <c r="M830" s="216" t="str">
        <f t="shared" si="96"/>
        <v>Muss</v>
      </c>
      <c r="N830" s="217" t="str">
        <f t="shared" si="97"/>
        <v/>
      </c>
      <c r="O830" s="217" t="str">
        <f t="shared" si="98"/>
        <v/>
      </c>
      <c r="P830" s="218" t="str">
        <f t="shared" si="99"/>
        <v/>
      </c>
      <c r="Q830" s="217" t="str">
        <f t="shared" si="100"/>
        <v/>
      </c>
      <c r="R830" s="217" t="str">
        <f t="shared" si="101"/>
        <v/>
      </c>
      <c r="S830" s="219" t="str">
        <f t="shared" si="102"/>
        <v/>
      </c>
      <c r="T830" s="220" t="str">
        <f xml:space="preserve"> IF(AND($E830&gt;0,H830&lt;&gt;""),IF( H830="A", $E830, IF( H830="B", $E830 * Prozent_B, IF( H830="C", $E830 *Prozent_C, IF( H830="D", 0, "Fehler" ) ) ) ), "")</f>
        <v/>
      </c>
      <c r="U830" s="220" t="str">
        <f xml:space="preserve"> IF( $E830&gt;0,IF(K830&gt;0, IF( K830="A", $E830, IF( K830="B", $E830 * Prozent_B, IF( K830="C", $E830 *Prozent_C, IF( K830="D", 0, "Fehler" ) ) ) ),T830), "")</f>
        <v/>
      </c>
      <c r="V830" s="213" t="str">
        <f t="shared" si="103"/>
        <v/>
      </c>
    </row>
    <row r="831" spans="1:22" ht="57" thickBot="1" x14ac:dyDescent="0.35">
      <c r="A831" s="222" t="s">
        <v>1763</v>
      </c>
      <c r="B831" s="223"/>
      <c r="C831" s="222" t="s">
        <v>796</v>
      </c>
      <c r="D831" s="223" t="s">
        <v>68</v>
      </c>
      <c r="E831" s="223"/>
      <c r="F831" s="223"/>
      <c r="G831" s="226"/>
      <c r="H831" s="43"/>
      <c r="I831" s="42"/>
      <c r="J831" s="42"/>
      <c r="K831" s="213"/>
      <c r="L831" s="215"/>
      <c r="M831" s="216" t="str">
        <f t="shared" si="96"/>
        <v>Muss</v>
      </c>
      <c r="N831" s="217" t="str">
        <f t="shared" si="97"/>
        <v/>
      </c>
      <c r="O831" s="217" t="str">
        <f t="shared" si="98"/>
        <v/>
      </c>
      <c r="P831" s="218" t="str">
        <f t="shared" si="99"/>
        <v/>
      </c>
      <c r="Q831" s="217" t="str">
        <f t="shared" si="100"/>
        <v/>
      </c>
      <c r="R831" s="217" t="str">
        <f t="shared" si="101"/>
        <v/>
      </c>
      <c r="S831" s="219" t="str">
        <f t="shared" si="102"/>
        <v/>
      </c>
      <c r="T831" s="220" t="str">
        <f xml:space="preserve"> IF(AND($E831&gt;0,H831&lt;&gt;""),IF( H831="A", $E831, IF( H831="B", $E831 * Prozent_B, IF( H831="C", $E831 *Prozent_C, IF( H831="D", 0, "Fehler" ) ) ) ), "")</f>
        <v/>
      </c>
      <c r="U831" s="220" t="str">
        <f xml:space="preserve"> IF( $E831&gt;0,IF(K831&gt;0, IF( K831="A", $E831, IF( K831="B", $E831 * Prozent_B, IF( K831="C", $E831 *Prozent_C, IF( K831="D", 0, "Fehler" ) ) ) ),T831), "")</f>
        <v/>
      </c>
      <c r="V831" s="213" t="str">
        <f t="shared" si="103"/>
        <v/>
      </c>
    </row>
    <row r="832" spans="1:22" ht="42.9" thickBot="1" x14ac:dyDescent="0.35">
      <c r="A832" s="222" t="s">
        <v>1764</v>
      </c>
      <c r="B832" s="223"/>
      <c r="C832" s="222" t="s">
        <v>797</v>
      </c>
      <c r="D832" s="223" t="s">
        <v>68</v>
      </c>
      <c r="E832" s="223"/>
      <c r="F832" s="223"/>
      <c r="G832" s="226"/>
      <c r="H832" s="43"/>
      <c r="I832" s="42"/>
      <c r="J832" s="42"/>
      <c r="K832" s="213"/>
      <c r="L832" s="215"/>
      <c r="M832" s="216" t="str">
        <f t="shared" si="96"/>
        <v>Muss</v>
      </c>
      <c r="N832" s="217" t="str">
        <f t="shared" si="97"/>
        <v/>
      </c>
      <c r="O832" s="217" t="str">
        <f t="shared" si="98"/>
        <v/>
      </c>
      <c r="P832" s="218" t="str">
        <f t="shared" si="99"/>
        <v/>
      </c>
      <c r="Q832" s="217" t="str">
        <f t="shared" si="100"/>
        <v/>
      </c>
      <c r="R832" s="217" t="str">
        <f t="shared" si="101"/>
        <v/>
      </c>
      <c r="S832" s="219" t="str">
        <f t="shared" si="102"/>
        <v/>
      </c>
      <c r="T832" s="220" t="str">
        <f xml:space="preserve"> IF(AND($E832&gt;0,H832&lt;&gt;""),IF( H832="A", $E832, IF( H832="B", $E832 * Prozent_B, IF( H832="C", $E832 *Prozent_C, IF( H832="D", 0, "Fehler" ) ) ) ), "")</f>
        <v/>
      </c>
      <c r="U832" s="220" t="str">
        <f xml:space="preserve"> IF( $E832&gt;0,IF(K832&gt;0, IF( K832="A", $E832, IF( K832="B", $E832 * Prozent_B, IF( K832="C", $E832 *Prozent_C, IF( K832="D", 0, "Fehler" ) ) ) ),T832), "")</f>
        <v/>
      </c>
      <c r="V832" s="213" t="str">
        <f t="shared" si="103"/>
        <v/>
      </c>
    </row>
    <row r="833" spans="1:22" ht="28.75" thickBot="1" x14ac:dyDescent="0.35">
      <c r="A833" s="222" t="s">
        <v>1765</v>
      </c>
      <c r="B833" s="223"/>
      <c r="C833" s="222" t="s">
        <v>798</v>
      </c>
      <c r="D833" s="223" t="s">
        <v>68</v>
      </c>
      <c r="E833" s="223"/>
      <c r="F833" s="223"/>
      <c r="G833" s="226"/>
      <c r="H833" s="43"/>
      <c r="I833" s="42"/>
      <c r="J833" s="42"/>
      <c r="K833" s="213"/>
      <c r="L833" s="215"/>
      <c r="M833" s="216" t="str">
        <f t="shared" si="96"/>
        <v>Muss</v>
      </c>
      <c r="N833" s="217" t="str">
        <f t="shared" si="97"/>
        <v/>
      </c>
      <c r="O833" s="217" t="str">
        <f t="shared" si="98"/>
        <v/>
      </c>
      <c r="P833" s="218" t="str">
        <f t="shared" si="99"/>
        <v/>
      </c>
      <c r="Q833" s="217" t="str">
        <f t="shared" si="100"/>
        <v/>
      </c>
      <c r="R833" s="217" t="str">
        <f t="shared" si="101"/>
        <v/>
      </c>
      <c r="S833" s="219" t="str">
        <f t="shared" si="102"/>
        <v/>
      </c>
      <c r="T833" s="220" t="str">
        <f xml:space="preserve"> IF(AND($E833&gt;0,H833&lt;&gt;""),IF( H833="A", $E833, IF( H833="B", $E833 * Prozent_B, IF( H833="C", $E833 *Prozent_C, IF( H833="D", 0, "Fehler" ) ) ) ), "")</f>
        <v/>
      </c>
      <c r="U833" s="220" t="str">
        <f xml:space="preserve"> IF( $E833&gt;0,IF(K833&gt;0, IF( K833="A", $E833, IF( K833="B", $E833 * Prozent_B, IF( K833="C", $E833 *Prozent_C, IF( K833="D", 0, "Fehler" ) ) ) ),T833), "")</f>
        <v/>
      </c>
      <c r="V833" s="213" t="str">
        <f t="shared" si="103"/>
        <v/>
      </c>
    </row>
    <row r="834" spans="1:22" ht="28.75" thickBot="1" x14ac:dyDescent="0.35">
      <c r="A834" s="222" t="s">
        <v>1766</v>
      </c>
      <c r="B834" s="223"/>
      <c r="C834" s="222" t="s">
        <v>799</v>
      </c>
      <c r="D834" s="223" t="s">
        <v>68</v>
      </c>
      <c r="E834" s="223"/>
      <c r="F834" s="223"/>
      <c r="G834" s="226"/>
      <c r="H834" s="43"/>
      <c r="I834" s="42"/>
      <c r="J834" s="42"/>
      <c r="K834" s="213"/>
      <c r="L834" s="215"/>
      <c r="M834" s="216" t="str">
        <f t="shared" si="96"/>
        <v>Muss</v>
      </c>
      <c r="N834" s="217" t="str">
        <f t="shared" si="97"/>
        <v/>
      </c>
      <c r="O834" s="217" t="str">
        <f t="shared" si="98"/>
        <v/>
      </c>
      <c r="P834" s="218" t="str">
        <f t="shared" si="99"/>
        <v/>
      </c>
      <c r="Q834" s="217" t="str">
        <f t="shared" si="100"/>
        <v/>
      </c>
      <c r="R834" s="217" t="str">
        <f t="shared" si="101"/>
        <v/>
      </c>
      <c r="S834" s="219" t="str">
        <f t="shared" si="102"/>
        <v/>
      </c>
      <c r="T834" s="220" t="str">
        <f xml:space="preserve"> IF(AND($E834&gt;0,H834&lt;&gt;""),IF( H834="A", $E834, IF( H834="B", $E834 * Prozent_B, IF( H834="C", $E834 *Prozent_C, IF( H834="D", 0, "Fehler" ) ) ) ), "")</f>
        <v/>
      </c>
      <c r="U834" s="220" t="str">
        <f xml:space="preserve"> IF( $E834&gt;0,IF(K834&gt;0, IF( K834="A", $E834, IF( K834="B", $E834 * Prozent_B, IF( K834="C", $E834 *Prozent_C, IF( K834="D", 0, "Fehler" ) ) ) ),T834), "")</f>
        <v/>
      </c>
      <c r="V834" s="213" t="str">
        <f t="shared" si="103"/>
        <v/>
      </c>
    </row>
    <row r="835" spans="1:22" ht="14.6" thickBot="1" x14ac:dyDescent="0.35">
      <c r="A835" s="222" t="s">
        <v>1767</v>
      </c>
      <c r="B835" s="223"/>
      <c r="C835" s="222" t="s">
        <v>800</v>
      </c>
      <c r="D835" s="223" t="s">
        <v>68</v>
      </c>
      <c r="E835" s="223"/>
      <c r="F835" s="223"/>
      <c r="G835" s="226"/>
      <c r="H835" s="43"/>
      <c r="I835" s="42"/>
      <c r="J835" s="42"/>
      <c r="K835" s="213"/>
      <c r="L835" s="215"/>
      <c r="M835" s="216" t="str">
        <f t="shared" si="96"/>
        <v>Muss</v>
      </c>
      <c r="N835" s="217" t="str">
        <f t="shared" si="97"/>
        <v/>
      </c>
      <c r="O835" s="217" t="str">
        <f t="shared" si="98"/>
        <v/>
      </c>
      <c r="P835" s="218" t="str">
        <f t="shared" si="99"/>
        <v/>
      </c>
      <c r="Q835" s="217" t="str">
        <f t="shared" si="100"/>
        <v/>
      </c>
      <c r="R835" s="217" t="str">
        <f t="shared" si="101"/>
        <v/>
      </c>
      <c r="S835" s="219" t="str">
        <f t="shared" si="102"/>
        <v/>
      </c>
      <c r="T835" s="220" t="str">
        <f xml:space="preserve"> IF(AND($E835&gt;0,H835&lt;&gt;""),IF( H835="A", $E835, IF( H835="B", $E835 * Prozent_B, IF( H835="C", $E835 *Prozent_C, IF( H835="D", 0, "Fehler" ) ) ) ), "")</f>
        <v/>
      </c>
      <c r="U835" s="220" t="str">
        <f xml:space="preserve"> IF( $E835&gt;0,IF(K835&gt;0, IF( K835="A", $E835, IF( K835="B", $E835 * Prozent_B, IF( K835="C", $E835 *Prozent_C, IF( K835="D", 0, "Fehler" ) ) ) ),T835), "")</f>
        <v/>
      </c>
      <c r="V835" s="213" t="str">
        <f t="shared" si="103"/>
        <v/>
      </c>
    </row>
    <row r="836" spans="1:22" ht="57" thickBot="1" x14ac:dyDescent="0.35">
      <c r="A836" s="222" t="s">
        <v>1768</v>
      </c>
      <c r="B836" s="223"/>
      <c r="C836" s="222" t="s">
        <v>801</v>
      </c>
      <c r="D836" s="223" t="s">
        <v>68</v>
      </c>
      <c r="E836" s="223"/>
      <c r="F836" s="223" t="s">
        <v>326</v>
      </c>
      <c r="G836" s="226"/>
      <c r="H836" s="43"/>
      <c r="I836" s="42"/>
      <c r="J836" s="42"/>
      <c r="K836" s="213"/>
      <c r="L836" s="215"/>
      <c r="M836" s="216" t="str">
        <f t="shared" si="96"/>
        <v>Muss</v>
      </c>
      <c r="N836" s="217" t="str">
        <f t="shared" si="97"/>
        <v>Fehler</v>
      </c>
      <c r="O836" s="217" t="str">
        <f t="shared" si="98"/>
        <v/>
      </c>
      <c r="P836" s="218" t="str">
        <f t="shared" si="99"/>
        <v/>
      </c>
      <c r="Q836" s="217" t="str">
        <f t="shared" si="100"/>
        <v/>
      </c>
      <c r="R836" s="217" t="str">
        <f t="shared" si="101"/>
        <v/>
      </c>
      <c r="S836" s="219" t="str">
        <f t="shared" si="102"/>
        <v xml:space="preserve"> 'E' richtig?</v>
      </c>
      <c r="T836" s="220" t="str">
        <f xml:space="preserve"> IF(AND($E836&gt;0,H836&lt;&gt;""),IF( H836="A", $E836, IF( H836="B", $E836 * Prozent_B, IF( H836="C", $E836 *Prozent_C, IF( H836="D", 0, "Fehler" ) ) ) ), "")</f>
        <v/>
      </c>
      <c r="U836" s="220" t="str">
        <f xml:space="preserve"> IF( $E836&gt;0,IF(K836&gt;0, IF( K836="A", $E836, IF( K836="B", $E836 * Prozent_B, IF( K836="C", $E836 *Prozent_C, IF( K836="D", 0, "Fehler" ) ) ) ),T836), "")</f>
        <v/>
      </c>
      <c r="V836" s="213" t="str">
        <f t="shared" si="103"/>
        <v/>
      </c>
    </row>
    <row r="837" spans="1:22" ht="15.9" thickBot="1" x14ac:dyDescent="0.35">
      <c r="A837" s="222"/>
      <c r="B837" s="223"/>
      <c r="C837" s="229" t="s">
        <v>1118</v>
      </c>
      <c r="D837" s="223"/>
      <c r="E837" s="223"/>
      <c r="F837" s="223"/>
      <c r="G837" s="226"/>
      <c r="H837" s="43"/>
      <c r="I837" s="42"/>
      <c r="J837" s="42"/>
      <c r="K837" s="213"/>
      <c r="L837" s="215"/>
      <c r="M837" s="216" t="str">
        <f t="shared" si="96"/>
        <v/>
      </c>
      <c r="N837" s="217" t="str">
        <f t="shared" si="97"/>
        <v/>
      </c>
      <c r="O837" s="217" t="str">
        <f t="shared" si="98"/>
        <v/>
      </c>
      <c r="P837" s="218" t="str">
        <f t="shared" si="99"/>
        <v/>
      </c>
      <c r="Q837" s="217" t="str">
        <f t="shared" si="100"/>
        <v/>
      </c>
      <c r="R837" s="217" t="str">
        <f t="shared" si="101"/>
        <v/>
      </c>
      <c r="S837" s="219" t="str">
        <f t="shared" si="102"/>
        <v/>
      </c>
      <c r="T837" s="220" t="str">
        <f xml:space="preserve"> IF(AND($E837&gt;0,H837&lt;&gt;""),IF( H837="A", $E837, IF( H837="B", $E837 * Prozent_B, IF( H837="C", $E837 *Prozent_C, IF( H837="D", 0, "Fehler" ) ) ) ), "")</f>
        <v/>
      </c>
      <c r="U837" s="220" t="str">
        <f xml:space="preserve"> IF( $E837&gt;0,IF(K837&gt;0, IF( K837="A", $E837, IF( K837="B", $E837 * Prozent_B, IF( K837="C", $E837 *Prozent_C, IF( K837="D", 0, "Fehler" ) ) ) ),T837), "")</f>
        <v/>
      </c>
      <c r="V837" s="213" t="str">
        <f t="shared" si="103"/>
        <v/>
      </c>
    </row>
    <row r="838" spans="1:22" ht="57" thickBot="1" x14ac:dyDescent="0.35">
      <c r="A838" s="222" t="s">
        <v>1769</v>
      </c>
      <c r="B838" s="223"/>
      <c r="C838" s="222" t="s">
        <v>802</v>
      </c>
      <c r="D838" s="223" t="s">
        <v>68</v>
      </c>
      <c r="E838" s="223"/>
      <c r="F838" s="223" t="s">
        <v>326</v>
      </c>
      <c r="G838" s="226"/>
      <c r="H838" s="43"/>
      <c r="I838" s="42"/>
      <c r="J838" s="42"/>
      <c r="K838" s="213"/>
      <c r="L838" s="215"/>
      <c r="M838" s="216" t="str">
        <f t="shared" si="96"/>
        <v>Muss</v>
      </c>
      <c r="N838" s="217" t="str">
        <f t="shared" si="97"/>
        <v>Fehler</v>
      </c>
      <c r="O838" s="217" t="str">
        <f t="shared" si="98"/>
        <v/>
      </c>
      <c r="P838" s="218" t="str">
        <f t="shared" si="99"/>
        <v/>
      </c>
      <c r="Q838" s="217" t="str">
        <f t="shared" si="100"/>
        <v/>
      </c>
      <c r="R838" s="217" t="str">
        <f t="shared" si="101"/>
        <v/>
      </c>
      <c r="S838" s="219" t="str">
        <f t="shared" si="102"/>
        <v xml:space="preserve"> 'E' richtig?</v>
      </c>
      <c r="T838" s="220" t="str">
        <f xml:space="preserve"> IF(AND($E838&gt;0,H838&lt;&gt;""),IF( H838="A", $E838, IF( H838="B", $E838 * Prozent_B, IF( H838="C", $E838 *Prozent_C, IF( H838="D", 0, "Fehler" ) ) ) ), "")</f>
        <v/>
      </c>
      <c r="U838" s="220" t="str">
        <f xml:space="preserve"> IF( $E838&gt;0,IF(K838&gt;0, IF( K838="A", $E838, IF( K838="B", $E838 * Prozent_B, IF( K838="C", $E838 *Prozent_C, IF( K838="D", 0, "Fehler" ) ) ) ),T838), "")</f>
        <v/>
      </c>
      <c r="V838" s="213" t="str">
        <f t="shared" si="103"/>
        <v/>
      </c>
    </row>
    <row r="839" spans="1:22" ht="16.75" thickBot="1" x14ac:dyDescent="0.35">
      <c r="A839" s="222"/>
      <c r="B839" s="223"/>
      <c r="C839" s="227" t="s">
        <v>1119</v>
      </c>
      <c r="D839" s="223"/>
      <c r="E839" s="223"/>
      <c r="F839" s="223"/>
      <c r="G839" s="226"/>
      <c r="H839" s="43"/>
      <c r="I839" s="42"/>
      <c r="J839" s="42"/>
      <c r="K839" s="213"/>
      <c r="L839" s="215"/>
      <c r="M839" s="216" t="str">
        <f t="shared" si="96"/>
        <v/>
      </c>
      <c r="N839" s="217" t="str">
        <f t="shared" si="97"/>
        <v/>
      </c>
      <c r="O839" s="217" t="str">
        <f t="shared" si="98"/>
        <v/>
      </c>
      <c r="P839" s="218" t="str">
        <f t="shared" si="99"/>
        <v/>
      </c>
      <c r="Q839" s="217" t="str">
        <f t="shared" si="100"/>
        <v/>
      </c>
      <c r="R839" s="217" t="str">
        <f t="shared" si="101"/>
        <v/>
      </c>
      <c r="S839" s="219" t="str">
        <f t="shared" si="102"/>
        <v/>
      </c>
      <c r="T839" s="220" t="str">
        <f xml:space="preserve"> IF(AND($E839&gt;0,H839&lt;&gt;""),IF( H839="A", $E839, IF( H839="B", $E839 * Prozent_B, IF( H839="C", $E839 *Prozent_C, IF( H839="D", 0, "Fehler" ) ) ) ), "")</f>
        <v/>
      </c>
      <c r="U839" s="220" t="str">
        <f xml:space="preserve"> IF( $E839&gt;0,IF(K839&gt;0, IF( K839="A", $E839, IF( K839="B", $E839 * Prozent_B, IF( K839="C", $E839 *Prozent_C, IF( K839="D", 0, "Fehler" ) ) ) ),T839), "")</f>
        <v/>
      </c>
      <c r="V839" s="213" t="str">
        <f t="shared" si="103"/>
        <v/>
      </c>
    </row>
    <row r="840" spans="1:22" ht="15.9" thickBot="1" x14ac:dyDescent="0.35">
      <c r="A840" s="222"/>
      <c r="B840" s="223"/>
      <c r="C840" s="229" t="s">
        <v>1120</v>
      </c>
      <c r="D840" s="223"/>
      <c r="E840" s="223"/>
      <c r="F840" s="223"/>
      <c r="G840" s="226"/>
      <c r="H840" s="43"/>
      <c r="I840" s="42"/>
      <c r="J840" s="42"/>
      <c r="K840" s="213"/>
      <c r="L840" s="215"/>
      <c r="M840" s="216" t="str">
        <f t="shared" si="96"/>
        <v/>
      </c>
      <c r="N840" s="217" t="str">
        <f t="shared" si="97"/>
        <v/>
      </c>
      <c r="O840" s="217" t="str">
        <f t="shared" si="98"/>
        <v/>
      </c>
      <c r="P840" s="218" t="str">
        <f t="shared" si="99"/>
        <v/>
      </c>
      <c r="Q840" s="217" t="str">
        <f t="shared" si="100"/>
        <v/>
      </c>
      <c r="R840" s="217" t="str">
        <f t="shared" si="101"/>
        <v/>
      </c>
      <c r="S840" s="219" t="str">
        <f t="shared" si="102"/>
        <v/>
      </c>
      <c r="T840" s="220" t="str">
        <f xml:space="preserve"> IF(AND($E840&gt;0,H840&lt;&gt;""),IF( H840="A", $E840, IF( H840="B", $E840 * Prozent_B, IF( H840="C", $E840 *Prozent_C, IF( H840="D", 0, "Fehler" ) ) ) ), "")</f>
        <v/>
      </c>
      <c r="U840" s="220" t="str">
        <f xml:space="preserve"> IF( $E840&gt;0,IF(K840&gt;0, IF( K840="A", $E840, IF( K840="B", $E840 * Prozent_B, IF( K840="C", $E840 *Prozent_C, IF( K840="D", 0, "Fehler" ) ) ) ),T840), "")</f>
        <v/>
      </c>
      <c r="V840" s="213" t="str">
        <f t="shared" si="103"/>
        <v/>
      </c>
    </row>
    <row r="841" spans="1:22" ht="14.6" thickBot="1" x14ac:dyDescent="0.35">
      <c r="A841" s="222" t="s">
        <v>1770</v>
      </c>
      <c r="B841" s="223"/>
      <c r="C841" s="222" t="s">
        <v>803</v>
      </c>
      <c r="D841" s="223" t="s">
        <v>68</v>
      </c>
      <c r="E841" s="223"/>
      <c r="F841" s="223"/>
      <c r="G841" s="226"/>
      <c r="H841" s="43"/>
      <c r="I841" s="42"/>
      <c r="J841" s="42"/>
      <c r="K841" s="213"/>
      <c r="L841" s="215"/>
      <c r="M841" s="216" t="str">
        <f t="shared" si="96"/>
        <v>Muss</v>
      </c>
      <c r="N841" s="217" t="str">
        <f t="shared" si="97"/>
        <v/>
      </c>
      <c r="O841" s="217" t="str">
        <f t="shared" si="98"/>
        <v/>
      </c>
      <c r="P841" s="218" t="str">
        <f t="shared" si="99"/>
        <v/>
      </c>
      <c r="Q841" s="217" t="str">
        <f t="shared" si="100"/>
        <v/>
      </c>
      <c r="R841" s="217" t="str">
        <f t="shared" si="101"/>
        <v/>
      </c>
      <c r="S841" s="219" t="str">
        <f t="shared" si="102"/>
        <v/>
      </c>
      <c r="T841" s="220" t="str">
        <f xml:space="preserve"> IF(AND($E841&gt;0,H841&lt;&gt;""),IF( H841="A", $E841, IF( H841="B", $E841 * Prozent_B, IF( H841="C", $E841 *Prozent_C, IF( H841="D", 0, "Fehler" ) ) ) ), "")</f>
        <v/>
      </c>
      <c r="U841" s="220" t="str">
        <f xml:space="preserve"> IF( $E841&gt;0,IF(K841&gt;0, IF( K841="A", $E841, IF( K841="B", $E841 * Prozent_B, IF( K841="C", $E841 *Prozent_C, IF( K841="D", 0, "Fehler" ) ) ) ),T841), "")</f>
        <v/>
      </c>
      <c r="V841" s="213" t="str">
        <f t="shared" si="103"/>
        <v/>
      </c>
    </row>
    <row r="842" spans="1:22" ht="15.9" thickBot="1" x14ac:dyDescent="0.35">
      <c r="A842" s="222"/>
      <c r="B842" s="223"/>
      <c r="C842" s="229" t="s">
        <v>1121</v>
      </c>
      <c r="D842" s="223"/>
      <c r="E842" s="223"/>
      <c r="F842" s="223"/>
      <c r="G842" s="226"/>
      <c r="H842" s="43"/>
      <c r="I842" s="42"/>
      <c r="J842" s="42"/>
      <c r="K842" s="213"/>
      <c r="L842" s="215"/>
      <c r="M842" s="216" t="str">
        <f t="shared" ref="M842:M884" si="104">IF(ISERR(VALUE(SUBSTITUTE(A842,CHAR(160),""))),"",(IF(ISERROR(SEARCH("X",D842)),"Soll","Muss")))</f>
        <v/>
      </c>
      <c r="N842" s="217" t="str">
        <f t="shared" ref="N842:N884" si="105">IF(AND(D842="x",F842&lt;&gt;""), "Fehler", "")</f>
        <v/>
      </c>
      <c r="O842" s="217" t="str">
        <f t="shared" ref="O842:O884" si="106">IF(M842="","",
      IF(M842="Soll",
           IF(NOT(ISNUMBER(E842)),"Fehler in Punktespalte",
                IF(NOT(E842&gt;0),"Fehler: Negative Punktzahl","")
               ),""
          )
     )</f>
        <v/>
      </c>
      <c r="P842" s="218" t="str">
        <f t="shared" ref="P842:P884" si="107">IF( AND(E842&gt;0,M842&lt;&gt;"soll"), "Fehler", "")</f>
        <v/>
      </c>
      <c r="Q842" s="217" t="str">
        <f t="shared" ref="Q842:Q884" si="108">IF( AND(A842="",D842="x"), "Fehler", "")</f>
        <v/>
      </c>
      <c r="R842" s="217" t="str">
        <f t="shared" ref="R842:R884" si="109">IF(AND(M842="Muss",NOT(E842="")),"Fehler","")</f>
        <v/>
      </c>
      <c r="S842" s="219" t="str">
        <f t="shared" ref="S842:S884" si="110">IF(
AND(F842&lt;&gt;"",OR(
ISERROR(SEARCH("Konzept",C842)),
ISERROR(SEARCH("benannt",C842)),
ISERROR(SEARCH("benennt",C842)),
ISERROR(SEARCH("gibt an",C842)),
ISERROR(SEARCH("erklärt",C842)),
ISERROR(SEARCH("erläutert",C842)),
))," 'E' richtig?",
IF(
AND(F842="",OR(
ISNUMBER(SEARCH("Konzept",C842)),
ISNUMBER(SEARCH("benannt",C842)),
ISNUMBER(SEARCH("benennt",C842)),
ISNUMBER(SEARCH("gibt an",C842)),
ISNUMBER(SEARCH("erklärt",C842)),
ISNUMBER(SEARCH("erläutert",C842))
)),"Fehlt hier 'E' ?",""))</f>
        <v/>
      </c>
      <c r="T842" s="220" t="str">
        <f xml:space="preserve"> IF(AND($E842&gt;0,H842&lt;&gt;""),IF( H842="A", $E842, IF( H842="B", $E842 * Prozent_B, IF( H842="C", $E842 *Prozent_C, IF( H842="D", 0, "Fehler" ) ) ) ), "")</f>
        <v/>
      </c>
      <c r="U842" s="220" t="str">
        <f xml:space="preserve"> IF( $E842&gt;0,IF(K842&gt;0, IF( K842="A", $E842, IF( K842="B", $E842 * Prozent_B, IF( K842="C", $E842 *Prozent_C, IF( K842="D", 0, "Fehler" ) ) ) ),T842), "")</f>
        <v/>
      </c>
      <c r="V842" s="213" t="str">
        <f t="shared" ref="V842:V884" si="111" xml:space="preserve"> IF( $M842 ="muss", IF(H842&lt;&gt;"",IF(IF(K842&gt;0, K842,H842)&lt;&gt;"A", "Fehler", ""), ""),"")</f>
        <v/>
      </c>
    </row>
    <row r="843" spans="1:22" ht="14.6" thickBot="1" x14ac:dyDescent="0.35">
      <c r="A843" s="222" t="s">
        <v>1771</v>
      </c>
      <c r="B843" s="223"/>
      <c r="C843" s="222" t="s">
        <v>804</v>
      </c>
      <c r="D843" s="223" t="s">
        <v>68</v>
      </c>
      <c r="E843" s="223"/>
      <c r="F843" s="223" t="s">
        <v>326</v>
      </c>
      <c r="G843" s="226"/>
      <c r="H843" s="43"/>
      <c r="I843" s="42"/>
      <c r="J843" s="42"/>
      <c r="K843" s="213"/>
      <c r="L843" s="215"/>
      <c r="M843" s="216" t="str">
        <f t="shared" si="104"/>
        <v>Muss</v>
      </c>
      <c r="N843" s="217" t="str">
        <f t="shared" si="105"/>
        <v>Fehler</v>
      </c>
      <c r="O843" s="217" t="str">
        <f t="shared" si="106"/>
        <v/>
      </c>
      <c r="P843" s="218" t="str">
        <f t="shared" si="107"/>
        <v/>
      </c>
      <c r="Q843" s="217" t="str">
        <f t="shared" si="108"/>
        <v/>
      </c>
      <c r="R843" s="217" t="str">
        <f t="shared" si="109"/>
        <v/>
      </c>
      <c r="S843" s="219" t="str">
        <f t="shared" si="110"/>
        <v xml:space="preserve"> 'E' richtig?</v>
      </c>
      <c r="T843" s="220" t="str">
        <f xml:space="preserve"> IF(AND($E843&gt;0,H843&lt;&gt;""),IF( H843="A", $E843, IF( H843="B", $E843 * Prozent_B, IF( H843="C", $E843 *Prozent_C, IF( H843="D", 0, "Fehler" ) ) ) ), "")</f>
        <v/>
      </c>
      <c r="U843" s="220" t="str">
        <f xml:space="preserve"> IF( $E843&gt;0,IF(K843&gt;0, IF( K843="A", $E843, IF( K843="B", $E843 * Prozent_B, IF( K843="C", $E843 *Prozent_C, IF( K843="D", 0, "Fehler" ) ) ) ),T843), "")</f>
        <v/>
      </c>
      <c r="V843" s="213" t="str">
        <f t="shared" si="111"/>
        <v/>
      </c>
    </row>
    <row r="844" spans="1:22" ht="42.9" thickBot="1" x14ac:dyDescent="0.35">
      <c r="A844" s="222" t="s">
        <v>1772</v>
      </c>
      <c r="B844" s="223"/>
      <c r="C844" s="222" t="s">
        <v>805</v>
      </c>
      <c r="D844" s="223" t="s">
        <v>68</v>
      </c>
      <c r="E844" s="223"/>
      <c r="F844" s="223"/>
      <c r="G844" s="226"/>
      <c r="H844" s="43"/>
      <c r="I844" s="42"/>
      <c r="J844" s="42"/>
      <c r="K844" s="213"/>
      <c r="L844" s="215"/>
      <c r="M844" s="216" t="str">
        <f t="shared" si="104"/>
        <v>Muss</v>
      </c>
      <c r="N844" s="217" t="str">
        <f t="shared" si="105"/>
        <v/>
      </c>
      <c r="O844" s="217" t="str">
        <f t="shared" si="106"/>
        <v/>
      </c>
      <c r="P844" s="218" t="str">
        <f t="shared" si="107"/>
        <v/>
      </c>
      <c r="Q844" s="217" t="str">
        <f t="shared" si="108"/>
        <v/>
      </c>
      <c r="R844" s="217" t="str">
        <f t="shared" si="109"/>
        <v/>
      </c>
      <c r="S844" s="219" t="str">
        <f t="shared" si="110"/>
        <v/>
      </c>
      <c r="T844" s="220" t="str">
        <f xml:space="preserve"> IF(AND($E844&gt;0,H844&lt;&gt;""),IF( H844="A", $E844, IF( H844="B", $E844 * Prozent_B, IF( H844="C", $E844 *Prozent_C, IF( H844="D", 0, "Fehler" ) ) ) ), "")</f>
        <v/>
      </c>
      <c r="U844" s="220" t="str">
        <f xml:space="preserve"> IF( $E844&gt;0,IF(K844&gt;0, IF( K844="A", $E844, IF( K844="B", $E844 * Prozent_B, IF( K844="C", $E844 *Prozent_C, IF( K844="D", 0, "Fehler" ) ) ) ),T844), "")</f>
        <v/>
      </c>
      <c r="V844" s="213" t="str">
        <f t="shared" si="111"/>
        <v/>
      </c>
    </row>
    <row r="845" spans="1:22" ht="28.75" thickBot="1" x14ac:dyDescent="0.35">
      <c r="A845" s="222" t="s">
        <v>1773</v>
      </c>
      <c r="B845" s="223"/>
      <c r="C845" s="222" t="s">
        <v>806</v>
      </c>
      <c r="D845" s="223" t="s">
        <v>68</v>
      </c>
      <c r="E845" s="223"/>
      <c r="F845" s="223"/>
      <c r="G845" s="226"/>
      <c r="H845" s="43"/>
      <c r="I845" s="42"/>
      <c r="J845" s="42"/>
      <c r="K845" s="213"/>
      <c r="L845" s="215"/>
      <c r="M845" s="216" t="str">
        <f t="shared" si="104"/>
        <v>Muss</v>
      </c>
      <c r="N845" s="217" t="str">
        <f t="shared" si="105"/>
        <v/>
      </c>
      <c r="O845" s="217" t="str">
        <f t="shared" si="106"/>
        <v/>
      </c>
      <c r="P845" s="218" t="str">
        <f t="shared" si="107"/>
        <v/>
      </c>
      <c r="Q845" s="217" t="str">
        <f t="shared" si="108"/>
        <v/>
      </c>
      <c r="R845" s="217" t="str">
        <f t="shared" si="109"/>
        <v/>
      </c>
      <c r="S845" s="219" t="str">
        <f t="shared" si="110"/>
        <v/>
      </c>
      <c r="T845" s="220" t="str">
        <f xml:space="preserve"> IF(AND($E845&gt;0,H845&lt;&gt;""),IF( H845="A", $E845, IF( H845="B", $E845 * Prozent_B, IF( H845="C", $E845 *Prozent_C, IF( H845="D", 0, "Fehler" ) ) ) ), "")</f>
        <v/>
      </c>
      <c r="U845" s="220" t="str">
        <f xml:space="preserve"> IF( $E845&gt;0,IF(K845&gt;0, IF( K845="A", $E845, IF( K845="B", $E845 * Prozent_B, IF( K845="C", $E845 *Prozent_C, IF( K845="D", 0, "Fehler" ) ) ) ),T845), "")</f>
        <v/>
      </c>
      <c r="V845" s="213" t="str">
        <f t="shared" si="111"/>
        <v/>
      </c>
    </row>
    <row r="846" spans="1:22" ht="28.75" thickBot="1" x14ac:dyDescent="0.35">
      <c r="A846" s="222" t="s">
        <v>1774</v>
      </c>
      <c r="B846" s="223"/>
      <c r="C846" s="222" t="s">
        <v>807</v>
      </c>
      <c r="D846" s="223" t="s">
        <v>68</v>
      </c>
      <c r="E846" s="223"/>
      <c r="F846" s="223"/>
      <c r="G846" s="226"/>
      <c r="H846" s="43"/>
      <c r="I846" s="42"/>
      <c r="J846" s="42"/>
      <c r="K846" s="213"/>
      <c r="L846" s="215"/>
      <c r="M846" s="216" t="str">
        <f t="shared" si="104"/>
        <v>Muss</v>
      </c>
      <c r="N846" s="217" t="str">
        <f t="shared" si="105"/>
        <v/>
      </c>
      <c r="O846" s="217" t="str">
        <f t="shared" si="106"/>
        <v/>
      </c>
      <c r="P846" s="218" t="str">
        <f t="shared" si="107"/>
        <v/>
      </c>
      <c r="Q846" s="217" t="str">
        <f t="shared" si="108"/>
        <v/>
      </c>
      <c r="R846" s="217" t="str">
        <f t="shared" si="109"/>
        <v/>
      </c>
      <c r="S846" s="219" t="str">
        <f t="shared" si="110"/>
        <v/>
      </c>
      <c r="T846" s="220" t="str">
        <f xml:space="preserve"> IF(AND($E846&gt;0,H846&lt;&gt;""),IF( H846="A", $E846, IF( H846="B", $E846 * Prozent_B, IF( H846="C", $E846 *Prozent_C, IF( H846="D", 0, "Fehler" ) ) ) ), "")</f>
        <v/>
      </c>
      <c r="U846" s="220" t="str">
        <f xml:space="preserve"> IF( $E846&gt;0,IF(K846&gt;0, IF( K846="A", $E846, IF( K846="B", $E846 * Prozent_B, IF( K846="C", $E846 *Prozent_C, IF( K846="D", 0, "Fehler" ) ) ) ),T846), "")</f>
        <v/>
      </c>
      <c r="V846" s="213" t="str">
        <f t="shared" si="111"/>
        <v/>
      </c>
    </row>
    <row r="847" spans="1:22" ht="14.6" thickBot="1" x14ac:dyDescent="0.35">
      <c r="A847" s="222" t="s">
        <v>1775</v>
      </c>
      <c r="B847" s="223"/>
      <c r="C847" s="222" t="s">
        <v>808</v>
      </c>
      <c r="D847" s="223" t="s">
        <v>68</v>
      </c>
      <c r="E847" s="223"/>
      <c r="F847" s="223"/>
      <c r="G847" s="226"/>
      <c r="H847" s="43"/>
      <c r="I847" s="42"/>
      <c r="J847" s="42"/>
      <c r="K847" s="213"/>
      <c r="L847" s="215"/>
      <c r="M847" s="216" t="str">
        <f t="shared" si="104"/>
        <v>Muss</v>
      </c>
      <c r="N847" s="217" t="str">
        <f t="shared" si="105"/>
        <v/>
      </c>
      <c r="O847" s="217" t="str">
        <f t="shared" si="106"/>
        <v/>
      </c>
      <c r="P847" s="218" t="str">
        <f t="shared" si="107"/>
        <v/>
      </c>
      <c r="Q847" s="217" t="str">
        <f t="shared" si="108"/>
        <v/>
      </c>
      <c r="R847" s="217" t="str">
        <f t="shared" si="109"/>
        <v/>
      </c>
      <c r="S847" s="219" t="str">
        <f t="shared" si="110"/>
        <v/>
      </c>
      <c r="T847" s="220" t="str">
        <f xml:space="preserve"> IF(AND($E847&gt;0,H847&lt;&gt;""),IF( H847="A", $E847, IF( H847="B", $E847 * Prozent_B, IF( H847="C", $E847 *Prozent_C, IF( H847="D", 0, "Fehler" ) ) ) ), "")</f>
        <v/>
      </c>
      <c r="U847" s="220" t="str">
        <f xml:space="preserve"> IF( $E847&gt;0,IF(K847&gt;0, IF( K847="A", $E847, IF( K847="B", $E847 * Prozent_B, IF( K847="C", $E847 *Prozent_C, IF( K847="D", 0, "Fehler" ) ) ) ),T847), "")</f>
        <v/>
      </c>
      <c r="V847" s="213" t="str">
        <f t="shared" si="111"/>
        <v/>
      </c>
    </row>
    <row r="848" spans="1:22" ht="14.6" thickBot="1" x14ac:dyDescent="0.35">
      <c r="A848" s="222" t="s">
        <v>1776</v>
      </c>
      <c r="B848" s="223"/>
      <c r="C848" s="222" t="s">
        <v>809</v>
      </c>
      <c r="D848" s="223" t="s">
        <v>68</v>
      </c>
      <c r="E848" s="223"/>
      <c r="F848" s="223"/>
      <c r="G848" s="226"/>
      <c r="H848" s="43"/>
      <c r="I848" s="42"/>
      <c r="J848" s="42"/>
      <c r="K848" s="213"/>
      <c r="L848" s="215"/>
      <c r="M848" s="216" t="str">
        <f t="shared" si="104"/>
        <v>Muss</v>
      </c>
      <c r="N848" s="217" t="str">
        <f t="shared" si="105"/>
        <v/>
      </c>
      <c r="O848" s="217" t="str">
        <f t="shared" si="106"/>
        <v/>
      </c>
      <c r="P848" s="218" t="str">
        <f t="shared" si="107"/>
        <v/>
      </c>
      <c r="Q848" s="217" t="str">
        <f t="shared" si="108"/>
        <v/>
      </c>
      <c r="R848" s="217" t="str">
        <f t="shared" si="109"/>
        <v/>
      </c>
      <c r="S848" s="219" t="str">
        <f t="shared" si="110"/>
        <v/>
      </c>
      <c r="T848" s="220" t="str">
        <f xml:space="preserve"> IF(AND($E848&gt;0,H848&lt;&gt;""),IF( H848="A", $E848, IF( H848="B", $E848 * Prozent_B, IF( H848="C", $E848 *Prozent_C, IF( H848="D", 0, "Fehler" ) ) ) ), "")</f>
        <v/>
      </c>
      <c r="U848" s="220" t="str">
        <f xml:space="preserve"> IF( $E848&gt;0,IF(K848&gt;0, IF( K848="A", $E848, IF( K848="B", $E848 * Prozent_B, IF( K848="C", $E848 *Prozent_C, IF( K848="D", 0, "Fehler" ) ) ) ),T848), "")</f>
        <v/>
      </c>
      <c r="V848" s="213" t="str">
        <f t="shared" si="111"/>
        <v/>
      </c>
    </row>
    <row r="849" spans="1:22" ht="42.9" thickBot="1" x14ac:dyDescent="0.35">
      <c r="A849" s="222" t="s">
        <v>1777</v>
      </c>
      <c r="B849" s="223"/>
      <c r="C849" s="222" t="s">
        <v>810</v>
      </c>
      <c r="D849" s="223"/>
      <c r="E849" s="230">
        <v>100</v>
      </c>
      <c r="F849" s="223"/>
      <c r="G849" s="226"/>
      <c r="H849" s="43"/>
      <c r="I849" s="42"/>
      <c r="J849" s="42"/>
      <c r="K849" s="213"/>
      <c r="L849" s="215"/>
      <c r="M849" s="216" t="str">
        <f t="shared" si="104"/>
        <v>Soll</v>
      </c>
      <c r="N849" s="217" t="str">
        <f t="shared" si="105"/>
        <v/>
      </c>
      <c r="O849" s="217" t="str">
        <f t="shared" si="106"/>
        <v/>
      </c>
      <c r="P849" s="218" t="str">
        <f t="shared" si="107"/>
        <v/>
      </c>
      <c r="Q849" s="217" t="str">
        <f t="shared" si="108"/>
        <v/>
      </c>
      <c r="R849" s="217" t="str">
        <f t="shared" si="109"/>
        <v/>
      </c>
      <c r="S849" s="219" t="str">
        <f t="shared" si="110"/>
        <v/>
      </c>
      <c r="T849" s="220" t="str">
        <f xml:space="preserve"> IF(AND($E849&gt;0,H849&lt;&gt;""),IF( H849="A", $E849, IF( H849="B", $E849 * Prozent_B, IF( H849="C", $E849 *Prozent_C, IF( H849="D", 0, "Fehler" ) ) ) ), "")</f>
        <v/>
      </c>
      <c r="U849" s="220" t="str">
        <f xml:space="preserve"> IF( $E849&gt;0,IF(K849&gt;0, IF( K849="A", $E849, IF( K849="B", $E849 * Prozent_B, IF( K849="C", $E849 *Prozent_C, IF( K849="D", 0, "Fehler" ) ) ) ),T849), "")</f>
        <v/>
      </c>
      <c r="V849" s="213" t="str">
        <f t="shared" si="111"/>
        <v/>
      </c>
    </row>
    <row r="850" spans="1:22" ht="14.6" thickBot="1" x14ac:dyDescent="0.35">
      <c r="A850" s="222" t="s">
        <v>1778</v>
      </c>
      <c r="B850" s="223"/>
      <c r="C850" s="222" t="s">
        <v>811</v>
      </c>
      <c r="D850" s="223" t="s">
        <v>68</v>
      </c>
      <c r="E850" s="223"/>
      <c r="F850" s="223"/>
      <c r="G850" s="226"/>
      <c r="H850" s="43"/>
      <c r="I850" s="42"/>
      <c r="J850" s="42"/>
      <c r="K850" s="213"/>
      <c r="L850" s="215"/>
      <c r="M850" s="216" t="str">
        <f t="shared" si="104"/>
        <v>Muss</v>
      </c>
      <c r="N850" s="217" t="str">
        <f t="shared" si="105"/>
        <v/>
      </c>
      <c r="O850" s="217" t="str">
        <f t="shared" si="106"/>
        <v/>
      </c>
      <c r="P850" s="218" t="str">
        <f t="shared" si="107"/>
        <v/>
      </c>
      <c r="Q850" s="217" t="str">
        <f t="shared" si="108"/>
        <v/>
      </c>
      <c r="R850" s="217" t="str">
        <f t="shared" si="109"/>
        <v/>
      </c>
      <c r="S850" s="219" t="str">
        <f t="shared" si="110"/>
        <v/>
      </c>
      <c r="T850" s="220" t="str">
        <f xml:space="preserve"> IF(AND($E850&gt;0,H850&lt;&gt;""),IF( H850="A", $E850, IF( H850="B", $E850 * Prozent_B, IF( H850="C", $E850 *Prozent_C, IF( H850="D", 0, "Fehler" ) ) ) ), "")</f>
        <v/>
      </c>
      <c r="U850" s="220" t="str">
        <f xml:space="preserve"> IF( $E850&gt;0,IF(K850&gt;0, IF( K850="A", $E850, IF( K850="B", $E850 * Prozent_B, IF( K850="C", $E850 *Prozent_C, IF( K850="D", 0, "Fehler" ) ) ) ),T850), "")</f>
        <v/>
      </c>
      <c r="V850" s="213" t="str">
        <f t="shared" si="111"/>
        <v/>
      </c>
    </row>
    <row r="851" spans="1:22" ht="28.75" thickBot="1" x14ac:dyDescent="0.35">
      <c r="A851" s="222" t="s">
        <v>1779</v>
      </c>
      <c r="B851" s="223"/>
      <c r="C851" s="222" t="s">
        <v>812</v>
      </c>
      <c r="D851" s="223" t="s">
        <v>68</v>
      </c>
      <c r="E851" s="223"/>
      <c r="F851" s="223"/>
      <c r="G851" s="226"/>
      <c r="H851" s="43"/>
      <c r="I851" s="42"/>
      <c r="J851" s="42"/>
      <c r="K851" s="213"/>
      <c r="L851" s="215"/>
      <c r="M851" s="216" t="str">
        <f t="shared" si="104"/>
        <v>Muss</v>
      </c>
      <c r="N851" s="217" t="str">
        <f t="shared" si="105"/>
        <v/>
      </c>
      <c r="O851" s="217" t="str">
        <f t="shared" si="106"/>
        <v/>
      </c>
      <c r="P851" s="218" t="str">
        <f t="shared" si="107"/>
        <v/>
      </c>
      <c r="Q851" s="217" t="str">
        <f t="shared" si="108"/>
        <v/>
      </c>
      <c r="R851" s="217" t="str">
        <f t="shared" si="109"/>
        <v/>
      </c>
      <c r="S851" s="219" t="str">
        <f t="shared" si="110"/>
        <v/>
      </c>
      <c r="T851" s="220" t="str">
        <f xml:space="preserve"> IF(AND($E851&gt;0,H851&lt;&gt;""),IF( H851="A", $E851, IF( H851="B", $E851 * Prozent_B, IF( H851="C", $E851 *Prozent_C, IF( H851="D", 0, "Fehler" ) ) ) ), "")</f>
        <v/>
      </c>
      <c r="U851" s="220" t="str">
        <f xml:space="preserve"> IF( $E851&gt;0,IF(K851&gt;0, IF( K851="A", $E851, IF( K851="B", $E851 * Prozent_B, IF( K851="C", $E851 *Prozent_C, IF( K851="D", 0, "Fehler" ) ) ) ),T851), "")</f>
        <v/>
      </c>
      <c r="V851" s="213" t="str">
        <f t="shared" si="111"/>
        <v/>
      </c>
    </row>
    <row r="852" spans="1:22" ht="14.6" thickBot="1" x14ac:dyDescent="0.35">
      <c r="A852" s="222" t="s">
        <v>1780</v>
      </c>
      <c r="B852" s="223"/>
      <c r="C852" s="222" t="s">
        <v>813</v>
      </c>
      <c r="D852" s="223" t="s">
        <v>68</v>
      </c>
      <c r="E852" s="223"/>
      <c r="F852" s="223"/>
      <c r="G852" s="226"/>
      <c r="H852" s="43"/>
      <c r="I852" s="42"/>
      <c r="J852" s="42"/>
      <c r="K852" s="213"/>
      <c r="L852" s="215"/>
      <c r="M852" s="216" t="str">
        <f t="shared" si="104"/>
        <v>Muss</v>
      </c>
      <c r="N852" s="217" t="str">
        <f t="shared" si="105"/>
        <v/>
      </c>
      <c r="O852" s="217" t="str">
        <f t="shared" si="106"/>
        <v/>
      </c>
      <c r="P852" s="218" t="str">
        <f t="shared" si="107"/>
        <v/>
      </c>
      <c r="Q852" s="217" t="str">
        <f t="shared" si="108"/>
        <v/>
      </c>
      <c r="R852" s="217" t="str">
        <f t="shared" si="109"/>
        <v/>
      </c>
      <c r="S852" s="219" t="str">
        <f t="shared" si="110"/>
        <v/>
      </c>
      <c r="T852" s="220" t="str">
        <f xml:space="preserve"> IF(AND($E852&gt;0,H852&lt;&gt;""),IF( H852="A", $E852, IF( H852="B", $E852 * Prozent_B, IF( H852="C", $E852 *Prozent_C, IF( H852="D", 0, "Fehler" ) ) ) ), "")</f>
        <v/>
      </c>
      <c r="U852" s="220" t="str">
        <f xml:space="preserve"> IF( $E852&gt;0,IF(K852&gt;0, IF( K852="A", $E852, IF( K852="B", $E852 * Prozent_B, IF( K852="C", $E852 *Prozent_C, IF( K852="D", 0, "Fehler" ) ) ) ),T852), "")</f>
        <v/>
      </c>
      <c r="V852" s="213" t="str">
        <f t="shared" si="111"/>
        <v/>
      </c>
    </row>
    <row r="853" spans="1:22" ht="15.9" thickBot="1" x14ac:dyDescent="0.35">
      <c r="A853" s="222"/>
      <c r="B853" s="223"/>
      <c r="C853" s="229" t="s">
        <v>1122</v>
      </c>
      <c r="D853" s="223"/>
      <c r="E853" s="223"/>
      <c r="F853" s="223"/>
      <c r="G853" s="226"/>
      <c r="H853" s="43"/>
      <c r="I853" s="42"/>
      <c r="J853" s="42"/>
      <c r="K853" s="213"/>
      <c r="L853" s="215"/>
      <c r="M853" s="216" t="str">
        <f t="shared" si="104"/>
        <v/>
      </c>
      <c r="N853" s="217" t="str">
        <f t="shared" si="105"/>
        <v/>
      </c>
      <c r="O853" s="217" t="str">
        <f t="shared" si="106"/>
        <v/>
      </c>
      <c r="P853" s="218" t="str">
        <f t="shared" si="107"/>
        <v/>
      </c>
      <c r="Q853" s="217" t="str">
        <f t="shared" si="108"/>
        <v/>
      </c>
      <c r="R853" s="217" t="str">
        <f t="shared" si="109"/>
        <v/>
      </c>
      <c r="S853" s="219" t="str">
        <f t="shared" si="110"/>
        <v/>
      </c>
      <c r="T853" s="220" t="str">
        <f xml:space="preserve"> IF(AND($E853&gt;0,H853&lt;&gt;""),IF( H853="A", $E853, IF( H853="B", $E853 * Prozent_B, IF( H853="C", $E853 *Prozent_C, IF( H853="D", 0, "Fehler" ) ) ) ), "")</f>
        <v/>
      </c>
      <c r="U853" s="220" t="str">
        <f xml:space="preserve"> IF( $E853&gt;0,IF(K853&gt;0, IF( K853="A", $E853, IF( K853="B", $E853 * Prozent_B, IF( K853="C", $E853 *Prozent_C, IF( K853="D", 0, "Fehler" ) ) ) ),T853), "")</f>
        <v/>
      </c>
      <c r="V853" s="213" t="str">
        <f t="shared" si="111"/>
        <v/>
      </c>
    </row>
    <row r="854" spans="1:22" ht="14.6" thickBot="1" x14ac:dyDescent="0.35">
      <c r="A854" s="222" t="s">
        <v>1781</v>
      </c>
      <c r="B854" s="223"/>
      <c r="C854" s="222" t="s">
        <v>814</v>
      </c>
      <c r="D854" s="223" t="s">
        <v>68</v>
      </c>
      <c r="E854" s="223"/>
      <c r="F854" s="223"/>
      <c r="G854" s="226"/>
      <c r="H854" s="43"/>
      <c r="I854" s="42"/>
      <c r="J854" s="42"/>
      <c r="K854" s="213"/>
      <c r="L854" s="215"/>
      <c r="M854" s="216" t="str">
        <f t="shared" si="104"/>
        <v>Muss</v>
      </c>
      <c r="N854" s="217" t="str">
        <f t="shared" si="105"/>
        <v/>
      </c>
      <c r="O854" s="217" t="str">
        <f t="shared" si="106"/>
        <v/>
      </c>
      <c r="P854" s="218" t="str">
        <f t="shared" si="107"/>
        <v/>
      </c>
      <c r="Q854" s="217" t="str">
        <f t="shared" si="108"/>
        <v/>
      </c>
      <c r="R854" s="217" t="str">
        <f t="shared" si="109"/>
        <v/>
      </c>
      <c r="S854" s="219" t="str">
        <f t="shared" si="110"/>
        <v/>
      </c>
      <c r="T854" s="220" t="str">
        <f xml:space="preserve"> IF(AND($E854&gt;0,H854&lt;&gt;""),IF( H854="A", $E854, IF( H854="B", $E854 * Prozent_B, IF( H854="C", $E854 *Prozent_C, IF( H854="D", 0, "Fehler" ) ) ) ), "")</f>
        <v/>
      </c>
      <c r="U854" s="220" t="str">
        <f xml:space="preserve"> IF( $E854&gt;0,IF(K854&gt;0, IF( K854="A", $E854, IF( K854="B", $E854 * Prozent_B, IF( K854="C", $E854 *Prozent_C, IF( K854="D", 0, "Fehler" ) ) ) ),T854), "")</f>
        <v/>
      </c>
      <c r="V854" s="213" t="str">
        <f t="shared" si="111"/>
        <v/>
      </c>
    </row>
    <row r="855" spans="1:22" ht="14.6" thickBot="1" x14ac:dyDescent="0.35">
      <c r="A855" s="222" t="s">
        <v>1782</v>
      </c>
      <c r="B855" s="223"/>
      <c r="C855" s="222" t="s">
        <v>815</v>
      </c>
      <c r="D855" s="223" t="s">
        <v>68</v>
      </c>
      <c r="E855" s="223"/>
      <c r="F855" s="223"/>
      <c r="G855" s="226"/>
      <c r="H855" s="43"/>
      <c r="I855" s="42"/>
      <c r="J855" s="42"/>
      <c r="K855" s="213"/>
      <c r="L855" s="215"/>
      <c r="M855" s="216" t="str">
        <f t="shared" si="104"/>
        <v>Muss</v>
      </c>
      <c r="N855" s="217" t="str">
        <f t="shared" si="105"/>
        <v/>
      </c>
      <c r="O855" s="217" t="str">
        <f t="shared" si="106"/>
        <v/>
      </c>
      <c r="P855" s="218" t="str">
        <f t="shared" si="107"/>
        <v/>
      </c>
      <c r="Q855" s="217" t="str">
        <f t="shared" si="108"/>
        <v/>
      </c>
      <c r="R855" s="217" t="str">
        <f t="shared" si="109"/>
        <v/>
      </c>
      <c r="S855" s="219" t="str">
        <f t="shared" si="110"/>
        <v/>
      </c>
      <c r="T855" s="220" t="str">
        <f xml:space="preserve"> IF(AND($E855&gt;0,H855&lt;&gt;""),IF( H855="A", $E855, IF( H855="B", $E855 * Prozent_B, IF( H855="C", $E855 *Prozent_C, IF( H855="D", 0, "Fehler" ) ) ) ), "")</f>
        <v/>
      </c>
      <c r="U855" s="220" t="str">
        <f xml:space="preserve"> IF( $E855&gt;0,IF(K855&gt;0, IF( K855="A", $E855, IF( K855="B", $E855 * Prozent_B, IF( K855="C", $E855 *Prozent_C, IF( K855="D", 0, "Fehler" ) ) ) ),T855), "")</f>
        <v/>
      </c>
      <c r="V855" s="213" t="str">
        <f t="shared" si="111"/>
        <v/>
      </c>
    </row>
    <row r="856" spans="1:22" ht="28.75" thickBot="1" x14ac:dyDescent="0.35">
      <c r="A856" s="222" t="s">
        <v>1783</v>
      </c>
      <c r="B856" s="223"/>
      <c r="C856" s="222" t="s">
        <v>816</v>
      </c>
      <c r="D856" s="223" t="s">
        <v>68</v>
      </c>
      <c r="E856" s="223"/>
      <c r="F856" s="223"/>
      <c r="G856" s="226"/>
      <c r="H856" s="43"/>
      <c r="I856" s="42"/>
      <c r="J856" s="42"/>
      <c r="K856" s="213"/>
      <c r="L856" s="215"/>
      <c r="M856" s="216" t="str">
        <f t="shared" si="104"/>
        <v>Muss</v>
      </c>
      <c r="N856" s="217" t="str">
        <f t="shared" si="105"/>
        <v/>
      </c>
      <c r="O856" s="217" t="str">
        <f t="shared" si="106"/>
        <v/>
      </c>
      <c r="P856" s="218" t="str">
        <f t="shared" si="107"/>
        <v/>
      </c>
      <c r="Q856" s="217" t="str">
        <f t="shared" si="108"/>
        <v/>
      </c>
      <c r="R856" s="217" t="str">
        <f t="shared" si="109"/>
        <v/>
      </c>
      <c r="S856" s="219" t="str">
        <f t="shared" si="110"/>
        <v/>
      </c>
      <c r="T856" s="220" t="str">
        <f xml:space="preserve"> IF(AND($E856&gt;0,H856&lt;&gt;""),IF( H856="A", $E856, IF( H856="B", $E856 * Prozent_B, IF( H856="C", $E856 *Prozent_C, IF( H856="D", 0, "Fehler" ) ) ) ), "")</f>
        <v/>
      </c>
      <c r="U856" s="220" t="str">
        <f xml:space="preserve"> IF( $E856&gt;0,IF(K856&gt;0, IF( K856="A", $E856, IF( K856="B", $E856 * Prozent_B, IF( K856="C", $E856 *Prozent_C, IF( K856="D", 0, "Fehler" ) ) ) ),T856), "")</f>
        <v/>
      </c>
      <c r="V856" s="213" t="str">
        <f t="shared" si="111"/>
        <v/>
      </c>
    </row>
    <row r="857" spans="1:22" ht="28.75" thickBot="1" x14ac:dyDescent="0.35">
      <c r="A857" s="222" t="s">
        <v>1784</v>
      </c>
      <c r="B857" s="223"/>
      <c r="C857" s="222" t="s">
        <v>817</v>
      </c>
      <c r="D857" s="223" t="s">
        <v>68</v>
      </c>
      <c r="E857" s="223"/>
      <c r="F857" s="223"/>
      <c r="G857" s="226"/>
      <c r="H857" s="43"/>
      <c r="I857" s="42"/>
      <c r="J857" s="42"/>
      <c r="K857" s="213"/>
      <c r="L857" s="215"/>
      <c r="M857" s="216" t="str">
        <f t="shared" si="104"/>
        <v>Muss</v>
      </c>
      <c r="N857" s="217" t="str">
        <f t="shared" si="105"/>
        <v/>
      </c>
      <c r="O857" s="217" t="str">
        <f t="shared" si="106"/>
        <v/>
      </c>
      <c r="P857" s="218" t="str">
        <f t="shared" si="107"/>
        <v/>
      </c>
      <c r="Q857" s="217" t="str">
        <f t="shared" si="108"/>
        <v/>
      </c>
      <c r="R857" s="217" t="str">
        <f t="shared" si="109"/>
        <v/>
      </c>
      <c r="S857" s="219" t="str">
        <f t="shared" si="110"/>
        <v/>
      </c>
      <c r="T857" s="220" t="str">
        <f xml:space="preserve"> IF(AND($E857&gt;0,H857&lt;&gt;""),IF( H857="A", $E857, IF( H857="B", $E857 * Prozent_B, IF( H857="C", $E857 *Prozent_C, IF( H857="D", 0, "Fehler" ) ) ) ), "")</f>
        <v/>
      </c>
      <c r="U857" s="220" t="str">
        <f xml:space="preserve"> IF( $E857&gt;0,IF(K857&gt;0, IF( K857="A", $E857, IF( K857="B", $E857 * Prozent_B, IF( K857="C", $E857 *Prozent_C, IF( K857="D", 0, "Fehler" ) ) ) ),T857), "")</f>
        <v/>
      </c>
      <c r="V857" s="213" t="str">
        <f t="shared" si="111"/>
        <v/>
      </c>
    </row>
    <row r="858" spans="1:22" ht="15.9" thickBot="1" x14ac:dyDescent="0.35">
      <c r="A858" s="222"/>
      <c r="B858" s="223"/>
      <c r="C858" s="229" t="s">
        <v>1123</v>
      </c>
      <c r="D858" s="223"/>
      <c r="E858" s="223"/>
      <c r="F858" s="223"/>
      <c r="G858" s="226"/>
      <c r="H858" s="43"/>
      <c r="I858" s="42"/>
      <c r="J858" s="42"/>
      <c r="K858" s="213"/>
      <c r="L858" s="215"/>
      <c r="M858" s="216" t="str">
        <f t="shared" si="104"/>
        <v/>
      </c>
      <c r="N858" s="217" t="str">
        <f t="shared" si="105"/>
        <v/>
      </c>
      <c r="O858" s="217" t="str">
        <f t="shared" si="106"/>
        <v/>
      </c>
      <c r="P858" s="218" t="str">
        <f t="shared" si="107"/>
        <v/>
      </c>
      <c r="Q858" s="217" t="str">
        <f t="shared" si="108"/>
        <v/>
      </c>
      <c r="R858" s="217" t="str">
        <f t="shared" si="109"/>
        <v/>
      </c>
      <c r="S858" s="219" t="str">
        <f t="shared" si="110"/>
        <v/>
      </c>
      <c r="T858" s="220" t="str">
        <f xml:space="preserve"> IF(AND($E858&gt;0,H858&lt;&gt;""),IF( H858="A", $E858, IF( H858="B", $E858 * Prozent_B, IF( H858="C", $E858 *Prozent_C, IF( H858="D", 0, "Fehler" ) ) ) ), "")</f>
        <v/>
      </c>
      <c r="U858" s="220" t="str">
        <f xml:space="preserve"> IF( $E858&gt;0,IF(K858&gt;0, IF( K858="A", $E858, IF( K858="B", $E858 * Prozent_B, IF( K858="C", $E858 *Prozent_C, IF( K858="D", 0, "Fehler" ) ) ) ),T858), "")</f>
        <v/>
      </c>
      <c r="V858" s="213" t="str">
        <f t="shared" si="111"/>
        <v/>
      </c>
    </row>
    <row r="859" spans="1:22" ht="28.75" thickBot="1" x14ac:dyDescent="0.35">
      <c r="A859" s="222" t="s">
        <v>1785</v>
      </c>
      <c r="B859" s="223"/>
      <c r="C859" s="222" t="s">
        <v>818</v>
      </c>
      <c r="D859" s="223" t="s">
        <v>68</v>
      </c>
      <c r="E859" s="223"/>
      <c r="F859" s="223"/>
      <c r="G859" s="226"/>
      <c r="H859" s="43"/>
      <c r="I859" s="42"/>
      <c r="J859" s="42"/>
      <c r="K859" s="213"/>
      <c r="L859" s="215"/>
      <c r="M859" s="216" t="str">
        <f t="shared" si="104"/>
        <v>Muss</v>
      </c>
      <c r="N859" s="217" t="str">
        <f t="shared" si="105"/>
        <v/>
      </c>
      <c r="O859" s="217" t="str">
        <f t="shared" si="106"/>
        <v/>
      </c>
      <c r="P859" s="218" t="str">
        <f t="shared" si="107"/>
        <v/>
      </c>
      <c r="Q859" s="217" t="str">
        <f t="shared" si="108"/>
        <v/>
      </c>
      <c r="R859" s="217" t="str">
        <f t="shared" si="109"/>
        <v/>
      </c>
      <c r="S859" s="219" t="str">
        <f t="shared" si="110"/>
        <v/>
      </c>
      <c r="T859" s="220" t="str">
        <f xml:space="preserve"> IF(AND($E859&gt;0,H859&lt;&gt;""),IF( H859="A", $E859, IF( H859="B", $E859 * Prozent_B, IF( H859="C", $E859 *Prozent_C, IF( H859="D", 0, "Fehler" ) ) ) ), "")</f>
        <v/>
      </c>
      <c r="U859" s="220" t="str">
        <f xml:space="preserve"> IF( $E859&gt;0,IF(K859&gt;0, IF( K859="A", $E859, IF( K859="B", $E859 * Prozent_B, IF( K859="C", $E859 *Prozent_C, IF( K859="D", 0, "Fehler" ) ) ) ),T859), "")</f>
        <v/>
      </c>
      <c r="V859" s="213" t="str">
        <f t="shared" si="111"/>
        <v/>
      </c>
    </row>
    <row r="860" spans="1:22" ht="14.6" thickBot="1" x14ac:dyDescent="0.35">
      <c r="A860" s="222" t="s">
        <v>1786</v>
      </c>
      <c r="B860" s="223"/>
      <c r="C860" s="222" t="s">
        <v>819</v>
      </c>
      <c r="D860" s="223" t="s">
        <v>68</v>
      </c>
      <c r="E860" s="223"/>
      <c r="F860" s="223"/>
      <c r="G860" s="226"/>
      <c r="H860" s="43"/>
      <c r="I860" s="42"/>
      <c r="J860" s="42"/>
      <c r="K860" s="213"/>
      <c r="L860" s="215"/>
      <c r="M860" s="216" t="str">
        <f t="shared" si="104"/>
        <v>Muss</v>
      </c>
      <c r="N860" s="217" t="str">
        <f t="shared" si="105"/>
        <v/>
      </c>
      <c r="O860" s="217" t="str">
        <f t="shared" si="106"/>
        <v/>
      </c>
      <c r="P860" s="218" t="str">
        <f t="shared" si="107"/>
        <v/>
      </c>
      <c r="Q860" s="217" t="str">
        <f t="shared" si="108"/>
        <v/>
      </c>
      <c r="R860" s="217" t="str">
        <f t="shared" si="109"/>
        <v/>
      </c>
      <c r="S860" s="219" t="str">
        <f t="shared" si="110"/>
        <v/>
      </c>
      <c r="T860" s="220" t="str">
        <f xml:space="preserve"> IF(AND($E860&gt;0,H860&lt;&gt;""),IF( H860="A", $E860, IF( H860="B", $E860 * Prozent_B, IF( H860="C", $E860 *Prozent_C, IF( H860="D", 0, "Fehler" ) ) ) ), "")</f>
        <v/>
      </c>
      <c r="U860" s="220" t="str">
        <f xml:space="preserve"> IF( $E860&gt;0,IF(K860&gt;0, IF( K860="A", $E860, IF( K860="B", $E860 * Prozent_B, IF( K860="C", $E860 *Prozent_C, IF( K860="D", 0, "Fehler" ) ) ) ),T860), "")</f>
        <v/>
      </c>
      <c r="V860" s="213" t="str">
        <f t="shared" si="111"/>
        <v/>
      </c>
    </row>
    <row r="861" spans="1:22" ht="18" thickBot="1" x14ac:dyDescent="0.35">
      <c r="A861" s="222"/>
      <c r="B861" s="223"/>
      <c r="C861" s="224" t="s">
        <v>1124</v>
      </c>
      <c r="D861" s="223"/>
      <c r="E861" s="223"/>
      <c r="F861" s="223"/>
      <c r="G861" s="226"/>
      <c r="H861" s="43"/>
      <c r="I861" s="42"/>
      <c r="J861" s="42"/>
      <c r="K861" s="213"/>
      <c r="L861" s="215"/>
      <c r="M861" s="216" t="str">
        <f t="shared" si="104"/>
        <v/>
      </c>
      <c r="N861" s="217" t="str">
        <f t="shared" si="105"/>
        <v/>
      </c>
      <c r="O861" s="217" t="str">
        <f t="shared" si="106"/>
        <v/>
      </c>
      <c r="P861" s="218" t="str">
        <f t="shared" si="107"/>
        <v/>
      </c>
      <c r="Q861" s="217" t="str">
        <f t="shared" si="108"/>
        <v/>
      </c>
      <c r="R861" s="217" t="str">
        <f t="shared" si="109"/>
        <v/>
      </c>
      <c r="S861" s="219" t="str">
        <f t="shared" si="110"/>
        <v/>
      </c>
      <c r="T861" s="220" t="str">
        <f xml:space="preserve"> IF(AND($E861&gt;0,H861&lt;&gt;""),IF( H861="A", $E861, IF( H861="B", $E861 * Prozent_B, IF( H861="C", $E861 *Prozent_C, IF( H861="D", 0, "Fehler" ) ) ) ), "")</f>
        <v/>
      </c>
      <c r="U861" s="220" t="str">
        <f xml:space="preserve"> IF( $E861&gt;0,IF(K861&gt;0, IF( K861="A", $E861, IF( K861="B", $E861 * Prozent_B, IF( K861="C", $E861 *Prozent_C, IF( K861="D", 0, "Fehler" ) ) ) ),T861), "")</f>
        <v/>
      </c>
      <c r="V861" s="213" t="str">
        <f t="shared" si="111"/>
        <v/>
      </c>
    </row>
    <row r="862" spans="1:22" ht="16.75" thickBot="1" x14ac:dyDescent="0.35">
      <c r="A862" s="222"/>
      <c r="B862" s="223"/>
      <c r="C862" s="227" t="s">
        <v>1125</v>
      </c>
      <c r="D862" s="223"/>
      <c r="E862" s="223"/>
      <c r="F862" s="223"/>
      <c r="G862" s="226"/>
      <c r="H862" s="43"/>
      <c r="I862" s="42"/>
      <c r="J862" s="42"/>
      <c r="K862" s="213"/>
      <c r="L862" s="215"/>
      <c r="M862" s="216" t="str">
        <f t="shared" si="104"/>
        <v/>
      </c>
      <c r="N862" s="217" t="str">
        <f t="shared" si="105"/>
        <v/>
      </c>
      <c r="O862" s="217" t="str">
        <f t="shared" si="106"/>
        <v/>
      </c>
      <c r="P862" s="218" t="str">
        <f t="shared" si="107"/>
        <v/>
      </c>
      <c r="Q862" s="217" t="str">
        <f t="shared" si="108"/>
        <v/>
      </c>
      <c r="R862" s="217" t="str">
        <f t="shared" si="109"/>
        <v/>
      </c>
      <c r="S862" s="219" t="str">
        <f t="shared" si="110"/>
        <v/>
      </c>
      <c r="T862" s="220" t="str">
        <f xml:space="preserve"> IF(AND($E862&gt;0,H862&lt;&gt;""),IF( H862="A", $E862, IF( H862="B", $E862 * Prozent_B, IF( H862="C", $E862 *Prozent_C, IF( H862="D", 0, "Fehler" ) ) ) ), "")</f>
        <v/>
      </c>
      <c r="U862" s="220" t="str">
        <f xml:space="preserve"> IF( $E862&gt;0,IF(K862&gt;0, IF( K862="A", $E862, IF( K862="B", $E862 * Prozent_B, IF( K862="C", $E862 *Prozent_C, IF( K862="D", 0, "Fehler" ) ) ) ),T862), "")</f>
        <v/>
      </c>
      <c r="V862" s="213" t="str">
        <f t="shared" si="111"/>
        <v/>
      </c>
    </row>
    <row r="863" spans="1:22" ht="42.9" thickBot="1" x14ac:dyDescent="0.35">
      <c r="A863" s="222" t="s">
        <v>1787</v>
      </c>
      <c r="B863" s="223"/>
      <c r="C863" s="222" t="s">
        <v>820</v>
      </c>
      <c r="D863" s="223" t="s">
        <v>68</v>
      </c>
      <c r="E863" s="223"/>
      <c r="F863" s="223"/>
      <c r="G863" s="226"/>
      <c r="H863" s="43"/>
      <c r="I863" s="42"/>
      <c r="J863" s="42"/>
      <c r="K863" s="213"/>
      <c r="L863" s="215"/>
      <c r="M863" s="216" t="str">
        <f t="shared" si="104"/>
        <v>Muss</v>
      </c>
      <c r="N863" s="217" t="str">
        <f t="shared" si="105"/>
        <v/>
      </c>
      <c r="O863" s="217" t="str">
        <f t="shared" si="106"/>
        <v/>
      </c>
      <c r="P863" s="218" t="str">
        <f t="shared" si="107"/>
        <v/>
      </c>
      <c r="Q863" s="217" t="str">
        <f t="shared" si="108"/>
        <v/>
      </c>
      <c r="R863" s="217" t="str">
        <f t="shared" si="109"/>
        <v/>
      </c>
      <c r="S863" s="219" t="str">
        <f t="shared" si="110"/>
        <v/>
      </c>
      <c r="T863" s="220" t="str">
        <f xml:space="preserve"> IF(AND($E863&gt;0,H863&lt;&gt;""),IF( H863="A", $E863, IF( H863="B", $E863 * Prozent_B, IF( H863="C", $E863 *Prozent_C, IF( H863="D", 0, "Fehler" ) ) ) ), "")</f>
        <v/>
      </c>
      <c r="U863" s="220" t="str">
        <f xml:space="preserve"> IF( $E863&gt;0,IF(K863&gt;0, IF( K863="A", $E863, IF( K863="B", $E863 * Prozent_B, IF( K863="C", $E863 *Prozent_C, IF( K863="D", 0, "Fehler" ) ) ) ),T863), "")</f>
        <v/>
      </c>
      <c r="V863" s="213" t="str">
        <f t="shared" si="111"/>
        <v/>
      </c>
    </row>
    <row r="864" spans="1:22" ht="28.75" thickBot="1" x14ac:dyDescent="0.35">
      <c r="A864" s="222" t="s">
        <v>1788</v>
      </c>
      <c r="B864" s="223"/>
      <c r="C864" s="222" t="s">
        <v>821</v>
      </c>
      <c r="D864" s="223" t="s">
        <v>68</v>
      </c>
      <c r="E864" s="223"/>
      <c r="F864" s="223"/>
      <c r="G864" s="226"/>
      <c r="H864" s="43"/>
      <c r="I864" s="42"/>
      <c r="J864" s="42"/>
      <c r="K864" s="213"/>
      <c r="L864" s="215"/>
      <c r="M864" s="216" t="str">
        <f t="shared" si="104"/>
        <v>Muss</v>
      </c>
      <c r="N864" s="217" t="str">
        <f t="shared" si="105"/>
        <v/>
      </c>
      <c r="O864" s="217" t="str">
        <f t="shared" si="106"/>
        <v/>
      </c>
      <c r="P864" s="218" t="str">
        <f t="shared" si="107"/>
        <v/>
      </c>
      <c r="Q864" s="217" t="str">
        <f t="shared" si="108"/>
        <v/>
      </c>
      <c r="R864" s="217" t="str">
        <f t="shared" si="109"/>
        <v/>
      </c>
      <c r="S864" s="219" t="str">
        <f t="shared" si="110"/>
        <v/>
      </c>
      <c r="T864" s="220" t="str">
        <f xml:space="preserve"> IF(AND($E864&gt;0,H864&lt;&gt;""),IF( H864="A", $E864, IF( H864="B", $E864 * Prozent_B, IF( H864="C", $E864 *Prozent_C, IF( H864="D", 0, "Fehler" ) ) ) ), "")</f>
        <v/>
      </c>
      <c r="U864" s="220" t="str">
        <f xml:space="preserve"> IF( $E864&gt;0,IF(K864&gt;0, IF( K864="A", $E864, IF( K864="B", $E864 * Prozent_B, IF( K864="C", $E864 *Prozent_C, IF( K864="D", 0, "Fehler" ) ) ) ),T864), "")</f>
        <v/>
      </c>
      <c r="V864" s="213" t="str">
        <f t="shared" si="111"/>
        <v/>
      </c>
    </row>
    <row r="865" spans="1:22" ht="16.75" thickBot="1" x14ac:dyDescent="0.35">
      <c r="A865" s="222"/>
      <c r="B865" s="223"/>
      <c r="C865" s="227" t="s">
        <v>1126</v>
      </c>
      <c r="D865" s="223"/>
      <c r="E865" s="223"/>
      <c r="F865" s="223"/>
      <c r="G865" s="226"/>
      <c r="H865" s="43"/>
      <c r="I865" s="42"/>
      <c r="J865" s="42"/>
      <c r="K865" s="213"/>
      <c r="L865" s="215"/>
      <c r="M865" s="216" t="str">
        <f t="shared" si="104"/>
        <v/>
      </c>
      <c r="N865" s="217" t="str">
        <f t="shared" si="105"/>
        <v/>
      </c>
      <c r="O865" s="217" t="str">
        <f t="shared" si="106"/>
        <v/>
      </c>
      <c r="P865" s="218" t="str">
        <f t="shared" si="107"/>
        <v/>
      </c>
      <c r="Q865" s="217" t="str">
        <f t="shared" si="108"/>
        <v/>
      </c>
      <c r="R865" s="217" t="str">
        <f t="shared" si="109"/>
        <v/>
      </c>
      <c r="S865" s="219" t="str">
        <f t="shared" si="110"/>
        <v/>
      </c>
      <c r="T865" s="220" t="str">
        <f xml:space="preserve"> IF(AND($E865&gt;0,H865&lt;&gt;""),IF( H865="A", $E865, IF( H865="B", $E865 * Prozent_B, IF( H865="C", $E865 *Prozent_C, IF( H865="D", 0, "Fehler" ) ) ) ), "")</f>
        <v/>
      </c>
      <c r="U865" s="220" t="str">
        <f xml:space="preserve"> IF( $E865&gt;0,IF(K865&gt;0, IF( K865="A", $E865, IF( K865="B", $E865 * Prozent_B, IF( K865="C", $E865 *Prozent_C, IF( K865="D", 0, "Fehler" ) ) ) ),T865), "")</f>
        <v/>
      </c>
      <c r="V865" s="213" t="str">
        <f t="shared" si="111"/>
        <v/>
      </c>
    </row>
    <row r="866" spans="1:22" ht="57" thickBot="1" x14ac:dyDescent="0.35">
      <c r="A866" s="222" t="s">
        <v>1789</v>
      </c>
      <c r="B866" s="223"/>
      <c r="C866" s="222" t="s">
        <v>822</v>
      </c>
      <c r="D866" s="223" t="s">
        <v>68</v>
      </c>
      <c r="E866" s="223"/>
      <c r="F866" s="223"/>
      <c r="G866" s="226"/>
      <c r="H866" s="43"/>
      <c r="I866" s="42"/>
      <c r="J866" s="42"/>
      <c r="K866" s="213"/>
      <c r="L866" s="215"/>
      <c r="M866" s="216" t="str">
        <f t="shared" si="104"/>
        <v>Muss</v>
      </c>
      <c r="N866" s="217" t="str">
        <f t="shared" si="105"/>
        <v/>
      </c>
      <c r="O866" s="217" t="str">
        <f t="shared" si="106"/>
        <v/>
      </c>
      <c r="P866" s="218" t="str">
        <f t="shared" si="107"/>
        <v/>
      </c>
      <c r="Q866" s="217" t="str">
        <f t="shared" si="108"/>
        <v/>
      </c>
      <c r="R866" s="217" t="str">
        <f t="shared" si="109"/>
        <v/>
      </c>
      <c r="S866" s="219" t="str">
        <f t="shared" si="110"/>
        <v/>
      </c>
      <c r="T866" s="220" t="str">
        <f xml:space="preserve"> IF(AND($E866&gt;0,H866&lt;&gt;""),IF( H866="A", $E866, IF( H866="B", $E866 * Prozent_B, IF( H866="C", $E866 *Prozent_C, IF( H866="D", 0, "Fehler" ) ) ) ), "")</f>
        <v/>
      </c>
      <c r="U866" s="220" t="str">
        <f xml:space="preserve"> IF( $E866&gt;0,IF(K866&gt;0, IF( K866="A", $E866, IF( K866="B", $E866 * Prozent_B, IF( K866="C", $E866 *Prozent_C, IF( K866="D", 0, "Fehler" ) ) ) ),T866), "")</f>
        <v/>
      </c>
      <c r="V866" s="213" t="str">
        <f t="shared" si="111"/>
        <v/>
      </c>
    </row>
    <row r="867" spans="1:22" ht="16.75" thickBot="1" x14ac:dyDescent="0.35">
      <c r="A867" s="222"/>
      <c r="B867" s="223"/>
      <c r="C867" s="227" t="s">
        <v>1127</v>
      </c>
      <c r="D867" s="223"/>
      <c r="E867" s="223"/>
      <c r="F867" s="223"/>
      <c r="G867" s="226"/>
      <c r="H867" s="43"/>
      <c r="I867" s="42"/>
      <c r="J867" s="42"/>
      <c r="K867" s="213"/>
      <c r="L867" s="215"/>
      <c r="M867" s="216" t="str">
        <f t="shared" si="104"/>
        <v/>
      </c>
      <c r="N867" s="217" t="str">
        <f t="shared" si="105"/>
        <v/>
      </c>
      <c r="O867" s="217" t="str">
        <f t="shared" si="106"/>
        <v/>
      </c>
      <c r="P867" s="218" t="str">
        <f t="shared" si="107"/>
        <v/>
      </c>
      <c r="Q867" s="217" t="str">
        <f t="shared" si="108"/>
        <v/>
      </c>
      <c r="R867" s="217" t="str">
        <f t="shared" si="109"/>
        <v/>
      </c>
      <c r="S867" s="219" t="str">
        <f t="shared" si="110"/>
        <v/>
      </c>
      <c r="T867" s="220" t="str">
        <f xml:space="preserve"> IF(AND($E867&gt;0,H867&lt;&gt;""),IF( H867="A", $E867, IF( H867="B", $E867 * Prozent_B, IF( H867="C", $E867 *Prozent_C, IF( H867="D", 0, "Fehler" ) ) ) ), "")</f>
        <v/>
      </c>
      <c r="U867" s="220" t="str">
        <f xml:space="preserve"> IF( $E867&gt;0,IF(K867&gt;0, IF( K867="A", $E867, IF( K867="B", $E867 * Prozent_B, IF( K867="C", $E867 *Prozent_C, IF( K867="D", 0, "Fehler" ) ) ) ),T867), "")</f>
        <v/>
      </c>
      <c r="V867" s="213" t="str">
        <f t="shared" si="111"/>
        <v/>
      </c>
    </row>
    <row r="868" spans="1:22" ht="28.75" thickBot="1" x14ac:dyDescent="0.35">
      <c r="A868" s="222" t="s">
        <v>1790</v>
      </c>
      <c r="B868" s="223"/>
      <c r="C868" s="222" t="s">
        <v>823</v>
      </c>
      <c r="D868" s="223" t="s">
        <v>68</v>
      </c>
      <c r="E868" s="223"/>
      <c r="F868" s="223" t="s">
        <v>326</v>
      </c>
      <c r="G868" s="226"/>
      <c r="H868" s="43"/>
      <c r="I868" s="42"/>
      <c r="J868" s="42"/>
      <c r="K868" s="213"/>
      <c r="L868" s="215"/>
      <c r="M868" s="216" t="str">
        <f t="shared" si="104"/>
        <v>Muss</v>
      </c>
      <c r="N868" s="217" t="str">
        <f t="shared" si="105"/>
        <v>Fehler</v>
      </c>
      <c r="O868" s="217" t="str">
        <f t="shared" si="106"/>
        <v/>
      </c>
      <c r="P868" s="218" t="str">
        <f t="shared" si="107"/>
        <v/>
      </c>
      <c r="Q868" s="217" t="str">
        <f t="shared" si="108"/>
        <v/>
      </c>
      <c r="R868" s="217" t="str">
        <f t="shared" si="109"/>
        <v/>
      </c>
      <c r="S868" s="219" t="str">
        <f t="shared" si="110"/>
        <v xml:space="preserve"> 'E' richtig?</v>
      </c>
      <c r="T868" s="220" t="str">
        <f xml:space="preserve"> IF(AND($E868&gt;0,H868&lt;&gt;""),IF( H868="A", $E868, IF( H868="B", $E868 * Prozent_B, IF( H868="C", $E868 *Prozent_C, IF( H868="D", 0, "Fehler" ) ) ) ), "")</f>
        <v/>
      </c>
      <c r="U868" s="220" t="str">
        <f xml:space="preserve"> IF( $E868&gt;0,IF(K868&gt;0, IF( K868="A", $E868, IF( K868="B", $E868 * Prozent_B, IF( K868="C", $E868 *Prozent_C, IF( K868="D", 0, "Fehler" ) ) ) ),T868), "")</f>
        <v/>
      </c>
      <c r="V868" s="213" t="str">
        <f t="shared" si="111"/>
        <v/>
      </c>
    </row>
    <row r="869" spans="1:22" ht="16.75" thickBot="1" x14ac:dyDescent="0.35">
      <c r="A869" s="222"/>
      <c r="B869" s="223"/>
      <c r="C869" s="227" t="s">
        <v>1128</v>
      </c>
      <c r="D869" s="223"/>
      <c r="E869" s="223"/>
      <c r="F869" s="223"/>
      <c r="G869" s="226"/>
      <c r="H869" s="43"/>
      <c r="I869" s="42"/>
      <c r="J869" s="42"/>
      <c r="K869" s="213"/>
      <c r="L869" s="215"/>
      <c r="M869" s="216" t="str">
        <f t="shared" si="104"/>
        <v/>
      </c>
      <c r="N869" s="217" t="str">
        <f t="shared" si="105"/>
        <v/>
      </c>
      <c r="O869" s="217" t="str">
        <f t="shared" si="106"/>
        <v/>
      </c>
      <c r="P869" s="218" t="str">
        <f t="shared" si="107"/>
        <v/>
      </c>
      <c r="Q869" s="217" t="str">
        <f t="shared" si="108"/>
        <v/>
      </c>
      <c r="R869" s="217" t="str">
        <f t="shared" si="109"/>
        <v/>
      </c>
      <c r="S869" s="219" t="str">
        <f t="shared" si="110"/>
        <v/>
      </c>
      <c r="T869" s="220" t="str">
        <f xml:space="preserve"> IF(AND($E869&gt;0,H869&lt;&gt;""),IF( H869="A", $E869, IF( H869="B", $E869 * Prozent_B, IF( H869="C", $E869 *Prozent_C, IF( H869="D", 0, "Fehler" ) ) ) ), "")</f>
        <v/>
      </c>
      <c r="U869" s="220" t="str">
        <f xml:space="preserve"> IF( $E869&gt;0,IF(K869&gt;0, IF( K869="A", $E869, IF( K869="B", $E869 * Prozent_B, IF( K869="C", $E869 *Prozent_C, IF( K869="D", 0, "Fehler" ) ) ) ),T869), "")</f>
        <v/>
      </c>
      <c r="V869" s="213" t="str">
        <f t="shared" si="111"/>
        <v/>
      </c>
    </row>
    <row r="870" spans="1:22" ht="57" thickBot="1" x14ac:dyDescent="0.35">
      <c r="A870" s="222" t="s">
        <v>1791</v>
      </c>
      <c r="B870" s="223"/>
      <c r="C870" s="222" t="s">
        <v>824</v>
      </c>
      <c r="D870" s="223" t="s">
        <v>68</v>
      </c>
      <c r="E870" s="223"/>
      <c r="F870" s="223"/>
      <c r="G870" s="226"/>
      <c r="H870" s="43"/>
      <c r="I870" s="42"/>
      <c r="J870" s="42"/>
      <c r="K870" s="213"/>
      <c r="L870" s="215"/>
      <c r="M870" s="216" t="str">
        <f t="shared" si="104"/>
        <v>Muss</v>
      </c>
      <c r="N870" s="217" t="str">
        <f t="shared" si="105"/>
        <v/>
      </c>
      <c r="O870" s="217" t="str">
        <f t="shared" si="106"/>
        <v/>
      </c>
      <c r="P870" s="218" t="str">
        <f t="shared" si="107"/>
        <v/>
      </c>
      <c r="Q870" s="217" t="str">
        <f t="shared" si="108"/>
        <v/>
      </c>
      <c r="R870" s="217" t="str">
        <f t="shared" si="109"/>
        <v/>
      </c>
      <c r="S870" s="219" t="str">
        <f t="shared" si="110"/>
        <v/>
      </c>
      <c r="T870" s="220" t="str">
        <f xml:space="preserve"> IF(AND($E870&gt;0,H870&lt;&gt;""),IF( H870="A", $E870, IF( H870="B", $E870 * Prozent_B, IF( H870="C", $E870 *Prozent_C, IF( H870="D", 0, "Fehler" ) ) ) ), "")</f>
        <v/>
      </c>
      <c r="U870" s="220" t="str">
        <f xml:space="preserve"> IF( $E870&gt;0,IF(K870&gt;0, IF( K870="A", $E870, IF( K870="B", $E870 * Prozent_B, IF( K870="C", $E870 *Prozent_C, IF( K870="D", 0, "Fehler" ) ) ) ),T870), "")</f>
        <v/>
      </c>
      <c r="V870" s="213" t="str">
        <f t="shared" si="111"/>
        <v/>
      </c>
    </row>
    <row r="871" spans="1:22" ht="14.6" thickBot="1" x14ac:dyDescent="0.35">
      <c r="A871" s="222" t="s">
        <v>1792</v>
      </c>
      <c r="B871" s="223"/>
      <c r="C871" s="222" t="s">
        <v>825</v>
      </c>
      <c r="D871" s="223" t="s">
        <v>68</v>
      </c>
      <c r="E871" s="223"/>
      <c r="F871" s="223"/>
      <c r="G871" s="226"/>
      <c r="H871" s="43"/>
      <c r="I871" s="42"/>
      <c r="J871" s="42"/>
      <c r="K871" s="213"/>
      <c r="L871" s="215"/>
      <c r="M871" s="216" t="str">
        <f t="shared" si="104"/>
        <v>Muss</v>
      </c>
      <c r="N871" s="217" t="str">
        <f t="shared" si="105"/>
        <v/>
      </c>
      <c r="O871" s="217" t="str">
        <f t="shared" si="106"/>
        <v/>
      </c>
      <c r="P871" s="218" t="str">
        <f t="shared" si="107"/>
        <v/>
      </c>
      <c r="Q871" s="217" t="str">
        <f t="shared" si="108"/>
        <v/>
      </c>
      <c r="R871" s="217" t="str">
        <f t="shared" si="109"/>
        <v/>
      </c>
      <c r="S871" s="219" t="str">
        <f t="shared" si="110"/>
        <v/>
      </c>
      <c r="T871" s="220" t="str">
        <f xml:space="preserve"> IF(AND($E871&gt;0,H871&lt;&gt;""),IF( H871="A", $E871, IF( H871="B", $E871 * Prozent_B, IF( H871="C", $E871 *Prozent_C, IF( H871="D", 0, "Fehler" ) ) ) ), "")</f>
        <v/>
      </c>
      <c r="U871" s="220" t="str">
        <f xml:space="preserve"> IF( $E871&gt;0,IF(K871&gt;0, IF( K871="A", $E871, IF( K871="B", $E871 * Prozent_B, IF( K871="C", $E871 *Prozent_C, IF( K871="D", 0, "Fehler" ) ) ) ),T871), "")</f>
        <v/>
      </c>
      <c r="V871" s="213" t="str">
        <f t="shared" si="111"/>
        <v/>
      </c>
    </row>
    <row r="872" spans="1:22" ht="14.6" thickBot="1" x14ac:dyDescent="0.35">
      <c r="A872" s="222"/>
      <c r="B872" s="223"/>
      <c r="C872" s="222" t="s">
        <v>826</v>
      </c>
      <c r="D872" s="223"/>
      <c r="E872" s="223"/>
      <c r="F872" s="223"/>
      <c r="G872" s="226"/>
      <c r="H872" s="43"/>
      <c r="I872" s="42"/>
      <c r="J872" s="42"/>
      <c r="K872" s="213"/>
      <c r="L872" s="215"/>
      <c r="M872" s="216" t="str">
        <f t="shared" si="104"/>
        <v/>
      </c>
      <c r="N872" s="217" t="str">
        <f t="shared" si="105"/>
        <v/>
      </c>
      <c r="O872" s="217" t="str">
        <f t="shared" si="106"/>
        <v/>
      </c>
      <c r="P872" s="218" t="str">
        <f t="shared" si="107"/>
        <v/>
      </c>
      <c r="Q872" s="217" t="str">
        <f t="shared" si="108"/>
        <v/>
      </c>
      <c r="R872" s="217" t="str">
        <f t="shared" si="109"/>
        <v/>
      </c>
      <c r="S872" s="219" t="str">
        <f t="shared" si="110"/>
        <v/>
      </c>
      <c r="T872" s="220" t="str">
        <f xml:space="preserve"> IF(AND($E872&gt;0,H872&lt;&gt;""),IF( H872="A", $E872, IF( H872="B", $E872 * Prozent_B, IF( H872="C", $E872 *Prozent_C, IF( H872="D", 0, "Fehler" ) ) ) ), "")</f>
        <v/>
      </c>
      <c r="U872" s="220" t="str">
        <f xml:space="preserve"> IF( $E872&gt;0,IF(K872&gt;0, IF( K872="A", $E872, IF( K872="B", $E872 * Prozent_B, IF( K872="C", $E872 *Prozent_C, IF( K872="D", 0, "Fehler" ) ) ) ),T872), "")</f>
        <v/>
      </c>
      <c r="V872" s="213" t="str">
        <f t="shared" si="111"/>
        <v/>
      </c>
    </row>
    <row r="873" spans="1:22" ht="14.6" thickBot="1" x14ac:dyDescent="0.35">
      <c r="A873" s="222" t="s">
        <v>1793</v>
      </c>
      <c r="B873" s="223"/>
      <c r="C873" s="222" t="s">
        <v>1129</v>
      </c>
      <c r="D873" s="223" t="s">
        <v>68</v>
      </c>
      <c r="E873" s="223"/>
      <c r="F873" s="223"/>
      <c r="G873" s="226"/>
      <c r="H873" s="43"/>
      <c r="I873" s="42"/>
      <c r="J873" s="42"/>
      <c r="K873" s="213"/>
      <c r="L873" s="215"/>
      <c r="M873" s="216" t="str">
        <f t="shared" si="104"/>
        <v>Muss</v>
      </c>
      <c r="N873" s="217" t="str">
        <f t="shared" si="105"/>
        <v/>
      </c>
      <c r="O873" s="217" t="str">
        <f t="shared" si="106"/>
        <v/>
      </c>
      <c r="P873" s="218" t="str">
        <f t="shared" si="107"/>
        <v/>
      </c>
      <c r="Q873" s="217" t="str">
        <f t="shared" si="108"/>
        <v/>
      </c>
      <c r="R873" s="217" t="str">
        <f t="shared" si="109"/>
        <v/>
      </c>
      <c r="S873" s="219" t="str">
        <f t="shared" si="110"/>
        <v/>
      </c>
      <c r="T873" s="220" t="str">
        <f xml:space="preserve"> IF(AND($E873&gt;0,H873&lt;&gt;""),IF( H873="A", $E873, IF( H873="B", $E873 * Prozent_B, IF( H873="C", $E873 *Prozent_C, IF( H873="D", 0, "Fehler" ) ) ) ), "")</f>
        <v/>
      </c>
      <c r="U873" s="220" t="str">
        <f xml:space="preserve"> IF( $E873&gt;0,IF(K873&gt;0, IF( K873="A", $E873, IF( K873="B", $E873 * Prozent_B, IF( K873="C", $E873 *Prozent_C, IF( K873="D", 0, "Fehler" ) ) ) ),T873), "")</f>
        <v/>
      </c>
      <c r="V873" s="213" t="str">
        <f t="shared" si="111"/>
        <v/>
      </c>
    </row>
    <row r="874" spans="1:22" ht="14.6" thickBot="1" x14ac:dyDescent="0.35">
      <c r="A874" s="222" t="s">
        <v>1794</v>
      </c>
      <c r="B874" s="223"/>
      <c r="C874" s="222" t="s">
        <v>1130</v>
      </c>
      <c r="D874" s="223" t="s">
        <v>68</v>
      </c>
      <c r="E874" s="223"/>
      <c r="F874" s="223"/>
      <c r="G874" s="226"/>
      <c r="H874" s="43"/>
      <c r="I874" s="42"/>
      <c r="J874" s="42"/>
      <c r="K874" s="213"/>
      <c r="L874" s="215"/>
      <c r="M874" s="216" t="str">
        <f t="shared" si="104"/>
        <v>Muss</v>
      </c>
      <c r="N874" s="217" t="str">
        <f t="shared" si="105"/>
        <v/>
      </c>
      <c r="O874" s="217" t="str">
        <f t="shared" si="106"/>
        <v/>
      </c>
      <c r="P874" s="218" t="str">
        <f t="shared" si="107"/>
        <v/>
      </c>
      <c r="Q874" s="217" t="str">
        <f t="shared" si="108"/>
        <v/>
      </c>
      <c r="R874" s="217" t="str">
        <f t="shared" si="109"/>
        <v/>
      </c>
      <c r="S874" s="219" t="str">
        <f t="shared" si="110"/>
        <v/>
      </c>
      <c r="T874" s="220" t="str">
        <f xml:space="preserve"> IF(AND($E874&gt;0,H874&lt;&gt;""),IF( H874="A", $E874, IF( H874="B", $E874 * Prozent_B, IF( H874="C", $E874 *Prozent_C, IF( H874="D", 0, "Fehler" ) ) ) ), "")</f>
        <v/>
      </c>
      <c r="U874" s="220" t="str">
        <f xml:space="preserve"> IF( $E874&gt;0,IF(K874&gt;0, IF( K874="A", $E874, IF( K874="B", $E874 * Prozent_B, IF( K874="C", $E874 *Prozent_C, IF( K874="D", 0, "Fehler" ) ) ) ),T874), "")</f>
        <v/>
      </c>
      <c r="V874" s="213" t="str">
        <f t="shared" si="111"/>
        <v/>
      </c>
    </row>
    <row r="875" spans="1:22" ht="14.6" thickBot="1" x14ac:dyDescent="0.35">
      <c r="A875" s="222" t="s">
        <v>1795</v>
      </c>
      <c r="B875" s="223"/>
      <c r="C875" s="222" t="s">
        <v>1131</v>
      </c>
      <c r="D875" s="223" t="s">
        <v>68</v>
      </c>
      <c r="E875" s="223"/>
      <c r="F875" s="223"/>
      <c r="G875" s="226"/>
      <c r="H875" s="43"/>
      <c r="I875" s="42"/>
      <c r="J875" s="42"/>
      <c r="K875" s="213"/>
      <c r="L875" s="215"/>
      <c r="M875" s="216" t="str">
        <f t="shared" si="104"/>
        <v>Muss</v>
      </c>
      <c r="N875" s="217" t="str">
        <f t="shared" si="105"/>
        <v/>
      </c>
      <c r="O875" s="217" t="str">
        <f t="shared" si="106"/>
        <v/>
      </c>
      <c r="P875" s="218" t="str">
        <f t="shared" si="107"/>
        <v/>
      </c>
      <c r="Q875" s="217" t="str">
        <f t="shared" si="108"/>
        <v/>
      </c>
      <c r="R875" s="217" t="str">
        <f t="shared" si="109"/>
        <v/>
      </c>
      <c r="S875" s="219" t="str">
        <f t="shared" si="110"/>
        <v/>
      </c>
      <c r="T875" s="220" t="str">
        <f xml:space="preserve"> IF(AND($E875&gt;0,H875&lt;&gt;""),IF( H875="A", $E875, IF( H875="B", $E875 * Prozent_B, IF( H875="C", $E875 *Prozent_C, IF( H875="D", 0, "Fehler" ) ) ) ), "")</f>
        <v/>
      </c>
      <c r="U875" s="220" t="str">
        <f xml:space="preserve"> IF( $E875&gt;0,IF(K875&gt;0, IF( K875="A", $E875, IF( K875="B", $E875 * Prozent_B, IF( K875="C", $E875 *Prozent_C, IF( K875="D", 0, "Fehler" ) ) ) ),T875), "")</f>
        <v/>
      </c>
      <c r="V875" s="213" t="str">
        <f t="shared" si="111"/>
        <v/>
      </c>
    </row>
    <row r="876" spans="1:22" ht="28.75" thickBot="1" x14ac:dyDescent="0.35">
      <c r="A876" s="222" t="s">
        <v>1796</v>
      </c>
      <c r="B876" s="223"/>
      <c r="C876" s="222" t="s">
        <v>827</v>
      </c>
      <c r="D876" s="223" t="s">
        <v>68</v>
      </c>
      <c r="E876" s="223"/>
      <c r="F876" s="223"/>
      <c r="G876" s="226"/>
      <c r="H876" s="43"/>
      <c r="I876" s="42"/>
      <c r="J876" s="42"/>
      <c r="K876" s="213"/>
      <c r="L876" s="215"/>
      <c r="M876" s="216" t="str">
        <f t="shared" si="104"/>
        <v>Muss</v>
      </c>
      <c r="N876" s="217" t="str">
        <f t="shared" si="105"/>
        <v/>
      </c>
      <c r="O876" s="217" t="str">
        <f t="shared" si="106"/>
        <v/>
      </c>
      <c r="P876" s="218" t="str">
        <f t="shared" si="107"/>
        <v/>
      </c>
      <c r="Q876" s="217" t="str">
        <f t="shared" si="108"/>
        <v/>
      </c>
      <c r="R876" s="217" t="str">
        <f t="shared" si="109"/>
        <v/>
      </c>
      <c r="S876" s="219" t="str">
        <f t="shared" si="110"/>
        <v/>
      </c>
      <c r="T876" s="220" t="str">
        <f xml:space="preserve"> IF(AND($E876&gt;0,H876&lt;&gt;""),IF( H876="A", $E876, IF( H876="B", $E876 * Prozent_B, IF( H876="C", $E876 *Prozent_C, IF( H876="D", 0, "Fehler" ) ) ) ), "")</f>
        <v/>
      </c>
      <c r="U876" s="220" t="str">
        <f xml:space="preserve"> IF( $E876&gt;0,IF(K876&gt;0, IF( K876="A", $E876, IF( K876="B", $E876 * Prozent_B, IF( K876="C", $E876 *Prozent_C, IF( K876="D", 0, "Fehler" ) ) ) ),T876), "")</f>
        <v/>
      </c>
      <c r="V876" s="213" t="str">
        <f t="shared" si="111"/>
        <v/>
      </c>
    </row>
    <row r="877" spans="1:22" ht="18" thickBot="1" x14ac:dyDescent="0.35">
      <c r="A877" s="222"/>
      <c r="B877" s="223"/>
      <c r="C877" s="224" t="s">
        <v>1132</v>
      </c>
      <c r="D877" s="223"/>
      <c r="E877" s="223"/>
      <c r="F877" s="223"/>
      <c r="G877" s="226"/>
      <c r="H877" s="43"/>
      <c r="I877" s="42"/>
      <c r="J877" s="42"/>
      <c r="K877" s="213"/>
      <c r="L877" s="215"/>
      <c r="M877" s="216" t="str">
        <f t="shared" si="104"/>
        <v/>
      </c>
      <c r="N877" s="217" t="str">
        <f t="shared" si="105"/>
        <v/>
      </c>
      <c r="O877" s="217" t="str">
        <f t="shared" si="106"/>
        <v/>
      </c>
      <c r="P877" s="218" t="str">
        <f t="shared" si="107"/>
        <v/>
      </c>
      <c r="Q877" s="217" t="str">
        <f t="shared" si="108"/>
        <v/>
      </c>
      <c r="R877" s="217" t="str">
        <f t="shared" si="109"/>
        <v/>
      </c>
      <c r="S877" s="219" t="str">
        <f t="shared" si="110"/>
        <v/>
      </c>
      <c r="T877" s="220" t="str">
        <f xml:space="preserve"> IF(AND($E877&gt;0,H877&lt;&gt;""),IF( H877="A", $E877, IF( H877="B", $E877 * Prozent_B, IF( H877="C", $E877 *Prozent_C, IF( H877="D", 0, "Fehler" ) ) ) ), "")</f>
        <v/>
      </c>
      <c r="U877" s="220" t="str">
        <f xml:space="preserve"> IF( $E877&gt;0,IF(K877&gt;0, IF( K877="A", $E877, IF( K877="B", $E877 * Prozent_B, IF( K877="C", $E877 *Prozent_C, IF( K877="D", 0, "Fehler" ) ) ) ),T877), "")</f>
        <v/>
      </c>
      <c r="V877" s="213" t="str">
        <f t="shared" si="111"/>
        <v/>
      </c>
    </row>
    <row r="878" spans="1:22" ht="28.75" thickBot="1" x14ac:dyDescent="0.35">
      <c r="A878" s="222"/>
      <c r="B878" s="223"/>
      <c r="C878" s="222" t="s">
        <v>1133</v>
      </c>
      <c r="D878" s="223"/>
      <c r="E878" s="223"/>
      <c r="F878" s="223"/>
      <c r="G878" s="226"/>
      <c r="H878" s="43"/>
      <c r="I878" s="42"/>
      <c r="J878" s="42"/>
      <c r="K878" s="213"/>
      <c r="L878" s="215"/>
      <c r="M878" s="216" t="str">
        <f t="shared" si="104"/>
        <v/>
      </c>
      <c r="N878" s="217" t="str">
        <f t="shared" si="105"/>
        <v/>
      </c>
      <c r="O878" s="217" t="str">
        <f t="shared" si="106"/>
        <v/>
      </c>
      <c r="P878" s="218" t="str">
        <f t="shared" si="107"/>
        <v/>
      </c>
      <c r="Q878" s="217" t="str">
        <f t="shared" si="108"/>
        <v/>
      </c>
      <c r="R878" s="217" t="str">
        <f t="shared" si="109"/>
        <v/>
      </c>
      <c r="S878" s="219" t="str">
        <f t="shared" si="110"/>
        <v/>
      </c>
      <c r="T878" s="220" t="str">
        <f xml:space="preserve"> IF(AND($E878&gt;0,H878&lt;&gt;""),IF( H878="A", $E878, IF( H878="B", $E878 * Prozent_B, IF( H878="C", $E878 *Prozent_C, IF( H878="D", 0, "Fehler" ) ) ) ), "")</f>
        <v/>
      </c>
      <c r="U878" s="220" t="str">
        <f xml:space="preserve"> IF( $E878&gt;0,IF(K878&gt;0, IF( K878="A", $E878, IF( K878="B", $E878 * Prozent_B, IF( K878="C", $E878 *Prozent_C, IF( K878="D", 0, "Fehler" ) ) ) ),T878), "")</f>
        <v/>
      </c>
      <c r="V878" s="213" t="str">
        <f t="shared" si="111"/>
        <v/>
      </c>
    </row>
    <row r="879" spans="1:22" ht="18" thickBot="1" x14ac:dyDescent="0.35">
      <c r="A879" s="222"/>
      <c r="B879" s="223"/>
      <c r="C879" s="224" t="s">
        <v>1134</v>
      </c>
      <c r="D879" s="223"/>
      <c r="E879" s="223"/>
      <c r="F879" s="223"/>
      <c r="G879" s="226"/>
      <c r="H879" s="43"/>
      <c r="I879" s="42"/>
      <c r="J879" s="42"/>
      <c r="K879" s="213"/>
      <c r="L879" s="215"/>
      <c r="M879" s="216" t="str">
        <f t="shared" si="104"/>
        <v/>
      </c>
      <c r="N879" s="217" t="str">
        <f t="shared" si="105"/>
        <v/>
      </c>
      <c r="O879" s="217" t="str">
        <f t="shared" si="106"/>
        <v/>
      </c>
      <c r="P879" s="218" t="str">
        <f t="shared" si="107"/>
        <v/>
      </c>
      <c r="Q879" s="217" t="str">
        <f t="shared" si="108"/>
        <v/>
      </c>
      <c r="R879" s="217" t="str">
        <f t="shared" si="109"/>
        <v/>
      </c>
      <c r="S879" s="219" t="str">
        <f t="shared" si="110"/>
        <v/>
      </c>
      <c r="T879" s="220" t="str">
        <f xml:space="preserve"> IF(AND($E879&gt;0,H879&lt;&gt;""),IF( H879="A", $E879, IF( H879="B", $E879 * Prozent_B, IF( H879="C", $E879 *Prozent_C, IF( H879="D", 0, "Fehler" ) ) ) ), "")</f>
        <v/>
      </c>
      <c r="U879" s="220" t="str">
        <f xml:space="preserve"> IF( $E879&gt;0,IF(K879&gt;0, IF( K879="A", $E879, IF( K879="B", $E879 * Prozent_B, IF( K879="C", $E879 *Prozent_C, IF( K879="D", 0, "Fehler" ) ) ) ),T879), "")</f>
        <v/>
      </c>
      <c r="V879" s="213" t="str">
        <f t="shared" si="111"/>
        <v/>
      </c>
    </row>
    <row r="880" spans="1:22" ht="28.75" thickBot="1" x14ac:dyDescent="0.35">
      <c r="A880" s="222"/>
      <c r="B880" s="223"/>
      <c r="C880" s="222" t="s">
        <v>1135</v>
      </c>
      <c r="D880" s="223"/>
      <c r="E880" s="223"/>
      <c r="F880" s="223"/>
      <c r="G880" s="226"/>
      <c r="H880" s="43"/>
      <c r="I880" s="42"/>
      <c r="J880" s="42"/>
      <c r="K880" s="213"/>
      <c r="L880" s="215"/>
      <c r="M880" s="216" t="str">
        <f t="shared" si="104"/>
        <v/>
      </c>
      <c r="N880" s="217" t="str">
        <f t="shared" si="105"/>
        <v/>
      </c>
      <c r="O880" s="217" t="str">
        <f t="shared" si="106"/>
        <v/>
      </c>
      <c r="P880" s="218" t="str">
        <f t="shared" si="107"/>
        <v/>
      </c>
      <c r="Q880" s="217" t="str">
        <f t="shared" si="108"/>
        <v/>
      </c>
      <c r="R880" s="217" t="str">
        <f t="shared" si="109"/>
        <v/>
      </c>
      <c r="S880" s="219" t="str">
        <f t="shared" si="110"/>
        <v/>
      </c>
      <c r="T880" s="220" t="str">
        <f xml:space="preserve"> IF(AND($E880&gt;0,H880&lt;&gt;""),IF( H880="A", $E880, IF( H880="B", $E880 * Prozent_B, IF( H880="C", $E880 *Prozent_C, IF( H880="D", 0, "Fehler" ) ) ) ), "")</f>
        <v/>
      </c>
      <c r="U880" s="220" t="str">
        <f xml:space="preserve"> IF( $E880&gt;0,IF(K880&gt;0, IF( K880="A", $E880, IF( K880="B", $E880 * Prozent_B, IF( K880="C", $E880 *Prozent_C, IF( K880="D", 0, "Fehler" ) ) ) ),T880), "")</f>
        <v/>
      </c>
      <c r="V880" s="213" t="str">
        <f t="shared" si="111"/>
        <v/>
      </c>
    </row>
    <row r="881" spans="1:22" ht="18" thickBot="1" x14ac:dyDescent="0.35">
      <c r="A881" s="222"/>
      <c r="B881" s="223"/>
      <c r="C881" s="224" t="s">
        <v>1136</v>
      </c>
      <c r="D881" s="223"/>
      <c r="E881" s="223"/>
      <c r="F881" s="223"/>
      <c r="G881" s="226"/>
      <c r="H881" s="43"/>
      <c r="I881" s="42"/>
      <c r="J881" s="42"/>
      <c r="K881" s="213"/>
      <c r="L881" s="215"/>
      <c r="M881" s="216" t="str">
        <f t="shared" si="104"/>
        <v/>
      </c>
      <c r="N881" s="217" t="str">
        <f t="shared" si="105"/>
        <v/>
      </c>
      <c r="O881" s="217" t="str">
        <f t="shared" si="106"/>
        <v/>
      </c>
      <c r="P881" s="218" t="str">
        <f t="shared" si="107"/>
        <v/>
      </c>
      <c r="Q881" s="217" t="str">
        <f t="shared" si="108"/>
        <v/>
      </c>
      <c r="R881" s="217" t="str">
        <f t="shared" si="109"/>
        <v/>
      </c>
      <c r="S881" s="219" t="str">
        <f t="shared" si="110"/>
        <v/>
      </c>
      <c r="T881" s="220" t="str">
        <f xml:space="preserve"> IF(AND($E881&gt;0,H881&lt;&gt;""),IF( H881="A", $E881, IF( H881="B", $E881 * Prozent_B, IF( H881="C", $E881 *Prozent_C, IF( H881="D", 0, "Fehler" ) ) ) ), "")</f>
        <v/>
      </c>
      <c r="U881" s="220" t="str">
        <f xml:space="preserve"> IF( $E881&gt;0,IF(K881&gt;0, IF( K881="A", $E881, IF( K881="B", $E881 * Prozent_B, IF( K881="C", $E881 *Prozent_C, IF( K881="D", 0, "Fehler" ) ) ) ),T881), "")</f>
        <v/>
      </c>
      <c r="V881" s="213" t="str">
        <f t="shared" si="111"/>
        <v/>
      </c>
    </row>
    <row r="882" spans="1:22" ht="28.75" thickBot="1" x14ac:dyDescent="0.35">
      <c r="A882" s="222"/>
      <c r="B882" s="223"/>
      <c r="C882" s="222" t="s">
        <v>1137</v>
      </c>
      <c r="D882" s="223"/>
      <c r="E882" s="223"/>
      <c r="F882" s="223"/>
      <c r="G882" s="226"/>
      <c r="H882" s="43"/>
      <c r="I882" s="42"/>
      <c r="J882" s="42"/>
      <c r="K882" s="213"/>
      <c r="L882" s="215"/>
      <c r="M882" s="216" t="str">
        <f t="shared" si="104"/>
        <v/>
      </c>
      <c r="N882" s="217" t="str">
        <f t="shared" si="105"/>
        <v/>
      </c>
      <c r="O882" s="217" t="str">
        <f t="shared" si="106"/>
        <v/>
      </c>
      <c r="P882" s="218" t="str">
        <f t="shared" si="107"/>
        <v/>
      </c>
      <c r="Q882" s="217" t="str">
        <f t="shared" si="108"/>
        <v/>
      </c>
      <c r="R882" s="217" t="str">
        <f t="shared" si="109"/>
        <v/>
      </c>
      <c r="S882" s="219" t="str">
        <f t="shared" si="110"/>
        <v/>
      </c>
      <c r="T882" s="220" t="str">
        <f xml:space="preserve"> IF(AND($E882&gt;0,H882&lt;&gt;""),IF( H882="A", $E882, IF( H882="B", $E882 * Prozent_B, IF( H882="C", $E882 *Prozent_C, IF( H882="D", 0, "Fehler" ) ) ) ), "")</f>
        <v/>
      </c>
      <c r="U882" s="220" t="str">
        <f xml:space="preserve"> IF( $E882&gt;0,IF(K882&gt;0, IF( K882="A", $E882, IF( K882="B", $E882 * Prozent_B, IF( K882="C", $E882 *Prozent_C, IF( K882="D", 0, "Fehler" ) ) ) ),T882), "")</f>
        <v/>
      </c>
      <c r="V882" s="213" t="str">
        <f t="shared" si="111"/>
        <v/>
      </c>
    </row>
    <row r="883" spans="1:22" ht="18" thickBot="1" x14ac:dyDescent="0.35">
      <c r="A883" s="222"/>
      <c r="B883" s="223"/>
      <c r="C883" s="224" t="s">
        <v>1138</v>
      </c>
      <c r="D883" s="223"/>
      <c r="E883" s="223"/>
      <c r="F883" s="223"/>
      <c r="G883" s="226"/>
      <c r="H883" s="43"/>
      <c r="I883" s="42"/>
      <c r="J883" s="42"/>
      <c r="K883" s="213"/>
      <c r="L883" s="215"/>
      <c r="M883" s="216" t="str">
        <f t="shared" si="104"/>
        <v/>
      </c>
      <c r="N883" s="217" t="str">
        <f t="shared" si="105"/>
        <v/>
      </c>
      <c r="O883" s="217" t="str">
        <f t="shared" si="106"/>
        <v/>
      </c>
      <c r="P883" s="218" t="str">
        <f t="shared" si="107"/>
        <v/>
      </c>
      <c r="Q883" s="217" t="str">
        <f t="shared" si="108"/>
        <v/>
      </c>
      <c r="R883" s="217" t="str">
        <f t="shared" si="109"/>
        <v/>
      </c>
      <c r="S883" s="219" t="str">
        <f t="shared" si="110"/>
        <v/>
      </c>
      <c r="T883" s="220" t="str">
        <f xml:space="preserve"> IF(AND($E883&gt;0,H883&lt;&gt;""),IF( H883="A", $E883, IF( H883="B", $E883 * Prozent_B, IF( H883="C", $E883 *Prozent_C, IF( H883="D", 0, "Fehler" ) ) ) ), "")</f>
        <v/>
      </c>
      <c r="U883" s="220" t="str">
        <f xml:space="preserve"> IF( $E883&gt;0,IF(K883&gt;0, IF( K883="A", $E883, IF( K883="B", $E883 * Prozent_B, IF( K883="C", $E883 *Prozent_C, IF( K883="D", 0, "Fehler" ) ) ) ),T883), "")</f>
        <v/>
      </c>
      <c r="V883" s="213" t="str">
        <f t="shared" si="111"/>
        <v/>
      </c>
    </row>
    <row r="884" spans="1:22" ht="28.75" thickBot="1" x14ac:dyDescent="0.35">
      <c r="A884" s="222"/>
      <c r="B884" s="223"/>
      <c r="C884" s="222" t="s">
        <v>1139</v>
      </c>
      <c r="D884" s="223"/>
      <c r="E884" s="223"/>
      <c r="F884" s="223"/>
      <c r="G884" s="226"/>
      <c r="H884" s="43"/>
      <c r="I884" s="42"/>
      <c r="J884" s="42"/>
      <c r="K884" s="213"/>
      <c r="L884" s="215"/>
      <c r="M884" s="216" t="str">
        <f t="shared" si="104"/>
        <v/>
      </c>
      <c r="N884" s="217" t="str">
        <f t="shared" si="105"/>
        <v/>
      </c>
      <c r="O884" s="217" t="str">
        <f t="shared" si="106"/>
        <v/>
      </c>
      <c r="P884" s="218" t="str">
        <f t="shared" si="107"/>
        <v/>
      </c>
      <c r="Q884" s="217" t="str">
        <f t="shared" si="108"/>
        <v/>
      </c>
      <c r="R884" s="217" t="str">
        <f t="shared" si="109"/>
        <v/>
      </c>
      <c r="S884" s="219" t="str">
        <f t="shared" si="110"/>
        <v/>
      </c>
      <c r="T884" s="220" t="str">
        <f xml:space="preserve"> IF(AND($E884&gt;0,H884&lt;&gt;""),IF( H884="A", $E884, IF( H884="B", $E884 * Prozent_B, IF( H884="C", $E884 *Prozent_C, IF( H884="D", 0, "Fehler" ) ) ) ), "")</f>
        <v/>
      </c>
      <c r="U884" s="220" t="str">
        <f xml:space="preserve"> IF( $E884&gt;0,IF(K884&gt;0, IF( K884="A", $E884, IF( K884="B", $E884 * Prozent_B, IF( K884="C", $E884 *Prozent_C, IF( K884="D", 0, "Fehler" ) ) ) ),T884), "")</f>
        <v/>
      </c>
      <c r="V884" s="213" t="str">
        <f t="shared" si="111"/>
        <v/>
      </c>
    </row>
  </sheetData>
  <sheetProtection algorithmName="SHA-512" hashValue="zPj6yxqZ2UAdGu6iE43iu8vykrUZyn+5J2B/wC+8TsToQMAEgc7BPogJEceLvNEUm/MAkorSsAT6LpA94+I9aw==" saltValue="ZEfVUrDBkVHXSoDDcK8kjA==" spinCount="100000" sheet="1" objects="1" scenarios="1" selectLockedCells="1" autoFilter="0"/>
  <autoFilter ref="A8:V8" xr:uid="{0F1B0C12-B1D1-4CF6-95C0-A89F462C3F77}"/>
  <mergeCells count="14">
    <mergeCell ref="M7:V7"/>
    <mergeCell ref="A7:G7"/>
    <mergeCell ref="B1:C1"/>
    <mergeCell ref="B2:C2"/>
    <mergeCell ref="B3:C3"/>
    <mergeCell ref="B4:C4"/>
    <mergeCell ref="B5:C5"/>
    <mergeCell ref="D2:D3"/>
    <mergeCell ref="D4:D5"/>
    <mergeCell ref="E4:E5"/>
    <mergeCell ref="F4:F5"/>
    <mergeCell ref="F2:F3"/>
    <mergeCell ref="E2:E3"/>
    <mergeCell ref="H2:H5"/>
  </mergeCells>
  <conditionalFormatting sqref="D2:F3">
    <cfRule type="expression" dxfId="69" priority="2">
      <formula>AND($E$2=0,$E$2&lt;&gt;"")</formula>
    </cfRule>
  </conditionalFormatting>
  <conditionalFormatting sqref="E2">
    <cfRule type="containsBlanks" dxfId="68" priority="6">
      <formula>LEN(TRIM(E2))=0</formula>
    </cfRule>
  </conditionalFormatting>
  <conditionalFormatting sqref="E4:E5">
    <cfRule type="expression" dxfId="67" priority="5">
      <formula>$E$2&gt;$E$4</formula>
    </cfRule>
  </conditionalFormatting>
  <conditionalFormatting sqref="H9:H884">
    <cfRule type="expression" dxfId="66" priority="7">
      <formula>AND($M9="Muss",H9&lt;&gt;"",H9&lt;&gt;"A")</formula>
    </cfRule>
    <cfRule type="expression" dxfId="65" priority="8">
      <formula>OR(AND($M9="Muss",H9="A"),AND($M9="Soll",OR(H9="A",H9="B",H9="C",H9="D")))</formula>
    </cfRule>
    <cfRule type="expression" dxfId="64" priority="9">
      <formula>AND($A9&lt;&gt;"",OR($D9&lt;&gt;"",$E9&lt;&gt;""),$H9="")</formula>
    </cfRule>
  </conditionalFormatting>
  <conditionalFormatting sqref="I9:I884">
    <cfRule type="expression" dxfId="63" priority="11">
      <formula>AND(OR(H9="A",H9="D"),I9&lt;&gt;"")</formula>
    </cfRule>
    <cfRule type="expression" dxfId="62" priority="13">
      <formula>AND($M9="Soll",OR(H9="B",H9="C"),I9&lt;&gt;"")</formula>
    </cfRule>
    <cfRule type="expression" dxfId="61" priority="19">
      <formula>AND($M9="Soll",OR(H9="B",H9="C"),I9="")</formula>
    </cfRule>
    <cfRule type="expression" dxfId="60" priority="20">
      <formula>OR(H9="A",H9="D",AND(M9="MUSS",H9&lt;&gt;"A"))</formula>
    </cfRule>
  </conditionalFormatting>
  <conditionalFormatting sqref="J9:J884">
    <cfRule type="expression" dxfId="59" priority="12">
      <formula>AND($F9="",J9&lt;&gt;"")</formula>
    </cfRule>
    <cfRule type="expression" dxfId="58" priority="14">
      <formula>AND($F9&lt;&gt;"",J9&lt;&gt;"")</formula>
    </cfRule>
    <cfRule type="expression" dxfId="57" priority="15">
      <formula>AND($F9&lt;&gt;"",J9="")</formula>
    </cfRule>
    <cfRule type="expression" dxfId="56" priority="16">
      <formula>$F9=""</formula>
    </cfRule>
  </conditionalFormatting>
  <dataValidations count="1">
    <dataValidation type="list" allowBlank="1" showInputMessage="1" showErrorMessage="1" sqref="H9:H884" xr:uid="{D60E7145-4788-4F40-8B7A-6EAB3740BE6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7052A-2DAD-4A51-A942-D9E62C9A6F63}">
  <sheetPr codeName="Tabelle12"/>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IF(E2&lt;&gt;"",E2*Krit_2_Punkte_Max,"")</f>
        <v/>
      </c>
      <c r="G2" s="92"/>
      <c r="H2" s="140">
        <f>Krit_2_Punkte_Max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2</v>
      </c>
      <c r="C4" s="127"/>
      <c r="D4" s="130" t="s">
        <v>257</v>
      </c>
      <c r="E4" s="132">
        <f>IF(Krit_2_Punkte_Max&lt;&gt;0,Krit_2_Punkte_BLIC/Krit_2_Punkte_Max,"")</f>
        <v>1</v>
      </c>
      <c r="F4" s="134">
        <f>Krit_2_Punkte_BLIC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2</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lT3Y2FFGOH8GkwfXufneHW4Qo8JkdHkd588xjrpiHa2R+Oc/ceyMmM7vU2gIZY3n+vRQfUrN0lfOzo7fYs4+fQ==" saltValue="HtflQAfYCoMJhEC+iUPtKg==" spinCount="100000" sheet="1" objects="1" scenarios="1" formatCells="0" formatRows="0" selectLockedCells="1" autoFilter="0"/>
  <autoFilter ref="A8:V8" xr:uid="{F827052A-2DAD-4A51-A942-D9E62C9A6F63}"/>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55" priority="45">
      <formula>AND($E$2=0,$E$2&lt;&gt;"")</formula>
    </cfRule>
  </conditionalFormatting>
  <conditionalFormatting sqref="E2">
    <cfRule type="containsBlanks" dxfId="54" priority="49">
      <formula>LEN(TRIM(E2))=0</formula>
    </cfRule>
  </conditionalFormatting>
  <conditionalFormatting sqref="E4:E5">
    <cfRule type="expression" dxfId="53" priority="48">
      <formula>$E$2&gt;$E$4</formula>
    </cfRule>
  </conditionalFormatting>
  <conditionalFormatting sqref="H9:H10">
    <cfRule type="expression" dxfId="52" priority="1">
      <formula>AND($M9="Muss",H9&lt;&gt;"",H9&lt;&gt;"A")</formula>
    </cfRule>
    <cfRule type="expression" dxfId="51" priority="2">
      <formula>OR(AND($M9="Muss",H9="A"),AND($M9="Soll",OR(H9="A",H9="B",H9="C",H9="D")))</formula>
    </cfRule>
    <cfRule type="expression" dxfId="50" priority="3">
      <formula>AND($A9&lt;&gt;"",OR($D9&lt;&gt;"",$E9&lt;&gt;""),$H9="")</formula>
    </cfRule>
  </conditionalFormatting>
  <conditionalFormatting sqref="I9:I10">
    <cfRule type="expression" dxfId="49" priority="4">
      <formula>AND(OR(H9="A",H9="D"),I9&lt;&gt;"")</formula>
    </cfRule>
    <cfRule type="expression" dxfId="48" priority="6">
      <formula>AND($M9="Soll",OR(H9="B",H9="C"),I9&lt;&gt;"")</formula>
    </cfRule>
    <cfRule type="expression" dxfId="47" priority="10">
      <formula>AND($M9="Soll",OR(H9="B",H9="C"),I9="")</formula>
    </cfRule>
    <cfRule type="expression" dxfId="46" priority="11">
      <formula>OR(H9="A",H9="D",AND(M9="MUSS",H9&lt;&gt;"A"))</formula>
    </cfRule>
  </conditionalFormatting>
  <conditionalFormatting sqref="J9:J10">
    <cfRule type="expression" dxfId="45" priority="5">
      <formula>AND($F9="",J9&lt;&gt;"")</formula>
    </cfRule>
    <cfRule type="expression" dxfId="44" priority="7">
      <formula>AND($F9&lt;&gt;"",J9&lt;&gt;"")</formula>
    </cfRule>
    <cfRule type="expression" dxfId="43" priority="8">
      <formula>AND($F9&lt;&gt;"",J9="")</formula>
    </cfRule>
    <cfRule type="expression" dxfId="42" priority="9">
      <formula>$F9=""</formula>
    </cfRule>
  </conditionalFormatting>
  <dataValidations count="1">
    <dataValidation type="list" allowBlank="1" showInputMessage="1" showErrorMessage="1" sqref="H9:H10" xr:uid="{CF67C229-5795-44DC-A302-F021A42E8ECA}">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7BEC-0DE2-4BC5-A510-9877841F9BDA}">
  <sheetPr codeName="Tabelle13"/>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IF(E2&lt;&gt;"",E2*Krit_3_Punkte_Max,"")</f>
        <v/>
      </c>
      <c r="G2" s="92"/>
      <c r="H2" s="140">
        <f>Krit_3_Punkte_Max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3</v>
      </c>
      <c r="C4" s="127"/>
      <c r="D4" s="130" t="s">
        <v>257</v>
      </c>
      <c r="E4" s="132">
        <f>IF(Krit_3_Punkte_Max&lt;&gt;0,Krit_3_Punkte_BLIC/Krit_3_Punkte_Max,"")</f>
        <v>1</v>
      </c>
      <c r="F4" s="134">
        <f>Krit_3_Punkte_BLIC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3</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fmSO08R2pXkXYeTIilcTfAnkBC4tH3BIfsKrYNc9SPStJdHygQ8v2qCejZP6zcdVUrUz9kEgvPYLj93Rl9ARSQ==" saltValue="xYoXARjF0jj3zW9XtHqlDw==" spinCount="100000" sheet="1" objects="1" scenarios="1" formatCells="0" formatRows="0" selectLockedCells="1" autoFilter="0"/>
  <autoFilter ref="A8:V8" xr:uid="{C2E47BEC-0DE2-4BC5-A510-9877841F9BDA}"/>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41" priority="34">
      <formula>AND($E$2=0,$E$2&lt;&gt;"")</formula>
    </cfRule>
  </conditionalFormatting>
  <conditionalFormatting sqref="E2">
    <cfRule type="containsBlanks" dxfId="40" priority="38">
      <formula>LEN(TRIM(E2))=0</formula>
    </cfRule>
  </conditionalFormatting>
  <conditionalFormatting sqref="E4:E5">
    <cfRule type="expression" dxfId="39" priority="37">
      <formula>$E$2&gt;$E$4</formula>
    </cfRule>
  </conditionalFormatting>
  <conditionalFormatting sqref="H9:H10">
    <cfRule type="expression" dxfId="38" priority="1">
      <formula>AND($M9="Muss",H9&lt;&gt;"",H9&lt;&gt;"A")</formula>
    </cfRule>
    <cfRule type="expression" dxfId="37" priority="2">
      <formula>OR(AND($M9="Muss",H9="A"),AND($M9="Soll",OR(H9="A",H9="B",H9="C",H9="D")))</formula>
    </cfRule>
    <cfRule type="expression" dxfId="36" priority="3">
      <formula>AND($A9&lt;&gt;"",OR($D9&lt;&gt;"",$E9&lt;&gt;""),$H9="")</formula>
    </cfRule>
  </conditionalFormatting>
  <conditionalFormatting sqref="I9:I10">
    <cfRule type="expression" dxfId="35" priority="4">
      <formula>AND(OR(H9="A",H9="D"),I9&lt;&gt;"")</formula>
    </cfRule>
    <cfRule type="expression" dxfId="34" priority="6">
      <formula>AND($M9="Soll",OR(H9="B",H9="C"),I9&lt;&gt;"")</formula>
    </cfRule>
    <cfRule type="expression" dxfId="33" priority="10">
      <formula>AND($M9="Soll",OR(H9="B",H9="C"),I9="")</formula>
    </cfRule>
    <cfRule type="expression" dxfId="32" priority="11">
      <formula>OR(H9="A",H9="D",AND(M9="MUSS",H9&lt;&gt;"A"))</formula>
    </cfRule>
  </conditionalFormatting>
  <conditionalFormatting sqref="J9:J10">
    <cfRule type="expression" dxfId="31" priority="5">
      <formula>AND($F9="",J9&lt;&gt;"")</formula>
    </cfRule>
    <cfRule type="expression" dxfId="30" priority="7">
      <formula>AND($F9&lt;&gt;"",J9&lt;&gt;"")</formula>
    </cfRule>
    <cfRule type="expression" dxfId="29" priority="8">
      <formula>AND($F9&lt;&gt;"",J9="")</formula>
    </cfRule>
    <cfRule type="expression" dxfId="28" priority="9">
      <formula>$F9=""</formula>
    </cfRule>
  </conditionalFormatting>
  <dataValidations count="1">
    <dataValidation type="list" allowBlank="1" showInputMessage="1" showErrorMessage="1" sqref="H9:H10" xr:uid="{FB6A192B-C6B8-46B2-9583-D83B1C0A5543}">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6FBD-552E-4FBA-8DCB-A87EAEBA9B07}">
  <sheetPr codeName="Tabelle14"/>
  <dimension ref="A1:V11"/>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10" sqref="A10"/>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IF(E2&lt;&gt;"",E2*Krit_4_Punkte_Max,"")</f>
        <v/>
      </c>
      <c r="G2" s="92"/>
      <c r="H2" s="140">
        <f>Krit_4_Punkte_Max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4</v>
      </c>
      <c r="C4" s="127"/>
      <c r="D4" s="130" t="s">
        <v>257</v>
      </c>
      <c r="E4" s="132">
        <f>IF(Krit_4_Punkte_Max&lt;&gt;0,Krit_4_Punkte_BLIC/Krit_4_Punkte_Max,"")</f>
        <v>1</v>
      </c>
      <c r="F4" s="134">
        <f>Krit_4_Punkte_BLIC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4</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sheetData>
  <sheetProtection algorithmName="SHA-512" hashValue="D9+03DJFCtbtpQy5gK7ZLhHt+s9k4T/YUxdhfGBlqPm3fsKHHkIwE/Z4lVlLK0vKygQ++Z+73uk+BXiaJKc1GA==" saltValue="Edk/wjhoS8DvvOBC934nYg==" spinCount="100000" sheet="1" objects="1" scenarios="1" formatCells="0" formatRows="0" selectLockedCells="1" autoFilter="0"/>
  <autoFilter ref="A8:V8" xr:uid="{86866FBD-552E-4FBA-8DCB-A87EAEBA9B07}"/>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27" priority="34">
      <formula>AND($E$2=0,$E$2&lt;&gt;"")</formula>
    </cfRule>
  </conditionalFormatting>
  <conditionalFormatting sqref="E2">
    <cfRule type="containsBlanks" dxfId="26" priority="38">
      <formula>LEN(TRIM(E2))=0</formula>
    </cfRule>
  </conditionalFormatting>
  <conditionalFormatting sqref="E4:E5">
    <cfRule type="expression" dxfId="25" priority="37">
      <formula>$E$2&gt;$E$4</formula>
    </cfRule>
  </conditionalFormatting>
  <conditionalFormatting sqref="H9:H10">
    <cfRule type="expression" dxfId="24" priority="1">
      <formula>AND($M9="Muss",H9&lt;&gt;"",H9&lt;&gt;"A")</formula>
    </cfRule>
    <cfRule type="expression" dxfId="23" priority="2">
      <formula>OR(AND($M9="Muss",H9="A"),AND($M9="Soll",OR(H9="A",H9="B",H9="C",H9="D")))</formula>
    </cfRule>
    <cfRule type="expression" dxfId="22" priority="3">
      <formula>AND($A9&lt;&gt;"",OR($D9&lt;&gt;"",$E9&lt;&gt;""),$H9="")</formula>
    </cfRule>
  </conditionalFormatting>
  <conditionalFormatting sqref="I9:I10">
    <cfRule type="expression" dxfId="21" priority="4">
      <formula>AND(OR(H9="A",H9="D"),I9&lt;&gt;"")</formula>
    </cfRule>
    <cfRule type="expression" dxfId="20" priority="6">
      <formula>AND($M9="Soll",OR(H9="B",H9="C"),I9&lt;&gt;"")</formula>
    </cfRule>
    <cfRule type="expression" dxfId="19" priority="10">
      <formula>AND($M9="Soll",OR(H9="B",H9="C"),I9="")</formula>
    </cfRule>
    <cfRule type="expression" dxfId="18" priority="11">
      <formula>OR(H9="A",H9="D",AND(M9="MUSS",H9&lt;&gt;"A"))</formula>
    </cfRule>
  </conditionalFormatting>
  <conditionalFormatting sqref="J9:J10">
    <cfRule type="expression" dxfId="17" priority="5">
      <formula>AND($F9="",J9&lt;&gt;"")</formula>
    </cfRule>
    <cfRule type="expression" dxfId="16" priority="7">
      <formula>AND($F9&lt;&gt;"",J9&lt;&gt;"")</formula>
    </cfRule>
    <cfRule type="expression" dxfId="15" priority="8">
      <formula>AND($F9&lt;&gt;"",J9="")</formula>
    </cfRule>
    <cfRule type="expression" dxfId="14" priority="9">
      <formula>$F9=""</formula>
    </cfRule>
  </conditionalFormatting>
  <dataValidations count="1">
    <dataValidation type="list" allowBlank="1" showInputMessage="1" showErrorMessage="1" sqref="H9:H10" xr:uid="{BD092DAF-9985-476A-9CEB-143F2FF4B201}">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F691-33CE-40B8-848A-687CB06CAF8F}">
  <sheetPr codeName="Tabelle15"/>
  <dimension ref="A1:V12"/>
  <sheetViews>
    <sheetView zoomScale="85" zoomScaleNormal="85" workbookViewId="0">
      <pane xSplit="1" ySplit="8" topLeftCell="B9" activePane="bottomRight" state="frozen"/>
      <selection activeCell="C27" sqref="C27"/>
      <selection pane="topRight" activeCell="C27" sqref="C27"/>
      <selection pane="bottomLeft" activeCell="C27" sqref="C27"/>
      <selection pane="bottomRight" activeCell="A9" sqref="A9"/>
    </sheetView>
  </sheetViews>
  <sheetFormatPr baseColWidth="10" defaultColWidth="11.3828125" defaultRowHeight="12.45" x14ac:dyDescent="0.3"/>
  <cols>
    <col min="1" max="1" width="16.69140625" style="30" customWidth="1"/>
    <col min="2" max="2" width="12.69140625" style="29" customWidth="1"/>
    <col min="3" max="3" width="86.69140625" style="31" customWidth="1"/>
    <col min="4" max="6" width="14.69140625" style="29" customWidth="1"/>
    <col min="7" max="7" width="14.69140625" style="29" hidden="1" customWidth="1"/>
    <col min="8" max="8" width="14.69140625" style="29" customWidth="1"/>
    <col min="9" max="10" width="40.69140625" style="32" customWidth="1"/>
    <col min="11" max="11" width="14.69140625" style="29" hidden="1" customWidth="1"/>
    <col min="12" max="12" width="40.69140625" style="32" hidden="1" customWidth="1"/>
    <col min="13" max="19" width="16.69140625" style="46" hidden="1" customWidth="1"/>
    <col min="20" max="20" width="16.69140625" style="55" customWidth="1"/>
    <col min="21" max="21" width="16.69140625" style="55" hidden="1" customWidth="1"/>
    <col min="22" max="22" width="16.69140625" style="46" hidden="1" customWidth="1"/>
    <col min="23" max="16384" width="11.3828125" style="46"/>
  </cols>
  <sheetData>
    <row r="1" spans="1:22" s="47" customFormat="1" ht="20.149999999999999" customHeight="1" thickBot="1" x14ac:dyDescent="0.45">
      <c r="A1" s="56" t="str">
        <f>Deckblatt!A1</f>
        <v>Kunde:</v>
      </c>
      <c r="B1" s="125" t="str">
        <f>Deckblatt!B1</f>
        <v>Stadtwerke Remscheid GmbH</v>
      </c>
      <c r="C1" s="126"/>
      <c r="D1" s="85"/>
      <c r="E1" s="86" t="s">
        <v>252</v>
      </c>
      <c r="F1" s="87" t="s">
        <v>255</v>
      </c>
      <c r="G1" s="85"/>
      <c r="H1" s="88" t="s">
        <v>260</v>
      </c>
      <c r="I1" s="89">
        <v>9</v>
      </c>
      <c r="J1" s="89">
        <v>10</v>
      </c>
      <c r="K1" s="90">
        <v>11</v>
      </c>
      <c r="L1" s="90">
        <v>12</v>
      </c>
      <c r="M1" s="90">
        <v>13</v>
      </c>
      <c r="N1" s="90">
        <v>14</v>
      </c>
      <c r="O1" s="90">
        <v>15</v>
      </c>
      <c r="P1" s="90">
        <v>16</v>
      </c>
      <c r="Q1" s="90">
        <v>17</v>
      </c>
      <c r="R1" s="90">
        <v>18</v>
      </c>
      <c r="S1" s="90">
        <v>19</v>
      </c>
      <c r="T1" s="90">
        <v>20</v>
      </c>
      <c r="U1" s="90">
        <v>21</v>
      </c>
      <c r="V1" s="91">
        <v>22</v>
      </c>
    </row>
    <row r="2" spans="1:22" s="47" customFormat="1" ht="20.149999999999999" customHeight="1" x14ac:dyDescent="0.4">
      <c r="A2" s="56" t="str">
        <f>Deckblatt!A2</f>
        <v>Vorhaben:</v>
      </c>
      <c r="B2" s="125" t="str">
        <f>Deckblatt!B2</f>
        <v>Los 2: ITCS, Bordrechner und Ticketing</v>
      </c>
      <c r="C2" s="127"/>
      <c r="D2" s="128" t="s">
        <v>256</v>
      </c>
      <c r="E2" s="138"/>
      <c r="F2" s="136" t="str">
        <f>IF(E2&lt;&gt;"",E2*Krit_5_Punkte_Max,"")</f>
        <v/>
      </c>
      <c r="G2" s="92"/>
      <c r="H2" s="140">
        <f>Krit_5_Punkte_Max</f>
        <v>10</v>
      </c>
      <c r="I2" s="89">
        <v>9</v>
      </c>
      <c r="J2" s="89">
        <v>10</v>
      </c>
      <c r="K2" s="90">
        <v>11</v>
      </c>
      <c r="L2" s="90">
        <v>12</v>
      </c>
      <c r="M2" s="90">
        <v>13</v>
      </c>
      <c r="N2" s="90">
        <v>14</v>
      </c>
      <c r="O2" s="90">
        <v>15</v>
      </c>
      <c r="P2" s="90">
        <v>16</v>
      </c>
      <c r="Q2" s="90">
        <v>17</v>
      </c>
      <c r="R2" s="90">
        <v>18</v>
      </c>
      <c r="S2" s="90">
        <v>19</v>
      </c>
      <c r="T2" s="90">
        <v>20</v>
      </c>
      <c r="U2" s="90">
        <v>21</v>
      </c>
      <c r="V2" s="91">
        <v>22</v>
      </c>
    </row>
    <row r="3" spans="1:22" s="47" customFormat="1" ht="20.149999999999999" customHeight="1" thickBot="1" x14ac:dyDescent="0.45">
      <c r="A3" s="56" t="str">
        <f>Deckblatt!A3</f>
        <v>Dokument:</v>
      </c>
      <c r="B3" s="125" t="str">
        <f>Deckblatt!B3</f>
        <v>Kriterienliste</v>
      </c>
      <c r="C3" s="127"/>
      <c r="D3" s="129"/>
      <c r="E3" s="139"/>
      <c r="F3" s="137"/>
      <c r="G3" s="92"/>
      <c r="H3" s="141"/>
      <c r="I3" s="89">
        <v>9</v>
      </c>
      <c r="J3" s="89">
        <v>10</v>
      </c>
      <c r="K3" s="90">
        <v>11</v>
      </c>
      <c r="L3" s="90">
        <v>12</v>
      </c>
      <c r="M3" s="90">
        <v>13</v>
      </c>
      <c r="N3" s="90">
        <v>14</v>
      </c>
      <c r="O3" s="90">
        <v>15</v>
      </c>
      <c r="P3" s="90">
        <v>16</v>
      </c>
      <c r="Q3" s="90">
        <v>17</v>
      </c>
      <c r="R3" s="90">
        <v>18</v>
      </c>
      <c r="S3" s="90">
        <v>19</v>
      </c>
      <c r="T3" s="90">
        <v>20</v>
      </c>
      <c r="U3" s="90">
        <v>21</v>
      </c>
      <c r="V3" s="91">
        <v>22</v>
      </c>
    </row>
    <row r="4" spans="1:22" s="47" customFormat="1" ht="20.149999999999999" customHeight="1" x14ac:dyDescent="0.4">
      <c r="A4" s="56" t="str">
        <f>Deckblatt!A4</f>
        <v>Teil:</v>
      </c>
      <c r="B4" s="125" t="str">
        <f>CONCATENATE(Sprache!B22," ",B6)</f>
        <v>Kriterien 5</v>
      </c>
      <c r="C4" s="127"/>
      <c r="D4" s="130" t="s">
        <v>257</v>
      </c>
      <c r="E4" s="132">
        <f>IF(Krit_5_Punkte_Max&lt;&gt;0,Krit_5_Punkte_BLIC/Krit_5_Punkte_Max,"")</f>
        <v>1</v>
      </c>
      <c r="F4" s="134">
        <f>Krit_5_Punkte_BLIC</f>
        <v>10</v>
      </c>
      <c r="G4" s="93"/>
      <c r="H4" s="141"/>
      <c r="I4" s="89">
        <v>9</v>
      </c>
      <c r="J4" s="89">
        <v>10</v>
      </c>
      <c r="K4" s="90">
        <v>11</v>
      </c>
      <c r="L4" s="90">
        <v>12</v>
      </c>
      <c r="M4" s="90">
        <v>13</v>
      </c>
      <c r="N4" s="90">
        <v>14</v>
      </c>
      <c r="O4" s="90">
        <v>15</v>
      </c>
      <c r="P4" s="90">
        <v>16</v>
      </c>
      <c r="Q4" s="90">
        <v>17</v>
      </c>
      <c r="R4" s="90">
        <v>18</v>
      </c>
      <c r="S4" s="90">
        <v>19</v>
      </c>
      <c r="T4" s="90">
        <v>20</v>
      </c>
      <c r="U4" s="90">
        <v>21</v>
      </c>
      <c r="V4" s="91">
        <v>22</v>
      </c>
    </row>
    <row r="5" spans="1:22" s="47" customFormat="1" ht="20.149999999999999" customHeight="1" thickBot="1" x14ac:dyDescent="0.45">
      <c r="A5" s="56" t="str">
        <f>Deckblatt!A5</f>
        <v>Bieter (Name)</v>
      </c>
      <c r="B5" s="125" t="str">
        <f>IF(Deckblatt!B5&lt;&gt;"",Deckblatt!B5,"Eingabe fehlt")</f>
        <v>Eingabe fehlt</v>
      </c>
      <c r="C5" s="127"/>
      <c r="D5" s="131"/>
      <c r="E5" s="133"/>
      <c r="F5" s="135"/>
      <c r="G5" s="93"/>
      <c r="H5" s="142"/>
      <c r="I5" s="89">
        <v>9</v>
      </c>
      <c r="J5" s="89">
        <v>10</v>
      </c>
      <c r="K5" s="90">
        <v>11</v>
      </c>
      <c r="L5" s="90">
        <v>12</v>
      </c>
      <c r="M5" s="90">
        <v>13</v>
      </c>
      <c r="N5" s="90">
        <v>14</v>
      </c>
      <c r="O5" s="90">
        <v>15</v>
      </c>
      <c r="P5" s="90">
        <v>16</v>
      </c>
      <c r="Q5" s="90">
        <v>17</v>
      </c>
      <c r="R5" s="90">
        <v>18</v>
      </c>
      <c r="S5" s="90">
        <v>19</v>
      </c>
      <c r="T5" s="90">
        <v>20</v>
      </c>
      <c r="U5" s="90">
        <v>21</v>
      </c>
      <c r="V5" s="91">
        <v>22</v>
      </c>
    </row>
    <row r="6" spans="1:22" s="47" customFormat="1" ht="20.149999999999999" hidden="1" customHeight="1" x14ac:dyDescent="0.4">
      <c r="A6" s="94" t="s">
        <v>59</v>
      </c>
      <c r="B6" s="95">
        <v>5</v>
      </c>
      <c r="C6" s="85"/>
      <c r="D6" s="85"/>
      <c r="E6" s="96">
        <f>SUM(E9:E10)</f>
        <v>10</v>
      </c>
      <c r="F6" s="85"/>
      <c r="G6" s="85"/>
      <c r="H6" s="98"/>
      <c r="I6" s="99"/>
      <c r="J6" s="97"/>
      <c r="K6" s="98"/>
      <c r="L6" s="99"/>
      <c r="M6" s="98" t="s">
        <v>37</v>
      </c>
      <c r="N6" s="100" t="s">
        <v>35</v>
      </c>
      <c r="O6" s="100" t="s">
        <v>35</v>
      </c>
      <c r="P6" s="100" t="s">
        <v>35</v>
      </c>
      <c r="Q6" s="100" t="s">
        <v>35</v>
      </c>
      <c r="R6" s="100" t="s">
        <v>35</v>
      </c>
      <c r="S6" s="100" t="s">
        <v>35</v>
      </c>
      <c r="T6" s="96">
        <f>SUM(T9:T10)</f>
        <v>10</v>
      </c>
      <c r="U6" s="96">
        <f>SUM(U9:U10)</f>
        <v>10</v>
      </c>
      <c r="V6" s="101" t="s">
        <v>36</v>
      </c>
    </row>
    <row r="7" spans="1:22" s="47" customFormat="1" ht="20.149999999999999" hidden="1" customHeight="1" thickBot="1" x14ac:dyDescent="0.45">
      <c r="A7" s="122" t="s">
        <v>27</v>
      </c>
      <c r="B7" s="123"/>
      <c r="C7" s="123"/>
      <c r="D7" s="123"/>
      <c r="E7" s="123"/>
      <c r="F7" s="123"/>
      <c r="G7" s="124"/>
      <c r="H7" s="102" t="s">
        <v>28</v>
      </c>
      <c r="I7" s="103" t="s">
        <v>28</v>
      </c>
      <c r="J7" s="103" t="s">
        <v>28</v>
      </c>
      <c r="K7" s="104" t="s">
        <v>33</v>
      </c>
      <c r="L7" s="104" t="s">
        <v>33</v>
      </c>
      <c r="M7" s="119" t="s">
        <v>29</v>
      </c>
      <c r="N7" s="120"/>
      <c r="O7" s="120"/>
      <c r="P7" s="120"/>
      <c r="Q7" s="120"/>
      <c r="R7" s="120"/>
      <c r="S7" s="120"/>
      <c r="T7" s="120"/>
      <c r="U7" s="120"/>
      <c r="V7" s="121"/>
    </row>
    <row r="8" spans="1:22" s="48" customFormat="1" ht="37.75" thickBot="1" x14ac:dyDescent="0.45">
      <c r="A8" s="105" t="str">
        <f>Sprache!B25</f>
        <v>Anf. - Nr.</v>
      </c>
      <c r="B8" s="106" t="str">
        <f>CONCATENATE(Sprache!B17," / ",Sprache!B26)</f>
        <v>Option / Alternative</v>
      </c>
      <c r="C8" s="106" t="str">
        <f>Sprache!B23</f>
        <v>Anforderung</v>
      </c>
      <c r="D8" s="107" t="str">
        <f>Sprache!B27</f>
        <v>Muss (X)</v>
      </c>
      <c r="E8" s="107" t="str">
        <f>Sprache!B28</f>
        <v>Gewichtung</v>
      </c>
      <c r="F8" s="107" t="str">
        <f>CONCATENATE(Sprache!B29," ",Sprache!B13)</f>
        <v>Erklärung Bieter</v>
      </c>
      <c r="G8" s="107" t="s">
        <v>9</v>
      </c>
      <c r="H8" s="107" t="str">
        <f>CONCATENATE(Sprache!B30," ",Sprache!B13)</f>
        <v>Selbst-einschätzung Bieter</v>
      </c>
      <c r="I8" s="105" t="str">
        <f>CONCATENATE(Sprache!B29," ",Sprache!B13," (",Sprache!B34," &gt;B&lt; ,&gt;C&lt;)")</f>
        <v>Erklärung Bieter (Abweichungen &gt;B&lt; ,&gt;C&lt;)</v>
      </c>
      <c r="J8" s="105" t="str">
        <f>CONCATENATE(Sprache!B29," ",Sprache!B13," (&gt;E&lt;)")</f>
        <v>Erklärung Bieter (&gt;E&lt;)</v>
      </c>
      <c r="K8" s="107" t="str">
        <f>CONCATENATE(Sprache!B33," ",Sprache!B35," (",Sprache!B36,")")</f>
        <v>Abweichung Wertung (Vergabestelle)</v>
      </c>
      <c r="L8" s="105" t="str">
        <f>CONCATENATE(Sprache!B37," (",Sprache!B36,")")</f>
        <v>Anmerkungen (Vergabestelle)</v>
      </c>
      <c r="M8" s="107" t="s">
        <v>0</v>
      </c>
      <c r="N8" s="107" t="s">
        <v>25</v>
      </c>
      <c r="O8" s="107" t="s">
        <v>1</v>
      </c>
      <c r="P8" s="107" t="s">
        <v>23</v>
      </c>
      <c r="Q8" s="107" t="s">
        <v>2</v>
      </c>
      <c r="R8" s="107" t="s">
        <v>3</v>
      </c>
      <c r="S8" s="107" t="s">
        <v>24</v>
      </c>
      <c r="T8" s="107" t="s">
        <v>26</v>
      </c>
      <c r="U8" s="107" t="s">
        <v>21</v>
      </c>
      <c r="V8" s="107" t="s">
        <v>14</v>
      </c>
    </row>
    <row r="9" spans="1:22" ht="14.6" thickBot="1" x14ac:dyDescent="0.35">
      <c r="A9" s="82"/>
      <c r="B9" s="43"/>
      <c r="C9" s="83" t="s">
        <v>34</v>
      </c>
      <c r="D9" s="43"/>
      <c r="E9" s="43"/>
      <c r="F9" s="43"/>
      <c r="G9" s="43"/>
      <c r="H9" s="43"/>
      <c r="I9" s="42"/>
      <c r="J9" s="42"/>
      <c r="K9" s="43"/>
      <c r="L9" s="42"/>
      <c r="M9" s="50" t="str">
        <f>IF(ISERR(VALUE(SUBSTITUTE(A9,CHAR(160),""))),"",(IF(ISERROR(SEARCH("X",D9)),"Soll","Muss")))</f>
        <v/>
      </c>
      <c r="N9" s="51" t="str">
        <f>IF(AND(D9="x",F9&lt;&gt;""), "Fehler", "")</f>
        <v/>
      </c>
      <c r="O9" s="51" t="str">
        <f>IF(M9="","",
IF(M9="Soll",
IF(NOT(ISNUMBER(E9)),"Fehler in Punktespalte",
IF(NOT(E9&gt;0),"Fehler: Negative Punktzahl", ""))))</f>
        <v/>
      </c>
      <c r="P9" s="52" t="str">
        <f>IF( AND(E9&gt;0,M9&lt;&gt;"soll"), "Fehler", "")</f>
        <v/>
      </c>
      <c r="Q9" s="51" t="str">
        <f>IF( AND(A9="",D9="x"), "Fehler", "")</f>
        <v/>
      </c>
      <c r="R9" s="51" t="str">
        <f>IF(AND(M9="muss",NOT(ISNUMBER(E9&lt;&gt;""))), "Fehler", "")</f>
        <v/>
      </c>
      <c r="S9" s="53" t="str">
        <f>IF(
AND(F9&lt;&gt;"",OR(
ISERROR(SEARCH("Konzept",C9)),
ISERROR(SEARCH("benannt",C9)),
ISERROR(SEARCH("benennt",C9)),
ISERROR(SEARCH("gibt an",C9)),
ISERROR(SEARCH("erklärt",C9)),
ISERROR(SEARCH("erläutert",C9)),
))," 'E' richtig?",
IF(
AND(F9="",OR(
ISNUMBER(SEARCH("Konzept",C9)),
ISNUMBER(SEARCH("benannt",C9)),
ISNUMBER(SEARCH("benennt",C9)),
ISNUMBER(SEARCH("gibt an",C9)),
ISNUMBER(SEARCH("erklärt",C9)),
ISNUMBER(SEARCH("erläutert",C9))
)),"Fehlt hier 'E' ?",""))</f>
        <v/>
      </c>
      <c r="T9" s="54" t="str">
        <f xml:space="preserve"> IF(AND($E9&gt;0,H9&lt;&gt;""),IF( H9="A", $E9, IF( H9="B", $E9 * Prozent_B, IF( H9="C", $E9 *Prozent_C, IF( H9="D", 0, "Fehler" ) ) ) ), "")</f>
        <v/>
      </c>
      <c r="U9" s="54" t="str">
        <f xml:space="preserve"> IF( $E9&gt;0,IF(K9&gt;0, IF( K9="A", $E9, IF( K9="B", $E9 * Prozent_B, IF( K9="C", $E9 *Prozent_C, IF( K9="D", 0, "Fehler" ) ) ) ),T9), "")</f>
        <v/>
      </c>
      <c r="V9" s="49" t="str">
        <f xml:space="preserve"> IF( $M9 ="muss", IF(H9&lt;&gt;"",IF(IF(K9&gt;0, K9,H9)&lt;&gt;"A", "Fehler", ""), ""),"")</f>
        <v/>
      </c>
    </row>
    <row r="10" spans="1:22" ht="14.6" thickBot="1" x14ac:dyDescent="0.35">
      <c r="A10" s="82" t="s">
        <v>261</v>
      </c>
      <c r="B10" s="43"/>
      <c r="C10" s="83"/>
      <c r="D10" s="43"/>
      <c r="E10" s="43">
        <v>10</v>
      </c>
      <c r="F10" s="43"/>
      <c r="G10" s="43"/>
      <c r="H10" s="43" t="s">
        <v>10</v>
      </c>
      <c r="I10" s="42"/>
      <c r="J10" s="42"/>
      <c r="K10" s="43"/>
      <c r="L10" s="42"/>
      <c r="M10" s="50" t="str">
        <f>IF(ISERR(VALUE(SUBSTITUTE(A10,CHAR(160),""))),"",(IF(ISERROR(SEARCH("X",D10)),"Soll","Muss")))</f>
        <v>Soll</v>
      </c>
      <c r="N10" s="51" t="str">
        <f>IF(AND(D10="x",F10="E"), "Fehler", "")</f>
        <v/>
      </c>
      <c r="O10" s="51" t="str">
        <f>IF(M10="","",
IF(M10="Soll",
IF(NOT(ISNUMBER(E10)),"Fehler in Punktespalte",
IF(NOT(E10&gt;0),"Fehler: Negative Punktzahl", ""))))</f>
        <v/>
      </c>
      <c r="P10" s="52" t="str">
        <f>IF( AND(E10&gt;0,M10&lt;&gt;"soll"), "Fehler", "")</f>
        <v/>
      </c>
      <c r="Q10" s="51" t="str">
        <f>IF( AND(A10="",D10="x"), "Fehler", "")</f>
        <v/>
      </c>
      <c r="R10" s="51" t="str">
        <f>IF(AND(M10="muss",E10&lt;&gt;""), "Fehler", "")</f>
        <v/>
      </c>
      <c r="S10" s="53" t="str">
        <f>IF(
AND(F10&lt;&gt;"",OR(
ISERROR(SEARCH("Konzept",C10)),
ISERROR(SEARCH("benannt",C10)),
ISERROR(SEARCH("benennt",C10)),
ISERROR(SEARCH("gibt an",C10)),
ISERROR(SEARCH("erklärt",C10)),
ISERROR(SEARCH("erläutert",C10)),
))," 'E' richtig?",
IF(
AND(F10="",OR(
ISNUMBER(SEARCH("Konzept",C10)),
ISNUMBER(SEARCH("benannt",C10)),
ISNUMBER(SEARCH("benennt",C10)),
ISNUMBER(SEARCH("gibt an",C10)),
ISNUMBER(SEARCH("erklärt",C10)),
ISNUMBER(SEARCH("erläutert",C10))
)),"Fehlt hier 'E' ?",""))</f>
        <v/>
      </c>
      <c r="T10" s="54">
        <f xml:space="preserve"> IF(AND($E10&gt;0,H10&lt;&gt;""),IF( H10="A", $E10, IF( H10="B", $E10 * Prozent_B, IF( H10="C", $E10 *Prozent_C, IF( H10="D", 0, "Fehler" ) ) ) ), "")</f>
        <v>10</v>
      </c>
      <c r="U10" s="54">
        <f xml:space="preserve"> IF( $E10&gt;0,IF(K10&gt;0, IF( K10="A", $E10, IF( K10="B", $E10 * Prozent_B, IF( K10="C", $E10 *Prozent_C, IF( K10="D", 0, "Fehler" ) ) ) ),T10), "")</f>
        <v>10</v>
      </c>
      <c r="V10" s="49" t="str">
        <f xml:space="preserve"> IF( $M10 ="muss", IF(H10&lt;&gt;"",IF(IF(K10&gt;0, K10,H10)&lt;&gt;"A", "Fehler", ""), ""),"")</f>
        <v/>
      </c>
    </row>
    <row r="11" spans="1:22" x14ac:dyDescent="0.3">
      <c r="A11" s="45"/>
      <c r="H11" s="44"/>
    </row>
    <row r="12" spans="1:22" x14ac:dyDescent="0.3">
      <c r="C12" s="41"/>
    </row>
  </sheetData>
  <sheetProtection algorithmName="SHA-512" hashValue="5VvV4e9g7aR2MKlsGuSRGGcmLDN2deC5HAGi/pTZRgjfgVoEo8hJljWplusmpaxHbZTnJcPL3XiNTvyFimHOIA==" saltValue="e0Zp06SpURdATpKpPcZ2OA==" spinCount="100000" sheet="1" objects="1" scenarios="1" formatCells="0" formatRows="0" selectLockedCells="1" autoFilter="0"/>
  <autoFilter ref="A8:V8" xr:uid="{DB14F691-33CE-40B8-848A-687CB06CAF8F}"/>
  <mergeCells count="14">
    <mergeCell ref="A7:G7"/>
    <mergeCell ref="M7:V7"/>
    <mergeCell ref="B1:C1"/>
    <mergeCell ref="B2:C2"/>
    <mergeCell ref="D2:D3"/>
    <mergeCell ref="E2:E3"/>
    <mergeCell ref="F2:F3"/>
    <mergeCell ref="B3:C3"/>
    <mergeCell ref="B4:C4"/>
    <mergeCell ref="D4:D5"/>
    <mergeCell ref="E4:E5"/>
    <mergeCell ref="F4:F5"/>
    <mergeCell ref="B5:C5"/>
    <mergeCell ref="H2:H5"/>
  </mergeCells>
  <conditionalFormatting sqref="D2:F3">
    <cfRule type="expression" dxfId="13" priority="34">
      <formula>AND($E$2=0,$E$2&lt;&gt;"")</formula>
    </cfRule>
  </conditionalFormatting>
  <conditionalFormatting sqref="E2">
    <cfRule type="containsBlanks" dxfId="12" priority="38">
      <formula>LEN(TRIM(E2))=0</formula>
    </cfRule>
  </conditionalFormatting>
  <conditionalFormatting sqref="E4:E5">
    <cfRule type="expression" dxfId="11" priority="37">
      <formula>$E$2&gt;$E$4</formula>
    </cfRule>
  </conditionalFormatting>
  <conditionalFormatting sqref="H9:H10">
    <cfRule type="expression" dxfId="10" priority="1">
      <formula>AND($M9="Muss",H9&lt;&gt;"",H9&lt;&gt;"A")</formula>
    </cfRule>
    <cfRule type="expression" dxfId="9" priority="2">
      <formula>OR(AND($M9="Muss",H9="A"),AND($M9="Soll",OR(H9="A",H9="B",H9="C",H9="D")))</formula>
    </cfRule>
    <cfRule type="expression" dxfId="8" priority="3">
      <formula>AND($A9&lt;&gt;"",OR($D9&lt;&gt;"",$E9&lt;&gt;""),$H9="")</formula>
    </cfRule>
  </conditionalFormatting>
  <conditionalFormatting sqref="I9:I10">
    <cfRule type="expression" dxfId="7" priority="4">
      <formula>AND(OR(H9="A",H9="D"),I9&lt;&gt;"")</formula>
    </cfRule>
    <cfRule type="expression" dxfId="6" priority="6">
      <formula>AND($M9="Soll",OR(H9="B",H9="C"),I9&lt;&gt;"")</formula>
    </cfRule>
    <cfRule type="expression" dxfId="5" priority="10">
      <formula>AND($M9="Soll",OR(H9="B",H9="C"),I9="")</formula>
    </cfRule>
    <cfRule type="expression" dxfId="4" priority="11">
      <formula>OR(H9="A",H9="D",AND(M9="MUSS",H9&lt;&gt;"A"))</formula>
    </cfRule>
  </conditionalFormatting>
  <conditionalFormatting sqref="J9:J10">
    <cfRule type="expression" dxfId="3" priority="5">
      <formula>AND($F9="",J9&lt;&gt;"")</formula>
    </cfRule>
    <cfRule type="expression" dxfId="2" priority="7">
      <formula>AND($F9&lt;&gt;"",J9&lt;&gt;"")</formula>
    </cfRule>
    <cfRule type="expression" dxfId="1" priority="8">
      <formula>AND($F9&lt;&gt;"",J9="")</formula>
    </cfRule>
    <cfRule type="expression" dxfId="0" priority="9">
      <formula>$F9=""</formula>
    </cfRule>
  </conditionalFormatting>
  <dataValidations count="1">
    <dataValidation type="list" allowBlank="1" showInputMessage="1" showErrorMessage="1" sqref="H9:H10" xr:uid="{0C2177A4-1626-45C0-9763-215671BF8F1F}">
      <formula1>"A,B,C,D"</formula1>
    </dataValidation>
  </dataValidations>
  <pageMargins left="0.19685039370078738" right="0.19685039370078738" top="0.59055118110236215" bottom="0.98425196850393704"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55C9-14D3-4F31-870A-A8C912B70023}">
  <sheetPr codeName="Tabelle002"/>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026F-A085-4841-83B6-3D9074DBBCF9}">
  <sheetPr codeName="Tabelle003"/>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74C5-A48F-4062-B23F-C1F5D3285E81}">
  <sheetPr codeName="Tabelle004"/>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23B3-F87F-49D2-98D1-636DAF7FDDE1}">
  <sheetPr codeName="Tabelle005"/>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C4CD-3DA6-468F-ABD0-29004F85F46A}">
  <sheetPr codeName="Tabelle006"/>
  <dimension ref="A1:H37"/>
  <sheetViews>
    <sheetView zoomScale="85" zoomScaleNormal="85" workbookViewId="0">
      <selection activeCell="B2" sqref="B2"/>
    </sheetView>
  </sheetViews>
  <sheetFormatPr baseColWidth="10" defaultColWidth="11.3828125" defaultRowHeight="15" x14ac:dyDescent="0.35"/>
  <cols>
    <col min="1" max="2" width="35.3828125" style="61" customWidth="1"/>
    <col min="3" max="8" width="30.69140625" style="61" customWidth="1"/>
    <col min="9" max="16384" width="11.3828125" style="61"/>
  </cols>
  <sheetData>
    <row r="1" spans="1:8" ht="15.9" thickBot="1" x14ac:dyDescent="0.45">
      <c r="A1" s="57"/>
      <c r="B1" s="58" t="s">
        <v>60</v>
      </c>
      <c r="C1" s="59" t="s">
        <v>61</v>
      </c>
      <c r="D1" s="60" t="s">
        <v>62</v>
      </c>
      <c r="E1" s="60" t="s">
        <v>63</v>
      </c>
      <c r="F1" s="60" t="s">
        <v>64</v>
      </c>
      <c r="G1" s="60" t="s">
        <v>65</v>
      </c>
      <c r="H1" s="60" t="s">
        <v>66</v>
      </c>
    </row>
    <row r="2" spans="1:8" ht="15.9" thickBot="1" x14ac:dyDescent="0.45">
      <c r="A2" s="62" t="s">
        <v>67</v>
      </c>
      <c r="B2" s="63" t="str">
        <f>INDEX(C1:H2,1,MATCH("X",C2:H2,0))</f>
        <v>Deutsch</v>
      </c>
      <c r="C2" s="64" t="s">
        <v>68</v>
      </c>
      <c r="D2" s="65"/>
      <c r="E2" s="65"/>
      <c r="F2" s="65"/>
      <c r="G2" s="65"/>
      <c r="H2" s="66"/>
    </row>
    <row r="3" spans="1:8" ht="5.15" customHeight="1" x14ac:dyDescent="0.4">
      <c r="A3" s="67"/>
      <c r="B3" s="68"/>
      <c r="C3" s="69"/>
      <c r="D3" s="70"/>
      <c r="E3" s="70"/>
      <c r="F3" s="70"/>
      <c r="G3" s="70"/>
      <c r="H3" s="71"/>
    </row>
    <row r="4" spans="1:8" ht="15.45" x14ac:dyDescent="0.4">
      <c r="A4" s="72" t="s">
        <v>105</v>
      </c>
      <c r="B4" s="73"/>
      <c r="C4" s="74"/>
      <c r="D4" s="75"/>
      <c r="E4" s="75"/>
      <c r="F4" s="75"/>
      <c r="G4" s="75"/>
      <c r="H4" s="76"/>
    </row>
    <row r="5" spans="1:8" ht="5.15" customHeight="1" x14ac:dyDescent="0.4">
      <c r="A5" s="77"/>
      <c r="B5" s="78"/>
      <c r="C5" s="59"/>
      <c r="D5" s="60"/>
      <c r="E5" s="60"/>
      <c r="F5" s="60"/>
      <c r="G5" s="60"/>
      <c r="H5" s="79"/>
    </row>
    <row r="6" spans="1:8" ht="15.45" x14ac:dyDescent="0.4">
      <c r="A6" s="72" t="s">
        <v>100</v>
      </c>
      <c r="B6" s="73" t="str">
        <f>HLOOKUP($B$2,$C:$H,ROW($B6),FALSE)</f>
        <v>Kriterienliste</v>
      </c>
      <c r="C6" s="72" t="s">
        <v>100</v>
      </c>
      <c r="D6" s="75" t="s">
        <v>101</v>
      </c>
      <c r="E6" s="75" t="s">
        <v>132</v>
      </c>
      <c r="F6" s="81" t="s">
        <v>220</v>
      </c>
      <c r="G6" s="75" t="s">
        <v>158</v>
      </c>
      <c r="H6" s="80" t="s">
        <v>188</v>
      </c>
    </row>
    <row r="7" spans="1:8" ht="15.45" x14ac:dyDescent="0.4">
      <c r="A7" s="72" t="s">
        <v>69</v>
      </c>
      <c r="B7" s="73" t="str">
        <f t="shared" ref="B7:B37" si="0">HLOOKUP($B$2,$C:$H,ROW($B7),FALSE)</f>
        <v>Kunde</v>
      </c>
      <c r="C7" s="74" t="s">
        <v>69</v>
      </c>
      <c r="D7" s="75" t="s">
        <v>70</v>
      </c>
      <c r="E7" s="75" t="s">
        <v>133</v>
      </c>
      <c r="F7" s="81" t="s">
        <v>221</v>
      </c>
      <c r="G7" s="75" t="s">
        <v>159</v>
      </c>
      <c r="H7" s="80" t="s">
        <v>189</v>
      </c>
    </row>
    <row r="8" spans="1:8" ht="15.45" x14ac:dyDescent="0.4">
      <c r="A8" s="72" t="s">
        <v>71</v>
      </c>
      <c r="B8" s="73" t="str">
        <f t="shared" si="0"/>
        <v>Vorhaben</v>
      </c>
      <c r="C8" s="74" t="s">
        <v>71</v>
      </c>
      <c r="D8" s="75" t="s">
        <v>72</v>
      </c>
      <c r="E8" s="75" t="s">
        <v>134</v>
      </c>
      <c r="F8" s="81" t="s">
        <v>222</v>
      </c>
      <c r="G8" s="75" t="s">
        <v>160</v>
      </c>
      <c r="H8" s="80" t="s">
        <v>190</v>
      </c>
    </row>
    <row r="9" spans="1:8" ht="15.45" x14ac:dyDescent="0.4">
      <c r="A9" s="72" t="s">
        <v>73</v>
      </c>
      <c r="B9" s="73" t="str">
        <f t="shared" si="0"/>
        <v>Dokument</v>
      </c>
      <c r="C9" s="74" t="s">
        <v>73</v>
      </c>
      <c r="D9" s="75" t="s">
        <v>74</v>
      </c>
      <c r="E9" s="75" t="s">
        <v>74</v>
      </c>
      <c r="F9" s="81" t="s">
        <v>223</v>
      </c>
      <c r="G9" s="75" t="s">
        <v>73</v>
      </c>
      <c r="H9" s="80" t="s">
        <v>191</v>
      </c>
    </row>
    <row r="10" spans="1:8" ht="15.45" x14ac:dyDescent="0.4">
      <c r="A10" s="72" t="s">
        <v>75</v>
      </c>
      <c r="B10" s="73" t="str">
        <f t="shared" si="0"/>
        <v>Teil</v>
      </c>
      <c r="C10" s="74" t="s">
        <v>75</v>
      </c>
      <c r="D10" s="75" t="s">
        <v>76</v>
      </c>
      <c r="E10" s="75" t="s">
        <v>135</v>
      </c>
      <c r="F10" s="81" t="s">
        <v>224</v>
      </c>
      <c r="G10" s="75" t="s">
        <v>161</v>
      </c>
      <c r="H10" s="80" t="s">
        <v>192</v>
      </c>
    </row>
    <row r="11" spans="1:8" ht="15.45" x14ac:dyDescent="0.4">
      <c r="A11" s="72" t="s">
        <v>18</v>
      </c>
      <c r="B11" s="73" t="str">
        <f t="shared" si="0"/>
        <v>Deckblatt</v>
      </c>
      <c r="C11" s="74" t="s">
        <v>18</v>
      </c>
      <c r="D11" s="75" t="s">
        <v>77</v>
      </c>
      <c r="E11" s="75" t="s">
        <v>136</v>
      </c>
      <c r="F11" s="81" t="s">
        <v>225</v>
      </c>
      <c r="G11" s="75" t="s">
        <v>162</v>
      </c>
      <c r="H11" s="80" t="s">
        <v>193</v>
      </c>
    </row>
    <row r="12" spans="1:8" ht="15.45" x14ac:dyDescent="0.4">
      <c r="A12" s="72" t="s">
        <v>78</v>
      </c>
      <c r="B12" s="73" t="str">
        <f t="shared" si="0"/>
        <v>Name</v>
      </c>
      <c r="C12" s="74" t="s">
        <v>78</v>
      </c>
      <c r="D12" s="75" t="s">
        <v>78</v>
      </c>
      <c r="E12" s="75" t="s">
        <v>137</v>
      </c>
      <c r="F12" s="81" t="s">
        <v>226</v>
      </c>
      <c r="G12" s="75" t="s">
        <v>163</v>
      </c>
      <c r="H12" s="80" t="s">
        <v>194</v>
      </c>
    </row>
    <row r="13" spans="1:8" ht="15.45" x14ac:dyDescent="0.4">
      <c r="A13" s="72" t="s">
        <v>79</v>
      </c>
      <c r="B13" s="73" t="str">
        <f t="shared" si="0"/>
        <v>Bieter</v>
      </c>
      <c r="C13" s="74" t="s">
        <v>79</v>
      </c>
      <c r="D13" s="75" t="s">
        <v>80</v>
      </c>
      <c r="E13" s="75" t="s">
        <v>138</v>
      </c>
      <c r="F13" s="81" t="s">
        <v>227</v>
      </c>
      <c r="G13" s="75" t="s">
        <v>164</v>
      </c>
      <c r="H13" s="80" t="s">
        <v>195</v>
      </c>
    </row>
    <row r="14" spans="1:8" ht="15.45" x14ac:dyDescent="0.4">
      <c r="A14" s="72" t="s">
        <v>81</v>
      </c>
      <c r="B14" s="73" t="str">
        <f t="shared" si="0"/>
        <v>Firma</v>
      </c>
      <c r="C14" s="74" t="s">
        <v>81</v>
      </c>
      <c r="D14" s="75" t="s">
        <v>82</v>
      </c>
      <c r="E14" s="75" t="s">
        <v>139</v>
      </c>
      <c r="F14" s="81" t="s">
        <v>228</v>
      </c>
      <c r="G14" s="75" t="s">
        <v>81</v>
      </c>
      <c r="H14" s="80" t="s">
        <v>196</v>
      </c>
    </row>
    <row r="15" spans="1:8" ht="15.45" x14ac:dyDescent="0.4">
      <c r="A15" s="72" t="s">
        <v>83</v>
      </c>
      <c r="B15" s="73" t="str">
        <f t="shared" si="0"/>
        <v>Adresse</v>
      </c>
      <c r="C15" s="74" t="s">
        <v>83</v>
      </c>
      <c r="D15" s="75" t="s">
        <v>84</v>
      </c>
      <c r="E15" s="75" t="s">
        <v>83</v>
      </c>
      <c r="F15" s="81" t="s">
        <v>229</v>
      </c>
      <c r="G15" s="75" t="s">
        <v>165</v>
      </c>
      <c r="H15" s="80" t="s">
        <v>197</v>
      </c>
    </row>
    <row r="16" spans="1:8" ht="15.45" x14ac:dyDescent="0.4">
      <c r="A16" s="72" t="s">
        <v>85</v>
      </c>
      <c r="B16" s="73" t="str">
        <f t="shared" si="0"/>
        <v>Auftraggeber</v>
      </c>
      <c r="C16" s="72" t="s">
        <v>85</v>
      </c>
      <c r="D16" s="75" t="s">
        <v>86</v>
      </c>
      <c r="E16" s="75" t="s">
        <v>140</v>
      </c>
      <c r="F16" s="81" t="s">
        <v>230</v>
      </c>
      <c r="G16" s="75" t="s">
        <v>166</v>
      </c>
      <c r="H16" s="80" t="s">
        <v>198</v>
      </c>
    </row>
    <row r="17" spans="1:8" ht="15.45" x14ac:dyDescent="0.4">
      <c r="A17" s="72" t="s">
        <v>87</v>
      </c>
      <c r="B17" s="73" t="str">
        <f t="shared" si="0"/>
        <v>Option</v>
      </c>
      <c r="C17" s="74" t="s">
        <v>87</v>
      </c>
      <c r="D17" s="75" t="s">
        <v>88</v>
      </c>
      <c r="E17" s="75" t="s">
        <v>87</v>
      </c>
      <c r="F17" s="81" t="s">
        <v>231</v>
      </c>
      <c r="G17" s="75" t="s">
        <v>167</v>
      </c>
      <c r="H17" s="80" t="s">
        <v>199</v>
      </c>
    </row>
    <row r="18" spans="1:8" ht="15.45" x14ac:dyDescent="0.4">
      <c r="A18" s="72" t="s">
        <v>89</v>
      </c>
      <c r="B18" s="73" t="str">
        <f t="shared" si="0"/>
        <v>Optionen</v>
      </c>
      <c r="C18" s="74" t="s">
        <v>89</v>
      </c>
      <c r="D18" s="75" t="s">
        <v>90</v>
      </c>
      <c r="E18" s="75" t="s">
        <v>141</v>
      </c>
      <c r="F18" s="81" t="s">
        <v>232</v>
      </c>
      <c r="G18" s="75" t="s">
        <v>168</v>
      </c>
      <c r="H18" s="80" t="s">
        <v>200</v>
      </c>
    </row>
    <row r="19" spans="1:8" ht="15.45" x14ac:dyDescent="0.4">
      <c r="A19" s="72" t="s">
        <v>91</v>
      </c>
      <c r="B19" s="73" t="str">
        <f t="shared" si="0"/>
        <v>Lastenheft</v>
      </c>
      <c r="C19" s="74" t="s">
        <v>91</v>
      </c>
      <c r="D19" s="75" t="s">
        <v>92</v>
      </c>
      <c r="E19" s="75" t="s">
        <v>142</v>
      </c>
      <c r="F19" s="81" t="s">
        <v>233</v>
      </c>
      <c r="G19" s="75" t="s">
        <v>169</v>
      </c>
      <c r="H19" s="80" t="s">
        <v>201</v>
      </c>
    </row>
    <row r="20" spans="1:8" ht="15.45" x14ac:dyDescent="0.4">
      <c r="A20" s="72" t="s">
        <v>93</v>
      </c>
      <c r="B20" s="73" t="str">
        <f t="shared" si="0"/>
        <v>Kapitel</v>
      </c>
      <c r="C20" s="74" t="s">
        <v>93</v>
      </c>
      <c r="D20" s="75" t="s">
        <v>94</v>
      </c>
      <c r="E20" s="75" t="s">
        <v>143</v>
      </c>
      <c r="F20" s="81" t="s">
        <v>234</v>
      </c>
      <c r="G20" s="75" t="s">
        <v>170</v>
      </c>
      <c r="H20" s="80" t="s">
        <v>202</v>
      </c>
    </row>
    <row r="21" spans="1:8" ht="15.45" x14ac:dyDescent="0.4">
      <c r="A21" s="72" t="s">
        <v>95</v>
      </c>
      <c r="B21" s="73" t="str">
        <f t="shared" si="0"/>
        <v>Kriterium</v>
      </c>
      <c r="C21" s="74" t="s">
        <v>95</v>
      </c>
      <c r="D21" s="75" t="s">
        <v>96</v>
      </c>
      <c r="E21" s="75" t="s">
        <v>144</v>
      </c>
      <c r="F21" s="81" t="s">
        <v>235</v>
      </c>
      <c r="G21" s="75" t="s">
        <v>171</v>
      </c>
      <c r="H21" s="80" t="s">
        <v>203</v>
      </c>
    </row>
    <row r="22" spans="1:8" ht="15.45" x14ac:dyDescent="0.4">
      <c r="A22" s="72" t="s">
        <v>102</v>
      </c>
      <c r="B22" s="73" t="str">
        <f t="shared" si="0"/>
        <v>Kriterien</v>
      </c>
      <c r="C22" s="74" t="s">
        <v>102</v>
      </c>
      <c r="D22" s="75" t="s">
        <v>96</v>
      </c>
      <c r="E22" s="75" t="s">
        <v>144</v>
      </c>
      <c r="F22" s="81" t="s">
        <v>236</v>
      </c>
      <c r="G22" s="75" t="s">
        <v>172</v>
      </c>
      <c r="H22" s="80" t="s">
        <v>204</v>
      </c>
    </row>
    <row r="23" spans="1:8" ht="15.45" x14ac:dyDescent="0.4">
      <c r="A23" s="72" t="s">
        <v>6</v>
      </c>
      <c r="B23" s="73" t="str">
        <f t="shared" si="0"/>
        <v>Anforderung</v>
      </c>
      <c r="C23" s="72" t="s">
        <v>6</v>
      </c>
      <c r="D23" s="75" t="s">
        <v>118</v>
      </c>
      <c r="E23" s="75" t="s">
        <v>145</v>
      </c>
      <c r="F23" s="81" t="s">
        <v>237</v>
      </c>
      <c r="G23" s="75" t="s">
        <v>173</v>
      </c>
      <c r="H23" s="80" t="s">
        <v>205</v>
      </c>
    </row>
    <row r="24" spans="1:8" ht="15.45" x14ac:dyDescent="0.4">
      <c r="A24" s="72" t="s">
        <v>104</v>
      </c>
      <c r="B24" s="73" t="str">
        <f t="shared" si="0"/>
        <v>Nummer</v>
      </c>
      <c r="C24" s="72" t="s">
        <v>104</v>
      </c>
      <c r="D24" s="75" t="s">
        <v>119</v>
      </c>
      <c r="E24" s="75" t="s">
        <v>146</v>
      </c>
      <c r="F24" s="81" t="s">
        <v>238</v>
      </c>
      <c r="G24" s="75" t="s">
        <v>174</v>
      </c>
      <c r="H24" s="80" t="s">
        <v>206</v>
      </c>
    </row>
    <row r="25" spans="1:8" ht="15.45" x14ac:dyDescent="0.4">
      <c r="A25" s="72" t="s">
        <v>106</v>
      </c>
      <c r="B25" s="73" t="str">
        <f t="shared" si="0"/>
        <v>Anf. - Nr.</v>
      </c>
      <c r="C25" s="72" t="s">
        <v>116</v>
      </c>
      <c r="D25" s="75" t="s">
        <v>120</v>
      </c>
      <c r="E25" s="75" t="s">
        <v>147</v>
      </c>
      <c r="F25" s="81" t="s">
        <v>239</v>
      </c>
      <c r="G25" s="75" t="s">
        <v>175</v>
      </c>
      <c r="H25" s="80" t="s">
        <v>207</v>
      </c>
    </row>
    <row r="26" spans="1:8" ht="15.45" x14ac:dyDescent="0.4">
      <c r="A26" s="72" t="s">
        <v>103</v>
      </c>
      <c r="B26" s="73" t="str">
        <f t="shared" si="0"/>
        <v>Alternative</v>
      </c>
      <c r="C26" s="72" t="s">
        <v>103</v>
      </c>
      <c r="D26" s="75" t="s">
        <v>103</v>
      </c>
      <c r="E26" s="75" t="s">
        <v>103</v>
      </c>
      <c r="F26" s="81" t="s">
        <v>240</v>
      </c>
      <c r="G26" s="75" t="s">
        <v>176</v>
      </c>
      <c r="H26" s="80" t="s">
        <v>208</v>
      </c>
    </row>
    <row r="27" spans="1:8" ht="15.45" x14ac:dyDescent="0.4">
      <c r="A27" s="72" t="s">
        <v>107</v>
      </c>
      <c r="B27" s="73" t="str">
        <f t="shared" si="0"/>
        <v>Muss (X)</v>
      </c>
      <c r="C27" s="72" t="s">
        <v>117</v>
      </c>
      <c r="D27" s="75" t="s">
        <v>121</v>
      </c>
      <c r="E27" s="75" t="s">
        <v>148</v>
      </c>
      <c r="F27" s="81" t="s">
        <v>241</v>
      </c>
      <c r="G27" s="75" t="s">
        <v>187</v>
      </c>
      <c r="H27" s="80" t="s">
        <v>209</v>
      </c>
    </row>
    <row r="28" spans="1:8" ht="15.45" x14ac:dyDescent="0.4">
      <c r="A28" s="72" t="s">
        <v>8</v>
      </c>
      <c r="B28" s="73" t="str">
        <f t="shared" si="0"/>
        <v>Gewichtung</v>
      </c>
      <c r="C28" s="72" t="s">
        <v>8</v>
      </c>
      <c r="D28" s="75" t="s">
        <v>122</v>
      </c>
      <c r="E28" s="75" t="s">
        <v>149</v>
      </c>
      <c r="F28" s="81" t="s">
        <v>242</v>
      </c>
      <c r="G28" s="75" t="s">
        <v>177</v>
      </c>
      <c r="H28" s="80" t="s">
        <v>210</v>
      </c>
    </row>
    <row r="29" spans="1:8" ht="15.45" x14ac:dyDescent="0.4">
      <c r="A29" s="72" t="s">
        <v>109</v>
      </c>
      <c r="B29" s="73" t="str">
        <f t="shared" si="0"/>
        <v>Erklärung</v>
      </c>
      <c r="C29" s="72" t="s">
        <v>109</v>
      </c>
      <c r="D29" s="75" t="s">
        <v>123</v>
      </c>
      <c r="E29" s="75" t="s">
        <v>150</v>
      </c>
      <c r="F29" s="81" t="s">
        <v>243</v>
      </c>
      <c r="G29" s="75" t="s">
        <v>178</v>
      </c>
      <c r="H29" s="80" t="s">
        <v>211</v>
      </c>
    </row>
    <row r="30" spans="1:8" ht="15.45" x14ac:dyDescent="0.4">
      <c r="A30" s="72" t="s">
        <v>108</v>
      </c>
      <c r="B30" s="73" t="str">
        <f t="shared" si="0"/>
        <v>Selbst-einschätzung</v>
      </c>
      <c r="C30" s="72" t="s">
        <v>130</v>
      </c>
      <c r="D30" s="75" t="s">
        <v>124</v>
      </c>
      <c r="E30" s="75" t="s">
        <v>157</v>
      </c>
      <c r="F30" s="81" t="s">
        <v>244</v>
      </c>
      <c r="G30" s="75" t="s">
        <v>179</v>
      </c>
      <c r="H30" s="80" t="s">
        <v>212</v>
      </c>
    </row>
    <row r="31" spans="1:8" ht="15.45" x14ac:dyDescent="0.4">
      <c r="A31" s="72" t="s">
        <v>110</v>
      </c>
      <c r="B31" s="73" t="str">
        <f t="shared" si="0"/>
        <v>Erläuterung</v>
      </c>
      <c r="C31" s="72" t="s">
        <v>110</v>
      </c>
      <c r="D31" s="75" t="s">
        <v>125</v>
      </c>
      <c r="E31" s="75" t="s">
        <v>151</v>
      </c>
      <c r="F31" s="81" t="s">
        <v>243</v>
      </c>
      <c r="G31" s="75" t="s">
        <v>180</v>
      </c>
      <c r="H31" s="80" t="s">
        <v>213</v>
      </c>
    </row>
    <row r="32" spans="1:8" ht="15.45" x14ac:dyDescent="0.4">
      <c r="A32" s="72" t="s">
        <v>111</v>
      </c>
      <c r="B32" s="73" t="str">
        <f t="shared" si="0"/>
        <v>von</v>
      </c>
      <c r="C32" s="72" t="s">
        <v>111</v>
      </c>
      <c r="D32" s="75" t="s">
        <v>126</v>
      </c>
      <c r="E32" s="75" t="s">
        <v>152</v>
      </c>
      <c r="F32" s="81" t="s">
        <v>245</v>
      </c>
      <c r="G32" s="75" t="s">
        <v>181</v>
      </c>
      <c r="H32" s="80" t="s">
        <v>214</v>
      </c>
    </row>
    <row r="33" spans="1:8" ht="15.45" x14ac:dyDescent="0.4">
      <c r="A33" s="72" t="s">
        <v>113</v>
      </c>
      <c r="B33" s="73" t="str">
        <f t="shared" si="0"/>
        <v>Abweichung</v>
      </c>
      <c r="C33" s="72" t="s">
        <v>113</v>
      </c>
      <c r="D33" s="75" t="s">
        <v>127</v>
      </c>
      <c r="E33" s="75" t="s">
        <v>153</v>
      </c>
      <c r="F33" s="81" t="s">
        <v>246</v>
      </c>
      <c r="G33" s="75" t="s">
        <v>182</v>
      </c>
      <c r="H33" s="80" t="s">
        <v>215</v>
      </c>
    </row>
    <row r="34" spans="1:8" ht="15.45" x14ac:dyDescent="0.4">
      <c r="A34" s="72" t="s">
        <v>112</v>
      </c>
      <c r="B34" s="73" t="str">
        <f t="shared" si="0"/>
        <v>Abweichungen</v>
      </c>
      <c r="C34" s="72" t="s">
        <v>112</v>
      </c>
      <c r="D34" s="75" t="s">
        <v>128</v>
      </c>
      <c r="E34" s="75" t="s">
        <v>140</v>
      </c>
      <c r="F34" s="81" t="s">
        <v>247</v>
      </c>
      <c r="G34" s="75" t="s">
        <v>183</v>
      </c>
      <c r="H34" s="80" t="s">
        <v>216</v>
      </c>
    </row>
    <row r="35" spans="1:8" ht="15.45" x14ac:dyDescent="0.4">
      <c r="A35" s="72" t="s">
        <v>114</v>
      </c>
      <c r="B35" s="73" t="str">
        <f t="shared" si="0"/>
        <v>Wertung</v>
      </c>
      <c r="C35" s="72" t="s">
        <v>114</v>
      </c>
      <c r="D35" s="75" t="s">
        <v>129</v>
      </c>
      <c r="E35" s="75" t="s">
        <v>154</v>
      </c>
      <c r="F35" s="81" t="s">
        <v>248</v>
      </c>
      <c r="G35" s="75" t="s">
        <v>184</v>
      </c>
      <c r="H35" s="80" t="s">
        <v>217</v>
      </c>
    </row>
    <row r="36" spans="1:8" ht="15.45" x14ac:dyDescent="0.4">
      <c r="A36" s="72" t="s">
        <v>97</v>
      </c>
      <c r="B36" s="73" t="str">
        <f t="shared" si="0"/>
        <v>Vergabestelle</v>
      </c>
      <c r="C36" s="72" t="s">
        <v>97</v>
      </c>
      <c r="D36" s="75" t="s">
        <v>98</v>
      </c>
      <c r="E36" s="75" t="s">
        <v>155</v>
      </c>
      <c r="F36" s="81" t="s">
        <v>249</v>
      </c>
      <c r="G36" s="75" t="s">
        <v>185</v>
      </c>
      <c r="H36" s="80" t="s">
        <v>218</v>
      </c>
    </row>
    <row r="37" spans="1:8" ht="15.45" x14ac:dyDescent="0.4">
      <c r="A37" s="72" t="s">
        <v>115</v>
      </c>
      <c r="B37" s="73" t="str">
        <f t="shared" si="0"/>
        <v>Anmerkungen</v>
      </c>
      <c r="C37" s="72" t="s">
        <v>115</v>
      </c>
      <c r="D37" s="75" t="s">
        <v>99</v>
      </c>
      <c r="E37" s="75" t="s">
        <v>156</v>
      </c>
      <c r="F37" s="81" t="s">
        <v>250</v>
      </c>
      <c r="G37" s="75" t="s">
        <v>186</v>
      </c>
      <c r="H37" s="80" t="s">
        <v>219</v>
      </c>
    </row>
  </sheetData>
  <sheetProtection selectLockedCells="1"/>
  <phoneticPr fontId="36" type="noConversion"/>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B548-B105-4EE0-85E9-0DAC12AB22FE}">
  <sheetPr codeName="Tabelle007"/>
  <dimension ref="A1"/>
  <sheetViews>
    <sheetView workbookViewId="0"/>
  </sheetViews>
  <sheetFormatPr baseColWidth="10" defaultColWidth="11.3828125" defaultRowHeight="14.6" x14ac:dyDescent="0.4"/>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008"/>
  <dimension ref="A1:Z50"/>
  <sheetViews>
    <sheetView tabSelected="1" zoomScaleNormal="100" zoomScaleSheetLayoutView="85" workbookViewId="0">
      <selection activeCell="B5" sqref="B5"/>
    </sheetView>
  </sheetViews>
  <sheetFormatPr baseColWidth="10" defaultColWidth="11.3828125" defaultRowHeight="15" x14ac:dyDescent="0.4"/>
  <cols>
    <col min="1" max="1" width="16.69140625" style="206" customWidth="1"/>
    <col min="2" max="2" width="70.69140625" style="207" customWidth="1"/>
    <col min="3" max="3" width="5.3046875" style="208" customWidth="1"/>
    <col min="4" max="4" width="15.84375" style="197" customWidth="1"/>
    <col min="5" max="5" width="15.84375" style="209" customWidth="1"/>
    <col min="6" max="6" width="15.84375" style="197" customWidth="1"/>
    <col min="7" max="16384" width="11.3828125" style="197"/>
  </cols>
  <sheetData>
    <row r="1" spans="1:26" ht="20.149999999999999" customHeight="1" x14ac:dyDescent="0.4">
      <c r="A1" s="143" t="str">
        <f>CONCATENATE(Sprache!B7,":")</f>
        <v>Kunde:</v>
      </c>
      <c r="B1" s="194" t="s">
        <v>1797</v>
      </c>
      <c r="C1" s="195"/>
      <c r="D1" s="196"/>
      <c r="E1" s="196"/>
      <c r="F1" s="196"/>
      <c r="G1" s="196"/>
      <c r="H1" s="196"/>
      <c r="I1" s="196"/>
      <c r="J1" s="196"/>
      <c r="K1" s="196"/>
      <c r="L1" s="196"/>
      <c r="M1" s="196"/>
      <c r="N1" s="196"/>
      <c r="O1" s="196"/>
      <c r="P1" s="196"/>
      <c r="Q1" s="196"/>
      <c r="R1" s="196"/>
      <c r="S1" s="196"/>
      <c r="T1" s="196"/>
      <c r="U1" s="196"/>
      <c r="V1" s="196"/>
      <c r="W1" s="196"/>
      <c r="X1" s="196"/>
      <c r="Y1" s="196"/>
      <c r="Z1" s="196"/>
    </row>
    <row r="2" spans="1:26" ht="20.149999999999999" customHeight="1" x14ac:dyDescent="0.4">
      <c r="A2" s="143" t="str">
        <f>CONCATENATE(Sprache!B8,":")</f>
        <v>Vorhaben:</v>
      </c>
      <c r="B2" s="194" t="s">
        <v>1798</v>
      </c>
      <c r="C2" s="196"/>
      <c r="D2" s="196"/>
      <c r="E2" s="196"/>
      <c r="F2" s="196"/>
      <c r="G2" s="196"/>
      <c r="H2" s="196"/>
      <c r="I2" s="196"/>
      <c r="J2" s="196"/>
      <c r="K2" s="196"/>
      <c r="L2" s="196"/>
      <c r="M2" s="196"/>
      <c r="N2" s="196"/>
      <c r="O2" s="196"/>
      <c r="P2" s="196"/>
      <c r="Q2" s="196"/>
      <c r="R2" s="196"/>
      <c r="S2" s="196"/>
      <c r="T2" s="196"/>
      <c r="U2" s="196"/>
      <c r="V2" s="196"/>
      <c r="W2" s="196"/>
      <c r="X2" s="196"/>
      <c r="Y2" s="196"/>
      <c r="Z2" s="196"/>
    </row>
    <row r="3" spans="1:26" ht="20.149999999999999" customHeight="1" x14ac:dyDescent="0.4">
      <c r="A3" s="143" t="str">
        <f>CONCATENATE(Sprache!B9,":")</f>
        <v>Dokument:</v>
      </c>
      <c r="B3" s="198" t="str">
        <f>Sprache!$B$6</f>
        <v>Kriterienliste</v>
      </c>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0.149999999999999" customHeight="1" x14ac:dyDescent="0.4">
      <c r="A4" s="143" t="str">
        <f>CONCATENATE(Sprache!B10,":")</f>
        <v>Teil:</v>
      </c>
      <c r="B4" s="194" t="str">
        <f>Sprache!B11</f>
        <v>Deckblatt</v>
      </c>
      <c r="C4" s="196"/>
      <c r="D4" s="196"/>
      <c r="E4" s="196"/>
      <c r="F4" s="196"/>
      <c r="G4" s="196"/>
      <c r="H4" s="196"/>
      <c r="I4" s="196"/>
      <c r="J4" s="196"/>
      <c r="K4" s="196"/>
      <c r="L4" s="196"/>
      <c r="M4" s="196"/>
      <c r="N4" s="196"/>
      <c r="O4" s="196"/>
      <c r="P4" s="196"/>
      <c r="Q4" s="196"/>
      <c r="R4" s="196"/>
      <c r="S4" s="196"/>
      <c r="T4" s="196"/>
      <c r="U4" s="196"/>
      <c r="V4" s="196"/>
      <c r="W4" s="196"/>
      <c r="X4" s="196"/>
      <c r="Y4" s="196"/>
      <c r="Z4" s="196"/>
    </row>
    <row r="5" spans="1:26" ht="100" customHeight="1" x14ac:dyDescent="0.4">
      <c r="A5" s="199" t="str">
        <f>CONCATENATE(Sprache!B13," (",Sprache!B12,")")</f>
        <v>Bieter (Name)</v>
      </c>
      <c r="B5" s="1"/>
      <c r="C5" s="196"/>
      <c r="D5" s="196"/>
      <c r="E5" s="196"/>
      <c r="F5" s="196"/>
      <c r="G5" s="196"/>
      <c r="H5" s="196"/>
      <c r="I5" s="196"/>
      <c r="J5" s="196"/>
      <c r="K5" s="196"/>
      <c r="L5" s="196"/>
      <c r="M5" s="196"/>
      <c r="N5" s="196"/>
      <c r="O5" s="196"/>
      <c r="P5" s="196"/>
      <c r="Q5" s="196"/>
      <c r="R5" s="196"/>
      <c r="S5" s="196"/>
      <c r="T5" s="196"/>
      <c r="U5" s="196"/>
      <c r="V5" s="196"/>
      <c r="W5" s="196"/>
      <c r="X5" s="196"/>
      <c r="Y5" s="196"/>
      <c r="Z5" s="196"/>
    </row>
    <row r="6" spans="1:26" ht="100" customHeight="1" x14ac:dyDescent="0.4">
      <c r="A6" s="199" t="str">
        <f>CONCATENATE(Sprache!B13," (",Sprache!B15,")")</f>
        <v>Bieter (Adresse)</v>
      </c>
      <c r="B6" s="1"/>
      <c r="C6" s="196"/>
      <c r="D6" s="196"/>
      <c r="E6" s="196"/>
      <c r="F6" s="196"/>
      <c r="G6" s="196"/>
      <c r="H6" s="196"/>
      <c r="I6" s="196"/>
      <c r="J6" s="196"/>
      <c r="K6" s="196"/>
      <c r="L6" s="196"/>
      <c r="M6" s="196"/>
      <c r="N6" s="196"/>
      <c r="O6" s="196"/>
      <c r="P6" s="196"/>
      <c r="Q6" s="196"/>
      <c r="R6" s="196"/>
      <c r="S6" s="196"/>
      <c r="T6" s="196"/>
      <c r="U6" s="196"/>
      <c r="V6" s="196"/>
      <c r="W6" s="196"/>
      <c r="X6" s="196"/>
      <c r="Y6" s="196"/>
      <c r="Z6" s="196"/>
    </row>
    <row r="7" spans="1:26" x14ac:dyDescent="0.4">
      <c r="A7" s="200"/>
      <c r="B7" s="200"/>
      <c r="C7" s="196"/>
      <c r="D7" s="196"/>
      <c r="E7" s="201"/>
      <c r="F7" s="196"/>
      <c r="G7" s="196"/>
      <c r="H7" s="196"/>
      <c r="I7" s="196"/>
      <c r="J7" s="196"/>
      <c r="K7" s="196"/>
      <c r="L7" s="196"/>
      <c r="M7" s="196"/>
      <c r="N7" s="196"/>
      <c r="O7" s="196"/>
      <c r="P7" s="196"/>
      <c r="Q7" s="196"/>
      <c r="R7" s="196"/>
      <c r="S7" s="196"/>
      <c r="T7" s="196"/>
      <c r="U7" s="196"/>
      <c r="V7" s="196"/>
      <c r="W7" s="196"/>
      <c r="X7" s="196"/>
      <c r="Y7" s="196"/>
      <c r="Z7" s="196"/>
    </row>
    <row r="8" spans="1:26" ht="15.9" x14ac:dyDescent="0.4">
      <c r="A8" s="202" t="s">
        <v>262</v>
      </c>
      <c r="B8" s="202"/>
      <c r="C8" s="196"/>
      <c r="D8" s="196"/>
      <c r="E8" s="201"/>
      <c r="F8" s="196"/>
      <c r="G8" s="196"/>
      <c r="H8" s="196"/>
      <c r="I8" s="196"/>
      <c r="J8" s="196"/>
      <c r="K8" s="196"/>
      <c r="L8" s="196"/>
      <c r="M8" s="196"/>
      <c r="N8" s="196"/>
      <c r="O8" s="196"/>
      <c r="P8" s="196"/>
      <c r="Q8" s="196"/>
      <c r="R8" s="196"/>
      <c r="S8" s="196"/>
      <c r="T8" s="196"/>
      <c r="U8" s="196"/>
      <c r="V8" s="196"/>
      <c r="W8" s="196"/>
      <c r="X8" s="196"/>
      <c r="Y8" s="196"/>
      <c r="Z8" s="196"/>
    </row>
    <row r="9" spans="1:26" ht="180" customHeight="1" x14ac:dyDescent="0.4">
      <c r="A9" s="203" t="s">
        <v>253</v>
      </c>
      <c r="B9" s="203"/>
      <c r="C9" s="196"/>
      <c r="D9" s="196"/>
      <c r="E9" s="201"/>
      <c r="F9" s="196"/>
      <c r="G9" s="196"/>
      <c r="H9" s="196"/>
      <c r="I9" s="196"/>
      <c r="J9" s="196"/>
      <c r="K9" s="196"/>
      <c r="L9" s="196"/>
      <c r="M9" s="196"/>
      <c r="N9" s="196"/>
      <c r="O9" s="196"/>
      <c r="P9" s="196"/>
      <c r="Q9" s="196"/>
      <c r="R9" s="196"/>
      <c r="S9" s="196"/>
      <c r="T9" s="196"/>
      <c r="U9" s="196"/>
      <c r="V9" s="196"/>
      <c r="W9" s="196"/>
      <c r="X9" s="196"/>
      <c r="Y9" s="196"/>
      <c r="Z9" s="196"/>
    </row>
    <row r="10" spans="1:26" ht="180" customHeight="1" x14ac:dyDescent="0.4">
      <c r="A10" s="203" t="s">
        <v>254</v>
      </c>
      <c r="B10" s="203"/>
      <c r="C10" s="196"/>
      <c r="D10" s="196"/>
      <c r="E10" s="201"/>
      <c r="F10" s="196"/>
      <c r="G10" s="196"/>
      <c r="H10" s="196"/>
      <c r="I10" s="196"/>
      <c r="J10" s="196"/>
      <c r="K10" s="196"/>
      <c r="L10" s="196"/>
      <c r="M10" s="196"/>
      <c r="N10" s="196"/>
      <c r="O10" s="196"/>
      <c r="P10" s="196"/>
      <c r="Q10" s="196"/>
      <c r="R10" s="196"/>
      <c r="S10" s="196"/>
      <c r="T10" s="196"/>
      <c r="U10" s="196"/>
      <c r="V10" s="196"/>
      <c r="W10" s="196"/>
      <c r="X10" s="196"/>
      <c r="Y10" s="196"/>
      <c r="Z10" s="196"/>
    </row>
    <row r="11" spans="1:26" x14ac:dyDescent="0.4">
      <c r="A11" s="200"/>
      <c r="B11" s="200"/>
      <c r="C11" s="196"/>
      <c r="D11" s="196"/>
      <c r="E11" s="201"/>
      <c r="F11" s="196"/>
      <c r="G11" s="196"/>
      <c r="H11" s="196"/>
      <c r="I11" s="196"/>
      <c r="J11" s="196"/>
      <c r="K11" s="196"/>
      <c r="L11" s="196"/>
      <c r="M11" s="196"/>
      <c r="N11" s="196"/>
      <c r="O11" s="196"/>
      <c r="P11" s="196"/>
      <c r="Q11" s="196"/>
      <c r="R11" s="196"/>
      <c r="S11" s="196"/>
      <c r="T11" s="196"/>
      <c r="U11" s="196"/>
      <c r="V11" s="196"/>
      <c r="W11" s="196"/>
      <c r="X11" s="196"/>
      <c r="Y11" s="196"/>
      <c r="Z11" s="196"/>
    </row>
    <row r="12" spans="1:26" x14ac:dyDescent="0.4">
      <c r="A12" s="200"/>
      <c r="B12" s="200"/>
      <c r="C12" s="196"/>
      <c r="D12" s="196"/>
      <c r="E12" s="201"/>
      <c r="F12" s="196"/>
      <c r="G12" s="196"/>
      <c r="H12" s="196"/>
      <c r="I12" s="196"/>
      <c r="J12" s="196"/>
      <c r="K12" s="196"/>
      <c r="L12" s="196"/>
      <c r="M12" s="196"/>
      <c r="N12" s="196"/>
      <c r="O12" s="196"/>
      <c r="P12" s="196"/>
      <c r="Q12" s="196"/>
      <c r="R12" s="196"/>
      <c r="S12" s="196"/>
      <c r="T12" s="196"/>
      <c r="U12" s="196"/>
      <c r="V12" s="196"/>
      <c r="W12" s="196"/>
      <c r="X12" s="196"/>
      <c r="Y12" s="196"/>
      <c r="Z12" s="196"/>
    </row>
    <row r="13" spans="1:26" x14ac:dyDescent="0.4">
      <c r="A13" s="200"/>
      <c r="B13" s="200"/>
      <c r="C13" s="196"/>
      <c r="D13" s="196"/>
      <c r="E13" s="201"/>
      <c r="F13" s="196"/>
      <c r="G13" s="196"/>
      <c r="H13" s="196"/>
      <c r="I13" s="196"/>
      <c r="J13" s="196"/>
      <c r="K13" s="196"/>
      <c r="L13" s="196"/>
      <c r="M13" s="196"/>
      <c r="N13" s="196"/>
      <c r="O13" s="196"/>
      <c r="P13" s="196"/>
      <c r="Q13" s="196"/>
      <c r="R13" s="196"/>
      <c r="S13" s="196"/>
      <c r="T13" s="196"/>
      <c r="U13" s="196"/>
      <c r="V13" s="196"/>
      <c r="W13" s="196"/>
      <c r="X13" s="196"/>
      <c r="Y13" s="196"/>
      <c r="Z13" s="196"/>
    </row>
    <row r="14" spans="1:26" x14ac:dyDescent="0.4">
      <c r="A14" s="200"/>
      <c r="B14" s="204"/>
      <c r="C14" s="205"/>
      <c r="D14" s="196"/>
      <c r="E14" s="201"/>
      <c r="F14" s="196"/>
      <c r="G14" s="196"/>
      <c r="H14" s="196"/>
      <c r="I14" s="196"/>
      <c r="J14" s="196"/>
      <c r="K14" s="196"/>
      <c r="L14" s="196"/>
      <c r="M14" s="196"/>
      <c r="N14" s="196"/>
      <c r="O14" s="196"/>
      <c r="P14" s="196"/>
      <c r="Q14" s="196"/>
      <c r="R14" s="196"/>
      <c r="S14" s="196"/>
      <c r="T14" s="196"/>
      <c r="U14" s="196"/>
      <c r="V14" s="196"/>
      <c r="W14" s="196"/>
      <c r="X14" s="196"/>
      <c r="Y14" s="196"/>
      <c r="Z14" s="196"/>
    </row>
    <row r="15" spans="1:26" x14ac:dyDescent="0.4">
      <c r="A15" s="200"/>
      <c r="B15" s="204"/>
      <c r="C15" s="205"/>
      <c r="D15" s="196"/>
      <c r="E15" s="201"/>
      <c r="F15" s="196"/>
      <c r="G15" s="196"/>
      <c r="H15" s="196"/>
      <c r="I15" s="196"/>
      <c r="J15" s="196"/>
      <c r="K15" s="196"/>
      <c r="L15" s="196"/>
      <c r="M15" s="196"/>
      <c r="N15" s="196"/>
      <c r="O15" s="196"/>
      <c r="P15" s="196"/>
      <c r="Q15" s="196"/>
      <c r="R15" s="196"/>
      <c r="S15" s="196"/>
      <c r="T15" s="196"/>
      <c r="U15" s="196"/>
      <c r="V15" s="196"/>
      <c r="W15" s="196"/>
      <c r="X15" s="196"/>
      <c r="Y15" s="196"/>
      <c r="Z15" s="196"/>
    </row>
    <row r="16" spans="1:26" x14ac:dyDescent="0.4">
      <c r="A16" s="200"/>
      <c r="B16" s="204"/>
      <c r="C16" s="205"/>
      <c r="D16" s="196"/>
      <c r="E16" s="201"/>
      <c r="F16" s="196"/>
      <c r="G16" s="196"/>
      <c r="H16" s="196"/>
      <c r="I16" s="196"/>
      <c r="J16" s="196"/>
      <c r="K16" s="196"/>
      <c r="L16" s="196"/>
      <c r="M16" s="196"/>
      <c r="N16" s="196"/>
      <c r="O16" s="196"/>
      <c r="P16" s="196"/>
      <c r="Q16" s="196"/>
      <c r="R16" s="196"/>
      <c r="S16" s="196"/>
      <c r="T16" s="196"/>
      <c r="U16" s="196"/>
      <c r="V16" s="196"/>
      <c r="W16" s="196"/>
      <c r="X16" s="196"/>
      <c r="Y16" s="196"/>
      <c r="Z16" s="196"/>
    </row>
    <row r="17" spans="1:26" x14ac:dyDescent="0.4">
      <c r="A17" s="200"/>
      <c r="B17" s="204"/>
      <c r="C17" s="205"/>
      <c r="D17" s="196"/>
      <c r="E17" s="201"/>
      <c r="F17" s="196"/>
      <c r="G17" s="196"/>
      <c r="H17" s="196"/>
      <c r="I17" s="196"/>
      <c r="J17" s="196"/>
      <c r="K17" s="196"/>
      <c r="L17" s="196"/>
      <c r="M17" s="196"/>
      <c r="N17" s="196"/>
      <c r="O17" s="196"/>
      <c r="P17" s="196"/>
      <c r="Q17" s="196"/>
      <c r="R17" s="196"/>
      <c r="S17" s="196"/>
      <c r="T17" s="196"/>
      <c r="U17" s="196"/>
      <c r="V17" s="196"/>
      <c r="W17" s="196"/>
      <c r="X17" s="196"/>
      <c r="Y17" s="196"/>
      <c r="Z17" s="196"/>
    </row>
    <row r="18" spans="1:26" x14ac:dyDescent="0.4">
      <c r="A18" s="200"/>
      <c r="B18" s="204"/>
      <c r="C18" s="205"/>
      <c r="D18" s="196"/>
      <c r="E18" s="201"/>
      <c r="F18" s="196"/>
      <c r="G18" s="196"/>
      <c r="H18" s="196"/>
      <c r="I18" s="196"/>
      <c r="J18" s="196"/>
      <c r="K18" s="196"/>
      <c r="L18" s="196"/>
      <c r="M18" s="196"/>
      <c r="N18" s="196"/>
      <c r="O18" s="196"/>
      <c r="P18" s="196"/>
      <c r="Q18" s="196"/>
      <c r="R18" s="196"/>
      <c r="S18" s="196"/>
      <c r="T18" s="196"/>
      <c r="U18" s="196"/>
      <c r="V18" s="196"/>
      <c r="W18" s="196"/>
      <c r="X18" s="196"/>
      <c r="Y18" s="196"/>
      <c r="Z18" s="196"/>
    </row>
    <row r="19" spans="1:26" x14ac:dyDescent="0.4">
      <c r="A19" s="200"/>
      <c r="B19" s="204"/>
      <c r="C19" s="205"/>
      <c r="D19" s="196"/>
      <c r="E19" s="201"/>
      <c r="F19" s="196"/>
      <c r="G19" s="196"/>
      <c r="H19" s="196"/>
      <c r="I19" s="196"/>
      <c r="J19" s="196"/>
      <c r="K19" s="196"/>
      <c r="L19" s="196"/>
      <c r="M19" s="196"/>
      <c r="N19" s="196"/>
      <c r="O19" s="196"/>
      <c r="P19" s="196"/>
      <c r="Q19" s="196"/>
      <c r="R19" s="196"/>
      <c r="S19" s="196"/>
      <c r="T19" s="196"/>
      <c r="U19" s="196"/>
      <c r="V19" s="196"/>
      <c r="W19" s="196"/>
      <c r="X19" s="196"/>
      <c r="Y19" s="196"/>
      <c r="Z19" s="196"/>
    </row>
    <row r="20" spans="1:26" x14ac:dyDescent="0.4">
      <c r="A20" s="200"/>
      <c r="B20" s="204"/>
      <c r="C20" s="205"/>
      <c r="D20" s="196"/>
      <c r="E20" s="201"/>
      <c r="F20" s="196"/>
      <c r="G20" s="196"/>
      <c r="H20" s="196"/>
      <c r="I20" s="196"/>
      <c r="J20" s="196"/>
      <c r="K20" s="196"/>
      <c r="L20" s="196"/>
      <c r="M20" s="196"/>
      <c r="N20" s="196"/>
      <c r="O20" s="196"/>
      <c r="P20" s="196"/>
      <c r="Q20" s="196"/>
      <c r="R20" s="196"/>
      <c r="S20" s="196"/>
      <c r="T20" s="196"/>
      <c r="U20" s="196"/>
      <c r="V20" s="196"/>
      <c r="W20" s="196"/>
      <c r="X20" s="196"/>
      <c r="Y20" s="196"/>
      <c r="Z20" s="196"/>
    </row>
    <row r="21" spans="1:26" x14ac:dyDescent="0.4">
      <c r="A21" s="200"/>
      <c r="B21" s="204"/>
      <c r="C21" s="205"/>
      <c r="D21" s="196"/>
      <c r="E21" s="201"/>
      <c r="F21" s="196"/>
      <c r="G21" s="196"/>
      <c r="H21" s="196"/>
      <c r="I21" s="196"/>
      <c r="J21" s="196"/>
      <c r="K21" s="196"/>
      <c r="L21" s="196"/>
      <c r="M21" s="196"/>
      <c r="N21" s="196"/>
      <c r="O21" s="196"/>
      <c r="P21" s="196"/>
      <c r="Q21" s="196"/>
      <c r="R21" s="196"/>
      <c r="S21" s="196"/>
      <c r="T21" s="196"/>
      <c r="U21" s="196"/>
      <c r="V21" s="196"/>
      <c r="W21" s="196"/>
      <c r="X21" s="196"/>
      <c r="Y21" s="196"/>
      <c r="Z21" s="196"/>
    </row>
    <row r="22" spans="1:26" x14ac:dyDescent="0.4">
      <c r="A22" s="200"/>
      <c r="B22" s="204"/>
      <c r="C22" s="205"/>
      <c r="D22" s="196"/>
      <c r="E22" s="201"/>
      <c r="F22" s="196"/>
      <c r="G22" s="196"/>
      <c r="H22" s="196"/>
      <c r="I22" s="196"/>
      <c r="J22" s="196"/>
      <c r="K22" s="196"/>
      <c r="L22" s="196"/>
      <c r="M22" s="196"/>
      <c r="N22" s="196"/>
      <c r="O22" s="196"/>
      <c r="P22" s="196"/>
      <c r="Q22" s="196"/>
      <c r="R22" s="196"/>
      <c r="S22" s="196"/>
      <c r="T22" s="196"/>
      <c r="U22" s="196"/>
      <c r="V22" s="196"/>
      <c r="W22" s="196"/>
      <c r="X22" s="196"/>
      <c r="Y22" s="196"/>
      <c r="Z22" s="196"/>
    </row>
    <row r="23" spans="1:26" x14ac:dyDescent="0.4">
      <c r="A23" s="200"/>
      <c r="B23" s="204"/>
      <c r="C23" s="205"/>
      <c r="D23" s="196"/>
      <c r="E23" s="201"/>
      <c r="F23" s="196"/>
      <c r="G23" s="196"/>
      <c r="H23" s="196"/>
      <c r="I23" s="196"/>
      <c r="J23" s="196"/>
      <c r="K23" s="196"/>
      <c r="L23" s="196"/>
      <c r="M23" s="196"/>
      <c r="N23" s="196"/>
      <c r="O23" s="196"/>
      <c r="P23" s="196"/>
      <c r="Q23" s="196"/>
      <c r="R23" s="196"/>
      <c r="S23" s="196"/>
      <c r="T23" s="196"/>
      <c r="U23" s="196"/>
      <c r="V23" s="196"/>
      <c r="W23" s="196"/>
      <c r="X23" s="196"/>
      <c r="Y23" s="196"/>
      <c r="Z23" s="196"/>
    </row>
    <row r="24" spans="1:26" x14ac:dyDescent="0.4">
      <c r="A24" s="200"/>
      <c r="B24" s="204"/>
      <c r="C24" s="205"/>
      <c r="D24" s="196"/>
      <c r="E24" s="201"/>
      <c r="F24" s="196"/>
      <c r="G24" s="196"/>
      <c r="H24" s="196"/>
      <c r="I24" s="196"/>
      <c r="J24" s="196"/>
      <c r="K24" s="196"/>
      <c r="L24" s="196"/>
      <c r="M24" s="196"/>
      <c r="N24" s="196"/>
      <c r="O24" s="196"/>
      <c r="P24" s="196"/>
      <c r="Q24" s="196"/>
      <c r="R24" s="196"/>
      <c r="S24" s="196"/>
      <c r="T24" s="196"/>
      <c r="U24" s="196"/>
      <c r="V24" s="196"/>
      <c r="W24" s="196"/>
      <c r="X24" s="196"/>
      <c r="Y24" s="196"/>
      <c r="Z24" s="196"/>
    </row>
    <row r="25" spans="1:26" x14ac:dyDescent="0.4">
      <c r="A25" s="200"/>
      <c r="B25" s="204"/>
      <c r="C25" s="205"/>
      <c r="D25" s="196"/>
      <c r="E25" s="201"/>
      <c r="F25" s="196"/>
      <c r="G25" s="196"/>
      <c r="H25" s="196"/>
      <c r="I25" s="196"/>
      <c r="J25" s="196"/>
      <c r="K25" s="196"/>
      <c r="L25" s="196"/>
      <c r="M25" s="196"/>
      <c r="N25" s="196"/>
      <c r="O25" s="196"/>
      <c r="P25" s="196"/>
      <c r="Q25" s="196"/>
      <c r="R25" s="196"/>
      <c r="S25" s="196"/>
      <c r="T25" s="196"/>
      <c r="U25" s="196"/>
      <c r="V25" s="196"/>
      <c r="W25" s="196"/>
      <c r="X25" s="196"/>
      <c r="Y25" s="196"/>
      <c r="Z25" s="196"/>
    </row>
    <row r="26" spans="1:26" x14ac:dyDescent="0.4">
      <c r="A26" s="200"/>
      <c r="B26" s="204"/>
      <c r="C26" s="205"/>
      <c r="D26" s="196"/>
      <c r="E26" s="201"/>
      <c r="F26" s="196"/>
      <c r="G26" s="196"/>
      <c r="H26" s="196"/>
      <c r="I26" s="196"/>
      <c r="J26" s="196"/>
      <c r="K26" s="196"/>
      <c r="L26" s="196"/>
      <c r="M26" s="196"/>
      <c r="N26" s="196"/>
      <c r="O26" s="196"/>
      <c r="P26" s="196"/>
      <c r="Q26" s="196"/>
      <c r="R26" s="196"/>
      <c r="S26" s="196"/>
      <c r="T26" s="196"/>
      <c r="U26" s="196"/>
      <c r="V26" s="196"/>
      <c r="W26" s="196"/>
      <c r="X26" s="196"/>
      <c r="Y26" s="196"/>
      <c r="Z26" s="196"/>
    </row>
    <row r="27" spans="1:26" x14ac:dyDescent="0.4">
      <c r="A27" s="200"/>
      <c r="B27" s="204"/>
      <c r="C27" s="205"/>
      <c r="D27" s="196"/>
      <c r="E27" s="201"/>
      <c r="F27" s="196"/>
      <c r="G27" s="196"/>
      <c r="H27" s="196"/>
      <c r="I27" s="196"/>
      <c r="J27" s="196"/>
      <c r="K27" s="196"/>
      <c r="L27" s="196"/>
      <c r="M27" s="196"/>
      <c r="N27" s="196"/>
      <c r="O27" s="196"/>
      <c r="P27" s="196"/>
      <c r="Q27" s="196"/>
      <c r="R27" s="196"/>
      <c r="S27" s="196"/>
      <c r="T27" s="196"/>
      <c r="U27" s="196"/>
      <c r="V27" s="196"/>
      <c r="W27" s="196"/>
      <c r="X27" s="196"/>
      <c r="Y27" s="196"/>
      <c r="Z27" s="196"/>
    </row>
    <row r="28" spans="1:26" x14ac:dyDescent="0.4">
      <c r="A28" s="200"/>
      <c r="B28" s="204"/>
      <c r="C28" s="205"/>
      <c r="D28" s="196"/>
      <c r="E28" s="201"/>
      <c r="F28" s="196"/>
      <c r="G28" s="196"/>
      <c r="H28" s="196"/>
      <c r="I28" s="196"/>
      <c r="J28" s="196"/>
      <c r="K28" s="196"/>
      <c r="L28" s="196"/>
      <c r="M28" s="196"/>
      <c r="N28" s="196"/>
      <c r="O28" s="196"/>
      <c r="P28" s="196"/>
      <c r="Q28" s="196"/>
      <c r="R28" s="196"/>
      <c r="S28" s="196"/>
      <c r="T28" s="196"/>
      <c r="U28" s="196"/>
      <c r="V28" s="196"/>
      <c r="W28" s="196"/>
      <c r="X28" s="196"/>
      <c r="Y28" s="196"/>
      <c r="Z28" s="196"/>
    </row>
    <row r="29" spans="1:26" x14ac:dyDescent="0.4">
      <c r="A29" s="200"/>
      <c r="B29" s="204"/>
      <c r="C29" s="205"/>
      <c r="D29" s="196"/>
      <c r="E29" s="201"/>
      <c r="F29" s="196"/>
      <c r="G29" s="196"/>
      <c r="H29" s="196"/>
      <c r="I29" s="196"/>
      <c r="J29" s="196"/>
      <c r="K29" s="196"/>
      <c r="L29" s="196"/>
      <c r="M29" s="196"/>
      <c r="N29" s="196"/>
      <c r="O29" s="196"/>
      <c r="P29" s="196"/>
      <c r="Q29" s="196"/>
      <c r="R29" s="196"/>
      <c r="S29" s="196"/>
      <c r="T29" s="196"/>
      <c r="U29" s="196"/>
      <c r="V29" s="196"/>
      <c r="W29" s="196"/>
      <c r="X29" s="196"/>
      <c r="Y29" s="196"/>
      <c r="Z29" s="196"/>
    </row>
    <row r="30" spans="1:26" x14ac:dyDescent="0.4">
      <c r="A30" s="200"/>
      <c r="B30" s="204"/>
      <c r="C30" s="205"/>
      <c r="D30" s="196"/>
      <c r="E30" s="201"/>
      <c r="F30" s="196"/>
      <c r="G30" s="196"/>
      <c r="H30" s="196"/>
      <c r="I30" s="196"/>
      <c r="J30" s="196"/>
      <c r="K30" s="196"/>
      <c r="L30" s="196"/>
      <c r="M30" s="196"/>
      <c r="N30" s="196"/>
      <c r="O30" s="196"/>
      <c r="P30" s="196"/>
      <c r="Q30" s="196"/>
      <c r="R30" s="196"/>
      <c r="S30" s="196"/>
      <c r="T30" s="196"/>
      <c r="U30" s="196"/>
      <c r="V30" s="196"/>
      <c r="W30" s="196"/>
      <c r="X30" s="196"/>
      <c r="Y30" s="196"/>
      <c r="Z30" s="196"/>
    </row>
    <row r="31" spans="1:26" x14ac:dyDescent="0.4">
      <c r="A31" s="200"/>
      <c r="B31" s="204"/>
      <c r="C31" s="205"/>
      <c r="D31" s="196"/>
      <c r="E31" s="201"/>
      <c r="F31" s="196"/>
      <c r="G31" s="196"/>
      <c r="H31" s="196"/>
      <c r="I31" s="196"/>
      <c r="J31" s="196"/>
      <c r="K31" s="196"/>
      <c r="L31" s="196"/>
      <c r="M31" s="196"/>
      <c r="N31" s="196"/>
      <c r="O31" s="196"/>
      <c r="P31" s="196"/>
      <c r="Q31" s="196"/>
      <c r="R31" s="196"/>
      <c r="S31" s="196"/>
      <c r="T31" s="196"/>
      <c r="U31" s="196"/>
      <c r="V31" s="196"/>
      <c r="W31" s="196"/>
      <c r="X31" s="196"/>
      <c r="Y31" s="196"/>
      <c r="Z31" s="196"/>
    </row>
    <row r="32" spans="1:26" x14ac:dyDescent="0.4">
      <c r="A32" s="200"/>
      <c r="B32" s="204"/>
      <c r="C32" s="205"/>
      <c r="D32" s="196"/>
      <c r="E32" s="201"/>
      <c r="F32" s="196"/>
      <c r="G32" s="196"/>
      <c r="H32" s="196"/>
      <c r="I32" s="196"/>
      <c r="J32" s="196"/>
      <c r="K32" s="196"/>
      <c r="L32" s="196"/>
      <c r="M32" s="196"/>
      <c r="N32" s="196"/>
      <c r="O32" s="196"/>
      <c r="P32" s="196"/>
      <c r="Q32" s="196"/>
      <c r="R32" s="196"/>
      <c r="S32" s="196"/>
      <c r="T32" s="196"/>
      <c r="U32" s="196"/>
      <c r="V32" s="196"/>
      <c r="W32" s="196"/>
      <c r="X32" s="196"/>
      <c r="Y32" s="196"/>
      <c r="Z32" s="196"/>
    </row>
    <row r="33" spans="1:26" x14ac:dyDescent="0.4">
      <c r="A33" s="200"/>
      <c r="B33" s="204"/>
      <c r="C33" s="205"/>
      <c r="D33" s="196"/>
      <c r="E33" s="201"/>
      <c r="F33" s="196"/>
      <c r="G33" s="196"/>
      <c r="H33" s="196"/>
      <c r="I33" s="196"/>
      <c r="J33" s="196"/>
      <c r="K33" s="196"/>
      <c r="L33" s="196"/>
      <c r="M33" s="196"/>
      <c r="N33" s="196"/>
      <c r="O33" s="196"/>
      <c r="P33" s="196"/>
      <c r="Q33" s="196"/>
      <c r="R33" s="196"/>
      <c r="S33" s="196"/>
      <c r="T33" s="196"/>
      <c r="U33" s="196"/>
      <c r="V33" s="196"/>
      <c r="W33" s="196"/>
      <c r="X33" s="196"/>
      <c r="Y33" s="196"/>
      <c r="Z33" s="196"/>
    </row>
    <row r="34" spans="1:26" x14ac:dyDescent="0.4">
      <c r="A34" s="200"/>
      <c r="B34" s="204"/>
      <c r="C34" s="205"/>
      <c r="D34" s="196"/>
      <c r="E34" s="201"/>
      <c r="F34" s="196"/>
      <c r="G34" s="196"/>
      <c r="H34" s="196"/>
      <c r="I34" s="196"/>
      <c r="J34" s="196"/>
      <c r="K34" s="196"/>
      <c r="L34" s="196"/>
      <c r="M34" s="196"/>
      <c r="N34" s="196"/>
      <c r="O34" s="196"/>
      <c r="P34" s="196"/>
      <c r="Q34" s="196"/>
      <c r="R34" s="196"/>
      <c r="S34" s="196"/>
      <c r="T34" s="196"/>
      <c r="U34" s="196"/>
      <c r="V34" s="196"/>
      <c r="W34" s="196"/>
      <c r="X34" s="196"/>
      <c r="Y34" s="196"/>
      <c r="Z34" s="196"/>
    </row>
    <row r="35" spans="1:26" x14ac:dyDescent="0.4">
      <c r="A35" s="200"/>
      <c r="B35" s="204"/>
      <c r="C35" s="205"/>
      <c r="D35" s="196"/>
      <c r="E35" s="201"/>
      <c r="F35" s="196"/>
      <c r="G35" s="196"/>
      <c r="H35" s="196"/>
      <c r="I35" s="196"/>
      <c r="J35" s="196"/>
      <c r="K35" s="196"/>
      <c r="L35" s="196"/>
      <c r="M35" s="196"/>
      <c r="N35" s="196"/>
      <c r="O35" s="196"/>
      <c r="P35" s="196"/>
      <c r="Q35" s="196"/>
      <c r="R35" s="196"/>
      <c r="S35" s="196"/>
      <c r="T35" s="196"/>
      <c r="U35" s="196"/>
      <c r="V35" s="196"/>
      <c r="W35" s="196"/>
      <c r="X35" s="196"/>
      <c r="Y35" s="196"/>
      <c r="Z35" s="196"/>
    </row>
    <row r="36" spans="1:26" x14ac:dyDescent="0.4">
      <c r="A36" s="200"/>
      <c r="B36" s="204"/>
      <c r="C36" s="205"/>
      <c r="D36" s="196"/>
      <c r="E36" s="201"/>
      <c r="F36" s="196"/>
      <c r="G36" s="196"/>
      <c r="H36" s="196"/>
      <c r="I36" s="196"/>
      <c r="J36" s="196"/>
      <c r="K36" s="196"/>
      <c r="L36" s="196"/>
      <c r="M36" s="196"/>
      <c r="N36" s="196"/>
      <c r="O36" s="196"/>
      <c r="P36" s="196"/>
      <c r="Q36" s="196"/>
      <c r="R36" s="196"/>
      <c r="S36" s="196"/>
      <c r="T36" s="196"/>
      <c r="U36" s="196"/>
      <c r="V36" s="196"/>
      <c r="W36" s="196"/>
      <c r="X36" s="196"/>
      <c r="Y36" s="196"/>
      <c r="Z36" s="196"/>
    </row>
    <row r="37" spans="1:26" x14ac:dyDescent="0.4">
      <c r="A37" s="200"/>
      <c r="B37" s="204"/>
      <c r="C37" s="205"/>
      <c r="D37" s="196"/>
      <c r="E37" s="201"/>
      <c r="F37" s="196"/>
      <c r="G37" s="196"/>
      <c r="H37" s="196"/>
      <c r="I37" s="196"/>
      <c r="J37" s="196"/>
      <c r="K37" s="196"/>
      <c r="L37" s="196"/>
      <c r="M37" s="196"/>
      <c r="N37" s="196"/>
      <c r="O37" s="196"/>
      <c r="P37" s="196"/>
      <c r="Q37" s="196"/>
      <c r="R37" s="196"/>
      <c r="S37" s="196"/>
      <c r="T37" s="196"/>
      <c r="U37" s="196"/>
      <c r="V37" s="196"/>
      <c r="W37" s="196"/>
      <c r="X37" s="196"/>
      <c r="Y37" s="196"/>
      <c r="Z37" s="196"/>
    </row>
    <row r="38" spans="1:26" x14ac:dyDescent="0.4">
      <c r="A38" s="200"/>
      <c r="B38" s="204"/>
      <c r="C38" s="205"/>
      <c r="D38" s="196"/>
      <c r="E38" s="201"/>
      <c r="F38" s="196"/>
      <c r="G38" s="196"/>
      <c r="H38" s="196"/>
      <c r="I38" s="196"/>
      <c r="J38" s="196"/>
      <c r="K38" s="196"/>
      <c r="L38" s="196"/>
      <c r="M38" s="196"/>
      <c r="N38" s="196"/>
      <c r="O38" s="196"/>
      <c r="P38" s="196"/>
      <c r="Q38" s="196"/>
      <c r="R38" s="196"/>
      <c r="S38" s="196"/>
      <c r="T38" s="196"/>
      <c r="U38" s="196"/>
      <c r="V38" s="196"/>
      <c r="W38" s="196"/>
      <c r="X38" s="196"/>
      <c r="Y38" s="196"/>
      <c r="Z38" s="196"/>
    </row>
    <row r="39" spans="1:26" x14ac:dyDescent="0.4">
      <c r="A39" s="200"/>
      <c r="B39" s="204"/>
      <c r="C39" s="205"/>
      <c r="D39" s="196"/>
      <c r="E39" s="201"/>
      <c r="F39" s="196"/>
      <c r="G39" s="196"/>
      <c r="H39" s="196"/>
      <c r="I39" s="196"/>
      <c r="J39" s="196"/>
      <c r="K39" s="196"/>
      <c r="L39" s="196"/>
      <c r="M39" s="196"/>
      <c r="N39" s="196"/>
      <c r="O39" s="196"/>
      <c r="P39" s="196"/>
      <c r="Q39" s="196"/>
      <c r="R39" s="196"/>
      <c r="S39" s="196"/>
      <c r="T39" s="196"/>
      <c r="U39" s="196"/>
      <c r="V39" s="196"/>
      <c r="W39" s="196"/>
      <c r="X39" s="196"/>
      <c r="Y39" s="196"/>
      <c r="Z39" s="196"/>
    </row>
    <row r="40" spans="1:26" x14ac:dyDescent="0.4">
      <c r="A40" s="200"/>
      <c r="B40" s="204"/>
      <c r="C40" s="205"/>
      <c r="D40" s="196"/>
      <c r="E40" s="201"/>
      <c r="F40" s="196"/>
      <c r="G40" s="196"/>
      <c r="H40" s="196"/>
      <c r="I40" s="196"/>
      <c r="J40" s="196"/>
      <c r="K40" s="196"/>
      <c r="L40" s="196"/>
      <c r="M40" s="196"/>
      <c r="N40" s="196"/>
      <c r="O40" s="196"/>
      <c r="P40" s="196"/>
      <c r="Q40" s="196"/>
      <c r="R40" s="196"/>
      <c r="S40" s="196"/>
      <c r="T40" s="196"/>
      <c r="U40" s="196"/>
      <c r="V40" s="196"/>
      <c r="W40" s="196"/>
      <c r="X40" s="196"/>
      <c r="Y40" s="196"/>
      <c r="Z40" s="196"/>
    </row>
    <row r="41" spans="1:26" x14ac:dyDescent="0.4">
      <c r="A41" s="200"/>
      <c r="B41" s="204"/>
      <c r="C41" s="205"/>
      <c r="D41" s="196"/>
      <c r="E41" s="201"/>
      <c r="F41" s="196"/>
      <c r="G41" s="196"/>
      <c r="H41" s="196"/>
      <c r="I41" s="196"/>
      <c r="J41" s="196"/>
      <c r="K41" s="196"/>
      <c r="L41" s="196"/>
      <c r="M41" s="196"/>
      <c r="N41" s="196"/>
      <c r="O41" s="196"/>
      <c r="P41" s="196"/>
      <c r="Q41" s="196"/>
      <c r="R41" s="196"/>
      <c r="S41" s="196"/>
      <c r="T41" s="196"/>
      <c r="U41" s="196"/>
      <c r="V41" s="196"/>
      <c r="W41" s="196"/>
      <c r="X41" s="196"/>
      <c r="Y41" s="196"/>
      <c r="Z41" s="196"/>
    </row>
    <row r="42" spans="1:26" x14ac:dyDescent="0.4">
      <c r="A42" s="200"/>
      <c r="B42" s="204"/>
      <c r="C42" s="205"/>
      <c r="D42" s="196"/>
      <c r="E42" s="201"/>
      <c r="F42" s="196"/>
      <c r="G42" s="196"/>
      <c r="H42" s="196"/>
      <c r="I42" s="196"/>
      <c r="J42" s="196"/>
      <c r="K42" s="196"/>
      <c r="L42" s="196"/>
      <c r="M42" s="196"/>
      <c r="N42" s="196"/>
      <c r="O42" s="196"/>
      <c r="P42" s="196"/>
      <c r="Q42" s="196"/>
      <c r="R42" s="196"/>
      <c r="S42" s="196"/>
      <c r="T42" s="196"/>
      <c r="U42" s="196"/>
      <c r="V42" s="196"/>
      <c r="W42" s="196"/>
      <c r="X42" s="196"/>
      <c r="Y42" s="196"/>
      <c r="Z42" s="196"/>
    </row>
    <row r="43" spans="1:26" x14ac:dyDescent="0.4">
      <c r="A43" s="200"/>
      <c r="B43" s="204"/>
      <c r="C43" s="205"/>
      <c r="D43" s="196"/>
      <c r="E43" s="201"/>
      <c r="F43" s="196"/>
      <c r="G43" s="196"/>
      <c r="H43" s="196"/>
      <c r="I43" s="196"/>
      <c r="J43" s="196"/>
      <c r="K43" s="196"/>
      <c r="L43" s="196"/>
      <c r="M43" s="196"/>
      <c r="N43" s="196"/>
      <c r="O43" s="196"/>
      <c r="P43" s="196"/>
      <c r="Q43" s="196"/>
      <c r="R43" s="196"/>
      <c r="S43" s="196"/>
      <c r="T43" s="196"/>
      <c r="U43" s="196"/>
      <c r="V43" s="196"/>
      <c r="W43" s="196"/>
      <c r="X43" s="196"/>
      <c r="Y43" s="196"/>
      <c r="Z43" s="196"/>
    </row>
    <row r="44" spans="1:26" x14ac:dyDescent="0.4">
      <c r="A44" s="200"/>
      <c r="B44" s="204"/>
      <c r="C44" s="205"/>
      <c r="D44" s="196"/>
      <c r="E44" s="201"/>
      <c r="F44" s="196"/>
      <c r="G44" s="196"/>
      <c r="H44" s="196"/>
      <c r="I44" s="196"/>
      <c r="J44" s="196"/>
      <c r="K44" s="196"/>
      <c r="L44" s="196"/>
      <c r="M44" s="196"/>
      <c r="N44" s="196"/>
      <c r="O44" s="196"/>
      <c r="P44" s="196"/>
      <c r="Q44" s="196"/>
      <c r="R44" s="196"/>
      <c r="S44" s="196"/>
      <c r="T44" s="196"/>
      <c r="U44" s="196"/>
      <c r="V44" s="196"/>
      <c r="W44" s="196"/>
      <c r="X44" s="196"/>
      <c r="Y44" s="196"/>
      <c r="Z44" s="196"/>
    </row>
    <row r="45" spans="1:26" x14ac:dyDescent="0.4">
      <c r="A45" s="200"/>
      <c r="B45" s="204"/>
      <c r="C45" s="205"/>
      <c r="D45" s="196"/>
      <c r="E45" s="201"/>
      <c r="F45" s="196"/>
      <c r="G45" s="196"/>
      <c r="H45" s="196"/>
      <c r="I45" s="196"/>
      <c r="J45" s="196"/>
      <c r="K45" s="196"/>
      <c r="L45" s="196"/>
      <c r="M45" s="196"/>
      <c r="N45" s="196"/>
      <c r="O45" s="196"/>
      <c r="P45" s="196"/>
      <c r="Q45" s="196"/>
      <c r="R45" s="196"/>
      <c r="S45" s="196"/>
      <c r="T45" s="196"/>
      <c r="U45" s="196"/>
      <c r="V45" s="196"/>
      <c r="W45" s="196"/>
      <c r="X45" s="196"/>
      <c r="Y45" s="196"/>
      <c r="Z45" s="196"/>
    </row>
    <row r="46" spans="1:26" x14ac:dyDescent="0.4">
      <c r="A46" s="200"/>
      <c r="B46" s="204"/>
      <c r="C46" s="205"/>
      <c r="D46" s="196"/>
      <c r="E46" s="201"/>
      <c r="F46" s="196"/>
      <c r="G46" s="196"/>
      <c r="H46" s="196"/>
      <c r="I46" s="196"/>
      <c r="J46" s="196"/>
      <c r="K46" s="196"/>
      <c r="L46" s="196"/>
      <c r="M46" s="196"/>
      <c r="N46" s="196"/>
      <c r="O46" s="196"/>
      <c r="P46" s="196"/>
      <c r="Q46" s="196"/>
      <c r="R46" s="196"/>
      <c r="S46" s="196"/>
      <c r="T46" s="196"/>
      <c r="U46" s="196"/>
      <c r="V46" s="196"/>
      <c r="W46" s="196"/>
      <c r="X46" s="196"/>
      <c r="Y46" s="196"/>
      <c r="Z46" s="196"/>
    </row>
    <row r="47" spans="1:26" x14ac:dyDescent="0.4">
      <c r="A47" s="200"/>
      <c r="B47" s="204"/>
      <c r="C47" s="205"/>
      <c r="D47" s="196"/>
      <c r="E47" s="201"/>
      <c r="F47" s="196"/>
      <c r="G47" s="196"/>
      <c r="H47" s="196"/>
      <c r="I47" s="196"/>
      <c r="J47" s="196"/>
      <c r="K47" s="196"/>
      <c r="L47" s="196"/>
      <c r="M47" s="196"/>
      <c r="N47" s="196"/>
      <c r="O47" s="196"/>
      <c r="P47" s="196"/>
      <c r="Q47" s="196"/>
      <c r="R47" s="196"/>
      <c r="S47" s="196"/>
      <c r="T47" s="196"/>
      <c r="U47" s="196"/>
      <c r="V47" s="196"/>
      <c r="W47" s="196"/>
      <c r="X47" s="196"/>
      <c r="Y47" s="196"/>
      <c r="Z47" s="196"/>
    </row>
    <row r="48" spans="1:26" x14ac:dyDescent="0.4">
      <c r="A48" s="200"/>
      <c r="B48" s="204"/>
      <c r="C48" s="205"/>
      <c r="D48" s="196"/>
      <c r="E48" s="201"/>
      <c r="F48" s="196"/>
      <c r="G48" s="196"/>
      <c r="H48" s="196"/>
      <c r="I48" s="196"/>
      <c r="J48" s="196"/>
      <c r="K48" s="196"/>
      <c r="L48" s="196"/>
      <c r="M48" s="196"/>
      <c r="N48" s="196"/>
      <c r="O48" s="196"/>
      <c r="P48" s="196"/>
      <c r="Q48" s="196"/>
      <c r="R48" s="196"/>
      <c r="S48" s="196"/>
      <c r="T48" s="196"/>
      <c r="U48" s="196"/>
      <c r="V48" s="196"/>
      <c r="W48" s="196"/>
      <c r="X48" s="196"/>
      <c r="Y48" s="196"/>
      <c r="Z48" s="196"/>
    </row>
    <row r="49" spans="1:26" x14ac:dyDescent="0.4">
      <c r="A49" s="200"/>
      <c r="B49" s="204"/>
      <c r="C49" s="205"/>
      <c r="D49" s="196"/>
      <c r="E49" s="201"/>
      <c r="F49" s="196"/>
      <c r="G49" s="196"/>
      <c r="H49" s="196"/>
      <c r="I49" s="196"/>
      <c r="J49" s="196"/>
      <c r="K49" s="196"/>
      <c r="L49" s="196"/>
      <c r="M49" s="196"/>
      <c r="N49" s="196"/>
      <c r="O49" s="196"/>
      <c r="P49" s="196"/>
      <c r="Q49" s="196"/>
      <c r="R49" s="196"/>
      <c r="S49" s="196"/>
      <c r="T49" s="196"/>
      <c r="U49" s="196"/>
      <c r="V49" s="196"/>
      <c r="W49" s="196"/>
      <c r="X49" s="196"/>
      <c r="Y49" s="196"/>
      <c r="Z49" s="196"/>
    </row>
    <row r="50" spans="1:26" x14ac:dyDescent="0.4">
      <c r="A50" s="200"/>
      <c r="B50" s="204"/>
      <c r="C50" s="205"/>
      <c r="D50" s="196"/>
      <c r="E50" s="201"/>
      <c r="F50" s="196"/>
      <c r="G50" s="196"/>
      <c r="H50" s="196"/>
      <c r="I50" s="196"/>
      <c r="J50" s="196"/>
      <c r="K50" s="196"/>
      <c r="L50" s="196"/>
      <c r="M50" s="196"/>
      <c r="N50" s="196"/>
      <c r="O50" s="196"/>
      <c r="P50" s="196"/>
      <c r="Q50" s="196"/>
      <c r="R50" s="196"/>
      <c r="S50" s="196"/>
      <c r="T50" s="196"/>
      <c r="U50" s="196"/>
      <c r="V50" s="196"/>
      <c r="W50" s="196"/>
      <c r="X50" s="196"/>
      <c r="Y50" s="196"/>
      <c r="Z50" s="196"/>
    </row>
  </sheetData>
  <sheetProtection algorithmName="SHA-512" hashValue="M/IjF7hvyZCQsvlLEDWVttSYqO/LN/nkq8OI+7P55ZplSwLX3nf8mFE0Ertc0h6TAQMu3qjdJu1d8F2IvSV0MA==" saltValue="uJsMdF/JXLA2x6m3d22K4Q==" spinCount="100000" sheet="1" objects="1" scenarios="1" selectLockedCells="1" autoFilter="0"/>
  <mergeCells count="3">
    <mergeCell ref="A8:B8"/>
    <mergeCell ref="A9:B9"/>
    <mergeCell ref="A10:B10"/>
  </mergeCells>
  <conditionalFormatting sqref="B1">
    <cfRule type="expression" dxfId="76" priority="1">
      <formula>$B$1="NAME DER VERGABESTELLE / DES AUFTRAGGEBERS"</formula>
    </cfRule>
  </conditionalFormatting>
  <conditionalFormatting sqref="B2">
    <cfRule type="expression" dxfId="75" priority="2">
      <formula>$B$2="BEZEICHNUNG DES VORHABENS"</formula>
    </cfRule>
  </conditionalFormatting>
  <conditionalFormatting sqref="B5">
    <cfRule type="expression" dxfId="74" priority="5" stopIfTrue="1">
      <formula>$B$5=""</formula>
    </cfRule>
  </conditionalFormatting>
  <conditionalFormatting sqref="B6">
    <cfRule type="expression" dxfId="73" priority="4">
      <formula>$B$6=""</formula>
    </cfRule>
  </conditionalFormatting>
  <printOptions horizontalCentered="1"/>
  <pageMargins left="0.19685039370078738" right="0.19685039370078738" top="0.59055118110236215" bottom="0.98425196850393704" header="0.39370078740157483" footer="0.39370078740157483"/>
  <pageSetup paperSize="9" scale="108" orientation="portrait" r:id="rId1"/>
  <headerFooter alignWithMargins="0"/>
  <rowBreaks count="1" manualBreakCount="1">
    <brk id="10" max="16383" man="1"/>
  </rowBreaks>
  <colBreaks count="1" manualBreakCount="1">
    <brk id="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009"/>
  <dimension ref="A1:C14"/>
  <sheetViews>
    <sheetView zoomScaleNormal="100" workbookViewId="0">
      <selection activeCell="L7" sqref="L7"/>
    </sheetView>
  </sheetViews>
  <sheetFormatPr baseColWidth="10" defaultColWidth="11.3828125" defaultRowHeight="15" x14ac:dyDescent="0.4"/>
  <cols>
    <col min="1" max="1" width="16.69140625" style="3" customWidth="1"/>
    <col min="2" max="3" width="36.69140625" style="4" customWidth="1"/>
    <col min="4" max="16384" width="11.3828125" style="2"/>
  </cols>
  <sheetData>
    <row r="1" spans="1:3" s="5" customFormat="1" ht="15.9" thickBot="1" x14ac:dyDescent="0.45">
      <c r="A1" s="108" t="s">
        <v>32</v>
      </c>
      <c r="B1" s="109"/>
      <c r="C1" s="110"/>
    </row>
    <row r="2" spans="1:3" ht="22" customHeight="1" x14ac:dyDescent="0.4">
      <c r="A2" s="6" t="str">
        <f>Deckblatt!A1</f>
        <v>Kunde:</v>
      </c>
      <c r="B2" s="7" t="str">
        <f>Deckblatt!B1</f>
        <v>Stadtwerke Remscheid GmbH</v>
      </c>
      <c r="C2" s="8"/>
    </row>
    <row r="3" spans="1:3" ht="22" customHeight="1" x14ac:dyDescent="0.4">
      <c r="A3" s="9" t="s">
        <v>15</v>
      </c>
      <c r="B3" s="10" t="str">
        <f>Deckblatt!B2</f>
        <v>Los 2: ITCS, Bordrechner und Ticketing</v>
      </c>
      <c r="C3" s="11"/>
    </row>
    <row r="4" spans="1:3" ht="22" customHeight="1" x14ac:dyDescent="0.4">
      <c r="A4" s="9" t="s">
        <v>16</v>
      </c>
      <c r="B4" s="10" t="str">
        <f>Deckblatt!B3</f>
        <v>Kriterienliste</v>
      </c>
      <c r="C4" s="12"/>
    </row>
    <row r="5" spans="1:3" ht="22" customHeight="1" x14ac:dyDescent="0.4">
      <c r="A5" s="9" t="s">
        <v>17</v>
      </c>
      <c r="B5" s="10" t="s">
        <v>19</v>
      </c>
      <c r="C5" s="12"/>
    </row>
    <row r="6" spans="1:3" s="5" customFormat="1" ht="15.45" thickBot="1" x14ac:dyDescent="0.45">
      <c r="A6" s="13"/>
      <c r="B6" s="14"/>
      <c r="C6" s="15"/>
    </row>
    <row r="7" spans="1:3" ht="80.150000000000006" customHeight="1" x14ac:dyDescent="0.4">
      <c r="A7" s="21"/>
      <c r="B7" s="25" t="s">
        <v>20</v>
      </c>
      <c r="C7" s="24" t="s">
        <v>30</v>
      </c>
    </row>
    <row r="8" spans="1:3" ht="15" customHeight="1" x14ac:dyDescent="0.35">
      <c r="A8" s="16"/>
      <c r="B8" s="17">
        <v>1</v>
      </c>
      <c r="C8" s="22" t="s">
        <v>10</v>
      </c>
    </row>
    <row r="9" spans="1:3" ht="15" customHeight="1" x14ac:dyDescent="0.35">
      <c r="A9" s="16"/>
      <c r="B9" s="18">
        <v>0.6</v>
      </c>
      <c r="C9" s="22" t="s">
        <v>11</v>
      </c>
    </row>
    <row r="10" spans="1:3" ht="15" customHeight="1" x14ac:dyDescent="0.35">
      <c r="A10" s="16"/>
      <c r="B10" s="18">
        <v>0.3</v>
      </c>
      <c r="C10" s="22" t="s">
        <v>12</v>
      </c>
    </row>
    <row r="11" spans="1:3" ht="15" customHeight="1" thickBot="1" x14ac:dyDescent="0.4">
      <c r="A11" s="19"/>
      <c r="B11" s="20">
        <v>0</v>
      </c>
      <c r="C11" s="23" t="s">
        <v>13</v>
      </c>
    </row>
    <row r="12" spans="1:3" s="5" customFormat="1" ht="15.45" thickBot="1" x14ac:dyDescent="0.45">
      <c r="A12" s="13" t="s">
        <v>89</v>
      </c>
      <c r="B12" s="84" t="s">
        <v>259</v>
      </c>
      <c r="C12" s="15"/>
    </row>
    <row r="13" spans="1:3" ht="45" customHeight="1" thickBot="1" x14ac:dyDescent="0.45">
      <c r="A13" s="26">
        <v>1</v>
      </c>
      <c r="B13" s="27" t="s">
        <v>258</v>
      </c>
      <c r="C13" s="28" t="s">
        <v>1799</v>
      </c>
    </row>
    <row r="14" spans="1:3" s="5" customFormat="1" ht="15.9" thickBot="1" x14ac:dyDescent="0.45">
      <c r="A14" s="108" t="s">
        <v>32</v>
      </c>
      <c r="B14" s="109"/>
      <c r="C14" s="110"/>
    </row>
  </sheetData>
  <sheetProtection formatCells="0" formatRows="0" selectLockedCells="1" autoFilter="0"/>
  <mergeCells count="2">
    <mergeCell ref="A1:C1"/>
    <mergeCell ref="A14:C14"/>
  </mergeCells>
  <conditionalFormatting sqref="A13">
    <cfRule type="expression" dxfId="72" priority="16">
      <formula>OR($A13&gt;5,$A13&lt;1)</formula>
    </cfRule>
    <cfRule type="expression" dxfId="71" priority="17">
      <formula>AND($A13&lt;6,$A13&gt;0)</formula>
    </cfRule>
  </conditionalFormatting>
  <conditionalFormatting sqref="C13">
    <cfRule type="containsText" dxfId="70" priority="1" operator="containsText" text="Vergabeschutz aktiv">
      <formula>NOT(ISERROR(SEARCH("Vergabeschutz aktiv",C13)))</formula>
    </cfRule>
  </conditionalFormatting>
  <printOptions horizontalCentered="1"/>
  <pageMargins left="0.19685039370078741" right="0.19685039370078741" top="0.59055118110236227" bottom="0.59055118110236227" header="0.39370078740157483" footer="0.39370078740157483"/>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ae82e96-22a7-4d0c-b7f9-716173427697" xsi:nil="true"/>
    <lcf76f155ced4ddcb4097134ff3c332f xmlns="1211f9bf-67f0-446a-af60-7dcc5eabf6d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DA5475701655D4E9A4EE964DE464036" ma:contentTypeVersion="12" ma:contentTypeDescription="Ein neues Dokument erstellen." ma:contentTypeScope="" ma:versionID="91831884510a47a2610668c0decc474b">
  <xsd:schema xmlns:xsd="http://www.w3.org/2001/XMLSchema" xmlns:xs="http://www.w3.org/2001/XMLSchema" xmlns:p="http://schemas.microsoft.com/office/2006/metadata/properties" xmlns:ns2="1211f9bf-67f0-446a-af60-7dcc5eabf6db" xmlns:ns3="8ae82e96-22a7-4d0c-b7f9-716173427697" targetNamespace="http://schemas.microsoft.com/office/2006/metadata/properties" ma:root="true" ma:fieldsID="85e49a9670552d6c5a594f2c721e39ee" ns2:_="" ns3:_="">
    <xsd:import namespace="1211f9bf-67f0-446a-af60-7dcc5eabf6db"/>
    <xsd:import namespace="8ae82e96-22a7-4d0c-b7f9-7161734276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1f9bf-67f0-446a-af60-7dcc5eabf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22c577c8-98fe-4ea7-8145-47948198c5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e82e96-22a7-4d0c-b7f9-7161734276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6945b4-a1dd-4705-9f03-70a6bad629c5}" ma:internalName="TaxCatchAll" ma:showField="CatchAllData" ma:web="8ae82e96-22a7-4d0c-b7f9-7161734276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72E6B6-902F-423E-9FEF-D0B2F29AF1E4}">
  <ds:schemaRefs>
    <ds:schemaRef ds:uri="http://schemas.microsoft.com/sharepoint/v3/contenttype/forms"/>
  </ds:schemaRefs>
</ds:datastoreItem>
</file>

<file path=customXml/itemProps2.xml><?xml version="1.0" encoding="utf-8"?>
<ds:datastoreItem xmlns:ds="http://schemas.openxmlformats.org/officeDocument/2006/customXml" ds:itemID="{58FDBE0D-2B89-4150-AFCA-8915E162937B}">
  <ds:schemaRef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ce24b4c9-e5a2-4b43-a2ed-29ccf5e01c64"/>
    <ds:schemaRef ds:uri="9ba9a374-db7f-480e-8c7b-fb681ddd9e2f"/>
  </ds:schemaRefs>
</ds:datastoreItem>
</file>

<file path=customXml/itemProps3.xml><?xml version="1.0" encoding="utf-8"?>
<ds:datastoreItem xmlns:ds="http://schemas.openxmlformats.org/officeDocument/2006/customXml" ds:itemID="{02E9B044-28AA-4DE3-9395-AD1CE2F8CA9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32</vt:i4>
      </vt:variant>
    </vt:vector>
  </HeadingPairs>
  <TitlesOfParts>
    <vt:vector size="38" baseType="lpstr">
      <vt:lpstr>Deckblatt</vt:lpstr>
      <vt:lpstr>Kriterien_1</vt:lpstr>
      <vt:lpstr>Kriterien_2</vt:lpstr>
      <vt:lpstr>Kriterien_3</vt:lpstr>
      <vt:lpstr>Kriterien_4</vt:lpstr>
      <vt:lpstr>Kriterien_5</vt:lpstr>
      <vt:lpstr>Anzahl_Kriterien_Blaetter</vt:lpstr>
      <vt:lpstr>Deckblatt!Druckbereich</vt:lpstr>
      <vt:lpstr>Kriterien_1!Druckbereich</vt:lpstr>
      <vt:lpstr>Kriterien_2!Druckbereich</vt:lpstr>
      <vt:lpstr>Kriterien_3!Druckbereich</vt:lpstr>
      <vt:lpstr>Kriterien_4!Druckbereich</vt:lpstr>
      <vt:lpstr>Kriterien_5!Druckbereich</vt:lpstr>
      <vt:lpstr>Kriterien_1!Drucktitel</vt:lpstr>
      <vt:lpstr>Kriterien_2!Drucktitel</vt:lpstr>
      <vt:lpstr>Kriterien_3!Drucktitel</vt:lpstr>
      <vt:lpstr>Kriterien_4!Drucktitel</vt:lpstr>
      <vt:lpstr>Kriterien_5!Drucktitel</vt:lpstr>
      <vt:lpstr>Krit_1_Punkte_BLIC</vt:lpstr>
      <vt:lpstr>Krit_1_Punkte_Max</vt:lpstr>
      <vt:lpstr>Krit_1_Punkte_Selbst</vt:lpstr>
      <vt:lpstr>Krit_2_Punkte_BLIC</vt:lpstr>
      <vt:lpstr>Krit_2_Punkte_Max</vt:lpstr>
      <vt:lpstr>Krit_2_Punkte_Selbst</vt:lpstr>
      <vt:lpstr>Krit_3_Punkte_BLIC</vt:lpstr>
      <vt:lpstr>Krit_3_Punkte_Max</vt:lpstr>
      <vt:lpstr>Krit_3_Punkte_Selbst</vt:lpstr>
      <vt:lpstr>Krit_4_Punkte_BLIC</vt:lpstr>
      <vt:lpstr>Krit_4_Punkte_Max</vt:lpstr>
      <vt:lpstr>Krit_4_Punkte_Selbst</vt:lpstr>
      <vt:lpstr>Krit_5_Punkte_BLIC</vt:lpstr>
      <vt:lpstr>Krit_5_Punkte_Max</vt:lpstr>
      <vt:lpstr>Krit_5_Punkte_Selbst</vt:lpstr>
      <vt:lpstr>Prozent_A</vt:lpstr>
      <vt:lpstr>Prozent_B</vt:lpstr>
      <vt:lpstr>Prozent_C</vt:lpstr>
      <vt:lpstr>Prozent_D</vt:lpstr>
      <vt:lpstr>Vergabeschutz_Boolean_KL</vt:lpstr>
    </vt:vector>
  </TitlesOfParts>
  <Company>BLIC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BLIC-KL-Vorlage</dc:subject>
  <dc:creator>LRW@blic.de</dc:creator>
  <cp:lastModifiedBy>Moritz Göttler</cp:lastModifiedBy>
  <cp:revision>1</cp:revision>
  <cp:lastPrinted>2024-04-04T14:28:22Z</cp:lastPrinted>
  <dcterms:created xsi:type="dcterms:W3CDTF">2018-01-23T14:29:00Z</dcterms:created>
  <dcterms:modified xsi:type="dcterms:W3CDTF">2024-10-31T18:21:28Z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0x010100EDA5475701655D4E9A4EE964DE464036</vt:lpwstr>
  </property>
</Properties>
</file>