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zfkel\Desktop\2024 10 31 Unterlagen A Blöcke\"/>
    </mc:Choice>
  </mc:AlternateContent>
  <xr:revisionPtr revIDLastSave="0" documentId="13_ncr:1_{661EBDBD-A92D-4C66-A7F3-499F980CE8E4}" xr6:coauthVersionLast="47" xr6:coauthVersionMax="47" xr10:uidLastSave="{00000000-0000-0000-0000-000000000000}"/>
  <bookViews>
    <workbookView xWindow="-120" yWindow="-120" windowWidth="51840" windowHeight="21120" activeTab="2" xr2:uid="{00000000-000D-0000-FFFF-FFFF00000000}"/>
  </bookViews>
  <sheets>
    <sheet name="Bewertung Gesamt" sheetId="5" r:id="rId1"/>
    <sheet name="Bewertung_Preis" sheetId="3" r:id="rId2"/>
    <sheet name="Bewertung B Kriterie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5" l="1"/>
  <c r="L1" i="4" l="1"/>
  <c r="C6" i="4"/>
  <c r="B10" i="3" l="1"/>
  <c r="B11" i="3"/>
  <c r="B12" i="3"/>
  <c r="B13" i="3"/>
  <c r="B14" i="3"/>
  <c r="B9" i="3"/>
  <c r="D7" i="3" l="1"/>
  <c r="K4" i="3"/>
  <c r="E10" i="4"/>
  <c r="C3" i="5"/>
  <c r="D3" i="5"/>
  <c r="T2" i="3"/>
  <c r="L2" i="4"/>
  <c r="Q5" i="4"/>
  <c r="B17" i="4"/>
  <c r="K5" i="3"/>
  <c r="R5" i="3" s="1"/>
  <c r="Y5" i="3" s="1"/>
  <c r="D14" i="3" s="1"/>
  <c r="C12" i="5" s="1"/>
  <c r="D12" i="5"/>
  <c r="M5" i="3" l="1"/>
  <c r="T5" i="3" s="1"/>
  <c r="Q7" i="4"/>
  <c r="E17" i="4" s="1"/>
  <c r="E3" i="5" l="1"/>
  <c r="E12" i="5" l="1"/>
  <c r="P5" i="4"/>
  <c r="O5" i="4"/>
  <c r="N5" i="4"/>
  <c r="M5" i="4"/>
  <c r="B16" i="4" l="1"/>
  <c r="B15" i="4"/>
  <c r="B14" i="4"/>
  <c r="B13" i="4"/>
  <c r="B12" i="4"/>
  <c r="D5" i="5" l="1"/>
  <c r="C5" i="5"/>
  <c r="P7" i="4"/>
  <c r="E16" i="4" s="1"/>
  <c r="D11" i="5" s="1"/>
  <c r="O7" i="4"/>
  <c r="E15" i="4" s="1"/>
  <c r="D10" i="5" s="1"/>
  <c r="N7" i="4"/>
  <c r="E14" i="4" s="1"/>
  <c r="D9" i="5" s="1"/>
  <c r="L5" i="4"/>
  <c r="L7" i="4" s="1"/>
  <c r="E12" i="4" s="1"/>
  <c r="D7" i="5" s="1"/>
  <c r="E4" i="5"/>
  <c r="E5" i="5" l="1"/>
  <c r="B19" i="5" s="1"/>
  <c r="M7" i="4"/>
  <c r="E13" i="4" s="1"/>
  <c r="D8" i="5" s="1"/>
  <c r="N5" i="3" l="1"/>
  <c r="U5" i="3" s="1"/>
  <c r="Q5" i="3"/>
  <c r="X5" i="3" s="1"/>
  <c r="P5" i="3"/>
  <c r="W5" i="3" s="1"/>
  <c r="O5" i="3"/>
  <c r="V5" i="3" s="1"/>
  <c r="D9" i="3" l="1"/>
  <c r="C7" i="5" s="1"/>
  <c r="D11" i="3"/>
  <c r="C9" i="5" s="1"/>
  <c r="E9" i="5" s="1"/>
  <c r="D12" i="3"/>
  <c r="C10" i="5" s="1"/>
  <c r="E10" i="5" s="1"/>
  <c r="D13" i="3"/>
  <c r="C11" i="5" s="1"/>
  <c r="E11" i="5" s="1"/>
  <c r="D10" i="3"/>
  <c r="C8" i="5" s="1"/>
  <c r="E8" i="5" s="1"/>
  <c r="E7" i="5" l="1"/>
  <c r="F7" i="5" l="1"/>
  <c r="F12" i="5"/>
  <c r="F11" i="5"/>
  <c r="F10" i="5"/>
  <c r="F9" i="5"/>
  <c r="F8" i="5"/>
</calcChain>
</file>

<file path=xl/sharedStrings.xml><?xml version="1.0" encoding="utf-8"?>
<sst xmlns="http://schemas.openxmlformats.org/spreadsheetml/2006/main" count="97" uniqueCount="50">
  <si>
    <t>Nr</t>
  </si>
  <si>
    <t>Bezeichnung</t>
  </si>
  <si>
    <t>A</t>
  </si>
  <si>
    <t>B</t>
  </si>
  <si>
    <t>C</t>
  </si>
  <si>
    <t>D</t>
  </si>
  <si>
    <t>E</t>
  </si>
  <si>
    <t>Legende</t>
  </si>
  <si>
    <t>B=</t>
  </si>
  <si>
    <t>C=</t>
  </si>
  <si>
    <t>D=</t>
  </si>
  <si>
    <t>E=</t>
  </si>
  <si>
    <t>Anbieter</t>
  </si>
  <si>
    <t>A =</t>
  </si>
  <si>
    <t>Bewertung - Preiskonditionen</t>
  </si>
  <si>
    <t>Preiskonditionen</t>
  </si>
  <si>
    <t>Bieter Name 1</t>
  </si>
  <si>
    <t>Bieter Name 2</t>
  </si>
  <si>
    <t>Bieter Name 3</t>
  </si>
  <si>
    <t>Bieter Name 4</t>
  </si>
  <si>
    <t>Bieter Name 5</t>
  </si>
  <si>
    <t>Bewertung %</t>
  </si>
  <si>
    <t>Bewertung in Punkten</t>
  </si>
  <si>
    <t>Max = 100%</t>
  </si>
  <si>
    <t>Gesamt Punktezahl</t>
  </si>
  <si>
    <t>Anzahl der erfüllten Kriterien</t>
  </si>
  <si>
    <t>Summe in Euro</t>
  </si>
  <si>
    <t>Min Wert
100%</t>
  </si>
  <si>
    <t>Gewichtung der Kategorie bei der Gesamtbewertung</t>
  </si>
  <si>
    <t>Max Punkteanzahl aus der Kategorie</t>
  </si>
  <si>
    <t>Max Punkteanzahl in der Gesamtbewertung</t>
  </si>
  <si>
    <t>Gesamtrating pro Bieter</t>
  </si>
  <si>
    <t>Erläuterungen:</t>
  </si>
  <si>
    <t>Anlage 2 Zuschlagskriterien</t>
  </si>
  <si>
    <t>F=</t>
  </si>
  <si>
    <t>Bieter Name 6</t>
  </si>
  <si>
    <t>F</t>
  </si>
  <si>
    <t>Max. Punkte Summe</t>
  </si>
  <si>
    <t xml:space="preserve">Die o.g. Kategorien werden mit einem Prozentsatz unterschiedlich gewichtet.
</t>
  </si>
  <si>
    <t>Im Endergebnis werden Punkte der einzelnen Kategorien zusammengerechnet.</t>
  </si>
  <si>
    <t>Als erstes müssen im Blatt 'Bewertung Gesamt' die Bieternamen werden.</t>
  </si>
  <si>
    <t>Rang</t>
  </si>
  <si>
    <t>Gesamtkosten für alle Standorte incl. Mwst gemäß dem  Preisblatt (Anlage 3)</t>
  </si>
  <si>
    <t>Projekt: Serverblock</t>
  </si>
  <si>
    <t>Erfüllung der B Kriterien, max:</t>
  </si>
  <si>
    <t>B Kriterien</t>
  </si>
  <si>
    <t>B - Kriterien</t>
  </si>
  <si>
    <t>Die Bieterangaben in dem auszufüllenden Kriterienkatalog werden mit Punkten bewertet. Für jedes erfüllte Bewertungskriterium werden 30 Punkte vergeben.</t>
  </si>
  <si>
    <t>Gemäß Anlage 3 (Preisblatt) werden die kalkulatorischen Kosten der Aufwände für 5 Jahre betrachtet.</t>
  </si>
  <si>
    <t>Als zweites müssen im Blatt 'Bewertung B Kriterien' die Max-Werte gesetzt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</si>
</sst>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14499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6" borderId="0" xfId="0" applyFont="1" applyFill="1"/>
    <xf numFmtId="0" fontId="4" fillId="6" borderId="0" xfId="0" applyFont="1" applyFill="1"/>
    <xf numFmtId="9" fontId="5" fillId="3" borderId="1" xfId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vertical="center" wrapText="1"/>
    </xf>
    <xf numFmtId="9" fontId="6" fillId="3" borderId="1" xfId="1" applyFont="1" applyFill="1" applyBorder="1" applyAlignment="1">
      <alignment horizontal="left" vertical="center" wrapText="1"/>
    </xf>
    <xf numFmtId="3" fontId="8" fillId="5" borderId="1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left" vertical="center" wrapText="1"/>
    </xf>
    <xf numFmtId="0" fontId="8" fillId="6" borderId="0" xfId="0" applyFont="1" applyFill="1"/>
    <xf numFmtId="0" fontId="4" fillId="0" borderId="0" xfId="0" applyFont="1"/>
    <xf numFmtId="2" fontId="5" fillId="6" borderId="0" xfId="0" applyNumberFormat="1" applyFont="1" applyFill="1" applyBorder="1" applyAlignment="1">
      <alignment vertical="center"/>
    </xf>
    <xf numFmtId="9" fontId="6" fillId="6" borderId="2" xfId="1" applyFont="1" applyFill="1" applyBorder="1"/>
    <xf numFmtId="2" fontId="5" fillId="6" borderId="2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6" fillId="6" borderId="0" xfId="0" applyNumberFormat="1" applyFont="1" applyFill="1" applyBorder="1" applyAlignment="1">
      <alignment horizontal="center" vertical="center"/>
    </xf>
    <xf numFmtId="2" fontId="6" fillId="6" borderId="0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/>
    <xf numFmtId="1" fontId="6" fillId="6" borderId="0" xfId="0" applyNumberFormat="1" applyFont="1" applyFill="1" applyAlignment="1">
      <alignment vertical="top"/>
    </xf>
    <xf numFmtId="0" fontId="2" fillId="6" borderId="0" xfId="0" applyFont="1" applyFill="1" applyAlignment="1">
      <alignment horizontal="left" vertical="top"/>
    </xf>
    <xf numFmtId="0" fontId="4" fillId="6" borderId="0" xfId="0" applyFont="1" applyFill="1" applyAlignment="1">
      <alignment vertical="top"/>
    </xf>
    <xf numFmtId="0" fontId="4" fillId="0" borderId="0" xfId="0" applyFont="1" applyAlignment="1">
      <alignment vertical="top"/>
    </xf>
    <xf numFmtId="1" fontId="6" fillId="6" borderId="0" xfId="0" applyNumberFormat="1" applyFont="1" applyFill="1"/>
    <xf numFmtId="0" fontId="6" fillId="6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left" vertical="center" wrapText="1"/>
    </xf>
    <xf numFmtId="1" fontId="7" fillId="6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4" fillId="0" borderId="1" xfId="0" applyFont="1" applyBorder="1"/>
    <xf numFmtId="164" fontId="8" fillId="3" borderId="1" xfId="3" applyNumberFormat="1" applyFont="1" applyFill="1" applyBorder="1"/>
    <xf numFmtId="0" fontId="6" fillId="0" borderId="1" xfId="0" applyFont="1" applyFill="1" applyBorder="1" applyAlignment="1">
      <alignment horizontal="left"/>
    </xf>
    <xf numFmtId="2" fontId="5" fillId="6" borderId="0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>
      <alignment horizontal="left" vertical="top"/>
    </xf>
    <xf numFmtId="2" fontId="5" fillId="6" borderId="0" xfId="0" applyNumberFormat="1" applyFont="1" applyFill="1" applyBorder="1" applyAlignment="1">
      <alignment horizontal="left" vertical="center"/>
    </xf>
    <xf numFmtId="2" fontId="5" fillId="6" borderId="0" xfId="0" applyNumberFormat="1" applyFont="1" applyFill="1" applyBorder="1" applyAlignment="1">
      <alignment horizontal="left" vertical="center"/>
    </xf>
    <xf numFmtId="1" fontId="7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 wrapText="1"/>
    </xf>
    <xf numFmtId="1" fontId="7" fillId="6" borderId="0" xfId="0" applyNumberFormat="1" applyFont="1" applyFill="1" applyBorder="1" applyAlignment="1">
      <alignment horizontal="left" vertical="center" wrapText="1"/>
    </xf>
    <xf numFmtId="3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wrapText="1"/>
    </xf>
    <xf numFmtId="9" fontId="6" fillId="7" borderId="1" xfId="1" applyFont="1" applyFill="1" applyBorder="1" applyAlignment="1">
      <alignment vertical="center"/>
    </xf>
    <xf numFmtId="164" fontId="6" fillId="7" borderId="1" xfId="3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9" fontId="6" fillId="6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2" fontId="5" fillId="7" borderId="1" xfId="0" applyNumberFormat="1" applyFont="1" applyFill="1" applyBorder="1" applyAlignment="1">
      <alignment horizontal="center" vertical="center" wrapText="1"/>
    </xf>
    <xf numFmtId="9" fontId="5" fillId="7" borderId="1" xfId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left" vertical="top" wrapText="1"/>
    </xf>
    <xf numFmtId="2" fontId="5" fillId="6" borderId="0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6" borderId="0" xfId="0" quotePrefix="1" applyFont="1" applyFill="1" applyBorder="1" applyAlignment="1">
      <alignment horizontal="left" vertical="top" wrapText="1"/>
    </xf>
    <xf numFmtId="2" fontId="5" fillId="6" borderId="0" xfId="0" applyNumberFormat="1" applyFont="1" applyFill="1" applyBorder="1" applyAlignment="1">
      <alignment horizontal="left" vertical="top" wrapText="1"/>
    </xf>
    <xf numFmtId="2" fontId="5" fillId="6" borderId="0" xfId="0" applyNumberFormat="1" applyFont="1" applyFill="1" applyBorder="1" applyAlignment="1">
      <alignment horizontal="left" vertical="top"/>
    </xf>
    <xf numFmtId="2" fontId="5" fillId="6" borderId="2" xfId="0" applyNumberFormat="1" applyFont="1" applyFill="1" applyBorder="1" applyAlignment="1">
      <alignment horizontal="left" vertical="top"/>
    </xf>
    <xf numFmtId="1" fontId="7" fillId="6" borderId="3" xfId="0" applyNumberFormat="1" applyFont="1" applyFill="1" applyBorder="1" applyAlignment="1">
      <alignment horizontal="left" vertical="center" wrapText="1"/>
    </xf>
    <xf numFmtId="1" fontId="7" fillId="6" borderId="4" xfId="0" applyNumberFormat="1" applyFont="1" applyFill="1" applyBorder="1" applyAlignment="1">
      <alignment horizontal="left" vertical="center" wrapText="1"/>
    </xf>
    <xf numFmtId="1" fontId="7" fillId="6" borderId="5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top" wrapText="1"/>
    </xf>
    <xf numFmtId="3" fontId="6" fillId="6" borderId="4" xfId="0" applyNumberFormat="1" applyFont="1" applyFill="1" applyBorder="1" applyAlignment="1">
      <alignment horizontal="center" vertical="top" wrapText="1"/>
    </xf>
    <xf numFmtId="3" fontId="6" fillId="6" borderId="5" xfId="0" applyNumberFormat="1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5" fillId="6" borderId="0" xfId="0" applyNumberFormat="1" applyFont="1" applyFill="1" applyBorder="1" applyAlignment="1">
      <alignment horizontal="left" vertical="center" wrapText="1"/>
    </xf>
    <xf numFmtId="2" fontId="5" fillId="6" borderId="2" xfId="0" applyNumberFormat="1" applyFont="1" applyFill="1" applyBorder="1" applyAlignment="1">
      <alignment horizontal="left" vertical="center" wrapText="1"/>
    </xf>
    <xf numFmtId="2" fontId="5" fillId="6" borderId="0" xfId="0" applyNumberFormat="1" applyFont="1" applyFill="1" applyBorder="1" applyAlignment="1">
      <alignment horizontal="left" vertical="center"/>
    </xf>
  </cellXfs>
  <cellStyles count="4">
    <cellStyle name="Euro 2" xfId="2" xr:uid="{00000000-0005-0000-0000-000000000000}"/>
    <cellStyle name="Komma" xfId="3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zoomScaleNormal="100" workbookViewId="0">
      <selection activeCell="B23" sqref="B23"/>
    </sheetView>
  </sheetViews>
  <sheetFormatPr baseColWidth="10" defaultRowHeight="12.75" x14ac:dyDescent="0.2"/>
  <cols>
    <col min="1" max="1" width="11.140625" style="12" customWidth="1"/>
    <col min="2" max="2" width="40" style="12" customWidth="1"/>
    <col min="3" max="4" width="17.140625" style="12" customWidth="1"/>
    <col min="5" max="5" width="17" style="12" bestFit="1" customWidth="1"/>
    <col min="6" max="16384" width="11.42578125" style="12"/>
  </cols>
  <sheetData>
    <row r="1" spans="1:6" x14ac:dyDescent="0.2">
      <c r="A1" s="2"/>
      <c r="B1" s="11" t="s">
        <v>33</v>
      </c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ht="27" customHeight="1" x14ac:dyDescent="0.2">
      <c r="A3" s="2"/>
      <c r="B3" s="65" t="s">
        <v>29</v>
      </c>
      <c r="C3" s="62">
        <f>'Bewertung B Kriterien'!$C$6</f>
        <v>1110</v>
      </c>
      <c r="D3" s="62">
        <f>'Bewertung B Kriterien'!$C$6</f>
        <v>1110</v>
      </c>
      <c r="E3" s="62">
        <f>SUM(C3:D3)</f>
        <v>2220</v>
      </c>
      <c r="F3" s="2"/>
    </row>
    <row r="4" spans="1:6" ht="25.5" customHeight="1" x14ac:dyDescent="0.2">
      <c r="A4" s="2"/>
      <c r="B4" s="65" t="s">
        <v>28</v>
      </c>
      <c r="C4" s="3">
        <v>0.6</v>
      </c>
      <c r="D4" s="3">
        <v>0.4</v>
      </c>
      <c r="E4" s="63">
        <f>SUM(C4:D4)</f>
        <v>1</v>
      </c>
      <c r="F4" s="2"/>
    </row>
    <row r="5" spans="1:6" ht="30" customHeight="1" x14ac:dyDescent="0.2">
      <c r="A5" s="2"/>
      <c r="B5" s="65" t="s">
        <v>30</v>
      </c>
      <c r="C5" s="62">
        <f>C3*C4</f>
        <v>666</v>
      </c>
      <c r="D5" s="62">
        <f>D3*D4</f>
        <v>444</v>
      </c>
      <c r="E5" s="62">
        <f>SUM(C5:D5)</f>
        <v>1110</v>
      </c>
      <c r="F5" s="2"/>
    </row>
    <row r="6" spans="1:6" ht="31.5" customHeight="1" x14ac:dyDescent="0.2">
      <c r="A6" s="4" t="s">
        <v>7</v>
      </c>
      <c r="B6" s="5" t="s">
        <v>12</v>
      </c>
      <c r="C6" s="6" t="s">
        <v>15</v>
      </c>
      <c r="D6" s="6" t="s">
        <v>46</v>
      </c>
      <c r="E6" s="7" t="s">
        <v>24</v>
      </c>
      <c r="F6" s="7" t="s">
        <v>41</v>
      </c>
    </row>
    <row r="7" spans="1:6" x14ac:dyDescent="0.2">
      <c r="A7" s="8" t="s">
        <v>13</v>
      </c>
      <c r="B7" s="59" t="s">
        <v>16</v>
      </c>
      <c r="C7" s="64" t="e">
        <f>Bewertung_Preis!D9*$C$4</f>
        <v>#DIV/0!</v>
      </c>
      <c r="D7" s="64">
        <f>'Bewertung B Kriterien'!E12*$D$4</f>
        <v>0</v>
      </c>
      <c r="E7" s="9" t="e">
        <f>SUM(C7:D7)</f>
        <v>#DIV/0!</v>
      </c>
      <c r="F7" s="9" t="e">
        <f>RANK(E7,$E$7:$E$12,0)</f>
        <v>#DIV/0!</v>
      </c>
    </row>
    <row r="8" spans="1:6" x14ac:dyDescent="0.2">
      <c r="A8" s="8" t="s">
        <v>8</v>
      </c>
      <c r="B8" s="59" t="s">
        <v>17</v>
      </c>
      <c r="C8" s="64" t="e">
        <f>Bewertung_Preis!D10*$C$4</f>
        <v>#DIV/0!</v>
      </c>
      <c r="D8" s="64">
        <f>'Bewertung B Kriterien'!E13*$D$4</f>
        <v>0</v>
      </c>
      <c r="E8" s="9" t="e">
        <f>SUM(C8:D8)</f>
        <v>#DIV/0!</v>
      </c>
      <c r="F8" s="9" t="e">
        <f t="shared" ref="F8:F12" si="0">RANK(E8,$E$7:$E$12,0)</f>
        <v>#DIV/0!</v>
      </c>
    </row>
    <row r="9" spans="1:6" x14ac:dyDescent="0.2">
      <c r="A9" s="8" t="s">
        <v>9</v>
      </c>
      <c r="B9" s="59" t="s">
        <v>18</v>
      </c>
      <c r="C9" s="64" t="e">
        <f>Bewertung_Preis!D11*$C$4</f>
        <v>#DIV/0!</v>
      </c>
      <c r="D9" s="64">
        <f>'Bewertung B Kriterien'!E14*$D$4</f>
        <v>0</v>
      </c>
      <c r="E9" s="9" t="e">
        <f>SUM(C9:D9)</f>
        <v>#DIV/0!</v>
      </c>
      <c r="F9" s="9" t="e">
        <f t="shared" si="0"/>
        <v>#DIV/0!</v>
      </c>
    </row>
    <row r="10" spans="1:6" x14ac:dyDescent="0.2">
      <c r="A10" s="8" t="s">
        <v>10</v>
      </c>
      <c r="B10" s="59" t="s">
        <v>19</v>
      </c>
      <c r="C10" s="64" t="e">
        <f>Bewertung_Preis!D12*$C$4</f>
        <v>#DIV/0!</v>
      </c>
      <c r="D10" s="64">
        <f>'Bewertung B Kriterien'!E15*$D$4</f>
        <v>0</v>
      </c>
      <c r="E10" s="9" t="e">
        <f>SUM(C10:D10)</f>
        <v>#DIV/0!</v>
      </c>
      <c r="F10" s="9" t="e">
        <f t="shared" si="0"/>
        <v>#DIV/0!</v>
      </c>
    </row>
    <row r="11" spans="1:6" x14ac:dyDescent="0.2">
      <c r="A11" s="8" t="s">
        <v>11</v>
      </c>
      <c r="B11" s="59" t="s">
        <v>20</v>
      </c>
      <c r="C11" s="64" t="e">
        <f>Bewertung_Preis!D13*$C$4</f>
        <v>#DIV/0!</v>
      </c>
      <c r="D11" s="64">
        <f>'Bewertung B Kriterien'!E16*$D$4</f>
        <v>0</v>
      </c>
      <c r="E11" s="9" t="e">
        <f>SUM(C11:D11)</f>
        <v>#DIV/0!</v>
      </c>
      <c r="F11" s="9" t="e">
        <f t="shared" si="0"/>
        <v>#DIV/0!</v>
      </c>
    </row>
    <row r="12" spans="1:6" x14ac:dyDescent="0.2">
      <c r="A12" s="8" t="s">
        <v>34</v>
      </c>
      <c r="B12" s="59" t="s">
        <v>35</v>
      </c>
      <c r="C12" s="64" t="e">
        <f>Bewertung_Preis!D14*$C$4</f>
        <v>#DIV/0!</v>
      </c>
      <c r="D12" s="64">
        <f>'Bewertung B Kriterien'!E18*$D$4</f>
        <v>0</v>
      </c>
      <c r="E12" s="9" t="e">
        <f>SUM(C12:D12)</f>
        <v>#DIV/0!</v>
      </c>
      <c r="F12" s="9" t="e">
        <f t="shared" si="0"/>
        <v>#DIV/0!</v>
      </c>
    </row>
    <row r="13" spans="1:6" x14ac:dyDescent="0.2">
      <c r="A13" s="2"/>
      <c r="B13" s="2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10" t="s">
        <v>32</v>
      </c>
      <c r="C15" s="2"/>
      <c r="D15" s="2"/>
      <c r="E15" s="2"/>
      <c r="F15" s="2"/>
    </row>
    <row r="16" spans="1:6" ht="25.5" customHeight="1" x14ac:dyDescent="0.2">
      <c r="A16" s="2"/>
      <c r="B16" s="66" t="str">
        <f>"Zwei Bewertungskategorien können mit Maximal "&amp;'Bewertung B Kriterien'!$C$6&amp;" Punkten bewertet werden."</f>
        <v>Zwei Bewertungskategorien können mit Maximal 1110 Punkten bewertet werden.</v>
      </c>
      <c r="C16" s="66"/>
      <c r="D16" s="66"/>
      <c r="E16" s="66"/>
      <c r="F16" s="2"/>
    </row>
    <row r="17" spans="1:6" x14ac:dyDescent="0.2">
      <c r="A17" s="2"/>
      <c r="B17" s="66" t="s">
        <v>38</v>
      </c>
      <c r="C17" s="66"/>
      <c r="D17" s="66"/>
      <c r="E17" s="66"/>
      <c r="F17" s="2"/>
    </row>
    <row r="18" spans="1:6" x14ac:dyDescent="0.2">
      <c r="A18" s="2"/>
      <c r="B18" s="66" t="s">
        <v>39</v>
      </c>
      <c r="C18" s="66"/>
      <c r="D18" s="66"/>
      <c r="E18" s="66"/>
      <c r="F18" s="2"/>
    </row>
    <row r="19" spans="1:6" x14ac:dyDescent="0.2">
      <c r="A19" s="2"/>
      <c r="B19" s="66" t="str">
        <f>"Die maximale Punktanzahl für einen Anbieter liegt bei "&amp;E5&amp;" Punkten."</f>
        <v>Die maximale Punktanzahl für einen Anbieter liegt bei 1110 Punkten.</v>
      </c>
      <c r="C19" s="66"/>
      <c r="D19" s="66"/>
      <c r="E19" s="66"/>
      <c r="F19" s="2"/>
    </row>
    <row r="20" spans="1:6" x14ac:dyDescent="0.2">
      <c r="A20" s="2"/>
      <c r="B20" s="66"/>
      <c r="C20" s="66"/>
      <c r="D20" s="66"/>
      <c r="E20" s="66"/>
      <c r="F20" s="2"/>
    </row>
    <row r="21" spans="1:6" x14ac:dyDescent="0.2">
      <c r="A21" s="2"/>
      <c r="B21" s="66" t="s">
        <v>40</v>
      </c>
      <c r="C21" s="66"/>
      <c r="D21" s="66"/>
      <c r="E21" s="66"/>
      <c r="F21" s="2"/>
    </row>
    <row r="22" spans="1:6" x14ac:dyDescent="0.2">
      <c r="A22" s="2"/>
      <c r="B22" s="66" t="s">
        <v>49</v>
      </c>
      <c r="C22" s="66"/>
      <c r="D22" s="66"/>
      <c r="E22" s="66"/>
      <c r="F22" s="2"/>
    </row>
  </sheetData>
  <mergeCells count="7">
    <mergeCell ref="B20:E20"/>
    <mergeCell ref="B21:E21"/>
    <mergeCell ref="B22:E22"/>
    <mergeCell ref="B16:E16"/>
    <mergeCell ref="B17:E17"/>
    <mergeCell ref="B18:E18"/>
    <mergeCell ref="B19:E1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3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7" sqref="B17:F23"/>
    </sheetView>
  </sheetViews>
  <sheetFormatPr baseColWidth="10" defaultColWidth="11.5703125" defaultRowHeight="12.75" x14ac:dyDescent="0.2"/>
  <cols>
    <col min="1" max="1" width="8.5703125" style="12" bestFit="1" customWidth="1"/>
    <col min="2" max="2" width="51.5703125" style="12" customWidth="1"/>
    <col min="3" max="3" width="1.5703125" style="12" customWidth="1"/>
    <col min="4" max="5" width="10.42578125" style="12" bestFit="1" customWidth="1"/>
    <col min="6" max="6" width="11.5703125" style="12" bestFit="1" customWidth="1"/>
    <col min="7" max="8" width="10.42578125" style="12" bestFit="1" customWidth="1"/>
    <col min="9" max="9" width="11.5703125" style="12" bestFit="1" customWidth="1"/>
    <col min="10" max="10" width="2.140625" style="12" customWidth="1"/>
    <col min="11" max="11" width="15.7109375" style="12" bestFit="1" customWidth="1"/>
    <col min="12" max="12" width="1.85546875" style="12" customWidth="1"/>
    <col min="13" max="18" width="7.28515625" style="12" bestFit="1" customWidth="1"/>
    <col min="19" max="19" width="2.5703125" style="12" customWidth="1"/>
    <col min="20" max="25" width="7.28515625" style="12" bestFit="1" customWidth="1"/>
    <col min="26" max="16384" width="11.5703125" style="12"/>
  </cols>
  <sheetData>
    <row r="1" spans="1:26" ht="18" customHeight="1" x14ac:dyDescent="0.2">
      <c r="A1" s="13"/>
      <c r="B1" s="13" t="s">
        <v>43</v>
      </c>
      <c r="C1" s="13"/>
      <c r="D1" s="79"/>
      <c r="E1" s="80"/>
      <c r="F1" s="80"/>
      <c r="G1" s="80"/>
      <c r="H1" s="80"/>
      <c r="I1" s="48"/>
      <c r="J1" s="13"/>
      <c r="K1" s="2"/>
      <c r="L1" s="2"/>
      <c r="M1" s="2"/>
      <c r="N1" s="2"/>
      <c r="O1" s="2"/>
      <c r="P1" s="2"/>
      <c r="Q1" s="2"/>
      <c r="R1" s="2"/>
      <c r="S1" s="13"/>
      <c r="T1" s="2"/>
      <c r="U1" s="2"/>
      <c r="V1" s="2"/>
      <c r="W1" s="2"/>
      <c r="X1" s="2"/>
      <c r="Y1" s="2"/>
      <c r="Z1" s="2"/>
    </row>
    <row r="2" spans="1:26" x14ac:dyDescent="0.2">
      <c r="A2" s="14"/>
      <c r="B2" s="15" t="s">
        <v>14</v>
      </c>
      <c r="C2" s="16"/>
      <c r="D2" s="81"/>
      <c r="E2" s="81"/>
      <c r="F2" s="81"/>
      <c r="G2" s="81"/>
      <c r="H2" s="81"/>
      <c r="I2" s="48"/>
      <c r="J2" s="2"/>
      <c r="K2" s="2"/>
      <c r="L2" s="2"/>
      <c r="M2" s="67" t="s">
        <v>23</v>
      </c>
      <c r="N2" s="67"/>
      <c r="O2" s="67"/>
      <c r="P2" s="67"/>
      <c r="Q2" s="67"/>
      <c r="R2" s="46"/>
      <c r="S2" s="2"/>
      <c r="T2" s="67" t="str">
        <f>"Max Punktezahl " &amp;'Bewertung B Kriterien'!$C$6</f>
        <v>Max Punktezahl 1110</v>
      </c>
      <c r="U2" s="67"/>
      <c r="V2" s="67"/>
      <c r="W2" s="67"/>
      <c r="X2" s="67"/>
      <c r="Y2" s="46"/>
      <c r="Z2" s="2"/>
    </row>
    <row r="3" spans="1:26" s="18" customFormat="1" ht="25.5" customHeight="1" x14ac:dyDescent="0.2">
      <c r="A3" s="69" t="s">
        <v>0</v>
      </c>
      <c r="B3" s="73" t="s">
        <v>1</v>
      </c>
      <c r="C3" s="17"/>
      <c r="D3" s="76" t="s">
        <v>26</v>
      </c>
      <c r="E3" s="77"/>
      <c r="F3" s="77"/>
      <c r="G3" s="77"/>
      <c r="H3" s="77"/>
      <c r="I3" s="77"/>
      <c r="K3" s="40" t="s">
        <v>27</v>
      </c>
      <c r="L3" s="12"/>
      <c r="M3" s="76" t="s">
        <v>21</v>
      </c>
      <c r="N3" s="77"/>
      <c r="O3" s="77"/>
      <c r="P3" s="77"/>
      <c r="Q3" s="77"/>
      <c r="R3" s="77"/>
      <c r="S3" s="12"/>
      <c r="T3" s="76" t="s">
        <v>22</v>
      </c>
      <c r="U3" s="77"/>
      <c r="V3" s="77"/>
      <c r="W3" s="77"/>
      <c r="X3" s="77"/>
      <c r="Y3" s="77"/>
      <c r="Z3" s="27"/>
    </row>
    <row r="4" spans="1:26" s="21" customFormat="1" x14ac:dyDescent="0.2">
      <c r="A4" s="69"/>
      <c r="B4" s="74"/>
      <c r="C4" s="19"/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36</v>
      </c>
      <c r="K4" s="20" t="str">
        <f>"Max "&amp;'Bewertung B Kriterien'!C6&amp;" Punkte"</f>
        <v>Max 1110 Punkte</v>
      </c>
      <c r="L4" s="12"/>
      <c r="M4" s="20" t="s">
        <v>2</v>
      </c>
      <c r="N4" s="20" t="s">
        <v>3</v>
      </c>
      <c r="O4" s="20" t="s">
        <v>4</v>
      </c>
      <c r="P4" s="20" t="s">
        <v>5</v>
      </c>
      <c r="Q4" s="20" t="s">
        <v>6</v>
      </c>
      <c r="R4" s="20" t="s">
        <v>36</v>
      </c>
      <c r="S4" s="12"/>
      <c r="T4" s="20" t="s">
        <v>2</v>
      </c>
      <c r="U4" s="20" t="s">
        <v>3</v>
      </c>
      <c r="V4" s="20" t="s">
        <v>4</v>
      </c>
      <c r="W4" s="20" t="s">
        <v>5</v>
      </c>
      <c r="X4" s="20" t="s">
        <v>6</v>
      </c>
      <c r="Y4" s="20" t="s">
        <v>36</v>
      </c>
      <c r="Z4" s="35"/>
    </row>
    <row r="5" spans="1:26" ht="25.5" x14ac:dyDescent="0.2">
      <c r="A5" s="41">
        <v>1</v>
      </c>
      <c r="B5" s="61" t="s">
        <v>42</v>
      </c>
      <c r="C5" s="43"/>
      <c r="D5" s="44"/>
      <c r="E5" s="44"/>
      <c r="F5" s="44"/>
      <c r="G5" s="44"/>
      <c r="H5" s="44"/>
      <c r="I5" s="44"/>
      <c r="K5" s="57">
        <f>MIN(D5:I5)</f>
        <v>0</v>
      </c>
      <c r="M5" s="56" t="e">
        <f t="shared" ref="M5:R5" si="0">$K$5/D5</f>
        <v>#DIV/0!</v>
      </c>
      <c r="N5" s="56" t="e">
        <f t="shared" si="0"/>
        <v>#DIV/0!</v>
      </c>
      <c r="O5" s="56" t="e">
        <f t="shared" si="0"/>
        <v>#DIV/0!</v>
      </c>
      <c r="P5" s="56" t="e">
        <f t="shared" si="0"/>
        <v>#DIV/0!</v>
      </c>
      <c r="Q5" s="56" t="e">
        <f t="shared" si="0"/>
        <v>#DIV/0!</v>
      </c>
      <c r="R5" s="56" t="e">
        <f t="shared" si="0"/>
        <v>#DIV/0!</v>
      </c>
      <c r="T5" s="57" t="e">
        <f>M5*'Bewertung B Kriterien'!$C$6</f>
        <v>#DIV/0!</v>
      </c>
      <c r="U5" s="57" t="e">
        <f>N5*'Bewertung B Kriterien'!$C$6</f>
        <v>#DIV/0!</v>
      </c>
      <c r="V5" s="57" t="e">
        <f>O5*'Bewertung B Kriterien'!$C$6</f>
        <v>#DIV/0!</v>
      </c>
      <c r="W5" s="57" t="e">
        <f>P5*'Bewertung B Kriterien'!$C$6</f>
        <v>#DIV/0!</v>
      </c>
      <c r="X5" s="57" t="e">
        <f>Q5*'Bewertung B Kriterien'!$C$6</f>
        <v>#DIV/0!</v>
      </c>
      <c r="Y5" s="57" t="e">
        <f>R5*'Bewertung B Kriterien'!$C$6</f>
        <v>#DIV/0!</v>
      </c>
      <c r="Z5" s="2"/>
    </row>
    <row r="6" spans="1:26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4"/>
      <c r="N6" s="25"/>
      <c r="O6" s="26"/>
      <c r="P6" s="24"/>
      <c r="Q6" s="24"/>
      <c r="R6" s="24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33"/>
      <c r="B7" s="16"/>
      <c r="C7" s="36"/>
      <c r="D7" s="67" t="str">
        <f>"Max Punktezahl " &amp;'Bewertung B Kriterien'!$C$6</f>
        <v>Max Punktezahl 1110</v>
      </c>
      <c r="E7" s="68"/>
      <c r="F7" s="68"/>
      <c r="G7" s="68"/>
      <c r="H7" s="68"/>
      <c r="I7" s="47"/>
      <c r="J7" s="2"/>
      <c r="K7" s="2"/>
      <c r="L7" s="2"/>
      <c r="M7" s="24"/>
      <c r="N7" s="25"/>
      <c r="O7" s="26"/>
      <c r="P7" s="24"/>
      <c r="Q7" s="24"/>
      <c r="R7" s="24"/>
      <c r="S7" s="2"/>
      <c r="T7" s="2"/>
      <c r="U7" s="2"/>
      <c r="V7" s="2"/>
      <c r="W7" s="2"/>
      <c r="X7" s="2"/>
      <c r="Y7" s="2"/>
      <c r="Z7" s="2"/>
    </row>
    <row r="8" spans="1:26" ht="27" customHeight="1" x14ac:dyDescent="0.2">
      <c r="A8" s="37" t="s">
        <v>7</v>
      </c>
      <c r="B8" s="38" t="s">
        <v>12</v>
      </c>
      <c r="C8" s="36"/>
      <c r="D8" s="70" t="s">
        <v>15</v>
      </c>
      <c r="E8" s="71"/>
      <c r="F8" s="71"/>
      <c r="G8" s="71"/>
      <c r="H8" s="72"/>
      <c r="I8" s="5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60" t="s">
        <v>13</v>
      </c>
      <c r="B9" s="58" t="str">
        <f>'Bewertung Gesamt'!B7</f>
        <v>Bieter Name 1</v>
      </c>
      <c r="C9" s="36"/>
      <c r="D9" s="75" t="e">
        <f>T5</f>
        <v>#DIV/0!</v>
      </c>
      <c r="E9" s="75"/>
      <c r="F9" s="75"/>
      <c r="G9" s="75"/>
      <c r="H9" s="75"/>
      <c r="I9" s="5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60" t="s">
        <v>8</v>
      </c>
      <c r="B10" s="58" t="str">
        <f>'Bewertung Gesamt'!B8</f>
        <v>Bieter Name 2</v>
      </c>
      <c r="C10" s="36"/>
      <c r="D10" s="75" t="e">
        <f>U5</f>
        <v>#DIV/0!</v>
      </c>
      <c r="E10" s="75"/>
      <c r="F10" s="75"/>
      <c r="G10" s="75"/>
      <c r="H10" s="75"/>
      <c r="I10" s="5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60" t="s">
        <v>9</v>
      </c>
      <c r="B11" s="58" t="str">
        <f>'Bewertung Gesamt'!B9</f>
        <v>Bieter Name 3</v>
      </c>
      <c r="C11" s="36"/>
      <c r="D11" s="75" t="e">
        <f>V5</f>
        <v>#DIV/0!</v>
      </c>
      <c r="E11" s="75"/>
      <c r="F11" s="75"/>
      <c r="G11" s="75"/>
      <c r="H11" s="75"/>
      <c r="I11" s="5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60" t="s">
        <v>10</v>
      </c>
      <c r="B12" s="58" t="str">
        <f>'Bewertung Gesamt'!B10</f>
        <v>Bieter Name 4</v>
      </c>
      <c r="C12" s="36"/>
      <c r="D12" s="75" t="e">
        <f>W5</f>
        <v>#DIV/0!</v>
      </c>
      <c r="E12" s="75"/>
      <c r="F12" s="75"/>
      <c r="G12" s="75"/>
      <c r="H12" s="75"/>
      <c r="I12" s="5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60" t="s">
        <v>11</v>
      </c>
      <c r="B13" s="58" t="str">
        <f>'Bewertung Gesamt'!B11</f>
        <v>Bieter Name 5</v>
      </c>
      <c r="C13" s="36"/>
      <c r="D13" s="75" t="e">
        <f>X5</f>
        <v>#DIV/0!</v>
      </c>
      <c r="E13" s="75"/>
      <c r="F13" s="75"/>
      <c r="G13" s="75"/>
      <c r="H13" s="75"/>
      <c r="I13" s="5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60" t="s">
        <v>34</v>
      </c>
      <c r="B14" s="58" t="str">
        <f>'Bewertung Gesamt'!B12</f>
        <v>Bieter Name 6</v>
      </c>
      <c r="C14" s="36"/>
      <c r="D14" s="75" t="e">
        <f>Y5</f>
        <v>#DIV/0!</v>
      </c>
      <c r="E14" s="75"/>
      <c r="F14" s="75"/>
      <c r="G14" s="75"/>
      <c r="H14" s="75"/>
      <c r="I14" s="5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/>
      <c r="C15" s="3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x14ac:dyDescent="0.2">
      <c r="A16" s="2"/>
      <c r="B16" s="10" t="s">
        <v>32</v>
      </c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78" t="s">
        <v>48</v>
      </c>
      <c r="C17" s="78"/>
      <c r="D17" s="78"/>
      <c r="E17" s="78"/>
      <c r="F17" s="7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78"/>
      <c r="C18" s="78"/>
      <c r="D18" s="78"/>
      <c r="E18" s="78"/>
      <c r="F18" s="7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/>
      <c r="B19" s="78"/>
      <c r="C19" s="78"/>
      <c r="D19" s="78"/>
      <c r="E19" s="78"/>
      <c r="F19" s="7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/>
      <c r="B20" s="78"/>
      <c r="C20" s="78"/>
      <c r="D20" s="78"/>
      <c r="E20" s="78"/>
      <c r="F20" s="78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/>
      <c r="B21" s="78"/>
      <c r="C21" s="78"/>
      <c r="D21" s="78"/>
      <c r="E21" s="78"/>
      <c r="F21" s="78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78"/>
      <c r="C22" s="78"/>
      <c r="D22" s="78"/>
      <c r="E22" s="78"/>
      <c r="F22" s="7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78"/>
      <c r="C23" s="78"/>
      <c r="D23" s="78"/>
      <c r="E23" s="78"/>
      <c r="F23" s="78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</sheetData>
  <mergeCells count="17">
    <mergeCell ref="B17:F23"/>
    <mergeCell ref="M2:Q2"/>
    <mergeCell ref="T2:X2"/>
    <mergeCell ref="D11:H11"/>
    <mergeCell ref="D1:H2"/>
    <mergeCell ref="D14:H14"/>
    <mergeCell ref="M3:R3"/>
    <mergeCell ref="T3:Y3"/>
    <mergeCell ref="A3:A4"/>
    <mergeCell ref="B3:B4"/>
    <mergeCell ref="D12:H12"/>
    <mergeCell ref="D13:H13"/>
    <mergeCell ref="D7:H7"/>
    <mergeCell ref="D8:H8"/>
    <mergeCell ref="D9:H9"/>
    <mergeCell ref="D10:H10"/>
    <mergeCell ref="D3:I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tabSelected="1" topLeftCell="B1" zoomScaleNormal="100" workbookViewId="0">
      <selection activeCell="G42" sqref="G42"/>
    </sheetView>
  </sheetViews>
  <sheetFormatPr baseColWidth="10" defaultColWidth="11.5703125" defaultRowHeight="12.75" x14ac:dyDescent="0.2"/>
  <cols>
    <col min="1" max="1" width="9" style="12" bestFit="1" customWidth="1"/>
    <col min="2" max="2" width="43.42578125" style="12" bestFit="1" customWidth="1"/>
    <col min="3" max="3" width="5.42578125" style="12" customWidth="1"/>
    <col min="4" max="4" width="2" style="12" customWidth="1"/>
    <col min="5" max="10" width="9.140625" style="12" customWidth="1"/>
    <col min="11" max="11" width="2.140625" style="12" customWidth="1"/>
    <col min="12" max="15" width="9.140625" style="12" customWidth="1"/>
    <col min="16" max="16" width="10.140625" style="12" bestFit="1" customWidth="1"/>
    <col min="17" max="16384" width="11.5703125" style="12"/>
  </cols>
  <sheetData>
    <row r="1" spans="1:18" x14ac:dyDescent="0.2">
      <c r="A1" s="13"/>
      <c r="B1" s="13" t="s">
        <v>43</v>
      </c>
      <c r="C1" s="13"/>
      <c r="D1" s="13"/>
      <c r="E1" s="95"/>
      <c r="F1" s="97"/>
      <c r="G1" s="97"/>
      <c r="H1" s="97"/>
      <c r="I1" s="97"/>
      <c r="J1" s="49"/>
      <c r="K1" s="13"/>
      <c r="L1" s="95" t="str">
        <f>C5 &amp;" B Kriterien - je 30 Punkte"</f>
        <v>37 B Kriterien - je 30 Punkte</v>
      </c>
      <c r="M1" s="95"/>
      <c r="N1" s="95"/>
      <c r="O1" s="95"/>
      <c r="P1" s="95"/>
      <c r="Q1" s="95"/>
      <c r="R1" s="2"/>
    </row>
    <row r="2" spans="1:18" x14ac:dyDescent="0.2">
      <c r="A2" s="14"/>
      <c r="B2" s="13"/>
      <c r="C2" s="13"/>
      <c r="D2" s="16"/>
      <c r="E2" s="50"/>
      <c r="F2" s="50"/>
      <c r="G2" s="50"/>
      <c r="H2" s="50"/>
      <c r="I2" s="50"/>
      <c r="J2" s="50"/>
      <c r="K2" s="2"/>
      <c r="L2" s="96" t="str">
        <f>"Max = "&amp;C6&amp;" Punkte"</f>
        <v>Max = 1110 Punkte</v>
      </c>
      <c r="M2" s="96"/>
      <c r="N2" s="96"/>
      <c r="O2" s="96"/>
      <c r="P2" s="96"/>
      <c r="Q2" s="96"/>
      <c r="R2" s="2"/>
    </row>
    <row r="3" spans="1:18" s="18" customFormat="1" ht="31.5" customHeight="1" x14ac:dyDescent="0.2">
      <c r="A3" s="69" t="s">
        <v>0</v>
      </c>
      <c r="B3" s="91" t="s">
        <v>1</v>
      </c>
      <c r="C3" s="92"/>
      <c r="D3" s="16"/>
      <c r="E3" s="85" t="s">
        <v>25</v>
      </c>
      <c r="F3" s="86"/>
      <c r="G3" s="86"/>
      <c r="H3" s="86"/>
      <c r="I3" s="86"/>
      <c r="J3" s="87"/>
      <c r="K3" s="2"/>
      <c r="L3" s="85" t="s">
        <v>22</v>
      </c>
      <c r="M3" s="86"/>
      <c r="N3" s="86"/>
      <c r="O3" s="86"/>
      <c r="P3" s="86"/>
      <c r="Q3" s="87"/>
      <c r="R3" s="27"/>
    </row>
    <row r="4" spans="1:18" s="21" customFormat="1" ht="15.75" customHeight="1" x14ac:dyDescent="0.2">
      <c r="A4" s="69"/>
      <c r="B4" s="93"/>
      <c r="C4" s="94"/>
      <c r="D4" s="16"/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36</v>
      </c>
      <c r="K4" s="2"/>
      <c r="L4" s="20" t="s">
        <v>2</v>
      </c>
      <c r="M4" s="20" t="s">
        <v>3</v>
      </c>
      <c r="N4" s="20" t="s">
        <v>4</v>
      </c>
      <c r="O4" s="20" t="s">
        <v>5</v>
      </c>
      <c r="P4" s="20" t="s">
        <v>6</v>
      </c>
      <c r="Q4" s="20" t="s">
        <v>36</v>
      </c>
      <c r="R4" s="35"/>
    </row>
    <row r="5" spans="1:18" s="23" customFormat="1" x14ac:dyDescent="0.2">
      <c r="A5" s="45">
        <v>1</v>
      </c>
      <c r="B5" s="42" t="s">
        <v>44</v>
      </c>
      <c r="C5" s="42">
        <v>37</v>
      </c>
      <c r="D5" s="16"/>
      <c r="E5" s="22"/>
      <c r="F5" s="22"/>
      <c r="G5" s="22"/>
      <c r="H5" s="22"/>
      <c r="I5" s="22"/>
      <c r="J5" s="22"/>
      <c r="K5" s="2"/>
      <c r="L5" s="54">
        <f t="shared" ref="L5:Q5" si="0">E5*30</f>
        <v>0</v>
      </c>
      <c r="M5" s="54">
        <f t="shared" si="0"/>
        <v>0</v>
      </c>
      <c r="N5" s="54">
        <f t="shared" si="0"/>
        <v>0</v>
      </c>
      <c r="O5" s="54">
        <f t="shared" si="0"/>
        <v>0</v>
      </c>
      <c r="P5" s="54">
        <f t="shared" si="0"/>
        <v>0</v>
      </c>
      <c r="Q5" s="54">
        <f t="shared" si="0"/>
        <v>0</v>
      </c>
      <c r="R5" s="2"/>
    </row>
    <row r="6" spans="1:18" s="23" customFormat="1" x14ac:dyDescent="0.2">
      <c r="A6" s="2"/>
      <c r="B6" s="42" t="s">
        <v>37</v>
      </c>
      <c r="C6" s="55">
        <f>C5*30</f>
        <v>1110</v>
      </c>
      <c r="D6" s="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28"/>
      <c r="B7" s="2"/>
      <c r="C7" s="2"/>
      <c r="D7" s="16"/>
      <c r="E7" s="16"/>
      <c r="F7" s="16"/>
      <c r="G7" s="16"/>
      <c r="H7" s="16"/>
      <c r="I7" s="16"/>
      <c r="J7" s="16"/>
      <c r="K7" s="27"/>
      <c r="L7" s="54">
        <f>SUM(L5:L5)</f>
        <v>0</v>
      </c>
      <c r="M7" s="54">
        <f>SUM(M5:M5)</f>
        <v>0</v>
      </c>
      <c r="N7" s="54">
        <f>SUM(N5:N5)</f>
        <v>0</v>
      </c>
      <c r="O7" s="54">
        <f>SUM(O5:O5)</f>
        <v>0</v>
      </c>
      <c r="P7" s="54">
        <f>SUM(P5:P5)</f>
        <v>0</v>
      </c>
      <c r="Q7" s="54">
        <f>SUM(Q5:Q5)</f>
        <v>0</v>
      </c>
      <c r="R7" s="2"/>
    </row>
    <row r="8" spans="1:18" s="32" customFormat="1" ht="12.75" customHeight="1" x14ac:dyDescent="0.2">
      <c r="A8" s="29"/>
      <c r="B8" s="2"/>
      <c r="C8" s="2"/>
      <c r="D8" s="30"/>
      <c r="E8" s="30"/>
      <c r="F8" s="30"/>
      <c r="G8" s="30"/>
      <c r="H8" s="30"/>
      <c r="I8" s="30"/>
      <c r="J8" s="30"/>
      <c r="K8" s="31"/>
      <c r="L8" s="88" t="s">
        <v>31</v>
      </c>
      <c r="M8" s="89"/>
      <c r="N8" s="89"/>
      <c r="O8" s="89"/>
      <c r="P8" s="89"/>
      <c r="Q8" s="90"/>
      <c r="R8" s="31"/>
    </row>
    <row r="9" spans="1:18" x14ac:dyDescent="0.2">
      <c r="A9" s="33"/>
      <c r="B9" s="16"/>
      <c r="C9" s="16"/>
      <c r="D9" s="3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33"/>
      <c r="B10" s="16"/>
      <c r="C10" s="16"/>
      <c r="D10" s="36"/>
      <c r="E10" s="67" t="str">
        <f>"Max Punktzahl "&amp;C6</f>
        <v>Max Punktzahl 1110</v>
      </c>
      <c r="F10" s="68"/>
      <c r="G10" s="68"/>
      <c r="H10" s="68"/>
      <c r="I10" s="68"/>
      <c r="J10" s="47"/>
      <c r="K10" s="2"/>
      <c r="L10" s="2"/>
      <c r="M10" s="2"/>
      <c r="N10" s="2"/>
      <c r="O10" s="2"/>
      <c r="P10" s="2"/>
      <c r="Q10" s="2"/>
      <c r="R10" s="2"/>
    </row>
    <row r="11" spans="1:18" ht="15.75" customHeight="1" x14ac:dyDescent="0.2">
      <c r="A11" s="37" t="s">
        <v>7</v>
      </c>
      <c r="B11" s="38" t="s">
        <v>12</v>
      </c>
      <c r="C11" s="38"/>
      <c r="D11" s="38"/>
      <c r="E11" s="82" t="s">
        <v>45</v>
      </c>
      <c r="F11" s="83"/>
      <c r="G11" s="83"/>
      <c r="H11" s="83"/>
      <c r="I11" s="84"/>
      <c r="J11" s="53"/>
      <c r="K11" s="2"/>
      <c r="L11" s="2"/>
      <c r="M11" s="2"/>
      <c r="N11" s="2"/>
      <c r="O11" s="2"/>
      <c r="P11" s="2"/>
      <c r="Q11" s="2"/>
      <c r="R11" s="2"/>
    </row>
    <row r="12" spans="1:18" ht="15" customHeight="1" x14ac:dyDescent="0.2">
      <c r="A12" s="8" t="s">
        <v>13</v>
      </c>
      <c r="B12" s="39" t="str">
        <f>'Bewertung Gesamt'!B7</f>
        <v>Bieter Name 1</v>
      </c>
      <c r="C12" s="39"/>
      <c r="D12" s="39"/>
      <c r="E12" s="75">
        <f>L7</f>
        <v>0</v>
      </c>
      <c r="F12" s="75"/>
      <c r="G12" s="75"/>
      <c r="H12" s="75"/>
      <c r="I12" s="75"/>
      <c r="J12" s="52"/>
      <c r="K12" s="2"/>
      <c r="L12" s="2"/>
      <c r="M12" s="2"/>
      <c r="N12" s="2"/>
      <c r="O12" s="2"/>
      <c r="P12" s="2"/>
      <c r="Q12" s="2"/>
      <c r="R12" s="2"/>
    </row>
    <row r="13" spans="1:18" ht="15" customHeight="1" x14ac:dyDescent="0.2">
      <c r="A13" s="8" t="s">
        <v>8</v>
      </c>
      <c r="B13" s="39" t="str">
        <f>'Bewertung Gesamt'!B8</f>
        <v>Bieter Name 2</v>
      </c>
      <c r="C13" s="39"/>
      <c r="D13" s="39"/>
      <c r="E13" s="75">
        <f>M7</f>
        <v>0</v>
      </c>
      <c r="F13" s="75"/>
      <c r="G13" s="75"/>
      <c r="H13" s="75"/>
      <c r="I13" s="75"/>
      <c r="J13" s="52"/>
      <c r="K13" s="2"/>
      <c r="L13" s="2"/>
      <c r="M13" s="2"/>
      <c r="N13" s="2"/>
      <c r="O13" s="2"/>
      <c r="P13" s="2"/>
      <c r="Q13" s="2"/>
      <c r="R13" s="2"/>
    </row>
    <row r="14" spans="1:18" ht="15" customHeight="1" x14ac:dyDescent="0.2">
      <c r="A14" s="8" t="s">
        <v>9</v>
      </c>
      <c r="B14" s="39" t="str">
        <f>'Bewertung Gesamt'!B9</f>
        <v>Bieter Name 3</v>
      </c>
      <c r="C14" s="39"/>
      <c r="D14" s="39"/>
      <c r="E14" s="75">
        <f>N7</f>
        <v>0</v>
      </c>
      <c r="F14" s="75"/>
      <c r="G14" s="75"/>
      <c r="H14" s="75"/>
      <c r="I14" s="75"/>
      <c r="J14" s="52"/>
      <c r="K14" s="2"/>
      <c r="L14" s="2"/>
      <c r="M14" s="2"/>
      <c r="N14" s="2"/>
      <c r="O14" s="2"/>
      <c r="P14" s="2"/>
      <c r="Q14" s="2"/>
      <c r="R14" s="2"/>
    </row>
    <row r="15" spans="1:18" ht="15" customHeight="1" x14ac:dyDescent="0.2">
      <c r="A15" s="8" t="s">
        <v>10</v>
      </c>
      <c r="B15" s="39" t="str">
        <f>'Bewertung Gesamt'!B10</f>
        <v>Bieter Name 4</v>
      </c>
      <c r="C15" s="39"/>
      <c r="D15" s="39"/>
      <c r="E15" s="75">
        <f>O7</f>
        <v>0</v>
      </c>
      <c r="F15" s="75"/>
      <c r="G15" s="75"/>
      <c r="H15" s="75"/>
      <c r="I15" s="75"/>
      <c r="J15" s="52"/>
      <c r="K15" s="2"/>
      <c r="L15" s="2"/>
      <c r="M15" s="2"/>
      <c r="N15" s="2"/>
      <c r="O15" s="2"/>
      <c r="P15" s="2"/>
      <c r="Q15" s="2"/>
      <c r="R15" s="2"/>
    </row>
    <row r="16" spans="1:18" ht="15" customHeight="1" x14ac:dyDescent="0.2">
      <c r="A16" s="8" t="s">
        <v>11</v>
      </c>
      <c r="B16" s="39" t="str">
        <f>'Bewertung Gesamt'!B11</f>
        <v>Bieter Name 5</v>
      </c>
      <c r="C16" s="39"/>
      <c r="D16" s="39"/>
      <c r="E16" s="75">
        <f>P7</f>
        <v>0</v>
      </c>
      <c r="F16" s="75"/>
      <c r="G16" s="75"/>
      <c r="H16" s="75"/>
      <c r="I16" s="75"/>
      <c r="J16" s="52"/>
      <c r="K16" s="2"/>
      <c r="L16" s="2"/>
      <c r="M16" s="2"/>
      <c r="N16" s="2"/>
      <c r="O16" s="2"/>
      <c r="P16" s="2"/>
      <c r="Q16" s="2"/>
      <c r="R16" s="2"/>
    </row>
    <row r="17" spans="1:18" ht="15" customHeight="1" x14ac:dyDescent="0.2">
      <c r="A17" s="8" t="s">
        <v>34</v>
      </c>
      <c r="B17" s="39" t="str">
        <f>'Bewertung Gesamt'!B12</f>
        <v>Bieter Name 6</v>
      </c>
      <c r="C17" s="39"/>
      <c r="D17" s="39"/>
      <c r="E17" s="75">
        <f>Q7</f>
        <v>0</v>
      </c>
      <c r="F17" s="75"/>
      <c r="G17" s="75"/>
      <c r="H17" s="75"/>
      <c r="I17" s="75"/>
      <c r="J17" s="5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4.25" x14ac:dyDescent="0.2">
      <c r="A20" s="2"/>
      <c r="B20" s="10" t="s">
        <v>32</v>
      </c>
      <c r="C20" s="10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2"/>
      <c r="B21" s="78" t="s">
        <v>47</v>
      </c>
      <c r="C21" s="78"/>
      <c r="D21" s="78"/>
      <c r="E21" s="78"/>
      <c r="F21" s="78"/>
      <c r="G21" s="7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">
      <c r="A22" s="2"/>
      <c r="B22" s="78"/>
      <c r="C22" s="78"/>
      <c r="D22" s="78"/>
      <c r="E22" s="78"/>
      <c r="F22" s="78"/>
      <c r="G22" s="7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2"/>
      <c r="B23" s="78"/>
      <c r="C23" s="78"/>
      <c r="D23" s="78"/>
      <c r="E23" s="78"/>
      <c r="F23" s="78"/>
      <c r="G23" s="7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78"/>
      <c r="C24" s="78"/>
      <c r="D24" s="78"/>
      <c r="E24" s="78"/>
      <c r="F24" s="78"/>
      <c r="G24" s="7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78"/>
      <c r="C25" s="78"/>
      <c r="D25" s="78"/>
      <c r="E25" s="78"/>
      <c r="F25" s="78"/>
      <c r="G25" s="7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">
      <c r="A26" s="2"/>
      <c r="B26" s="78"/>
      <c r="C26" s="78"/>
      <c r="D26" s="78"/>
      <c r="E26" s="78"/>
      <c r="F26" s="78"/>
      <c r="G26" s="7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2"/>
      <c r="B27" s="78"/>
      <c r="C27" s="78"/>
      <c r="D27" s="78"/>
      <c r="E27" s="78"/>
      <c r="F27" s="78"/>
      <c r="G27" s="7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</sheetData>
  <mergeCells count="17">
    <mergeCell ref="B21:G27"/>
    <mergeCell ref="E14:I14"/>
    <mergeCell ref="E15:I15"/>
    <mergeCell ref="E1:I1"/>
    <mergeCell ref="E17:I17"/>
    <mergeCell ref="L3:Q3"/>
    <mergeCell ref="L8:Q8"/>
    <mergeCell ref="B3:C4"/>
    <mergeCell ref="L1:Q1"/>
    <mergeCell ref="L2:Q2"/>
    <mergeCell ref="A3:A4"/>
    <mergeCell ref="E16:I16"/>
    <mergeCell ref="E10:I10"/>
    <mergeCell ref="E11:I11"/>
    <mergeCell ref="E12:I12"/>
    <mergeCell ref="E13:I13"/>
    <mergeCell ref="E3:J3"/>
  </mergeCells>
  <dataValidations count="1">
    <dataValidation type="whole" allowBlank="1" showInputMessage="1" showErrorMessage="1" sqref="E5:I5 J5" xr:uid="{C89AA4BA-32D2-4230-B520-9DF1FF6AB772}">
      <formula1>1</formula1>
      <formula2>37</formula2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94424F958D974995DBCC1F74A4C237" ma:contentTypeVersion="9" ma:contentTypeDescription="Ein neues Dokument erstellen." ma:contentTypeScope="" ma:versionID="0fdd0d694600b4af3f6e664fe98c5293">
  <xsd:schema xmlns:xsd="http://www.w3.org/2001/XMLSchema" xmlns:xs="http://www.w3.org/2001/XMLSchema" xmlns:p="http://schemas.microsoft.com/office/2006/metadata/properties" xmlns:ns2="c37721e5-e7a2-49fc-a8ec-ddea63aa4342" xmlns:ns3="46860188-afeb-4cdd-b64a-02b24ec5c734" targetNamespace="http://schemas.microsoft.com/office/2006/metadata/properties" ma:root="true" ma:fieldsID="c1c1aafcf01489b59db8c248c7dd9875" ns2:_="" ns3:_="">
    <xsd:import namespace="c37721e5-e7a2-49fc-a8ec-ddea63aa4342"/>
    <xsd:import namespace="46860188-afeb-4cdd-b64a-02b24ec5c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_x0020_by_x0020__x0028_External_x0029_" minOccurs="0"/>
                <xsd:element ref="ns3:Beschreibung" minOccurs="0"/>
                <xsd:element ref="ns3:Quel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721e5-e7a2-49fc-a8ec-ddea63aa4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0188-afeb-4cdd-b64a-02b24ec5c734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10" nillable="true" ma:displayName="Modified by (External)" ma:internalName="Modified_x0020_by_x0020__x0028_External_x0029_" ma:readOnly="true">
      <xsd:simpleType>
        <xsd:restriction base="dms:Text"/>
      </xsd:simpleType>
    </xsd:element>
    <xsd:element name="Beschreibung" ma:index="11" nillable="true" ma:displayName="Beschreibung" ma:internalName="Beschreibung">
      <xsd:simpleType>
        <xsd:restriction base="dms:Text">
          <xsd:maxLength value="255"/>
        </xsd:restriction>
      </xsd:simpleType>
    </xsd:element>
    <xsd:element name="Quelle" ma:index="12" nillable="true" ma:displayName="Quelle" ma:internalName="Quel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lle xmlns="46860188-afeb-4cdd-b64a-02b24ec5c734" xsi:nil="true"/>
    <Beschreibung xmlns="46860188-afeb-4cdd-b64a-02b24ec5c7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E2ABF-07D9-41D8-A0F1-376CF3D70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721e5-e7a2-49fc-a8ec-ddea63aa4342"/>
    <ds:schemaRef ds:uri="46860188-afeb-4cdd-b64a-02b24ec5c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F21497-59D4-4D1A-821B-F3B8DEE2B2B7}">
  <ds:schemaRefs>
    <ds:schemaRef ds:uri="http://schemas.microsoft.com/office/2006/documentManagement/types"/>
    <ds:schemaRef ds:uri="http://schemas.microsoft.com/office/infopath/2007/PartnerControls"/>
    <ds:schemaRef ds:uri="46860188-afeb-4cdd-b64a-02b24ec5c734"/>
    <ds:schemaRef ds:uri="http://purl.org/dc/elements/1.1/"/>
    <ds:schemaRef ds:uri="http://schemas.microsoft.com/office/2006/metadata/properties"/>
    <ds:schemaRef ds:uri="http://purl.org/dc/terms/"/>
    <ds:schemaRef ds:uri="c37721e5-e7a2-49fc-a8ec-ddea63aa434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B0970A-888C-4420-B06B-8EC54F67CC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Bewertung Gesamt</vt:lpstr>
      <vt:lpstr>Bewertung_Preis</vt:lpstr>
      <vt:lpstr>Bewertung B 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Cerepanov, Konstantin</dc:creator>
  <cp:lastModifiedBy>Frank Keller</cp:lastModifiedBy>
  <cp:lastPrinted>2022-02-10T22:32:06Z</cp:lastPrinted>
  <dcterms:created xsi:type="dcterms:W3CDTF">2022-02-04T13:46:26Z</dcterms:created>
  <dcterms:modified xsi:type="dcterms:W3CDTF">2024-11-01T13:23:11Z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0x0101005C94424F958D974995DBCC1F74A4C237</vt:lpwstr>
  </property>
</Properties>
</file>