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yn-Funke-01\Projekte\251_VgV_BSZ12_Robert-Blum-Schule\4_Angebotsphase\4.1_Aufforderung-zur-Angebotsabgabe\P251-1_Angebotsaufforderung_Los1\"/>
    </mc:Choice>
  </mc:AlternateContent>
  <xr:revisionPtr revIDLastSave="0" documentId="13_ncr:1_{FA35DA62-BC82-41F2-B4B2-05528A269B57}" xr6:coauthVersionLast="47" xr6:coauthVersionMax="47" xr10:uidLastSave="{00000000-0000-0000-0000-000000000000}"/>
  <bookViews>
    <workbookView xWindow="-120" yWindow="-120" windowWidth="29040" windowHeight="15990" tabRatio="296" xr2:uid="{00000000-000D-0000-FFFF-FFFF00000000}"/>
  </bookViews>
  <sheets>
    <sheet name="Honorardatenblatt" sheetId="1" r:id="rId1"/>
  </sheets>
  <definedNames>
    <definedName name="_xlnm.Print_Area" localSheetId="0">Honorardatenblatt!$A$1:$F$58</definedName>
    <definedName name="_xlnm.Print_Titles" localSheetId="0">Honorardatenblatt!$1:$7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2" i="1" l="1"/>
  <c r="E42" i="1"/>
  <c r="F37" i="1"/>
  <c r="D36" i="1"/>
  <c r="E45" i="1"/>
  <c r="F35" i="1"/>
  <c r="F34" i="1"/>
  <c r="F33" i="1"/>
  <c r="F32" i="1"/>
  <c r="F31" i="1"/>
  <c r="F36" i="1" s="1"/>
  <c r="F30" i="1"/>
  <c r="F29" i="1"/>
  <c r="F28" i="1"/>
  <c r="F27" i="1"/>
  <c r="D35" i="1"/>
  <c r="D34" i="1"/>
  <c r="D33" i="1"/>
  <c r="D32" i="1"/>
  <c r="D31" i="1"/>
  <c r="D30" i="1"/>
  <c r="D29" i="1"/>
  <c r="D28" i="1"/>
  <c r="D27" i="1"/>
  <c r="F20" i="1"/>
  <c r="F21" i="1" s="1"/>
  <c r="F22" i="1" s="1"/>
  <c r="F19" i="1"/>
  <c r="F18" i="1"/>
  <c r="F17" i="1"/>
  <c r="F16" i="1"/>
  <c r="F15" i="1"/>
  <c r="F14" i="1"/>
  <c r="F13" i="1"/>
  <c r="F12" i="1"/>
  <c r="D17" i="1"/>
  <c r="D19" i="1"/>
  <c r="D20" i="1"/>
  <c r="D12" i="1"/>
  <c r="D13" i="1"/>
  <c r="D14" i="1"/>
  <c r="D15" i="1"/>
  <c r="D16" i="1"/>
  <c r="F23" i="1" l="1"/>
  <c r="D18" i="1"/>
  <c r="F38" i="1" l="1"/>
  <c r="F53" i="1" s="1"/>
  <c r="D21" i="1"/>
  <c r="F54" i="1" l="1"/>
  <c r="F55" i="1" l="1"/>
  <c r="F56" i="1" s="1"/>
</calcChain>
</file>

<file path=xl/sharedStrings.xml><?xml version="1.0" encoding="utf-8"?>
<sst xmlns="http://schemas.openxmlformats.org/spreadsheetml/2006/main" count="91" uniqueCount="68">
  <si>
    <t>Leistungsbild</t>
  </si>
  <si>
    <t>Honorarsumme</t>
  </si>
  <si>
    <t>Basis-Honorar</t>
  </si>
  <si>
    <t>Achtung:   Die hellblau hinterlegten Felder sind zwingend auszufüllen!</t>
  </si>
  <si>
    <t>Umsatzsteuer</t>
  </si>
  <si>
    <t>Faktor</t>
  </si>
  <si>
    <t>Netto</t>
  </si>
  <si>
    <t>Brutto</t>
  </si>
  <si>
    <t xml:space="preserve">Gesamthonorar inkl. Nebenkosten </t>
  </si>
  <si>
    <t>lfd. Nr.</t>
  </si>
  <si>
    <t>Nebenkosten</t>
  </si>
  <si>
    <t>Angabe Prozentwert:</t>
  </si>
  <si>
    <t>A.1.</t>
  </si>
  <si>
    <t>A.2.</t>
  </si>
  <si>
    <t>B.1.</t>
  </si>
  <si>
    <t>B.2.</t>
  </si>
  <si>
    <t>C.1.</t>
  </si>
  <si>
    <t>C.2.</t>
  </si>
  <si>
    <t>A.</t>
  </si>
  <si>
    <t>B.</t>
  </si>
  <si>
    <t>C.</t>
  </si>
  <si>
    <t>Stundensatz für:</t>
  </si>
  <si>
    <t>B.3.</t>
  </si>
  <si>
    <t>Stundensätze gemäß Vertrag §7 (9)</t>
  </si>
  <si>
    <t>C.3.</t>
  </si>
  <si>
    <t>C.4.</t>
  </si>
  <si>
    <t>C.5.</t>
  </si>
  <si>
    <t>Zu- oder Abschläge auf Basishonorar</t>
  </si>
  <si>
    <t xml:space="preserve">den Auftragnehmer (Geschäftsführung / Gesamtprojektleitung) </t>
  </si>
  <si>
    <t>Stundensatz in Euro netto:</t>
  </si>
  <si>
    <t>D.</t>
  </si>
  <si>
    <t>Anmerkungen / Unterschrift Angebot</t>
  </si>
  <si>
    <t>den Mitarbeiter / Dipl.Ing.  (Architekten / Ingenieure)</t>
  </si>
  <si>
    <t>Objektplanung Gebäude</t>
  </si>
  <si>
    <t>davon Leistungsphase 7   (  4 %)</t>
  </si>
  <si>
    <t>davon Leistungsphase 9   (  2 %)</t>
  </si>
  <si>
    <t>davon Leistungsphase 8   (32 %)</t>
  </si>
  <si>
    <t>davon Leistungsphase 6   (10 %)</t>
  </si>
  <si>
    <t>davon Leistungsphase 1   (  2 %)</t>
  </si>
  <si>
    <t>davon Leistungsphase 2   (  7 %)</t>
  </si>
  <si>
    <t>davon Leistungsphase 3   (15 %)</t>
  </si>
  <si>
    <t>davon Leistungsphase 4   (  3 %)</t>
  </si>
  <si>
    <t>davon Leistungsphase 5   (25 %)</t>
  </si>
  <si>
    <t xml:space="preserve">Zusammenfassung </t>
  </si>
  <si>
    <t>Umbauzuschlag</t>
  </si>
  <si>
    <t>Pauschalfestpreis:</t>
  </si>
  <si>
    <t>Technische Zeichner und sonstige Mitarbeiter</t>
  </si>
  <si>
    <t xml:space="preserve">Summe Grundleistungen LPH 1 - 9  (100 %)              </t>
  </si>
  <si>
    <t xml:space="preserve">Honorar weitere Leistungen Objektplanung Gebäude gemäß Vertrag § 3 (2.5): </t>
  </si>
  <si>
    <t>Summe Honorar weitere Leistungen:</t>
  </si>
  <si>
    <t>A.3.</t>
  </si>
  <si>
    <t xml:space="preserve">Honorar Besondere Leistungen Objektplanung Gebäude gemäß Vertrag § 3 (2.3): </t>
  </si>
  <si>
    <t>A.4.</t>
  </si>
  <si>
    <t xml:space="preserve">Summe Grundleistungen inkl. Umbauzuschlag Gebäudeteil A     </t>
  </si>
  <si>
    <t xml:space="preserve">Summe Grundleistungen Gebäudeteil B    </t>
  </si>
  <si>
    <t>Gesamthonorar ohne Nebenkosten (A.1.-A.4.)</t>
  </si>
  <si>
    <t>Modernisierung BSZ 12 Robert-Blum-Schule Haus 2 und 3-Feld-Sporthalle
Rosenowstraße 56, 04357 Leipzig
Los 1 – Vergabe der Objektplanung Gebäude</t>
  </si>
  <si>
    <t>Honorar Gundleistungen Objektplanung Gebäude - Gebäudeteil A Modernisierung BSZ 12 Haus 2</t>
  </si>
  <si>
    <t>Honorar Gundleistungen Objektplanung Gebäude - Gebäudeteil B Modernisierung Sporthalle</t>
  </si>
  <si>
    <t>Summe Honorar Besondere Leistungen:</t>
  </si>
  <si>
    <t>LP 2 - Aufstellen von Raumbüchern (gemäß Anlage 8)</t>
  </si>
  <si>
    <t>LP 3 - Fortschreiben von Raumbüchern (gemäß Anlage 8)</t>
  </si>
  <si>
    <t xml:space="preserve">Bereitstellung eines Austauschservers über den Planungs- und Ausführungszeitraum - Plattform zur Verteilung planungsrelevanter, projektbezogener Unterlagen unter Einhaltung des Datenschutzes (Nutzung durch Projektbeteiligte in Abstimmung mit dem AG, keine Verteilung an Dritte) </t>
  </si>
  <si>
    <r>
      <t xml:space="preserve">Honorar Grundleistungen 
</t>
    </r>
    <r>
      <rPr>
        <sz val="10"/>
        <rFont val="Arial"/>
        <family val="2"/>
      </rPr>
      <t>Angabe Faktor für Zu- oder Abschlag auf Basishonorar in Höhe von 785.749,65 Euro netto</t>
    </r>
    <r>
      <rPr>
        <b/>
        <sz val="10"/>
        <rFont val="Arial"/>
        <family val="2"/>
      </rPr>
      <t xml:space="preserve"> </t>
    </r>
    <r>
      <rPr>
        <sz val="8"/>
        <rFont val="Arial"/>
        <family val="2"/>
      </rPr>
      <t>(Basissatz, HZ III, anrechenb. Kosten einschl. mitzuverarbeitende Bausubstanz: 8.731.526,65 Euro netto, bei 100% Leistungsumfang für LP 1-9)</t>
    </r>
    <r>
      <rPr>
        <sz val="10"/>
        <rFont val="Arial"/>
        <family val="2"/>
      </rPr>
      <t xml:space="preserve">
</t>
    </r>
  </si>
  <si>
    <r>
      <t xml:space="preserve">Honorar Grundleistungen 
</t>
    </r>
    <r>
      <rPr>
        <sz val="10"/>
        <rFont val="Arial"/>
        <family val="2"/>
      </rPr>
      <t>Angabe Faktor für Zu- oder Abschlag auf Basishonorar in Höhe von 294.425,58 Euro netto</t>
    </r>
    <r>
      <rPr>
        <b/>
        <sz val="10"/>
        <rFont val="Arial"/>
        <family val="2"/>
      </rPr>
      <t xml:space="preserve"> </t>
    </r>
    <r>
      <rPr>
        <sz val="8"/>
        <rFont val="Arial"/>
        <family val="2"/>
      </rPr>
      <t>(Basissatz, HZ III, anrechenb. Kosten einschl. mitzuverarbeitende Bausubstanz: 2.872.505,04 Euro netto, bei 100% Leistungsumfang für LP 1-9)</t>
    </r>
    <r>
      <rPr>
        <sz val="10"/>
        <rFont val="Arial"/>
        <family val="2"/>
      </rPr>
      <t xml:space="preserve">
</t>
    </r>
  </si>
  <si>
    <r>
      <t>Honorardatenblatt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(Stand 09.10.2024)</t>
    </r>
  </si>
  <si>
    <t>Finales Honorarangebot des Büros  (Angabe Name+Adresse):</t>
  </si>
  <si>
    <r>
      <rPr>
        <u/>
        <sz val="10"/>
        <rFont val="Arial"/>
        <family val="2"/>
      </rPr>
      <t>Grundlagen finales Honorarangebot:</t>
    </r>
    <r>
      <rPr>
        <sz val="10"/>
        <rFont val="Arial"/>
        <family val="2"/>
      </rPr>
      <t xml:space="preserve">
siehe Vertragsentwurf und Projektbeschreibung des AG, evtl. Bieterinformationen, Vergabeverhandlung
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</si>
</sst>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&quot;€ / Std.&quot;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23">
    <xf numFmtId="0" fontId="0" fillId="0" borderId="0" xfId="0"/>
    <xf numFmtId="164" fontId="1" fillId="0" borderId="21" xfId="0" applyNumberFormat="1" applyFont="1" applyBorder="1" applyAlignment="1">
      <alignment vertical="center"/>
    </xf>
    <xf numFmtId="164" fontId="2" fillId="0" borderId="23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9" fillId="0" borderId="0" xfId="0" applyFont="1"/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49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4" fontId="2" fillId="0" borderId="21" xfId="0" applyNumberFormat="1" applyFont="1" applyBorder="1" applyAlignment="1">
      <alignment horizontal="center" vertical="center"/>
    </xf>
    <xf numFmtId="0" fontId="5" fillId="0" borderId="0" xfId="0" applyFont="1"/>
    <xf numFmtId="164" fontId="1" fillId="0" borderId="13" xfId="0" applyNumberFormat="1" applyFont="1" applyBorder="1" applyAlignment="1">
      <alignment vertical="center"/>
    </xf>
    <xf numFmtId="4" fontId="1" fillId="3" borderId="21" xfId="0" applyNumberFormat="1" applyFont="1" applyFill="1" applyBorder="1" applyAlignment="1" applyProtection="1">
      <alignment horizontal="center" vertical="center"/>
      <protection locked="0"/>
    </xf>
    <xf numFmtId="164" fontId="1" fillId="0" borderId="22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20" xfId="0" applyNumberFormat="1" applyFont="1" applyBorder="1" applyAlignment="1">
      <alignment vertical="center"/>
    </xf>
    <xf numFmtId="164" fontId="1" fillId="0" borderId="26" xfId="2" applyNumberFormat="1" applyFont="1" applyFill="1" applyBorder="1" applyAlignment="1" applyProtection="1">
      <alignment horizontal="center" vertical="center"/>
    </xf>
    <xf numFmtId="164" fontId="2" fillId="0" borderId="25" xfId="0" applyNumberFormat="1" applyFont="1" applyBorder="1" applyAlignment="1">
      <alignment vertical="center"/>
    </xf>
    <xf numFmtId="164" fontId="1" fillId="0" borderId="25" xfId="0" applyNumberFormat="1" applyFont="1" applyBorder="1" applyAlignment="1">
      <alignment vertical="center"/>
    </xf>
    <xf numFmtId="10" fontId="2" fillId="0" borderId="16" xfId="2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17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16" fontId="1" fillId="0" borderId="5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10" fontId="1" fillId="3" borderId="1" xfId="0" applyNumberFormat="1" applyFont="1" applyFill="1" applyBorder="1" applyAlignment="1" applyProtection="1">
      <alignment horizontal="center" vertical="center"/>
      <protection locked="0"/>
    </xf>
    <xf numFmtId="16" fontId="1" fillId="0" borderId="6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" fontId="2" fillId="0" borderId="15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/>
    </xf>
    <xf numFmtId="16" fontId="1" fillId="0" borderId="3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16" fontId="1" fillId="0" borderId="27" xfId="0" applyNumberFormat="1" applyFont="1" applyBorder="1" applyAlignment="1">
      <alignment horizontal="center" vertical="center" wrapText="1"/>
    </xf>
    <xf numFmtId="16" fontId="1" fillId="0" borderId="14" xfId="0" applyNumberFormat="1" applyFont="1" applyBorder="1" applyAlignment="1">
      <alignment horizontal="center" vertical="top" wrapText="1"/>
    </xf>
    <xf numFmtId="16" fontId="1" fillId="0" borderId="1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horizontal="right" vertical="center"/>
    </xf>
    <xf numFmtId="49" fontId="2" fillId="0" borderId="30" xfId="0" applyNumberFormat="1" applyFont="1" applyBorder="1" applyAlignment="1">
      <alignment horizontal="center" vertical="center" wrapText="1"/>
    </xf>
    <xf numFmtId="164" fontId="1" fillId="0" borderId="0" xfId="0" applyNumberFormat="1" applyFont="1"/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 indent="6"/>
    </xf>
    <xf numFmtId="0" fontId="2" fillId="0" borderId="3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49" fontId="2" fillId="4" borderId="15" xfId="0" applyNumberFormat="1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vertical="center"/>
    </xf>
    <xf numFmtId="0" fontId="2" fillId="4" borderId="34" xfId="0" applyFont="1" applyFill="1" applyBorder="1" applyAlignment="1">
      <alignment vertical="center"/>
    </xf>
    <xf numFmtId="0" fontId="2" fillId="4" borderId="25" xfId="0" applyFont="1" applyFill="1" applyBorder="1" applyAlignment="1">
      <alignment horizontal="right" vertical="center"/>
    </xf>
    <xf numFmtId="0" fontId="2" fillId="0" borderId="34" xfId="0" applyFont="1" applyBorder="1" applyAlignment="1">
      <alignment vertical="center" wrapText="1"/>
    </xf>
    <xf numFmtId="164" fontId="1" fillId="0" borderId="34" xfId="0" applyNumberFormat="1" applyFont="1" applyBorder="1" applyAlignment="1">
      <alignment vertical="center"/>
    </xf>
    <xf numFmtId="4" fontId="2" fillId="0" borderId="26" xfId="0" applyNumberFormat="1" applyFont="1" applyBorder="1" applyAlignment="1">
      <alignment horizontal="center" vertical="center"/>
    </xf>
    <xf numFmtId="164" fontId="2" fillId="0" borderId="35" xfId="0" applyNumberFormat="1" applyFont="1" applyBorder="1" applyAlignment="1">
      <alignment vertical="center"/>
    </xf>
    <xf numFmtId="0" fontId="0" fillId="0" borderId="17" xfId="0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0" borderId="24" xfId="0" applyFont="1" applyBorder="1" applyAlignment="1">
      <alignment vertical="center" wrapText="1"/>
    </xf>
    <xf numFmtId="0" fontId="2" fillId="4" borderId="25" xfId="0" applyFont="1" applyFill="1" applyBorder="1" applyAlignment="1">
      <alignment vertical="center"/>
    </xf>
    <xf numFmtId="164" fontId="9" fillId="0" borderId="0" xfId="0" applyNumberFormat="1" applyFont="1"/>
    <xf numFmtId="164" fontId="4" fillId="0" borderId="0" xfId="0" applyNumberFormat="1" applyFont="1" applyAlignment="1">
      <alignment vertical="top"/>
    </xf>
    <xf numFmtId="164" fontId="6" fillId="0" borderId="0" xfId="0" applyNumberFormat="1" applyFont="1" applyAlignment="1">
      <alignment vertical="top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 vertical="top"/>
    </xf>
    <xf numFmtId="164" fontId="2" fillId="0" borderId="0" xfId="0" applyNumberFormat="1" applyFont="1" applyAlignment="1">
      <alignment vertical="center"/>
    </xf>
    <xf numFmtId="164" fontId="5" fillId="0" borderId="0" xfId="0" applyNumberFormat="1" applyFont="1"/>
    <xf numFmtId="16" fontId="13" fillId="0" borderId="5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vertical="center"/>
    </xf>
    <xf numFmtId="0" fontId="1" fillId="0" borderId="31" xfId="0" applyFont="1" applyBorder="1" applyAlignment="1">
      <alignment vertical="center" wrapText="1"/>
    </xf>
    <xf numFmtId="10" fontId="1" fillId="3" borderId="32" xfId="0" applyNumberFormat="1" applyFont="1" applyFill="1" applyBorder="1" applyAlignment="1" applyProtection="1">
      <alignment horizontal="center" vertical="center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" fillId="3" borderId="29" xfId="0" applyFont="1" applyFill="1" applyBorder="1" applyAlignment="1" applyProtection="1">
      <alignment horizontal="left" vertical="top" wrapText="1"/>
      <protection locked="0"/>
    </xf>
    <xf numFmtId="0" fontId="5" fillId="3" borderId="19" xfId="0" applyFont="1" applyFill="1" applyBorder="1" applyAlignment="1" applyProtection="1">
      <alignment horizontal="left" vertical="top" wrapText="1"/>
      <protection locked="0"/>
    </xf>
    <xf numFmtId="0" fontId="5" fillId="3" borderId="28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165" fontId="1" fillId="3" borderId="24" xfId="0" applyNumberFormat="1" applyFont="1" applyFill="1" applyBorder="1" applyAlignment="1" applyProtection="1">
      <alignment horizontal="center" vertical="center"/>
      <protection locked="0"/>
    </xf>
    <xf numFmtId="165" fontId="1" fillId="3" borderId="28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165" fontId="1" fillId="3" borderId="12" xfId="0" applyNumberFormat="1" applyFont="1" applyFill="1" applyBorder="1" applyAlignment="1" applyProtection="1">
      <alignment horizontal="center" vertical="center"/>
      <protection locked="0"/>
    </xf>
    <xf numFmtId="165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11" fillId="0" borderId="22" xfId="0" applyFont="1" applyBorder="1" applyAlignment="1">
      <alignment horizontal="right" vertical="center" wrapText="1"/>
    </xf>
    <xf numFmtId="0" fontId="11" fillId="0" borderId="21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left" vertical="top"/>
    </xf>
    <xf numFmtId="49" fontId="2" fillId="3" borderId="7" xfId="0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1" fillId="0" borderId="30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16" fontId="1" fillId="0" borderId="14" xfId="0" applyNumberFormat="1" applyFont="1" applyBorder="1" applyAlignment="1">
      <alignment horizontal="center" vertical="center" wrapText="1"/>
    </xf>
    <xf numFmtId="16" fontId="1" fillId="0" borderId="6" xfId="0" applyNumberFormat="1" applyFont="1" applyBorder="1" applyAlignment="1">
      <alignment horizontal="center" vertical="center" wrapText="1"/>
    </xf>
    <xf numFmtId="164" fontId="1" fillId="3" borderId="12" xfId="0" applyNumberFormat="1" applyFont="1" applyFill="1" applyBorder="1" applyAlignment="1" applyProtection="1">
      <alignment horizontal="center" vertical="center"/>
      <protection locked="0"/>
    </xf>
    <xf numFmtId="164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24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16" fontId="1" fillId="0" borderId="5" xfId="0" applyNumberFormat="1" applyFont="1" applyBorder="1" applyAlignment="1">
      <alignment horizontal="center" vertical="center" wrapText="1"/>
    </xf>
  </cellXfs>
  <cellStyles count="3">
    <cellStyle name="Prozent" xfId="2" builtinId="5"/>
    <cellStyle name="Prozent 2" xfId="1" xr:uid="{00000000-0005-0000-0000-000000000000}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8"/>
  <sheetViews>
    <sheetView tabSelected="1" showRuler="0" topLeftCell="A4" zoomScaleNormal="100" workbookViewId="0">
      <selection activeCell="C4" sqref="C4:F4"/>
    </sheetView>
  </sheetViews>
  <sheetFormatPr baseColWidth="10" defaultColWidth="11.42578125" defaultRowHeight="12.75" x14ac:dyDescent="0.2"/>
  <cols>
    <col min="1" max="1" width="7" style="14" bestFit="1" customWidth="1"/>
    <col min="2" max="2" width="42" style="14" customWidth="1"/>
    <col min="3" max="3" width="15.85546875" style="14" customWidth="1"/>
    <col min="4" max="4" width="16" style="14" customWidth="1"/>
    <col min="5" max="5" width="14.5703125" style="14" customWidth="1"/>
    <col min="6" max="6" width="16.28515625" style="14" customWidth="1"/>
    <col min="7" max="7" width="6.42578125" style="14" customWidth="1"/>
    <col min="8" max="8" width="11.42578125" style="14"/>
    <col min="9" max="9" width="11.7109375" style="14" bestFit="1" customWidth="1"/>
    <col min="10" max="13" width="11.42578125" style="14"/>
    <col min="14" max="14" width="11.42578125" style="71"/>
    <col min="15" max="16" width="14.28515625" style="71" bestFit="1" customWidth="1"/>
    <col min="17" max="17" width="13.28515625" style="71" bestFit="1" customWidth="1"/>
    <col min="18" max="16384" width="11.42578125" style="14"/>
  </cols>
  <sheetData>
    <row r="1" spans="1:18" s="6" customFormat="1" ht="39.75" customHeight="1" x14ac:dyDescent="0.25">
      <c r="A1" s="97" t="s">
        <v>56</v>
      </c>
      <c r="B1" s="98"/>
      <c r="C1" s="98"/>
      <c r="D1" s="98"/>
      <c r="E1" s="96" t="s">
        <v>65</v>
      </c>
      <c r="F1" s="96"/>
      <c r="N1" s="64"/>
      <c r="O1" s="64"/>
      <c r="P1" s="64"/>
      <c r="Q1" s="64"/>
    </row>
    <row r="2" spans="1:18" s="7" customFormat="1" ht="8.25" customHeight="1" x14ac:dyDescent="0.2">
      <c r="A2" s="98"/>
      <c r="B2" s="98"/>
      <c r="C2" s="98"/>
      <c r="D2" s="98"/>
      <c r="E2" s="41"/>
      <c r="F2" s="42"/>
      <c r="N2" s="65"/>
      <c r="O2" s="65"/>
      <c r="P2" s="65"/>
      <c r="Q2" s="65"/>
    </row>
    <row r="3" spans="1:18" s="7" customFormat="1" ht="16.5" customHeight="1" thickBot="1" x14ac:dyDescent="0.25">
      <c r="A3" s="41"/>
      <c r="B3" s="41"/>
      <c r="C3" s="107" t="s">
        <v>66</v>
      </c>
      <c r="D3" s="107"/>
      <c r="E3" s="107"/>
      <c r="F3" s="107"/>
      <c r="N3" s="65"/>
      <c r="O3" s="65"/>
      <c r="P3" s="65"/>
      <c r="Q3" s="65"/>
    </row>
    <row r="4" spans="1:18" s="8" customFormat="1" ht="50.25" customHeight="1" thickBot="1" x14ac:dyDescent="0.25">
      <c r="A4" s="99" t="s">
        <v>67</v>
      </c>
      <c r="B4" s="100"/>
      <c r="C4" s="104"/>
      <c r="D4" s="105"/>
      <c r="E4" s="105"/>
      <c r="F4" s="106"/>
      <c r="N4" s="66"/>
      <c r="O4" s="66"/>
      <c r="P4" s="66"/>
      <c r="Q4" s="66"/>
    </row>
    <row r="5" spans="1:18" s="5" customFormat="1" ht="13.5" thickBot="1" x14ac:dyDescent="0.25">
      <c r="A5" s="9"/>
      <c r="B5" s="10"/>
      <c r="C5" s="10"/>
      <c r="D5" s="10"/>
      <c r="E5" s="10"/>
      <c r="F5" s="43"/>
      <c r="N5" s="67"/>
      <c r="O5" s="67"/>
      <c r="P5" s="67"/>
      <c r="Q5" s="67"/>
    </row>
    <row r="6" spans="1:18" s="5" customFormat="1" ht="13.5" thickBot="1" x14ac:dyDescent="0.25">
      <c r="A6" s="101" t="s">
        <v>3</v>
      </c>
      <c r="B6" s="102"/>
      <c r="C6" s="102"/>
      <c r="D6" s="102"/>
      <c r="E6" s="102"/>
      <c r="F6" s="103"/>
      <c r="N6" s="67"/>
      <c r="O6" s="67"/>
      <c r="P6" s="67"/>
      <c r="Q6" s="67"/>
    </row>
    <row r="7" spans="1:18" s="5" customFormat="1" ht="13.5" thickBot="1" x14ac:dyDescent="0.25">
      <c r="A7" s="44"/>
      <c r="B7" s="44"/>
      <c r="C7" s="44"/>
      <c r="D7" s="44"/>
      <c r="E7" s="44"/>
      <c r="F7" s="44"/>
      <c r="N7" s="67"/>
      <c r="O7" s="67"/>
      <c r="P7" s="67"/>
      <c r="Q7" s="67"/>
    </row>
    <row r="8" spans="1:18" s="11" customFormat="1" ht="21" customHeight="1" x14ac:dyDescent="0.2">
      <c r="A8" s="31" t="s">
        <v>18</v>
      </c>
      <c r="B8" s="59" t="s">
        <v>33</v>
      </c>
      <c r="C8" s="60"/>
      <c r="D8" s="60"/>
      <c r="E8" s="60"/>
      <c r="F8" s="61"/>
      <c r="G8" s="4"/>
      <c r="N8" s="68"/>
      <c r="O8" s="68"/>
      <c r="P8" s="68"/>
      <c r="Q8" s="68"/>
    </row>
    <row r="9" spans="1:18" s="24" customFormat="1" ht="15" customHeight="1" x14ac:dyDescent="0.2">
      <c r="A9" s="50" t="s">
        <v>12</v>
      </c>
      <c r="B9" s="51" t="s">
        <v>57</v>
      </c>
      <c r="C9" s="52"/>
      <c r="D9" s="52"/>
      <c r="E9" s="52"/>
      <c r="F9" s="63"/>
      <c r="N9" s="69"/>
      <c r="O9" s="69"/>
      <c r="P9" s="69"/>
      <c r="Q9" s="69"/>
    </row>
    <row r="10" spans="1:18" s="24" customFormat="1" ht="21" customHeight="1" x14ac:dyDescent="0.2">
      <c r="A10" s="32" t="s">
        <v>9</v>
      </c>
      <c r="B10" s="108" t="s">
        <v>0</v>
      </c>
      <c r="C10" s="109"/>
      <c r="D10" s="48" t="s">
        <v>2</v>
      </c>
      <c r="E10" s="48" t="s">
        <v>5</v>
      </c>
      <c r="F10" s="49" t="s">
        <v>1</v>
      </c>
      <c r="N10" s="69"/>
      <c r="O10" s="69"/>
      <c r="P10" s="69"/>
      <c r="Q10" s="69"/>
    </row>
    <row r="11" spans="1:18" s="12" customFormat="1" ht="64.900000000000006" customHeight="1" x14ac:dyDescent="0.2">
      <c r="A11" s="39"/>
      <c r="B11" s="110" t="s">
        <v>63</v>
      </c>
      <c r="C11" s="111"/>
      <c r="D11" s="3">
        <v>785749.65</v>
      </c>
      <c r="E11" s="37" t="s">
        <v>27</v>
      </c>
      <c r="F11" s="15"/>
      <c r="I11" s="45"/>
      <c r="N11" s="45"/>
      <c r="O11" s="45"/>
      <c r="P11" s="45"/>
      <c r="Q11" s="45"/>
    </row>
    <row r="12" spans="1:18" s="5" customFormat="1" ht="21" customHeight="1" x14ac:dyDescent="0.2">
      <c r="A12" s="27"/>
      <c r="B12" s="47" t="s">
        <v>38</v>
      </c>
      <c r="C12" s="46"/>
      <c r="D12" s="1">
        <f>(0.02*D$11)</f>
        <v>15714.993</v>
      </c>
      <c r="E12" s="16"/>
      <c r="F12" s="15">
        <f t="shared" ref="F12:F20" si="0">($D12*E12)</f>
        <v>0</v>
      </c>
      <c r="N12" s="67"/>
      <c r="O12" s="67"/>
      <c r="P12" s="67"/>
      <c r="Q12" s="67"/>
      <c r="R12" s="67"/>
    </row>
    <row r="13" spans="1:18" s="5" customFormat="1" ht="21" customHeight="1" x14ac:dyDescent="0.2">
      <c r="A13" s="27"/>
      <c r="B13" s="47" t="s">
        <v>39</v>
      </c>
      <c r="C13" s="46"/>
      <c r="D13" s="1">
        <f>(0.07*D$11)</f>
        <v>55002.475500000008</v>
      </c>
      <c r="E13" s="16"/>
      <c r="F13" s="15">
        <f t="shared" si="0"/>
        <v>0</v>
      </c>
      <c r="N13" s="67"/>
      <c r="O13" s="67"/>
      <c r="P13" s="67"/>
      <c r="Q13" s="67"/>
    </row>
    <row r="14" spans="1:18" s="5" customFormat="1" ht="21" customHeight="1" x14ac:dyDescent="0.2">
      <c r="A14" s="27"/>
      <c r="B14" s="47" t="s">
        <v>40</v>
      </c>
      <c r="C14" s="46"/>
      <c r="D14" s="1">
        <f>ROUND(0.15*D$11,2)</f>
        <v>117862.45</v>
      </c>
      <c r="E14" s="16"/>
      <c r="F14" s="15">
        <f t="shared" si="0"/>
        <v>0</v>
      </c>
      <c r="N14" s="67"/>
      <c r="O14" s="67"/>
      <c r="P14" s="67"/>
      <c r="Q14" s="67"/>
    </row>
    <row r="15" spans="1:18" s="5" customFormat="1" ht="21" customHeight="1" x14ac:dyDescent="0.2">
      <c r="A15" s="27"/>
      <c r="B15" s="47" t="s">
        <v>41</v>
      </c>
      <c r="C15" s="46"/>
      <c r="D15" s="1">
        <f>ROUND(0.03*D$11,2)</f>
        <v>23572.49</v>
      </c>
      <c r="E15" s="16"/>
      <c r="F15" s="15">
        <f t="shared" si="0"/>
        <v>0</v>
      </c>
      <c r="N15" s="67"/>
      <c r="O15" s="67"/>
      <c r="P15" s="67"/>
      <c r="Q15" s="67"/>
    </row>
    <row r="16" spans="1:18" s="5" customFormat="1" ht="21" customHeight="1" x14ac:dyDescent="0.2">
      <c r="A16" s="27"/>
      <c r="B16" s="47" t="s">
        <v>42</v>
      </c>
      <c r="C16" s="46"/>
      <c r="D16" s="1">
        <f>ROUND(0.25*D$11,2)</f>
        <v>196437.41</v>
      </c>
      <c r="E16" s="16"/>
      <c r="F16" s="15">
        <f t="shared" si="0"/>
        <v>0</v>
      </c>
      <c r="N16" s="67"/>
      <c r="O16" s="67"/>
      <c r="P16" s="67"/>
      <c r="Q16" s="67"/>
    </row>
    <row r="17" spans="1:18" s="5" customFormat="1" ht="21" customHeight="1" x14ac:dyDescent="0.2">
      <c r="A17" s="27"/>
      <c r="B17" s="47" t="s">
        <v>37</v>
      </c>
      <c r="C17" s="46"/>
      <c r="D17" s="1">
        <f>(0.1*D$11)</f>
        <v>78574.965000000011</v>
      </c>
      <c r="E17" s="16"/>
      <c r="F17" s="15">
        <f t="shared" si="0"/>
        <v>0</v>
      </c>
      <c r="N17" s="67"/>
      <c r="O17" s="67"/>
      <c r="P17" s="67"/>
      <c r="Q17" s="67"/>
    </row>
    <row r="18" spans="1:18" s="5" customFormat="1" ht="21" customHeight="1" x14ac:dyDescent="0.2">
      <c r="A18" s="27"/>
      <c r="B18" s="47" t="s">
        <v>34</v>
      </c>
      <c r="C18" s="46"/>
      <c r="D18" s="1">
        <f>ROUND(0.04*D$11,2)</f>
        <v>31429.99</v>
      </c>
      <c r="E18" s="16"/>
      <c r="F18" s="15">
        <f t="shared" si="0"/>
        <v>0</v>
      </c>
      <c r="N18" s="67"/>
      <c r="O18" s="67"/>
      <c r="P18" s="67"/>
      <c r="Q18" s="67"/>
    </row>
    <row r="19" spans="1:18" s="5" customFormat="1" ht="21" customHeight="1" x14ac:dyDescent="0.2">
      <c r="A19" s="27"/>
      <c r="B19" s="47" t="s">
        <v>36</v>
      </c>
      <c r="C19" s="46"/>
      <c r="D19" s="1">
        <f>(0.32*D$11)</f>
        <v>251439.88800000001</v>
      </c>
      <c r="E19" s="16"/>
      <c r="F19" s="15">
        <f t="shared" si="0"/>
        <v>0</v>
      </c>
      <c r="N19" s="67"/>
      <c r="O19" s="67"/>
      <c r="P19" s="67"/>
      <c r="Q19" s="67"/>
    </row>
    <row r="20" spans="1:18" s="5" customFormat="1" ht="21" customHeight="1" x14ac:dyDescent="0.2">
      <c r="A20" s="27"/>
      <c r="B20" s="47" t="s">
        <v>35</v>
      </c>
      <c r="C20" s="46"/>
      <c r="D20" s="1">
        <f>(0.02*D$11)</f>
        <v>15714.993</v>
      </c>
      <c r="E20" s="16"/>
      <c r="F20" s="15">
        <f t="shared" si="0"/>
        <v>0</v>
      </c>
      <c r="N20" s="67"/>
      <c r="O20" s="67"/>
      <c r="P20" s="67"/>
      <c r="Q20" s="67"/>
    </row>
    <row r="21" spans="1:18" s="5" customFormat="1" ht="20.100000000000001" customHeight="1" x14ac:dyDescent="0.2">
      <c r="A21" s="27"/>
      <c r="B21" s="112" t="s">
        <v>47</v>
      </c>
      <c r="C21" s="113"/>
      <c r="D21" s="3">
        <f>SUM(D12:D20)</f>
        <v>785749.65450000006</v>
      </c>
      <c r="E21" s="13"/>
      <c r="F21" s="2">
        <f>SUM(F12:F20)</f>
        <v>0</v>
      </c>
      <c r="N21" s="67"/>
      <c r="O21" s="67"/>
      <c r="P21" s="67"/>
      <c r="Q21" s="67"/>
    </row>
    <row r="22" spans="1:18" s="73" customFormat="1" ht="21" customHeight="1" x14ac:dyDescent="0.2">
      <c r="A22" s="72"/>
      <c r="B22" s="75" t="s">
        <v>44</v>
      </c>
      <c r="C22" s="114" t="s">
        <v>11</v>
      </c>
      <c r="D22" s="115"/>
      <c r="E22" s="76"/>
      <c r="F22" s="22">
        <f>ROUND(E22*F21,2)</f>
        <v>0</v>
      </c>
      <c r="N22" s="74"/>
      <c r="O22" s="74"/>
      <c r="P22" s="74"/>
      <c r="Q22" s="74"/>
    </row>
    <row r="23" spans="1:18" s="5" customFormat="1" ht="20.100000000000001" customHeight="1" thickBot="1" x14ac:dyDescent="0.25">
      <c r="A23" s="30"/>
      <c r="B23" s="120" t="s">
        <v>53</v>
      </c>
      <c r="C23" s="121"/>
      <c r="D23" s="121"/>
      <c r="E23" s="58"/>
      <c r="F23" s="19">
        <f>SUM(F21:F22)</f>
        <v>0</v>
      </c>
      <c r="N23" s="67"/>
      <c r="O23" s="67"/>
      <c r="P23" s="67"/>
      <c r="Q23" s="67"/>
    </row>
    <row r="24" spans="1:18" s="24" customFormat="1" ht="15" customHeight="1" x14ac:dyDescent="0.2">
      <c r="A24" s="50" t="s">
        <v>13</v>
      </c>
      <c r="B24" s="51" t="s">
        <v>58</v>
      </c>
      <c r="C24" s="52"/>
      <c r="D24" s="52"/>
      <c r="E24" s="52"/>
      <c r="F24" s="63"/>
      <c r="N24" s="69"/>
      <c r="O24" s="69"/>
      <c r="P24" s="69"/>
      <c r="Q24" s="69"/>
    </row>
    <row r="25" spans="1:18" s="24" customFormat="1" ht="21" customHeight="1" x14ac:dyDescent="0.2">
      <c r="A25" s="32" t="s">
        <v>9</v>
      </c>
      <c r="B25" s="108" t="s">
        <v>0</v>
      </c>
      <c r="C25" s="109"/>
      <c r="D25" s="48" t="s">
        <v>2</v>
      </c>
      <c r="E25" s="48" t="s">
        <v>5</v>
      </c>
      <c r="F25" s="49" t="s">
        <v>1</v>
      </c>
      <c r="N25" s="69"/>
      <c r="O25" s="69"/>
      <c r="P25" s="69"/>
      <c r="Q25" s="69"/>
    </row>
    <row r="26" spans="1:18" s="12" customFormat="1" ht="64.150000000000006" customHeight="1" x14ac:dyDescent="0.2">
      <c r="A26" s="39"/>
      <c r="B26" s="110" t="s">
        <v>64</v>
      </c>
      <c r="C26" s="111"/>
      <c r="D26" s="3">
        <v>294425.58</v>
      </c>
      <c r="E26" s="37" t="s">
        <v>27</v>
      </c>
      <c r="F26" s="15"/>
      <c r="I26" s="45"/>
      <c r="N26" s="45"/>
      <c r="O26" s="45"/>
      <c r="P26" s="45"/>
      <c r="Q26" s="45"/>
    </row>
    <row r="27" spans="1:18" s="5" customFormat="1" ht="21" customHeight="1" x14ac:dyDescent="0.2">
      <c r="A27" s="27"/>
      <c r="B27" s="47" t="s">
        <v>38</v>
      </c>
      <c r="C27" s="46"/>
      <c r="D27" s="1">
        <f>(0.02*D$26)</f>
        <v>5888.5116000000007</v>
      </c>
      <c r="E27" s="16"/>
      <c r="F27" s="15">
        <f t="shared" ref="F27:F35" si="1">($D27*E27)</f>
        <v>0</v>
      </c>
      <c r="N27" s="67"/>
      <c r="O27" s="67"/>
      <c r="P27" s="67"/>
      <c r="Q27" s="67"/>
      <c r="R27" s="67"/>
    </row>
    <row r="28" spans="1:18" s="5" customFormat="1" ht="21" customHeight="1" x14ac:dyDescent="0.2">
      <c r="A28" s="27"/>
      <c r="B28" s="47" t="s">
        <v>39</v>
      </c>
      <c r="C28" s="46"/>
      <c r="D28" s="1">
        <f>(0.07*D$26)</f>
        <v>20609.790600000004</v>
      </c>
      <c r="E28" s="16"/>
      <c r="F28" s="15">
        <f t="shared" si="1"/>
        <v>0</v>
      </c>
      <c r="N28" s="67"/>
      <c r="O28" s="67"/>
      <c r="P28" s="67"/>
      <c r="Q28" s="67"/>
    </row>
    <row r="29" spans="1:18" s="5" customFormat="1" ht="21" customHeight="1" x14ac:dyDescent="0.2">
      <c r="A29" s="27"/>
      <c r="B29" s="47" t="s">
        <v>40</v>
      </c>
      <c r="C29" s="46"/>
      <c r="D29" s="1">
        <f>(0.15*D$26)</f>
        <v>44163.837</v>
      </c>
      <c r="E29" s="16"/>
      <c r="F29" s="15">
        <f t="shared" si="1"/>
        <v>0</v>
      </c>
      <c r="N29" s="67"/>
      <c r="O29" s="67"/>
      <c r="P29" s="67"/>
      <c r="Q29" s="67"/>
    </row>
    <row r="30" spans="1:18" s="5" customFormat="1" ht="21" customHeight="1" x14ac:dyDescent="0.2">
      <c r="A30" s="27"/>
      <c r="B30" s="47" t="s">
        <v>41</v>
      </c>
      <c r="C30" s="46"/>
      <c r="D30" s="1">
        <f>(0.03*D$26)</f>
        <v>8832.7674000000006</v>
      </c>
      <c r="E30" s="16"/>
      <c r="F30" s="15">
        <f t="shared" si="1"/>
        <v>0</v>
      </c>
      <c r="N30" s="67"/>
      <c r="O30" s="67"/>
      <c r="P30" s="67"/>
      <c r="Q30" s="67"/>
    </row>
    <row r="31" spans="1:18" s="5" customFormat="1" ht="21" customHeight="1" x14ac:dyDescent="0.2">
      <c r="A31" s="27"/>
      <c r="B31" s="47" t="s">
        <v>42</v>
      </c>
      <c r="C31" s="46"/>
      <c r="D31" s="1">
        <f>(0.25*D$26)</f>
        <v>73606.395000000004</v>
      </c>
      <c r="E31" s="16"/>
      <c r="F31" s="15">
        <f t="shared" si="1"/>
        <v>0</v>
      </c>
      <c r="N31" s="67"/>
      <c r="O31" s="67"/>
      <c r="P31" s="67"/>
      <c r="Q31" s="67"/>
    </row>
    <row r="32" spans="1:18" s="5" customFormat="1" ht="21" customHeight="1" x14ac:dyDescent="0.2">
      <c r="A32" s="27"/>
      <c r="B32" s="47" t="s">
        <v>37</v>
      </c>
      <c r="C32" s="46"/>
      <c r="D32" s="1">
        <f>(0.1*D$26)</f>
        <v>29442.558000000005</v>
      </c>
      <c r="E32" s="16"/>
      <c r="F32" s="15">
        <f t="shared" si="1"/>
        <v>0</v>
      </c>
      <c r="N32" s="67"/>
      <c r="O32" s="67"/>
      <c r="P32" s="67"/>
      <c r="Q32" s="67"/>
    </row>
    <row r="33" spans="1:17" s="5" customFormat="1" ht="21" customHeight="1" x14ac:dyDescent="0.2">
      <c r="A33" s="27"/>
      <c r="B33" s="47" t="s">
        <v>34</v>
      </c>
      <c r="C33" s="46"/>
      <c r="D33" s="1">
        <f>(0.04*D$26)</f>
        <v>11777.023200000001</v>
      </c>
      <c r="E33" s="16"/>
      <c r="F33" s="15">
        <f t="shared" si="1"/>
        <v>0</v>
      </c>
      <c r="N33" s="67"/>
      <c r="O33" s="67"/>
      <c r="P33" s="67"/>
      <c r="Q33" s="67"/>
    </row>
    <row r="34" spans="1:17" s="5" customFormat="1" ht="21" customHeight="1" x14ac:dyDescent="0.2">
      <c r="A34" s="27"/>
      <c r="B34" s="47" t="s">
        <v>36</v>
      </c>
      <c r="C34" s="46"/>
      <c r="D34" s="1">
        <f>(0.32*D$26)</f>
        <v>94216.185600000012</v>
      </c>
      <c r="E34" s="16"/>
      <c r="F34" s="15">
        <f t="shared" si="1"/>
        <v>0</v>
      </c>
      <c r="N34" s="67"/>
      <c r="O34" s="67"/>
      <c r="P34" s="67"/>
      <c r="Q34" s="67"/>
    </row>
    <row r="35" spans="1:17" s="5" customFormat="1" ht="21" customHeight="1" x14ac:dyDescent="0.2">
      <c r="A35" s="27"/>
      <c r="B35" s="47" t="s">
        <v>35</v>
      </c>
      <c r="C35" s="46"/>
      <c r="D35" s="1">
        <f>(0.02*D$26)</f>
        <v>5888.5116000000007</v>
      </c>
      <c r="E35" s="16"/>
      <c r="F35" s="15">
        <f t="shared" si="1"/>
        <v>0</v>
      </c>
      <c r="N35" s="67"/>
      <c r="O35" s="67"/>
      <c r="P35" s="67"/>
      <c r="Q35" s="67"/>
    </row>
    <row r="36" spans="1:17" s="5" customFormat="1" ht="20.100000000000001" customHeight="1" x14ac:dyDescent="0.2">
      <c r="A36" s="27"/>
      <c r="B36" s="112" t="s">
        <v>47</v>
      </c>
      <c r="C36" s="113"/>
      <c r="D36" s="3">
        <f>SUM(D27:D35)</f>
        <v>294425.58000000007</v>
      </c>
      <c r="E36" s="13"/>
      <c r="F36" s="2">
        <f>SUM(F27:F35)</f>
        <v>0</v>
      </c>
      <c r="N36" s="67"/>
      <c r="O36" s="67"/>
      <c r="P36" s="67"/>
      <c r="Q36" s="67"/>
    </row>
    <row r="37" spans="1:17" s="73" customFormat="1" ht="21" customHeight="1" x14ac:dyDescent="0.2">
      <c r="A37" s="72"/>
      <c r="B37" s="75" t="s">
        <v>44</v>
      </c>
      <c r="C37" s="114" t="s">
        <v>11</v>
      </c>
      <c r="D37" s="115"/>
      <c r="E37" s="76"/>
      <c r="F37" s="22">
        <f>ROUND(E37*F36,2)</f>
        <v>0</v>
      </c>
      <c r="N37" s="74"/>
      <c r="O37" s="74"/>
      <c r="P37" s="74"/>
      <c r="Q37" s="74"/>
    </row>
    <row r="38" spans="1:17" s="5" customFormat="1" ht="20.100000000000001" customHeight="1" thickBot="1" x14ac:dyDescent="0.25">
      <c r="A38" s="30"/>
      <c r="B38" s="120" t="s">
        <v>54</v>
      </c>
      <c r="C38" s="121"/>
      <c r="D38" s="121"/>
      <c r="E38" s="58"/>
      <c r="F38" s="19">
        <f>SUM(F36:F37)</f>
        <v>0</v>
      </c>
      <c r="N38" s="67"/>
      <c r="O38" s="67"/>
      <c r="P38" s="67"/>
      <c r="Q38" s="67"/>
    </row>
    <row r="39" spans="1:17" s="24" customFormat="1" ht="15" customHeight="1" x14ac:dyDescent="0.2">
      <c r="A39" s="50" t="s">
        <v>50</v>
      </c>
      <c r="B39" s="51" t="s">
        <v>51</v>
      </c>
      <c r="C39" s="52"/>
      <c r="D39" s="52"/>
      <c r="E39" s="52"/>
      <c r="F39" s="53" t="s">
        <v>45</v>
      </c>
      <c r="N39" s="69"/>
      <c r="O39" s="69"/>
      <c r="P39" s="69"/>
      <c r="Q39" s="69"/>
    </row>
    <row r="40" spans="1:17" s="5" customFormat="1" ht="21" customHeight="1" x14ac:dyDescent="0.2">
      <c r="A40" s="116"/>
      <c r="B40" s="87" t="s">
        <v>60</v>
      </c>
      <c r="C40" s="88"/>
      <c r="D40" s="88"/>
      <c r="E40" s="118"/>
      <c r="F40" s="119"/>
      <c r="N40" s="67"/>
      <c r="O40" s="67"/>
      <c r="P40" s="67"/>
      <c r="Q40" s="67"/>
    </row>
    <row r="41" spans="1:17" s="5" customFormat="1" ht="21" customHeight="1" x14ac:dyDescent="0.2">
      <c r="A41" s="122"/>
      <c r="B41" s="87" t="s">
        <v>61</v>
      </c>
      <c r="C41" s="88"/>
      <c r="D41" s="88"/>
      <c r="E41" s="118"/>
      <c r="F41" s="119"/>
      <c r="N41" s="67"/>
      <c r="O41" s="67"/>
      <c r="P41" s="67"/>
      <c r="Q41" s="67"/>
    </row>
    <row r="42" spans="1:17" s="5" customFormat="1" ht="20.100000000000001" customHeight="1" thickBot="1" x14ac:dyDescent="0.25">
      <c r="A42" s="117"/>
      <c r="B42" s="62" t="s">
        <v>59</v>
      </c>
      <c r="C42" s="36"/>
      <c r="D42" s="36"/>
      <c r="E42" s="94">
        <f>SUM(E40:F41)</f>
        <v>0</v>
      </c>
      <c r="F42" s="95"/>
      <c r="N42" s="67"/>
      <c r="O42" s="67"/>
      <c r="P42" s="67"/>
      <c r="Q42" s="67"/>
    </row>
    <row r="43" spans="1:17" s="24" customFormat="1" ht="15" customHeight="1" x14ac:dyDescent="0.2">
      <c r="A43" s="50" t="s">
        <v>52</v>
      </c>
      <c r="B43" s="51" t="s">
        <v>48</v>
      </c>
      <c r="C43" s="52"/>
      <c r="D43" s="52"/>
      <c r="E43" s="52"/>
      <c r="F43" s="53" t="s">
        <v>45</v>
      </c>
      <c r="N43" s="69"/>
      <c r="O43" s="69"/>
      <c r="P43" s="69"/>
      <c r="Q43" s="69"/>
    </row>
    <row r="44" spans="1:17" s="5" customFormat="1" ht="66" customHeight="1" x14ac:dyDescent="0.2">
      <c r="A44" s="116"/>
      <c r="B44" s="87" t="s">
        <v>62</v>
      </c>
      <c r="C44" s="88"/>
      <c r="D44" s="88"/>
      <c r="E44" s="118"/>
      <c r="F44" s="119"/>
      <c r="N44" s="67"/>
      <c r="O44" s="67"/>
      <c r="P44" s="67"/>
      <c r="Q44" s="67"/>
    </row>
    <row r="45" spans="1:17" s="5" customFormat="1" ht="20.100000000000001" customHeight="1" thickBot="1" x14ac:dyDescent="0.25">
      <c r="A45" s="117"/>
      <c r="B45" s="62" t="s">
        <v>49</v>
      </c>
      <c r="C45" s="36"/>
      <c r="D45" s="36"/>
      <c r="E45" s="94">
        <f>SUM(E44:F44)</f>
        <v>0</v>
      </c>
      <c r="F45" s="95"/>
      <c r="N45" s="67"/>
      <c r="O45" s="67"/>
      <c r="P45" s="67"/>
      <c r="Q45" s="67"/>
    </row>
    <row r="46" spans="1:17" s="11" customFormat="1" ht="21" customHeight="1" x14ac:dyDescent="0.2">
      <c r="A46" s="31" t="s">
        <v>19</v>
      </c>
      <c r="B46" s="59" t="s">
        <v>23</v>
      </c>
      <c r="C46" s="60"/>
      <c r="D46" s="60"/>
      <c r="E46" s="60"/>
      <c r="F46" s="61"/>
      <c r="G46" s="4"/>
      <c r="N46" s="68"/>
      <c r="O46" s="68"/>
      <c r="P46" s="68"/>
      <c r="Q46" s="68"/>
    </row>
    <row r="47" spans="1:17" s="24" customFormat="1" ht="16.5" customHeight="1" x14ac:dyDescent="0.2">
      <c r="A47" s="32" t="s">
        <v>9</v>
      </c>
      <c r="B47" s="93" t="s">
        <v>21</v>
      </c>
      <c r="C47" s="77"/>
      <c r="D47" s="33"/>
      <c r="E47" s="77" t="s">
        <v>29</v>
      </c>
      <c r="F47" s="78"/>
      <c r="N47" s="69"/>
      <c r="O47" s="69"/>
      <c r="P47" s="69"/>
      <c r="Q47" s="69"/>
    </row>
    <row r="48" spans="1:17" s="5" customFormat="1" ht="21" customHeight="1" x14ac:dyDescent="0.2">
      <c r="A48" s="34" t="s">
        <v>14</v>
      </c>
      <c r="B48" s="87" t="s">
        <v>28</v>
      </c>
      <c r="C48" s="88"/>
      <c r="D48" s="28"/>
      <c r="E48" s="89"/>
      <c r="F48" s="90"/>
      <c r="N48" s="67"/>
      <c r="O48" s="67"/>
      <c r="P48" s="67"/>
      <c r="Q48" s="67"/>
    </row>
    <row r="49" spans="1:17" s="5" customFormat="1" ht="21" customHeight="1" x14ac:dyDescent="0.2">
      <c r="A49" s="34" t="s">
        <v>15</v>
      </c>
      <c r="B49" s="87" t="s">
        <v>32</v>
      </c>
      <c r="C49" s="88"/>
      <c r="D49" s="28"/>
      <c r="E49" s="89"/>
      <c r="F49" s="90"/>
      <c r="N49" s="67"/>
      <c r="O49" s="67"/>
      <c r="P49" s="67"/>
      <c r="Q49" s="67"/>
    </row>
    <row r="50" spans="1:17" s="5" customFormat="1" ht="21" customHeight="1" thickBot="1" x14ac:dyDescent="0.25">
      <c r="A50" s="30" t="s">
        <v>22</v>
      </c>
      <c r="B50" s="82" t="s">
        <v>46</v>
      </c>
      <c r="C50" s="83"/>
      <c r="D50" s="84"/>
      <c r="E50" s="85"/>
      <c r="F50" s="86"/>
      <c r="N50" s="67"/>
      <c r="O50" s="67"/>
      <c r="P50" s="67"/>
      <c r="Q50" s="67"/>
    </row>
    <row r="51" spans="1:17" s="11" customFormat="1" ht="21" customHeight="1" x14ac:dyDescent="0.2">
      <c r="A51" s="31" t="s">
        <v>20</v>
      </c>
      <c r="B51" s="59" t="s">
        <v>43</v>
      </c>
      <c r="C51" s="60"/>
      <c r="D51" s="60"/>
      <c r="E51" s="60"/>
      <c r="F51" s="61"/>
      <c r="G51" s="4"/>
      <c r="N51" s="68"/>
      <c r="O51" s="68"/>
      <c r="P51" s="68"/>
      <c r="Q51" s="68"/>
    </row>
    <row r="52" spans="1:17" s="5" customFormat="1" ht="21" customHeight="1" x14ac:dyDescent="0.2">
      <c r="A52" s="40" t="s">
        <v>16</v>
      </c>
      <c r="B52" s="54" t="s">
        <v>55</v>
      </c>
      <c r="C52" s="54"/>
      <c r="D52" s="55"/>
      <c r="E52" s="56" t="s">
        <v>6</v>
      </c>
      <c r="F52" s="57">
        <f>F23+E45+E42+F38</f>
        <v>0</v>
      </c>
      <c r="N52" s="67"/>
      <c r="O52" s="67"/>
      <c r="P52" s="67"/>
      <c r="Q52" s="67"/>
    </row>
    <row r="53" spans="1:17" s="5" customFormat="1" ht="21" customHeight="1" x14ac:dyDescent="0.2">
      <c r="A53" s="26" t="s">
        <v>17</v>
      </c>
      <c r="B53" s="28" t="s">
        <v>10</v>
      </c>
      <c r="C53" s="91" t="s">
        <v>11</v>
      </c>
      <c r="D53" s="92"/>
      <c r="E53" s="29"/>
      <c r="F53" s="22">
        <f>ROUND(E53*F52,2)</f>
        <v>0</v>
      </c>
      <c r="N53" s="67"/>
      <c r="O53" s="67"/>
      <c r="P53" s="67"/>
      <c r="Q53" s="67"/>
    </row>
    <row r="54" spans="1:17" s="5" customFormat="1" ht="21" customHeight="1" x14ac:dyDescent="0.2">
      <c r="A54" s="34" t="s">
        <v>24</v>
      </c>
      <c r="B54" s="35" t="s">
        <v>8</v>
      </c>
      <c r="C54" s="35"/>
      <c r="D54" s="17"/>
      <c r="E54" s="13" t="s">
        <v>6</v>
      </c>
      <c r="F54" s="2">
        <f>F52+F53</f>
        <v>0</v>
      </c>
      <c r="N54" s="67"/>
      <c r="O54" s="67"/>
      <c r="P54" s="67"/>
      <c r="Q54" s="67"/>
    </row>
    <row r="55" spans="1:17" s="5" customFormat="1" ht="21" customHeight="1" x14ac:dyDescent="0.2">
      <c r="A55" s="34" t="s">
        <v>25</v>
      </c>
      <c r="B55" s="35" t="s">
        <v>4</v>
      </c>
      <c r="C55" s="35"/>
      <c r="D55" s="20"/>
      <c r="E55" s="23">
        <v>0.19</v>
      </c>
      <c r="F55" s="21">
        <f>ROUND(E55*F54,2)</f>
        <v>0</v>
      </c>
      <c r="N55" s="67"/>
      <c r="O55" s="67"/>
      <c r="P55" s="67"/>
      <c r="Q55" s="67"/>
    </row>
    <row r="56" spans="1:17" s="18" customFormat="1" ht="21" customHeight="1" thickBot="1" x14ac:dyDescent="0.25">
      <c r="A56" s="38" t="s">
        <v>26</v>
      </c>
      <c r="B56" s="35" t="s">
        <v>8</v>
      </c>
      <c r="C56" s="36"/>
      <c r="D56" s="36"/>
      <c r="E56" s="25" t="s">
        <v>7</v>
      </c>
      <c r="F56" s="19">
        <f>F54+F55</f>
        <v>0</v>
      </c>
      <c r="N56" s="70"/>
      <c r="O56" s="70"/>
      <c r="P56" s="70"/>
      <c r="Q56" s="70"/>
    </row>
    <row r="57" spans="1:17" s="11" customFormat="1" ht="21" customHeight="1" x14ac:dyDescent="0.2">
      <c r="A57" s="31" t="s">
        <v>30</v>
      </c>
      <c r="B57" s="59" t="s">
        <v>31</v>
      </c>
      <c r="C57" s="60"/>
      <c r="D57" s="60"/>
      <c r="E57" s="60"/>
      <c r="F57" s="61"/>
      <c r="G57" s="4"/>
      <c r="N57" s="68"/>
      <c r="O57" s="68"/>
      <c r="P57" s="68"/>
      <c r="Q57" s="68"/>
    </row>
    <row r="58" spans="1:17" ht="301.5" customHeight="1" thickBot="1" x14ac:dyDescent="0.25">
      <c r="A58" s="79"/>
      <c r="B58" s="80"/>
      <c r="C58" s="80"/>
      <c r="D58" s="80"/>
      <c r="E58" s="80"/>
      <c r="F58" s="81"/>
    </row>
  </sheetData>
  <sheetProtection algorithmName="SHA-512" hashValue="8vmTGbsdpv76C0bDWPkF4+9VV0j528w9tCtmRTCeLmsM32TfsJg6l1sJL5AfF7hRDBQZwEkBRYRsMjrDo+JoGw==" saltValue="P06kYGf954c2nPbAPoEBLg==" spinCount="100000" sheet="1" selectLockedCells="1"/>
  <mergeCells count="36">
    <mergeCell ref="C22:D22"/>
    <mergeCell ref="B41:D41"/>
    <mergeCell ref="B40:D40"/>
    <mergeCell ref="E40:F40"/>
    <mergeCell ref="E42:F42"/>
    <mergeCell ref="B25:C25"/>
    <mergeCell ref="B26:C26"/>
    <mergeCell ref="B36:C36"/>
    <mergeCell ref="B38:D38"/>
    <mergeCell ref="E41:F41"/>
    <mergeCell ref="E45:F45"/>
    <mergeCell ref="E1:F1"/>
    <mergeCell ref="A1:D2"/>
    <mergeCell ref="A4:B4"/>
    <mergeCell ref="A6:F6"/>
    <mergeCell ref="C4:F4"/>
    <mergeCell ref="C3:F3"/>
    <mergeCell ref="B10:C10"/>
    <mergeCell ref="B11:C11"/>
    <mergeCell ref="B21:C21"/>
    <mergeCell ref="C37:D37"/>
    <mergeCell ref="A44:A45"/>
    <mergeCell ref="E44:F44"/>
    <mergeCell ref="B44:D44"/>
    <mergeCell ref="B23:D23"/>
    <mergeCell ref="A40:A42"/>
    <mergeCell ref="E47:F47"/>
    <mergeCell ref="A58:F58"/>
    <mergeCell ref="B50:D50"/>
    <mergeCell ref="E50:F50"/>
    <mergeCell ref="B48:C48"/>
    <mergeCell ref="E48:F48"/>
    <mergeCell ref="B49:C49"/>
    <mergeCell ref="E49:F49"/>
    <mergeCell ref="C53:D53"/>
    <mergeCell ref="B47:C47"/>
  </mergeCells>
  <phoneticPr fontId="0" type="noConversion"/>
  <printOptions horizontalCentered="1"/>
  <pageMargins left="0.23622047244094491" right="0.23622047244094491" top="0.19685039370078741" bottom="0.74803149606299213" header="0.11811023622047245" footer="0.31496062992125984"/>
  <pageSetup paperSize="9" scale="90" fitToHeight="0" orientation="portrait" copies="4" r:id="rId1"/>
  <headerFooter alignWithMargins="0">
    <oddFooter>&amp;L&amp;8&lt;&amp;F&gt;&amp;C&amp;8Funke Management + Bauberatung
Prager Str. 60,  04317 Leipzig&amp;R Seite &amp;P von &amp;N</oddFooter>
  </headerFooter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Honorardatenblatt</vt:lpstr>
      <vt:lpstr>Honorardatenblatt!Druckbereich</vt:lpstr>
      <vt:lpstr>Honorardatenblatt!Drucktitel</vt:lpstr>
    </vt:vector>
  </TitlesOfParts>
  <Company>FMB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huelsut</dc:creator>
  <cp:lastModifiedBy>Steffen Funke</cp:lastModifiedBy>
  <cp:lastPrinted>2024-10-09T14:34:44Z</cp:lastPrinted>
  <dcterms:created xsi:type="dcterms:W3CDTF">2011-08-17T11:10:42Z</dcterms:created>
  <dcterms:modified xsi:type="dcterms:W3CDTF">2024-10-09T14:36:04Z</dcterms:modified>
</cp:coreProperties>
</file>