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51_VgV_BSZ12_Robert-Blum-Schule\4_Angebotsphase\4.2_Bieterinformation\P251-4_Bieterinfo_03_Anlage\"/>
    </mc:Choice>
  </mc:AlternateContent>
  <xr:revisionPtr revIDLastSave="0" documentId="13_ncr:1_{2F23F60D-AC9A-44E9-BA01-DD5D0197D441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</sheets>
  <definedNames>
    <definedName name="_xlnm.Print_Area" localSheetId="0">Honorardatenblatt!$A$1:$F$149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E133" i="1" l="1"/>
  <c r="F142" i="1" s="1"/>
  <c r="D75" i="1" l="1"/>
  <c r="F75" i="1" s="1"/>
  <c r="D94" i="1"/>
  <c r="F94" i="1" s="1"/>
  <c r="D110" i="1"/>
  <c r="F110" i="1" s="1"/>
  <c r="D119" i="1"/>
  <c r="F119" i="1" s="1"/>
  <c r="D125" i="1"/>
  <c r="F125" i="1" s="1"/>
  <c r="D126" i="1"/>
  <c r="F126" i="1" s="1"/>
  <c r="D111" i="1"/>
  <c r="F111" i="1" s="1"/>
  <c r="D95" i="1"/>
  <c r="F95" i="1" s="1"/>
  <c r="D96" i="1"/>
  <c r="F96" i="1" s="1"/>
  <c r="D81" i="1"/>
  <c r="F81" i="1" s="1"/>
  <c r="D80" i="1"/>
  <c r="F80" i="1" s="1"/>
  <c r="D64" i="1"/>
  <c r="D65" i="1"/>
  <c r="D49" i="1"/>
  <c r="D50" i="1"/>
  <c r="D34" i="1"/>
  <c r="D35" i="1"/>
  <c r="D20" i="1"/>
  <c r="D19" i="1"/>
  <c r="D124" i="1"/>
  <c r="F124" i="1" s="1"/>
  <c r="D123" i="1"/>
  <c r="F123" i="1" s="1"/>
  <c r="D122" i="1"/>
  <c r="F122" i="1" s="1"/>
  <c r="D121" i="1"/>
  <c r="F121" i="1" s="1"/>
  <c r="D120" i="1"/>
  <c r="F120" i="1" s="1"/>
  <c r="D118" i="1"/>
  <c r="F118" i="1" s="1"/>
  <c r="D109" i="1"/>
  <c r="F109" i="1" s="1"/>
  <c r="D108" i="1"/>
  <c r="F108" i="1" s="1"/>
  <c r="D107" i="1"/>
  <c r="F107" i="1" s="1"/>
  <c r="D106" i="1"/>
  <c r="F106" i="1" s="1"/>
  <c r="D105" i="1"/>
  <c r="F105" i="1" s="1"/>
  <c r="D104" i="1"/>
  <c r="F104" i="1" s="1"/>
  <c r="D103" i="1"/>
  <c r="F103" i="1" s="1"/>
  <c r="D93" i="1"/>
  <c r="F93" i="1" s="1"/>
  <c r="D92" i="1"/>
  <c r="F92" i="1" s="1"/>
  <c r="D91" i="1"/>
  <c r="F91" i="1" s="1"/>
  <c r="D90" i="1"/>
  <c r="F90" i="1" s="1"/>
  <c r="D89" i="1"/>
  <c r="F89" i="1" s="1"/>
  <c r="D88" i="1"/>
  <c r="F88" i="1" s="1"/>
  <c r="D79" i="1"/>
  <c r="F79" i="1" s="1"/>
  <c r="D78" i="1"/>
  <c r="F78" i="1" s="1"/>
  <c r="D77" i="1"/>
  <c r="F77" i="1" s="1"/>
  <c r="D76" i="1"/>
  <c r="F76" i="1" s="1"/>
  <c r="D74" i="1"/>
  <c r="F74" i="1" s="1"/>
  <c r="D73" i="1"/>
  <c r="F73" i="1" s="1"/>
  <c r="F127" i="1" l="1"/>
  <c r="F112" i="1"/>
  <c r="F113" i="1" s="1"/>
  <c r="F114" i="1" s="1"/>
  <c r="F82" i="1"/>
  <c r="F83" i="1" s="1"/>
  <c r="F84" i="1" s="1"/>
  <c r="F97" i="1"/>
  <c r="D82" i="1"/>
  <c r="D127" i="1"/>
  <c r="D97" i="1"/>
  <c r="D112" i="1"/>
  <c r="F65" i="1"/>
  <c r="F50" i="1"/>
  <c r="F35" i="1"/>
  <c r="F20" i="1"/>
  <c r="F64" i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F49" i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D30" i="1"/>
  <c r="F30" i="1" s="1"/>
  <c r="F34" i="1"/>
  <c r="D33" i="1"/>
  <c r="F33" i="1" s="1"/>
  <c r="D32" i="1"/>
  <c r="F32" i="1" s="1"/>
  <c r="D31" i="1"/>
  <c r="F31" i="1" s="1"/>
  <c r="D29" i="1"/>
  <c r="F29" i="1" s="1"/>
  <c r="D28" i="1"/>
  <c r="F28" i="1" s="1"/>
  <c r="D27" i="1"/>
  <c r="F27" i="1" s="1"/>
  <c r="F19" i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F128" i="1" l="1"/>
  <c r="F129" i="1" s="1"/>
  <c r="F98" i="1"/>
  <c r="F99" i="1" s="1"/>
  <c r="F66" i="1"/>
  <c r="F67" i="1" s="1"/>
  <c r="D51" i="1"/>
  <c r="D66" i="1"/>
  <c r="F42" i="1"/>
  <c r="F51" i="1" s="1"/>
  <c r="F36" i="1"/>
  <c r="F37" i="1" s="1"/>
  <c r="D36" i="1"/>
  <c r="F21" i="1"/>
  <c r="F22" i="1" s="1"/>
  <c r="D21" i="1"/>
  <c r="F141" i="1" l="1"/>
  <c r="F68" i="1"/>
  <c r="F52" i="1"/>
  <c r="F53" i="1" s="1"/>
  <c r="F38" i="1"/>
  <c r="F23" i="1"/>
  <c r="F140" i="1" l="1"/>
  <c r="F143" i="1" s="1"/>
  <c r="F144" i="1" l="1"/>
  <c r="F145" i="1" s="1"/>
  <c r="F146" i="1" l="1"/>
  <c r="F147" i="1" s="1"/>
</calcChain>
</file>

<file path=xl/sharedStrings.xml><?xml version="1.0" encoding="utf-8"?>
<sst xmlns="http://schemas.openxmlformats.org/spreadsheetml/2006/main" count="231" uniqueCount="102">
  <si>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</si>
  <si>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</si>
  <si>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</si>
  <si>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</si>
  <si>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</si>
  <si>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</si>
  <si>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</si>
  <si>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</si>
  <si>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</si>
  <si>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</si>
  <si>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</si>
  <si>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</si>
  <si>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A.1.</t>
  </si>
  <si>
    <t>A.2.</t>
  </si>
  <si>
    <t>B.1.</t>
  </si>
  <si>
    <t>B.2.</t>
  </si>
  <si>
    <t>C.1.</t>
  </si>
  <si>
    <t>C.2.</t>
  </si>
  <si>
    <t>A.</t>
  </si>
  <si>
    <t>B.</t>
  </si>
  <si>
    <t>C.</t>
  </si>
  <si>
    <t>Stundensatz für:</t>
  </si>
  <si>
    <t>Stundensätze gemäß Vertrag §7 (9)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</si>
  <si>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</si>
  <si>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</si>
  <si>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</si>
  <si>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</si>
  <si>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</si>
  <si>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 xml:space="preserve">Zusammenfassung </t>
  </si>
  <si>
    <t>A.3.</t>
  </si>
  <si>
    <t>Technische Zeichner und sonstige Mitarbeiter</t>
  </si>
  <si>
    <t>davon Leistungsphase 6   (  7 %)</t>
  </si>
  <si>
    <t>davon Leistungsphase 1   (  2 %)</t>
  </si>
  <si>
    <t>davon Leistungsphase 2   (  9 %)</t>
  </si>
  <si>
    <t>davon Leistungsphase 3   (17 %)</t>
  </si>
  <si>
    <t>davon Leistungsphase 4   (  2 %)</t>
  </si>
  <si>
    <t>davon Leistungsphase 5   (22 %)</t>
  </si>
  <si>
    <t>davon Leistungsphase 7   (  5 %)</t>
  </si>
  <si>
    <t>davon Leistungsphase 4   (  0 %)</t>
  </si>
  <si>
    <t>A.4.</t>
  </si>
  <si>
    <t>den Mitarbeiter / Dipl.Ing.</t>
  </si>
  <si>
    <t>Planung der Technischen Ausrüstung der Anlagengruppen 1</t>
  </si>
  <si>
    <t>Planung der Technischen Ausrüstung der Anlagengruppen 2</t>
  </si>
  <si>
    <t>Planung der Technischen Ausrüstung der Anlagengruppen 3</t>
  </si>
  <si>
    <t>Planung der Technischen Ausrüstung der Anlagengruppen 8</t>
  </si>
  <si>
    <t>Honorarerstangebot des Büros  (Angabe Name+Adresse):</t>
  </si>
  <si>
    <t>C.3.</t>
  </si>
  <si>
    <t>B.3.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</si>
  <si>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    
                                                </t>
    </r>
  </si>
  <si>
    <t>Modernisierung BSZ 12 Robert-Blum-Schule Haus 2 und 3-Feld-Sporthalle 
Rosenowstraße 56, 04357 Leipzig 
Los 4 – Vergabe der Planung Technische Ausrüstung ALG 1-3+8</t>
  </si>
  <si>
    <t xml:space="preserve">Planung der Technischen Ausrüstung der Anlagengruppen 1-3 und 8 für Gebäudeteil A BSZ 12 Haus 2 </t>
  </si>
  <si>
    <t xml:space="preserve">Summe Grundleistungen PL TA der Anl.-Gr. 1 Gebäudeteil A inkl. Umbauzuschlag         </t>
  </si>
  <si>
    <t xml:space="preserve">Summe Grundleistungen PL TA der Anl.-Gr. 2 Gebäudeteil A inkl. Umbauzuschlag         </t>
  </si>
  <si>
    <t xml:space="preserve">Summe Grundleistungen PL TA der Anl.-Gr. 3 Gebäudeteil A inkl. Umbauzuschlag         </t>
  </si>
  <si>
    <t xml:space="preserve">Summe Grundleistungen PL TA der Anl.-Gr. 8 Gebäudeteil A inkl. Umbauzuschlag         </t>
  </si>
  <si>
    <t>Planung der Technischen Ausrüstung der Anlagengruppen 1-3 und 8 für Gebäudeteil B Sporthalle</t>
  </si>
  <si>
    <t xml:space="preserve">Summe Grundleistungen PL TA der Anl.-Gr. 1 Gebäudeteil B inkl. Umbauzuschlag         </t>
  </si>
  <si>
    <t xml:space="preserve">Summe Grundleistungen PL TA der Anl.-Gr. 2 Gebäudeteil B inkl. Umbauzuschlag         </t>
  </si>
  <si>
    <t xml:space="preserve">Summe Grundleistungen PL TA der Anl.-Gr. 3 Gebäudeteil B inkl. Umbauzuschlag         </t>
  </si>
  <si>
    <t xml:space="preserve">Summe Grundleistungen PL TA der Anl.-Gr. 8 Gebäudeteil B inkl. Umbauzuschlag         </t>
  </si>
  <si>
    <t>D.1.</t>
  </si>
  <si>
    <t>D.2.</t>
  </si>
  <si>
    <t>D.3.</t>
  </si>
  <si>
    <t>D.4.</t>
  </si>
  <si>
    <t>D.5.</t>
  </si>
  <si>
    <t>Honorar Grundleistungen Gebäudeteil B</t>
  </si>
  <si>
    <t>D.6.</t>
  </si>
  <si>
    <t>D.7.</t>
  </si>
  <si>
    <t>E.</t>
  </si>
  <si>
    <t>davon Leistungsphase 8   (33 %)</t>
  </si>
  <si>
    <t>davon Leistungsphase 9   (  0,75 %)</t>
  </si>
  <si>
    <t xml:space="preserve">Summe Grundleistungen PL TA der Anl.-Gr. 1 Gebäudeteil A LPH 1 - 9  (97,75 %)              </t>
  </si>
  <si>
    <t xml:space="preserve">Summe Grundleistungen PL TA der Anl.-Gr. 2 Gebäudeteil A LPH 1 - 9  (95,75 %)              </t>
  </si>
  <si>
    <t xml:space="preserve">Summe Grundleistungen PL TA der Anl.-Gr. 3 Gebäudeteil A LPH 1 - 9  (95,75 %)              </t>
  </si>
  <si>
    <t xml:space="preserve">Summe Grundleistungen PL TA der Anl.-Gr. 1 Gebäudeteil B LPH 1 - 9  (97,75 %)              </t>
  </si>
  <si>
    <t xml:space="preserve">Summe Grundleistungen PL TA der Anl.-Gr. 2 Gebäudeteil B LPH 1 - 9  (95,75 %)              </t>
  </si>
  <si>
    <t xml:space="preserve">Summe Grundleistungen PL TA der Anl.-Gr. 3 Gebäudeteil B LPH 1 - 9  (95,75 %)              </t>
  </si>
  <si>
    <t xml:space="preserve">Summe Grundleistungen PL TA der Anl.-Gr. 8 Gebäudeteil B LPH 1 - 9  (95,75 %)              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</si>
  <si>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94.097,23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485.834,56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</si>
  <si>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74.774,57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367.075,00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</si>
  <si>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24.152,62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86.370,59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</si>
  <si>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22.575,04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III, anrechenb. Kosten: 64.777,94 Euro netto, bei 100% Leistungsumfang für LP 1-9)</t>
    </r>
    <r>
      <rPr>
        <sz val="10"/>
        <rFont val="Arial"/>
        <family val="2"/>
      </rPr>
      <t xml:space="preserve">
</t>
    </r>
  </si>
  <si>
    <t xml:space="preserve">Summe Grundleistungen PL TA der Anl.-Gr. 8 Gebäudeteil A LPH 1 - 9  (95,75 %)              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</si>
  <si>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43.802,61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185.251,76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</si>
  <si>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38.929,17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Kosten:158.787,23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</si>
  <si>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30.133,20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114.679,66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</si>
  <si>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19.279,64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III, anrechenb. Kosten: 52.929,08 Euro netto, bei 100% Leistungsumfang für LP 1-9)</t>
    </r>
    <r>
      <rPr>
        <sz val="10"/>
        <rFont val="Arial"/>
        <family val="2"/>
      </rPr>
      <t xml:space="preserve">
</t>
    </r>
  </si>
  <si>
    <t>B.4.</t>
  </si>
  <si>
    <t>Honorar Grundleistungen Gebäudeteil A</t>
  </si>
  <si>
    <r>
      <t xml:space="preserve">Umbauzuschlag
</t>
    </r>
    <r>
      <rPr>
        <sz val="8"/>
        <rFont val="Arial"/>
        <family val="2"/>
      </rPr>
      <t>Hinweis: Die Technischen Anlagen sind vollständig zu erneuern.</t>
    </r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</si>
  <si>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26.08.2024)</t>
    </r>
  </si>
  <si>
    <t>B.5.</t>
  </si>
  <si>
    <t>Honorar Besondere Leistungen</t>
  </si>
  <si>
    <t>Pauschalfestpreis</t>
  </si>
  <si>
    <t>LPH 9 - Überwachen der Mängelbeseitigung innerhalb der Verjährungsfrist</t>
  </si>
  <si>
    <t>Summe Honorar Besondere Leistungen</t>
  </si>
  <si>
    <t>D.8.</t>
  </si>
  <si>
    <t>Honorar Grundleistungen Gebäudeteil A+B und Besondere Leistungen</t>
  </si>
  <si>
    <t>Honorar Besondere Leistungen gemäß Vertrag § 3 (2.3) für Gebäudeteil A+B</t>
  </si>
  <si>
    <t>EP</t>
  </si>
  <si>
    <t>Gesamtpreis</t>
  </si>
  <si>
    <t>Menge/Einheit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</si>
</sst>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€ / Std.&quot;"/>
    <numFmt numFmtId="166" formatCode="#,##0\ &quot;Std.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164" fontId="2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164" fontId="1" fillId="0" borderId="33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0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164" fontId="1" fillId="0" borderId="26" xfId="1" applyNumberFormat="1" applyFont="1" applyFill="1" applyBorder="1" applyAlignment="1" applyProtection="1">
      <alignment horizontal="center" vertical="center"/>
    </xf>
    <xf numFmtId="10" fontId="2" fillId="0" borderId="16" xfId="1" applyNumberFormat="1" applyFont="1" applyFill="1" applyBorder="1" applyAlignment="1" applyProtection="1">
      <alignment horizontal="center" vertical="center"/>
    </xf>
    <xf numFmtId="0" fontId="2" fillId="4" borderId="25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49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22" xfId="0" applyFont="1" applyBorder="1" applyAlignment="1">
      <alignment horizontal="left" vertical="center" wrapText="1" indent="6"/>
    </xf>
    <xf numFmtId="0" fontId="1" fillId="0" borderId="21" xfId="0" applyFont="1" applyBorder="1" applyAlignment="1">
      <alignment horizontal="left" vertical="center" wrapText="1"/>
    </xf>
    <xf numFmtId="164" fontId="1" fillId="0" borderId="21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1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25" xfId="0" applyFont="1" applyFill="1" applyBorder="1" applyAlignment="1">
      <alignment horizontal="right" vertical="center"/>
    </xf>
    <xf numFmtId="0" fontId="2" fillId="0" borderId="36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 applyProtection="1">
      <alignment vertical="center"/>
      <protection locked="0"/>
    </xf>
    <xf numFmtId="166" fontId="1" fillId="0" borderId="1" xfId="0" applyNumberFormat="1" applyFont="1" applyBorder="1" applyAlignment="1">
      <alignment horizontal="center" vertical="center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9"/>
  <sheetViews>
    <sheetView tabSelected="1" showRuler="0" topLeftCell="A112" zoomScaleNormal="100" workbookViewId="0">
      <selection activeCell="E138" sqref="E138:F138"/>
    </sheetView>
  </sheetViews>
  <sheetFormatPr baseColWidth="10" defaultColWidth="11.42578125" defaultRowHeight="12.75" x14ac:dyDescent="0.2"/>
  <cols>
    <col min="1" max="1" width="7" style="12" bestFit="1" customWidth="1"/>
    <col min="2" max="2" width="48" style="12" customWidth="1"/>
    <col min="3" max="3" width="33.42578125" style="12" customWidth="1"/>
    <col min="4" max="4" width="13.85546875" style="12" customWidth="1"/>
    <col min="5" max="5" width="14.5703125" style="12" customWidth="1"/>
    <col min="6" max="6" width="16.28515625" style="12" customWidth="1"/>
    <col min="7" max="7" width="6.42578125" style="12" customWidth="1"/>
    <col min="8" max="8" width="11.42578125" style="12"/>
    <col min="9" max="9" width="11.7109375" style="12" bestFit="1" customWidth="1"/>
    <col min="10" max="16384" width="11.42578125" style="12"/>
  </cols>
  <sheetData>
    <row r="1" spans="1:9" s="4" customFormat="1" ht="39.75" customHeight="1" x14ac:dyDescent="0.25">
      <c r="A1" s="80" t="s">
        <v>49</v>
      </c>
      <c r="B1" s="80"/>
      <c r="C1" s="80"/>
      <c r="D1" s="80"/>
      <c r="E1" s="79" t="s">
        <v>90</v>
      </c>
      <c r="F1" s="79"/>
    </row>
    <row r="2" spans="1:9" s="5" customFormat="1" ht="8.25" customHeight="1" x14ac:dyDescent="0.2">
      <c r="A2" s="80"/>
      <c r="B2" s="80"/>
      <c r="C2" s="80"/>
      <c r="D2" s="80"/>
      <c r="E2" s="36"/>
      <c r="F2" s="37"/>
    </row>
    <row r="3" spans="1:9" s="5" customFormat="1" ht="16.5" customHeight="1" thickBot="1" x14ac:dyDescent="0.25">
      <c r="A3" s="36"/>
      <c r="B3" s="36"/>
      <c r="C3" s="89" t="s">
        <v>45</v>
      </c>
      <c r="D3" s="89"/>
      <c r="E3" s="89"/>
      <c r="F3" s="89"/>
    </row>
    <row r="4" spans="1:9" s="6" customFormat="1" ht="41.25" customHeight="1" thickBot="1" x14ac:dyDescent="0.25">
      <c r="A4" s="81" t="s">
        <v>48</v>
      </c>
      <c r="B4" s="82"/>
      <c r="C4" s="86"/>
      <c r="D4" s="87"/>
      <c r="E4" s="87"/>
      <c r="F4" s="88"/>
    </row>
    <row r="5" spans="1:9" s="3" customFormat="1" ht="6" customHeight="1" thickBot="1" x14ac:dyDescent="0.25">
      <c r="A5" s="7"/>
      <c r="B5" s="8"/>
      <c r="C5" s="8"/>
      <c r="D5" s="8"/>
      <c r="E5" s="8"/>
      <c r="F5" s="38"/>
    </row>
    <row r="6" spans="1:9" s="3" customFormat="1" ht="13.5" thickBot="1" x14ac:dyDescent="0.25">
      <c r="A6" s="83" t="s">
        <v>3</v>
      </c>
      <c r="B6" s="84"/>
      <c r="C6" s="84"/>
      <c r="D6" s="84"/>
      <c r="E6" s="84"/>
      <c r="F6" s="85"/>
    </row>
    <row r="7" spans="1:9" s="3" customFormat="1" ht="6" customHeight="1" thickBot="1" x14ac:dyDescent="0.25">
      <c r="A7" s="39"/>
      <c r="B7" s="39"/>
      <c r="C7" s="39"/>
      <c r="D7" s="39"/>
      <c r="E7" s="39"/>
      <c r="F7" s="39"/>
    </row>
    <row r="8" spans="1:9" s="9" customFormat="1" ht="15" customHeight="1" x14ac:dyDescent="0.2">
      <c r="A8" s="26" t="s">
        <v>18</v>
      </c>
      <c r="B8" s="51" t="s">
        <v>50</v>
      </c>
      <c r="C8" s="52"/>
      <c r="D8" s="52"/>
      <c r="E8" s="52"/>
      <c r="F8" s="53"/>
      <c r="G8" s="2"/>
    </row>
    <row r="9" spans="1:9" s="20" customFormat="1" ht="15" customHeight="1" x14ac:dyDescent="0.2">
      <c r="A9" s="43" t="s">
        <v>12</v>
      </c>
      <c r="B9" s="44" t="s">
        <v>41</v>
      </c>
      <c r="C9" s="45"/>
      <c r="D9" s="45"/>
      <c r="E9" s="45"/>
      <c r="F9" s="58"/>
    </row>
    <row r="10" spans="1:9" s="20" customFormat="1" ht="21" customHeight="1" x14ac:dyDescent="0.2">
      <c r="A10" s="27" t="s">
        <v>9</v>
      </c>
      <c r="B10" s="77" t="s">
        <v>0</v>
      </c>
      <c r="C10" s="78"/>
      <c r="D10" s="41" t="s">
        <v>2</v>
      </c>
      <c r="E10" s="41" t="s">
        <v>5</v>
      </c>
      <c r="F10" s="42" t="s">
        <v>1</v>
      </c>
    </row>
    <row r="11" spans="1:9" s="10" customFormat="1" ht="38.25" customHeight="1" x14ac:dyDescent="0.2">
      <c r="A11" s="34"/>
      <c r="B11" s="69" t="s">
        <v>78</v>
      </c>
      <c r="C11" s="70"/>
      <c r="D11" s="61">
        <v>94097.23</v>
      </c>
      <c r="E11" s="32" t="s">
        <v>23</v>
      </c>
      <c r="F11" s="13"/>
      <c r="I11" s="40"/>
    </row>
    <row r="12" spans="1:9" s="3" customFormat="1" ht="15" customHeight="1" x14ac:dyDescent="0.2">
      <c r="A12" s="22"/>
      <c r="B12" s="62" t="s">
        <v>32</v>
      </c>
      <c r="C12" s="63"/>
      <c r="D12" s="64">
        <f>ROUND(0.02*D11,2)</f>
        <v>1881.94</v>
      </c>
      <c r="E12" s="14"/>
      <c r="F12" s="13">
        <f>ROUND($D12*E12,2)</f>
        <v>0</v>
      </c>
    </row>
    <row r="13" spans="1:9" s="3" customFormat="1" ht="15" customHeight="1" x14ac:dyDescent="0.2">
      <c r="A13" s="22"/>
      <c r="B13" s="62" t="s">
        <v>33</v>
      </c>
      <c r="C13" s="63"/>
      <c r="D13" s="64">
        <f>ROUND(0.09*D11,2)</f>
        <v>8468.75</v>
      </c>
      <c r="E13" s="14"/>
      <c r="F13" s="13">
        <f t="shared" ref="F13:F20" si="0">ROUND($D13*E13,2)</f>
        <v>0</v>
      </c>
    </row>
    <row r="14" spans="1:9" s="3" customFormat="1" ht="15" customHeight="1" x14ac:dyDescent="0.2">
      <c r="A14" s="22"/>
      <c r="B14" s="62" t="s">
        <v>34</v>
      </c>
      <c r="C14" s="63"/>
      <c r="D14" s="64">
        <f>ROUND(0.17*D11,2)</f>
        <v>15996.53</v>
      </c>
      <c r="E14" s="14"/>
      <c r="F14" s="13">
        <f>ROUND($D14*E14,2)</f>
        <v>0</v>
      </c>
    </row>
    <row r="15" spans="1:9" s="3" customFormat="1" ht="15" customHeight="1" x14ac:dyDescent="0.2">
      <c r="A15" s="22"/>
      <c r="B15" s="62" t="s">
        <v>35</v>
      </c>
      <c r="C15" s="63"/>
      <c r="D15" s="64">
        <f>ROUND(0.02*D11,2)</f>
        <v>1881.94</v>
      </c>
      <c r="E15" s="14"/>
      <c r="F15" s="13">
        <f>ROUND($D15*E15,2)</f>
        <v>0</v>
      </c>
    </row>
    <row r="16" spans="1:9" s="3" customFormat="1" ht="15" customHeight="1" x14ac:dyDescent="0.2">
      <c r="A16" s="22"/>
      <c r="B16" s="62" t="s">
        <v>36</v>
      </c>
      <c r="C16" s="63"/>
      <c r="D16" s="64">
        <f>ROUND(0.22*D11,2)</f>
        <v>20701.39</v>
      </c>
      <c r="E16" s="14"/>
      <c r="F16" s="13">
        <f t="shared" si="0"/>
        <v>0</v>
      </c>
    </row>
    <row r="17" spans="1:9" s="3" customFormat="1" ht="15" customHeight="1" x14ac:dyDescent="0.2">
      <c r="A17" s="22"/>
      <c r="B17" s="62" t="s">
        <v>31</v>
      </c>
      <c r="C17" s="63"/>
      <c r="D17" s="64">
        <f>ROUND(0.07*D11,2)</f>
        <v>6586.81</v>
      </c>
      <c r="E17" s="14"/>
      <c r="F17" s="13">
        <f>ROUND($D17*E17,2)</f>
        <v>0</v>
      </c>
    </row>
    <row r="18" spans="1:9" s="3" customFormat="1" ht="15" customHeight="1" x14ac:dyDescent="0.2">
      <c r="A18" s="22"/>
      <c r="B18" s="62" t="s">
        <v>37</v>
      </c>
      <c r="C18" s="63"/>
      <c r="D18" s="64">
        <f>ROUND(0.05*D11,2)</f>
        <v>4704.8599999999997</v>
      </c>
      <c r="E18" s="14"/>
      <c r="F18" s="13">
        <f t="shared" si="0"/>
        <v>0</v>
      </c>
    </row>
    <row r="19" spans="1:9" s="3" customFormat="1" ht="15" customHeight="1" x14ac:dyDescent="0.2">
      <c r="A19" s="22"/>
      <c r="B19" s="62" t="s">
        <v>69</v>
      </c>
      <c r="C19" s="63"/>
      <c r="D19" s="64">
        <f>ROUND(0.33*D11,2)</f>
        <v>31052.09</v>
      </c>
      <c r="E19" s="14"/>
      <c r="F19" s="13">
        <f t="shared" si="0"/>
        <v>0</v>
      </c>
    </row>
    <row r="20" spans="1:9" s="3" customFormat="1" ht="15" customHeight="1" x14ac:dyDescent="0.2">
      <c r="A20" s="22"/>
      <c r="B20" s="62" t="s">
        <v>70</v>
      </c>
      <c r="C20" s="63"/>
      <c r="D20" s="64">
        <f>ROUND(0.0075*D11,2)</f>
        <v>705.73</v>
      </c>
      <c r="E20" s="14"/>
      <c r="F20" s="13">
        <f t="shared" si="0"/>
        <v>0</v>
      </c>
    </row>
    <row r="21" spans="1:9" s="3" customFormat="1" ht="20.100000000000001" customHeight="1" x14ac:dyDescent="0.2">
      <c r="A21" s="22"/>
      <c r="B21" s="71" t="s">
        <v>71</v>
      </c>
      <c r="C21" s="72"/>
      <c r="D21" s="61">
        <f>SUM(D12:D20)</f>
        <v>91980.04</v>
      </c>
      <c r="E21" s="11"/>
      <c r="F21" s="1">
        <f>SUM(F12:F20)</f>
        <v>0</v>
      </c>
    </row>
    <row r="22" spans="1:9" s="3" customFormat="1" ht="47.25" customHeight="1" x14ac:dyDescent="0.2">
      <c r="A22" s="22"/>
      <c r="B22" s="65" t="s">
        <v>89</v>
      </c>
      <c r="C22" s="73" t="s">
        <v>11</v>
      </c>
      <c r="D22" s="74"/>
      <c r="E22" s="24"/>
      <c r="F22" s="19">
        <f>ROUND(E22*F21,2)</f>
        <v>0</v>
      </c>
    </row>
    <row r="23" spans="1:9" s="3" customFormat="1" ht="20.100000000000001" customHeight="1" thickBot="1" x14ac:dyDescent="0.25">
      <c r="A23" s="25"/>
      <c r="B23" s="75" t="s">
        <v>51</v>
      </c>
      <c r="C23" s="76"/>
      <c r="D23" s="76"/>
      <c r="E23" s="59"/>
      <c r="F23" s="17">
        <f>SUM(F21:F22)</f>
        <v>0</v>
      </c>
    </row>
    <row r="24" spans="1:9" s="20" customFormat="1" ht="15" customHeight="1" x14ac:dyDescent="0.2">
      <c r="A24" s="43" t="s">
        <v>13</v>
      </c>
      <c r="B24" s="44" t="s">
        <v>42</v>
      </c>
      <c r="C24" s="45"/>
      <c r="D24" s="45"/>
      <c r="E24" s="45"/>
      <c r="F24" s="58"/>
    </row>
    <row r="25" spans="1:9" s="20" customFormat="1" ht="21" customHeight="1" x14ac:dyDescent="0.2">
      <c r="A25" s="27" t="s">
        <v>9</v>
      </c>
      <c r="B25" s="77" t="s">
        <v>0</v>
      </c>
      <c r="C25" s="78"/>
      <c r="D25" s="41" t="s">
        <v>2</v>
      </c>
      <c r="E25" s="41" t="s">
        <v>5</v>
      </c>
      <c r="F25" s="42" t="s">
        <v>1</v>
      </c>
    </row>
    <row r="26" spans="1:9" s="10" customFormat="1" ht="38.25" customHeight="1" x14ac:dyDescent="0.2">
      <c r="A26" s="34"/>
      <c r="B26" s="69" t="s">
        <v>79</v>
      </c>
      <c r="C26" s="70"/>
      <c r="D26" s="61">
        <v>74774.570000000007</v>
      </c>
      <c r="E26" s="32" t="s">
        <v>23</v>
      </c>
      <c r="F26" s="13"/>
      <c r="I26" s="40"/>
    </row>
    <row r="27" spans="1:9" s="3" customFormat="1" ht="15" customHeight="1" x14ac:dyDescent="0.2">
      <c r="A27" s="22"/>
      <c r="B27" s="62" t="s">
        <v>32</v>
      </c>
      <c r="C27" s="63"/>
      <c r="D27" s="64">
        <f>ROUND(0.02*D26,2)</f>
        <v>1495.49</v>
      </c>
      <c r="E27" s="14"/>
      <c r="F27" s="13">
        <f>ROUND($D27*E27,2)</f>
        <v>0</v>
      </c>
    </row>
    <row r="28" spans="1:9" s="3" customFormat="1" ht="15" customHeight="1" x14ac:dyDescent="0.2">
      <c r="A28" s="22"/>
      <c r="B28" s="62" t="s">
        <v>33</v>
      </c>
      <c r="C28" s="63"/>
      <c r="D28" s="64">
        <f>ROUND(0.09*D26,2)</f>
        <v>6729.71</v>
      </c>
      <c r="E28" s="14"/>
      <c r="F28" s="13">
        <f t="shared" ref="F28" si="1">ROUND($D28*E28,2)</f>
        <v>0</v>
      </c>
    </row>
    <row r="29" spans="1:9" s="3" customFormat="1" ht="15" customHeight="1" x14ac:dyDescent="0.2">
      <c r="A29" s="22"/>
      <c r="B29" s="62" t="s">
        <v>34</v>
      </c>
      <c r="C29" s="63"/>
      <c r="D29" s="64">
        <f>ROUND(0.17*D26,2)</f>
        <v>12711.68</v>
      </c>
      <c r="E29" s="14"/>
      <c r="F29" s="13">
        <f>ROUND($D29*E29,2)</f>
        <v>0</v>
      </c>
    </row>
    <row r="30" spans="1:9" s="3" customFormat="1" ht="15" customHeight="1" x14ac:dyDescent="0.2">
      <c r="A30" s="22"/>
      <c r="B30" s="62" t="s">
        <v>38</v>
      </c>
      <c r="C30" s="63"/>
      <c r="D30" s="64">
        <f>ROUND(0*D26,2)</f>
        <v>0</v>
      </c>
      <c r="E30" s="14"/>
      <c r="F30" s="13">
        <f>ROUND($D30*E30,2)</f>
        <v>0</v>
      </c>
    </row>
    <row r="31" spans="1:9" s="3" customFormat="1" ht="15" customHeight="1" x14ac:dyDescent="0.2">
      <c r="A31" s="22"/>
      <c r="B31" s="62" t="s">
        <v>36</v>
      </c>
      <c r="C31" s="63"/>
      <c r="D31" s="64">
        <f>ROUND(0.22*D26,2)</f>
        <v>16450.41</v>
      </c>
      <c r="E31" s="14"/>
      <c r="F31" s="13">
        <f t="shared" ref="F31" si="2">ROUND($D31*E31,2)</f>
        <v>0</v>
      </c>
    </row>
    <row r="32" spans="1:9" s="3" customFormat="1" ht="15" customHeight="1" x14ac:dyDescent="0.2">
      <c r="A32" s="22"/>
      <c r="B32" s="62" t="s">
        <v>31</v>
      </c>
      <c r="C32" s="63"/>
      <c r="D32" s="64">
        <f>ROUND(0.07*D26,2)</f>
        <v>5234.22</v>
      </c>
      <c r="E32" s="14"/>
      <c r="F32" s="13">
        <f>ROUND($D32*E32,2)</f>
        <v>0</v>
      </c>
    </row>
    <row r="33" spans="1:9" s="3" customFormat="1" ht="15" customHeight="1" x14ac:dyDescent="0.2">
      <c r="A33" s="22"/>
      <c r="B33" s="62" t="s">
        <v>37</v>
      </c>
      <c r="C33" s="63"/>
      <c r="D33" s="64">
        <f>ROUND(0.05*D26,2)</f>
        <v>3738.73</v>
      </c>
      <c r="E33" s="14"/>
      <c r="F33" s="13">
        <f t="shared" ref="F33:F35" si="3">ROUND($D33*E33,2)</f>
        <v>0</v>
      </c>
    </row>
    <row r="34" spans="1:9" s="3" customFormat="1" ht="15" customHeight="1" x14ac:dyDescent="0.2">
      <c r="A34" s="22"/>
      <c r="B34" s="62" t="s">
        <v>69</v>
      </c>
      <c r="C34" s="63"/>
      <c r="D34" s="64">
        <f>ROUND(0.33*D26,2)</f>
        <v>24675.61</v>
      </c>
      <c r="E34" s="14"/>
      <c r="F34" s="13">
        <f t="shared" si="3"/>
        <v>0</v>
      </c>
    </row>
    <row r="35" spans="1:9" s="3" customFormat="1" ht="15" customHeight="1" x14ac:dyDescent="0.2">
      <c r="A35" s="22"/>
      <c r="B35" s="62" t="s">
        <v>70</v>
      </c>
      <c r="C35" s="63"/>
      <c r="D35" s="64">
        <f>ROUND(0.0075*D26,2)</f>
        <v>560.80999999999995</v>
      </c>
      <c r="E35" s="14"/>
      <c r="F35" s="13">
        <f t="shared" si="3"/>
        <v>0</v>
      </c>
    </row>
    <row r="36" spans="1:9" s="3" customFormat="1" ht="20.100000000000001" customHeight="1" x14ac:dyDescent="0.2">
      <c r="A36" s="22"/>
      <c r="B36" s="71" t="s">
        <v>72</v>
      </c>
      <c r="C36" s="72"/>
      <c r="D36" s="61">
        <f>SUM(D27:D35)</f>
        <v>71596.66</v>
      </c>
      <c r="E36" s="11"/>
      <c r="F36" s="1">
        <f>SUM(F27:F35)</f>
        <v>0</v>
      </c>
    </row>
    <row r="37" spans="1:9" s="3" customFormat="1" ht="47.25" customHeight="1" x14ac:dyDescent="0.2">
      <c r="A37" s="22"/>
      <c r="B37" s="65" t="s">
        <v>89</v>
      </c>
      <c r="C37" s="73" t="s">
        <v>11</v>
      </c>
      <c r="D37" s="74"/>
      <c r="E37" s="24"/>
      <c r="F37" s="19">
        <f>ROUND(E37*F36,2)</f>
        <v>0</v>
      </c>
    </row>
    <row r="38" spans="1:9" s="3" customFormat="1" ht="20.100000000000001" customHeight="1" thickBot="1" x14ac:dyDescent="0.25">
      <c r="A38" s="25"/>
      <c r="B38" s="75" t="s">
        <v>52</v>
      </c>
      <c r="C38" s="76"/>
      <c r="D38" s="76"/>
      <c r="E38" s="50"/>
      <c r="F38" s="17">
        <f>SUM(F36:F37)</f>
        <v>0</v>
      </c>
    </row>
    <row r="39" spans="1:9" s="20" customFormat="1" ht="15" customHeight="1" x14ac:dyDescent="0.2">
      <c r="A39" s="43" t="s">
        <v>29</v>
      </c>
      <c r="B39" s="44" t="s">
        <v>43</v>
      </c>
      <c r="C39" s="45"/>
      <c r="D39" s="45"/>
      <c r="E39" s="45"/>
      <c r="F39" s="58"/>
    </row>
    <row r="40" spans="1:9" s="20" customFormat="1" ht="21" customHeight="1" x14ac:dyDescent="0.2">
      <c r="A40" s="27" t="s">
        <v>9</v>
      </c>
      <c r="B40" s="77" t="s">
        <v>0</v>
      </c>
      <c r="C40" s="78"/>
      <c r="D40" s="41" t="s">
        <v>2</v>
      </c>
      <c r="E40" s="41" t="s">
        <v>5</v>
      </c>
      <c r="F40" s="42" t="s">
        <v>1</v>
      </c>
    </row>
    <row r="41" spans="1:9" s="10" customFormat="1" ht="38.25" customHeight="1" x14ac:dyDescent="0.2">
      <c r="A41" s="34"/>
      <c r="B41" s="69" t="s">
        <v>80</v>
      </c>
      <c r="C41" s="70"/>
      <c r="D41" s="61">
        <v>24152.62</v>
      </c>
      <c r="E41" s="32" t="s">
        <v>23</v>
      </c>
      <c r="F41" s="13"/>
      <c r="I41" s="40"/>
    </row>
    <row r="42" spans="1:9" s="3" customFormat="1" ht="15" customHeight="1" x14ac:dyDescent="0.2">
      <c r="A42" s="22"/>
      <c r="B42" s="62" t="s">
        <v>32</v>
      </c>
      <c r="C42" s="63"/>
      <c r="D42" s="64">
        <f>ROUND(0.02*D41,2)</f>
        <v>483.05</v>
      </c>
      <c r="E42" s="14"/>
      <c r="F42" s="13">
        <f>ROUND($D42*E42,2)</f>
        <v>0</v>
      </c>
    </row>
    <row r="43" spans="1:9" s="3" customFormat="1" ht="15" customHeight="1" x14ac:dyDescent="0.2">
      <c r="A43" s="22"/>
      <c r="B43" s="62" t="s">
        <v>33</v>
      </c>
      <c r="C43" s="63"/>
      <c r="D43" s="64">
        <f>ROUND(0.09*D41,2)</f>
        <v>2173.7399999999998</v>
      </c>
      <c r="E43" s="14"/>
      <c r="F43" s="13">
        <f t="shared" ref="F43" si="4">ROUND($D43*E43,2)</f>
        <v>0</v>
      </c>
    </row>
    <row r="44" spans="1:9" s="3" customFormat="1" ht="15" customHeight="1" x14ac:dyDescent="0.2">
      <c r="A44" s="22"/>
      <c r="B44" s="62" t="s">
        <v>34</v>
      </c>
      <c r="C44" s="63"/>
      <c r="D44" s="64">
        <f>ROUND(0.17*D41,2)</f>
        <v>4105.95</v>
      </c>
      <c r="E44" s="14"/>
      <c r="F44" s="13">
        <f>ROUND($D44*E44,2)</f>
        <v>0</v>
      </c>
    </row>
    <row r="45" spans="1:9" s="3" customFormat="1" ht="15" customHeight="1" x14ac:dyDescent="0.2">
      <c r="A45" s="22"/>
      <c r="B45" s="62" t="s">
        <v>38</v>
      </c>
      <c r="C45" s="63"/>
      <c r="D45" s="64">
        <f>ROUND(0*D41,2)</f>
        <v>0</v>
      </c>
      <c r="E45" s="14"/>
      <c r="F45" s="13">
        <f>ROUND($D45*E45,2)</f>
        <v>0</v>
      </c>
    </row>
    <row r="46" spans="1:9" s="3" customFormat="1" ht="15" customHeight="1" x14ac:dyDescent="0.2">
      <c r="A46" s="22"/>
      <c r="B46" s="62" t="s">
        <v>36</v>
      </c>
      <c r="C46" s="63"/>
      <c r="D46" s="64">
        <f>ROUND(0.22*D41,2)</f>
        <v>5313.58</v>
      </c>
      <c r="E46" s="14"/>
      <c r="F46" s="13">
        <f t="shared" ref="F46" si="5">ROUND($D46*E46,2)</f>
        <v>0</v>
      </c>
    </row>
    <row r="47" spans="1:9" s="3" customFormat="1" ht="15" customHeight="1" x14ac:dyDescent="0.2">
      <c r="A47" s="22"/>
      <c r="B47" s="62" t="s">
        <v>31</v>
      </c>
      <c r="C47" s="63"/>
      <c r="D47" s="64">
        <f>ROUND(0.07*D41,2)</f>
        <v>1690.68</v>
      </c>
      <c r="E47" s="14"/>
      <c r="F47" s="13">
        <f>ROUND($D47*E47,2)</f>
        <v>0</v>
      </c>
    </row>
    <row r="48" spans="1:9" s="3" customFormat="1" ht="15" customHeight="1" x14ac:dyDescent="0.2">
      <c r="A48" s="22"/>
      <c r="B48" s="62" t="s">
        <v>37</v>
      </c>
      <c r="C48" s="63"/>
      <c r="D48" s="64">
        <f>ROUND(0.05*D41,2)</f>
        <v>1207.6300000000001</v>
      </c>
      <c r="E48" s="14"/>
      <c r="F48" s="13">
        <f t="shared" ref="F48:F50" si="6">ROUND($D48*E48,2)</f>
        <v>0</v>
      </c>
    </row>
    <row r="49" spans="1:9" s="3" customFormat="1" ht="15" customHeight="1" x14ac:dyDescent="0.2">
      <c r="A49" s="22"/>
      <c r="B49" s="62" t="s">
        <v>69</v>
      </c>
      <c r="C49" s="63"/>
      <c r="D49" s="64">
        <f>ROUND(0.33*D41,2)</f>
        <v>7970.36</v>
      </c>
      <c r="E49" s="14"/>
      <c r="F49" s="13">
        <f t="shared" si="6"/>
        <v>0</v>
      </c>
    </row>
    <row r="50" spans="1:9" s="3" customFormat="1" ht="15" customHeight="1" x14ac:dyDescent="0.2">
      <c r="A50" s="22"/>
      <c r="B50" s="62" t="s">
        <v>70</v>
      </c>
      <c r="C50" s="63"/>
      <c r="D50" s="64">
        <f>ROUND(0.0075*D41,2)</f>
        <v>181.14</v>
      </c>
      <c r="E50" s="14"/>
      <c r="F50" s="13">
        <f t="shared" si="6"/>
        <v>0</v>
      </c>
    </row>
    <row r="51" spans="1:9" s="3" customFormat="1" ht="20.100000000000001" customHeight="1" x14ac:dyDescent="0.2">
      <c r="A51" s="22"/>
      <c r="B51" s="71" t="s">
        <v>73</v>
      </c>
      <c r="C51" s="72"/>
      <c r="D51" s="61">
        <f>SUM(D42:D50)</f>
        <v>23126.13</v>
      </c>
      <c r="E51" s="11"/>
      <c r="F51" s="1">
        <f>SUM(F42:F50)</f>
        <v>0</v>
      </c>
    </row>
    <row r="52" spans="1:9" s="3" customFormat="1" ht="47.25" customHeight="1" x14ac:dyDescent="0.2">
      <c r="A52" s="22"/>
      <c r="B52" s="65" t="s">
        <v>89</v>
      </c>
      <c r="C52" s="73" t="s">
        <v>11</v>
      </c>
      <c r="D52" s="74"/>
      <c r="E52" s="24"/>
      <c r="F52" s="19">
        <f>ROUND(E52*F51,2)</f>
        <v>0</v>
      </c>
    </row>
    <row r="53" spans="1:9" s="3" customFormat="1" ht="20.100000000000001" customHeight="1" thickBot="1" x14ac:dyDescent="0.25">
      <c r="A53" s="25"/>
      <c r="B53" s="75" t="s">
        <v>53</v>
      </c>
      <c r="C53" s="76"/>
      <c r="D53" s="76"/>
      <c r="E53" s="50"/>
      <c r="F53" s="17">
        <f>SUM(F51:F52)</f>
        <v>0</v>
      </c>
    </row>
    <row r="54" spans="1:9" s="20" customFormat="1" ht="15" customHeight="1" x14ac:dyDescent="0.2">
      <c r="A54" s="43" t="s">
        <v>39</v>
      </c>
      <c r="B54" s="44" t="s">
        <v>44</v>
      </c>
      <c r="C54" s="45"/>
      <c r="D54" s="45"/>
      <c r="E54" s="45"/>
      <c r="F54" s="58"/>
    </row>
    <row r="55" spans="1:9" s="20" customFormat="1" ht="21" customHeight="1" x14ac:dyDescent="0.2">
      <c r="A55" s="27" t="s">
        <v>9</v>
      </c>
      <c r="B55" s="77" t="s">
        <v>0</v>
      </c>
      <c r="C55" s="78"/>
      <c r="D55" s="41" t="s">
        <v>2</v>
      </c>
      <c r="E55" s="41" t="s">
        <v>5</v>
      </c>
      <c r="F55" s="42" t="s">
        <v>1</v>
      </c>
    </row>
    <row r="56" spans="1:9" s="10" customFormat="1" ht="38.25" customHeight="1" x14ac:dyDescent="0.2">
      <c r="A56" s="34"/>
      <c r="B56" s="69" t="s">
        <v>81</v>
      </c>
      <c r="C56" s="70"/>
      <c r="D56" s="61">
        <v>22575.040000000001</v>
      </c>
      <c r="E56" s="32" t="s">
        <v>23</v>
      </c>
      <c r="F56" s="13"/>
      <c r="I56" s="40"/>
    </row>
    <row r="57" spans="1:9" s="3" customFormat="1" ht="15" customHeight="1" x14ac:dyDescent="0.2">
      <c r="A57" s="22"/>
      <c r="B57" s="62" t="s">
        <v>32</v>
      </c>
      <c r="C57" s="63"/>
      <c r="D57" s="64">
        <f>ROUND(0.02*D56,2)</f>
        <v>451.5</v>
      </c>
      <c r="E57" s="14"/>
      <c r="F57" s="13">
        <f>ROUND($D57*E57,2)</f>
        <v>0</v>
      </c>
    </row>
    <row r="58" spans="1:9" s="3" customFormat="1" ht="15" customHeight="1" x14ac:dyDescent="0.2">
      <c r="A58" s="22"/>
      <c r="B58" s="62" t="s">
        <v>33</v>
      </c>
      <c r="C58" s="63"/>
      <c r="D58" s="64">
        <f>ROUND(0.09*D56,2)</f>
        <v>2031.75</v>
      </c>
      <c r="E58" s="14"/>
      <c r="F58" s="13">
        <f t="shared" ref="F58" si="7">ROUND($D58*E58,2)</f>
        <v>0</v>
      </c>
    </row>
    <row r="59" spans="1:9" s="3" customFormat="1" ht="15" customHeight="1" x14ac:dyDescent="0.2">
      <c r="A59" s="22"/>
      <c r="B59" s="62" t="s">
        <v>34</v>
      </c>
      <c r="C59" s="63"/>
      <c r="D59" s="64">
        <f>ROUND(0.17*D56,2)</f>
        <v>3837.76</v>
      </c>
      <c r="E59" s="14"/>
      <c r="F59" s="13">
        <f>ROUND($D59*E59,2)</f>
        <v>0</v>
      </c>
    </row>
    <row r="60" spans="1:9" s="3" customFormat="1" ht="15" customHeight="1" x14ac:dyDescent="0.2">
      <c r="A60" s="22"/>
      <c r="B60" s="62" t="s">
        <v>38</v>
      </c>
      <c r="C60" s="63"/>
      <c r="D60" s="64">
        <f>ROUND(0*D56,2)</f>
        <v>0</v>
      </c>
      <c r="E60" s="14"/>
      <c r="F60" s="13">
        <f>ROUND($D60*E60,2)</f>
        <v>0</v>
      </c>
    </row>
    <row r="61" spans="1:9" s="3" customFormat="1" ht="15" customHeight="1" x14ac:dyDescent="0.2">
      <c r="A61" s="22"/>
      <c r="B61" s="62" t="s">
        <v>36</v>
      </c>
      <c r="C61" s="63"/>
      <c r="D61" s="64">
        <f>ROUND(0.22*D56,2)</f>
        <v>4966.51</v>
      </c>
      <c r="E61" s="14"/>
      <c r="F61" s="13">
        <f t="shared" ref="F61" si="8">ROUND($D61*E61,2)</f>
        <v>0</v>
      </c>
    </row>
    <row r="62" spans="1:9" s="3" customFormat="1" ht="15" customHeight="1" x14ac:dyDescent="0.2">
      <c r="A62" s="22"/>
      <c r="B62" s="62" t="s">
        <v>31</v>
      </c>
      <c r="C62" s="63"/>
      <c r="D62" s="64">
        <f>ROUND(0.07*D56,2)</f>
        <v>1580.25</v>
      </c>
      <c r="E62" s="14"/>
      <c r="F62" s="13">
        <f>ROUND($D62*E62,2)</f>
        <v>0</v>
      </c>
    </row>
    <row r="63" spans="1:9" s="3" customFormat="1" ht="15" customHeight="1" x14ac:dyDescent="0.2">
      <c r="A63" s="22"/>
      <c r="B63" s="62" t="s">
        <v>37</v>
      </c>
      <c r="C63" s="63"/>
      <c r="D63" s="64">
        <f>ROUND(0.05*D56,2)</f>
        <v>1128.75</v>
      </c>
      <c r="E63" s="14"/>
      <c r="F63" s="13">
        <f t="shared" ref="F63:F65" si="9">ROUND($D63*E63,2)</f>
        <v>0</v>
      </c>
    </row>
    <row r="64" spans="1:9" s="3" customFormat="1" ht="15" customHeight="1" x14ac:dyDescent="0.2">
      <c r="A64" s="22"/>
      <c r="B64" s="62" t="s">
        <v>69</v>
      </c>
      <c r="C64" s="63"/>
      <c r="D64" s="64">
        <f>ROUND(0.33*D56,2)</f>
        <v>7449.76</v>
      </c>
      <c r="E64" s="14"/>
      <c r="F64" s="13">
        <f t="shared" si="9"/>
        <v>0</v>
      </c>
    </row>
    <row r="65" spans="1:9" s="3" customFormat="1" ht="15" customHeight="1" x14ac:dyDescent="0.2">
      <c r="A65" s="22"/>
      <c r="B65" s="62" t="s">
        <v>70</v>
      </c>
      <c r="C65" s="63"/>
      <c r="D65" s="64">
        <f>ROUND(0.0075*D56,2)</f>
        <v>169.31</v>
      </c>
      <c r="E65" s="14"/>
      <c r="F65" s="13">
        <f t="shared" si="9"/>
        <v>0</v>
      </c>
    </row>
    <row r="66" spans="1:9" s="3" customFormat="1" ht="20.100000000000001" customHeight="1" x14ac:dyDescent="0.2">
      <c r="A66" s="22"/>
      <c r="B66" s="71" t="s">
        <v>82</v>
      </c>
      <c r="C66" s="72"/>
      <c r="D66" s="61">
        <f>SUM(D57:D65)</f>
        <v>21615.59</v>
      </c>
      <c r="E66" s="11"/>
      <c r="F66" s="1">
        <f>SUM(F57:F65)</f>
        <v>0</v>
      </c>
    </row>
    <row r="67" spans="1:9" s="3" customFormat="1" ht="47.25" customHeight="1" x14ac:dyDescent="0.2">
      <c r="A67" s="22"/>
      <c r="B67" s="65" t="s">
        <v>89</v>
      </c>
      <c r="C67" s="73" t="s">
        <v>11</v>
      </c>
      <c r="D67" s="74"/>
      <c r="E67" s="24"/>
      <c r="F67" s="19">
        <f>ROUND(E67*F66,2)</f>
        <v>0</v>
      </c>
    </row>
    <row r="68" spans="1:9" s="3" customFormat="1" ht="20.100000000000001" customHeight="1" thickBot="1" x14ac:dyDescent="0.25">
      <c r="A68" s="25"/>
      <c r="B68" s="75" t="s">
        <v>54</v>
      </c>
      <c r="C68" s="76"/>
      <c r="D68" s="76"/>
      <c r="E68" s="50"/>
      <c r="F68" s="17">
        <f>SUM(F66:F67)</f>
        <v>0</v>
      </c>
    </row>
    <row r="69" spans="1:9" s="9" customFormat="1" ht="15" customHeight="1" x14ac:dyDescent="0.2">
      <c r="A69" s="26" t="s">
        <v>19</v>
      </c>
      <c r="B69" s="51" t="s">
        <v>55</v>
      </c>
      <c r="C69" s="52"/>
      <c r="D69" s="52"/>
      <c r="E69" s="52"/>
      <c r="F69" s="53"/>
      <c r="G69" s="2"/>
    </row>
    <row r="70" spans="1:9" s="20" customFormat="1" ht="15" customHeight="1" x14ac:dyDescent="0.2">
      <c r="A70" s="43" t="s">
        <v>14</v>
      </c>
      <c r="B70" s="44" t="s">
        <v>41</v>
      </c>
      <c r="C70" s="45"/>
      <c r="D70" s="45"/>
      <c r="E70" s="45"/>
      <c r="F70" s="58"/>
    </row>
    <row r="71" spans="1:9" s="20" customFormat="1" ht="21" customHeight="1" x14ac:dyDescent="0.2">
      <c r="A71" s="27" t="s">
        <v>9</v>
      </c>
      <c r="B71" s="77" t="s">
        <v>0</v>
      </c>
      <c r="C71" s="78"/>
      <c r="D71" s="41" t="s">
        <v>2</v>
      </c>
      <c r="E71" s="41" t="s">
        <v>5</v>
      </c>
      <c r="F71" s="42" t="s">
        <v>1</v>
      </c>
    </row>
    <row r="72" spans="1:9" s="10" customFormat="1" ht="38.25" customHeight="1" x14ac:dyDescent="0.2">
      <c r="A72" s="34"/>
      <c r="B72" s="69" t="s">
        <v>83</v>
      </c>
      <c r="C72" s="70"/>
      <c r="D72" s="61">
        <v>43802.61</v>
      </c>
      <c r="E72" s="32" t="s">
        <v>23</v>
      </c>
      <c r="F72" s="13"/>
      <c r="I72" s="40"/>
    </row>
    <row r="73" spans="1:9" s="3" customFormat="1" ht="15" customHeight="1" x14ac:dyDescent="0.2">
      <c r="A73" s="22"/>
      <c r="B73" s="62" t="s">
        <v>32</v>
      </c>
      <c r="C73" s="63"/>
      <c r="D73" s="64">
        <f>ROUND(0.02*D72,2)</f>
        <v>876.05</v>
      </c>
      <c r="E73" s="14"/>
      <c r="F73" s="13">
        <f>ROUND($D73*E73,2)</f>
        <v>0</v>
      </c>
    </row>
    <row r="74" spans="1:9" s="3" customFormat="1" ht="15" customHeight="1" x14ac:dyDescent="0.2">
      <c r="A74" s="22"/>
      <c r="B74" s="62" t="s">
        <v>33</v>
      </c>
      <c r="C74" s="63"/>
      <c r="D74" s="64">
        <f>ROUND(0.09*D72,2)</f>
        <v>3942.23</v>
      </c>
      <c r="E74" s="14"/>
      <c r="F74" s="13">
        <f t="shared" ref="F74" si="10">ROUND($D74*E74,2)</f>
        <v>0</v>
      </c>
    </row>
    <row r="75" spans="1:9" s="3" customFormat="1" ht="15" customHeight="1" x14ac:dyDescent="0.2">
      <c r="A75" s="22"/>
      <c r="B75" s="62" t="s">
        <v>34</v>
      </c>
      <c r="C75" s="63"/>
      <c r="D75" s="64">
        <f>ROUND(0.17*D72,2)</f>
        <v>7446.44</v>
      </c>
      <c r="E75" s="14"/>
      <c r="F75" s="13">
        <f>ROUND($D75*E75,2)</f>
        <v>0</v>
      </c>
    </row>
    <row r="76" spans="1:9" s="3" customFormat="1" ht="15" customHeight="1" x14ac:dyDescent="0.2">
      <c r="A76" s="22"/>
      <c r="B76" s="62" t="s">
        <v>35</v>
      </c>
      <c r="C76" s="63"/>
      <c r="D76" s="64">
        <f>ROUND(0.02*D72,2)</f>
        <v>876.05</v>
      </c>
      <c r="E76" s="14"/>
      <c r="F76" s="13">
        <f>ROUND($D76*E76,2)</f>
        <v>0</v>
      </c>
    </row>
    <row r="77" spans="1:9" s="3" customFormat="1" ht="15" customHeight="1" x14ac:dyDescent="0.2">
      <c r="A77" s="22"/>
      <c r="B77" s="62" t="s">
        <v>36</v>
      </c>
      <c r="C77" s="63"/>
      <c r="D77" s="64">
        <f>ROUND(0.22*D72,2)</f>
        <v>9636.57</v>
      </c>
      <c r="E77" s="14"/>
      <c r="F77" s="13">
        <f t="shared" ref="F77" si="11">ROUND($D77*E77,2)</f>
        <v>0</v>
      </c>
    </row>
    <row r="78" spans="1:9" s="3" customFormat="1" ht="15" customHeight="1" x14ac:dyDescent="0.2">
      <c r="A78" s="22"/>
      <c r="B78" s="62" t="s">
        <v>31</v>
      </c>
      <c r="C78" s="63"/>
      <c r="D78" s="64">
        <f>ROUND(0.07*D72,2)</f>
        <v>3066.18</v>
      </c>
      <c r="E78" s="14"/>
      <c r="F78" s="13">
        <f>ROUND($D78*E78,2)</f>
        <v>0</v>
      </c>
    </row>
    <row r="79" spans="1:9" s="3" customFormat="1" ht="15" customHeight="1" x14ac:dyDescent="0.2">
      <c r="A79" s="22"/>
      <c r="B79" s="62" t="s">
        <v>37</v>
      </c>
      <c r="C79" s="63"/>
      <c r="D79" s="64">
        <f>ROUND(0.05*D72,2)</f>
        <v>2190.13</v>
      </c>
      <c r="E79" s="14"/>
      <c r="F79" s="13">
        <f t="shared" ref="F79:F81" si="12">ROUND($D79*E79,2)</f>
        <v>0</v>
      </c>
    </row>
    <row r="80" spans="1:9" s="3" customFormat="1" ht="15" customHeight="1" x14ac:dyDescent="0.2">
      <c r="A80" s="22"/>
      <c r="B80" s="62" t="s">
        <v>69</v>
      </c>
      <c r="C80" s="63"/>
      <c r="D80" s="64">
        <f>ROUND(0.33*D72,2)</f>
        <v>14454.86</v>
      </c>
      <c r="E80" s="14"/>
      <c r="F80" s="13">
        <f t="shared" si="12"/>
        <v>0</v>
      </c>
    </row>
    <row r="81" spans="1:9" s="3" customFormat="1" ht="15" customHeight="1" x14ac:dyDescent="0.2">
      <c r="A81" s="22"/>
      <c r="B81" s="62" t="s">
        <v>70</v>
      </c>
      <c r="C81" s="63"/>
      <c r="D81" s="64">
        <f>ROUND(0.0075*D72,2)</f>
        <v>328.52</v>
      </c>
      <c r="E81" s="14"/>
      <c r="F81" s="13">
        <f t="shared" si="12"/>
        <v>0</v>
      </c>
    </row>
    <row r="82" spans="1:9" s="3" customFormat="1" ht="20.100000000000001" customHeight="1" x14ac:dyDescent="0.2">
      <c r="A82" s="22"/>
      <c r="B82" s="71" t="s">
        <v>74</v>
      </c>
      <c r="C82" s="72"/>
      <c r="D82" s="61">
        <f>SUM(D73:D81)</f>
        <v>42817.029999999992</v>
      </c>
      <c r="E82" s="11"/>
      <c r="F82" s="1">
        <f>SUM(F73:F81)</f>
        <v>0</v>
      </c>
    </row>
    <row r="83" spans="1:9" s="3" customFormat="1" ht="47.25" customHeight="1" x14ac:dyDescent="0.2">
      <c r="A83" s="22"/>
      <c r="B83" s="65" t="s">
        <v>89</v>
      </c>
      <c r="C83" s="73" t="s">
        <v>11</v>
      </c>
      <c r="D83" s="74"/>
      <c r="E83" s="24"/>
      <c r="F83" s="19">
        <f>ROUND(E83*F82,2)</f>
        <v>0</v>
      </c>
    </row>
    <row r="84" spans="1:9" s="3" customFormat="1" ht="20.100000000000001" customHeight="1" thickBot="1" x14ac:dyDescent="0.25">
      <c r="A84" s="25"/>
      <c r="B84" s="75" t="s">
        <v>56</v>
      </c>
      <c r="C84" s="76"/>
      <c r="D84" s="76"/>
      <c r="E84" s="59"/>
      <c r="F84" s="17">
        <f>SUM(F82:F83)</f>
        <v>0</v>
      </c>
    </row>
    <row r="85" spans="1:9" s="20" customFormat="1" ht="15" customHeight="1" x14ac:dyDescent="0.2">
      <c r="A85" s="43" t="s">
        <v>15</v>
      </c>
      <c r="B85" s="44" t="s">
        <v>42</v>
      </c>
      <c r="C85" s="45"/>
      <c r="D85" s="45"/>
      <c r="E85" s="45"/>
      <c r="F85" s="58"/>
    </row>
    <row r="86" spans="1:9" s="20" customFormat="1" ht="21" customHeight="1" x14ac:dyDescent="0.2">
      <c r="A86" s="27" t="s">
        <v>9</v>
      </c>
      <c r="B86" s="77" t="s">
        <v>0</v>
      </c>
      <c r="C86" s="78"/>
      <c r="D86" s="41" t="s">
        <v>2</v>
      </c>
      <c r="E86" s="41" t="s">
        <v>5</v>
      </c>
      <c r="F86" s="42" t="s">
        <v>1</v>
      </c>
    </row>
    <row r="87" spans="1:9" s="10" customFormat="1" ht="38.25" customHeight="1" x14ac:dyDescent="0.2">
      <c r="A87" s="34"/>
      <c r="B87" s="69" t="s">
        <v>84</v>
      </c>
      <c r="C87" s="70"/>
      <c r="D87" s="61">
        <v>38929.17</v>
      </c>
      <c r="E87" s="32" t="s">
        <v>23</v>
      </c>
      <c r="F87" s="13"/>
      <c r="I87" s="40"/>
    </row>
    <row r="88" spans="1:9" s="3" customFormat="1" ht="15" customHeight="1" x14ac:dyDescent="0.2">
      <c r="A88" s="22"/>
      <c r="B88" s="62" t="s">
        <v>32</v>
      </c>
      <c r="C88" s="63"/>
      <c r="D88" s="64">
        <f>ROUND(0.02*D87,2)</f>
        <v>778.58</v>
      </c>
      <c r="E88" s="14"/>
      <c r="F88" s="13">
        <f>ROUND($D88*E88,2)</f>
        <v>0</v>
      </c>
    </row>
    <row r="89" spans="1:9" s="3" customFormat="1" ht="15" customHeight="1" x14ac:dyDescent="0.2">
      <c r="A89" s="22"/>
      <c r="B89" s="62" t="s">
        <v>33</v>
      </c>
      <c r="C89" s="63"/>
      <c r="D89" s="64">
        <f>ROUND(0.09*D87,2)</f>
        <v>3503.63</v>
      </c>
      <c r="E89" s="14"/>
      <c r="F89" s="13">
        <f t="shared" ref="F89" si="13">ROUND($D89*E89,2)</f>
        <v>0</v>
      </c>
    </row>
    <row r="90" spans="1:9" s="3" customFormat="1" ht="15" customHeight="1" x14ac:dyDescent="0.2">
      <c r="A90" s="22"/>
      <c r="B90" s="62" t="s">
        <v>34</v>
      </c>
      <c r="C90" s="63"/>
      <c r="D90" s="64">
        <f>ROUND(0.17*D87,2)</f>
        <v>6617.96</v>
      </c>
      <c r="E90" s="14"/>
      <c r="F90" s="13">
        <f>ROUND($D90*E90,2)</f>
        <v>0</v>
      </c>
    </row>
    <row r="91" spans="1:9" s="3" customFormat="1" ht="15" customHeight="1" x14ac:dyDescent="0.2">
      <c r="A91" s="22"/>
      <c r="B91" s="62" t="s">
        <v>38</v>
      </c>
      <c r="C91" s="63"/>
      <c r="D91" s="64">
        <f>ROUND(0*D87,2)</f>
        <v>0</v>
      </c>
      <c r="E91" s="14"/>
      <c r="F91" s="13">
        <f>ROUND($D91*E91,2)</f>
        <v>0</v>
      </c>
    </row>
    <row r="92" spans="1:9" s="3" customFormat="1" ht="15" customHeight="1" x14ac:dyDescent="0.2">
      <c r="A92" s="22"/>
      <c r="B92" s="62" t="s">
        <v>36</v>
      </c>
      <c r="C92" s="63"/>
      <c r="D92" s="64">
        <f>ROUND(0.22*D87,2)</f>
        <v>8564.42</v>
      </c>
      <c r="E92" s="14"/>
      <c r="F92" s="13">
        <f t="shared" ref="F92" si="14">ROUND($D92*E92,2)</f>
        <v>0</v>
      </c>
    </row>
    <row r="93" spans="1:9" s="3" customFormat="1" ht="15" customHeight="1" x14ac:dyDescent="0.2">
      <c r="A93" s="22"/>
      <c r="B93" s="62" t="s">
        <v>31</v>
      </c>
      <c r="C93" s="63"/>
      <c r="D93" s="64">
        <f>ROUND(0.07*D87,2)</f>
        <v>2725.04</v>
      </c>
      <c r="E93" s="14"/>
      <c r="F93" s="13">
        <f>ROUND($D93*E93,2)</f>
        <v>0</v>
      </c>
    </row>
    <row r="94" spans="1:9" s="3" customFormat="1" ht="15" customHeight="1" x14ac:dyDescent="0.2">
      <c r="A94" s="22"/>
      <c r="B94" s="62" t="s">
        <v>37</v>
      </c>
      <c r="C94" s="63"/>
      <c r="D94" s="64">
        <f>ROUND(0.05*D87,2)</f>
        <v>1946.46</v>
      </c>
      <c r="E94" s="14"/>
      <c r="F94" s="13">
        <f t="shared" ref="F94:F96" si="15">ROUND($D94*E94,2)</f>
        <v>0</v>
      </c>
    </row>
    <row r="95" spans="1:9" s="3" customFormat="1" ht="15" customHeight="1" x14ac:dyDescent="0.2">
      <c r="A95" s="22"/>
      <c r="B95" s="62" t="s">
        <v>69</v>
      </c>
      <c r="C95" s="63"/>
      <c r="D95" s="64">
        <f>ROUND(0.33*D87,2)</f>
        <v>12846.63</v>
      </c>
      <c r="E95" s="14"/>
      <c r="F95" s="13">
        <f t="shared" si="15"/>
        <v>0</v>
      </c>
    </row>
    <row r="96" spans="1:9" s="3" customFormat="1" ht="15" customHeight="1" x14ac:dyDescent="0.2">
      <c r="A96" s="22"/>
      <c r="B96" s="62" t="s">
        <v>70</v>
      </c>
      <c r="C96" s="63"/>
      <c r="D96" s="64">
        <f>ROUND(0.0075*D87,2)</f>
        <v>291.97000000000003</v>
      </c>
      <c r="E96" s="14"/>
      <c r="F96" s="13">
        <f t="shared" si="15"/>
        <v>0</v>
      </c>
    </row>
    <row r="97" spans="1:9" s="3" customFormat="1" ht="20.100000000000001" customHeight="1" x14ac:dyDescent="0.2">
      <c r="A97" s="22"/>
      <c r="B97" s="71" t="s">
        <v>75</v>
      </c>
      <c r="C97" s="72"/>
      <c r="D97" s="61">
        <f>SUM(D88:D96)</f>
        <v>37274.69</v>
      </c>
      <c r="E97" s="11"/>
      <c r="F97" s="1">
        <f>SUM(F88:F96)</f>
        <v>0</v>
      </c>
    </row>
    <row r="98" spans="1:9" s="3" customFormat="1" ht="47.25" customHeight="1" x14ac:dyDescent="0.2">
      <c r="A98" s="22"/>
      <c r="B98" s="65" t="s">
        <v>89</v>
      </c>
      <c r="C98" s="73" t="s">
        <v>11</v>
      </c>
      <c r="D98" s="74"/>
      <c r="E98" s="24"/>
      <c r="F98" s="19">
        <f>ROUND(E98*F97,2)</f>
        <v>0</v>
      </c>
    </row>
    <row r="99" spans="1:9" s="3" customFormat="1" ht="20.100000000000001" customHeight="1" thickBot="1" x14ac:dyDescent="0.25">
      <c r="A99" s="25"/>
      <c r="B99" s="75" t="s">
        <v>57</v>
      </c>
      <c r="C99" s="76"/>
      <c r="D99" s="76"/>
      <c r="E99" s="50"/>
      <c r="F99" s="17">
        <f>SUM(F97:F98)</f>
        <v>0</v>
      </c>
    </row>
    <row r="100" spans="1:9" s="20" customFormat="1" ht="15" customHeight="1" x14ac:dyDescent="0.2">
      <c r="A100" s="43" t="s">
        <v>47</v>
      </c>
      <c r="B100" s="44" t="s">
        <v>43</v>
      </c>
      <c r="C100" s="45"/>
      <c r="D100" s="45"/>
      <c r="E100" s="45"/>
      <c r="F100" s="58"/>
    </row>
    <row r="101" spans="1:9" s="20" customFormat="1" ht="21" customHeight="1" x14ac:dyDescent="0.2">
      <c r="A101" s="27" t="s">
        <v>9</v>
      </c>
      <c r="B101" s="77" t="s">
        <v>0</v>
      </c>
      <c r="C101" s="78"/>
      <c r="D101" s="41" t="s">
        <v>2</v>
      </c>
      <c r="E101" s="41" t="s">
        <v>5</v>
      </c>
      <c r="F101" s="42" t="s">
        <v>1</v>
      </c>
    </row>
    <row r="102" spans="1:9" s="10" customFormat="1" ht="38.25" customHeight="1" x14ac:dyDescent="0.2">
      <c r="A102" s="34"/>
      <c r="B102" s="69" t="s">
        <v>85</v>
      </c>
      <c r="C102" s="70"/>
      <c r="D102" s="61">
        <v>30133.200000000001</v>
      </c>
      <c r="E102" s="32" t="s">
        <v>23</v>
      </c>
      <c r="F102" s="13"/>
      <c r="I102" s="40"/>
    </row>
    <row r="103" spans="1:9" s="3" customFormat="1" ht="15" customHeight="1" x14ac:dyDescent="0.2">
      <c r="A103" s="22"/>
      <c r="B103" s="62" t="s">
        <v>32</v>
      </c>
      <c r="C103" s="63"/>
      <c r="D103" s="64">
        <f>ROUND(0.02*D102,2)</f>
        <v>602.66</v>
      </c>
      <c r="E103" s="14"/>
      <c r="F103" s="13">
        <f>ROUND($D103*E103,2)</f>
        <v>0</v>
      </c>
    </row>
    <row r="104" spans="1:9" s="3" customFormat="1" ht="15" customHeight="1" x14ac:dyDescent="0.2">
      <c r="A104" s="22"/>
      <c r="B104" s="62" t="s">
        <v>33</v>
      </c>
      <c r="C104" s="63"/>
      <c r="D104" s="64">
        <f>ROUND(0.09*D102,2)</f>
        <v>2711.99</v>
      </c>
      <c r="E104" s="14"/>
      <c r="F104" s="13">
        <f t="shared" ref="F104" si="16">ROUND($D104*E104,2)</f>
        <v>0</v>
      </c>
    </row>
    <row r="105" spans="1:9" s="3" customFormat="1" ht="15" customHeight="1" x14ac:dyDescent="0.2">
      <c r="A105" s="22"/>
      <c r="B105" s="62" t="s">
        <v>34</v>
      </c>
      <c r="C105" s="63"/>
      <c r="D105" s="64">
        <f>ROUND(0.17*D102,2)</f>
        <v>5122.6400000000003</v>
      </c>
      <c r="E105" s="14"/>
      <c r="F105" s="13">
        <f>ROUND($D105*E105,2)</f>
        <v>0</v>
      </c>
    </row>
    <row r="106" spans="1:9" s="3" customFormat="1" ht="15" customHeight="1" x14ac:dyDescent="0.2">
      <c r="A106" s="22"/>
      <c r="B106" s="62" t="s">
        <v>38</v>
      </c>
      <c r="C106" s="63"/>
      <c r="D106" s="64">
        <f>ROUND(0*D102,2)</f>
        <v>0</v>
      </c>
      <c r="E106" s="14"/>
      <c r="F106" s="13">
        <f>ROUND($D106*E106,2)</f>
        <v>0</v>
      </c>
    </row>
    <row r="107" spans="1:9" s="3" customFormat="1" ht="15" customHeight="1" x14ac:dyDescent="0.2">
      <c r="A107" s="22"/>
      <c r="B107" s="62" t="s">
        <v>36</v>
      </c>
      <c r="C107" s="63"/>
      <c r="D107" s="64">
        <f>ROUND(0.22*D102,2)</f>
        <v>6629.3</v>
      </c>
      <c r="E107" s="14"/>
      <c r="F107" s="13">
        <f t="shared" ref="F107" si="17">ROUND($D107*E107,2)</f>
        <v>0</v>
      </c>
    </row>
    <row r="108" spans="1:9" s="3" customFormat="1" ht="15" customHeight="1" x14ac:dyDescent="0.2">
      <c r="A108" s="22"/>
      <c r="B108" s="62" t="s">
        <v>31</v>
      </c>
      <c r="C108" s="63"/>
      <c r="D108" s="64">
        <f>ROUND(0.07*D102,2)</f>
        <v>2109.3200000000002</v>
      </c>
      <c r="E108" s="14"/>
      <c r="F108" s="13">
        <f>ROUND($D108*E108,2)</f>
        <v>0</v>
      </c>
    </row>
    <row r="109" spans="1:9" s="3" customFormat="1" ht="15" customHeight="1" x14ac:dyDescent="0.2">
      <c r="A109" s="22"/>
      <c r="B109" s="62" t="s">
        <v>37</v>
      </c>
      <c r="C109" s="63"/>
      <c r="D109" s="64">
        <f>ROUND(0.05*D102,2)</f>
        <v>1506.66</v>
      </c>
      <c r="E109" s="14"/>
      <c r="F109" s="13">
        <f t="shared" ref="F109:F111" si="18">ROUND($D109*E109,2)</f>
        <v>0</v>
      </c>
    </row>
    <row r="110" spans="1:9" s="3" customFormat="1" ht="15" customHeight="1" x14ac:dyDescent="0.2">
      <c r="A110" s="22"/>
      <c r="B110" s="62" t="s">
        <v>69</v>
      </c>
      <c r="C110" s="63"/>
      <c r="D110" s="64">
        <f>ROUND(0.33*D102,2)</f>
        <v>9943.9599999999991</v>
      </c>
      <c r="E110" s="14"/>
      <c r="F110" s="13">
        <f t="shared" si="18"/>
        <v>0</v>
      </c>
    </row>
    <row r="111" spans="1:9" s="3" customFormat="1" ht="15" customHeight="1" x14ac:dyDescent="0.2">
      <c r="A111" s="22"/>
      <c r="B111" s="62" t="s">
        <v>70</v>
      </c>
      <c r="C111" s="63"/>
      <c r="D111" s="64">
        <f>ROUND(0.0075*D102,2)</f>
        <v>226</v>
      </c>
      <c r="E111" s="14"/>
      <c r="F111" s="13">
        <f t="shared" si="18"/>
        <v>0</v>
      </c>
    </row>
    <row r="112" spans="1:9" s="3" customFormat="1" ht="20.100000000000001" customHeight="1" x14ac:dyDescent="0.2">
      <c r="A112" s="22"/>
      <c r="B112" s="71" t="s">
        <v>76</v>
      </c>
      <c r="C112" s="72"/>
      <c r="D112" s="61">
        <f>SUM(D103:D111)</f>
        <v>28852.53</v>
      </c>
      <c r="E112" s="11"/>
      <c r="F112" s="1">
        <f>SUM(F103:F111)</f>
        <v>0</v>
      </c>
    </row>
    <row r="113" spans="1:9" s="3" customFormat="1" ht="47.25" customHeight="1" x14ac:dyDescent="0.2">
      <c r="A113" s="22"/>
      <c r="B113" s="65" t="s">
        <v>89</v>
      </c>
      <c r="C113" s="73" t="s">
        <v>11</v>
      </c>
      <c r="D113" s="74"/>
      <c r="E113" s="24"/>
      <c r="F113" s="19">
        <f>ROUND(E113*F112,2)</f>
        <v>0</v>
      </c>
    </row>
    <row r="114" spans="1:9" s="3" customFormat="1" ht="20.100000000000001" customHeight="1" thickBot="1" x14ac:dyDescent="0.25">
      <c r="A114" s="25"/>
      <c r="B114" s="75" t="s">
        <v>58</v>
      </c>
      <c r="C114" s="76"/>
      <c r="D114" s="76"/>
      <c r="E114" s="50"/>
      <c r="F114" s="17">
        <f>SUM(F112:F113)</f>
        <v>0</v>
      </c>
    </row>
    <row r="115" spans="1:9" s="20" customFormat="1" ht="15" customHeight="1" x14ac:dyDescent="0.2">
      <c r="A115" s="43" t="s">
        <v>87</v>
      </c>
      <c r="B115" s="44" t="s">
        <v>44</v>
      </c>
      <c r="C115" s="45"/>
      <c r="D115" s="45"/>
      <c r="E115" s="45"/>
      <c r="F115" s="58"/>
    </row>
    <row r="116" spans="1:9" s="20" customFormat="1" ht="21" customHeight="1" x14ac:dyDescent="0.2">
      <c r="A116" s="27" t="s">
        <v>9</v>
      </c>
      <c r="B116" s="77" t="s">
        <v>0</v>
      </c>
      <c r="C116" s="78"/>
      <c r="D116" s="41" t="s">
        <v>2</v>
      </c>
      <c r="E116" s="41" t="s">
        <v>5</v>
      </c>
      <c r="F116" s="42" t="s">
        <v>1</v>
      </c>
    </row>
    <row r="117" spans="1:9" s="10" customFormat="1" ht="38.25" customHeight="1" x14ac:dyDescent="0.2">
      <c r="A117" s="34"/>
      <c r="B117" s="69" t="s">
        <v>86</v>
      </c>
      <c r="C117" s="70"/>
      <c r="D117" s="61">
        <v>19279.64</v>
      </c>
      <c r="E117" s="32" t="s">
        <v>23</v>
      </c>
      <c r="F117" s="13"/>
      <c r="I117" s="40"/>
    </row>
    <row r="118" spans="1:9" s="3" customFormat="1" ht="15" customHeight="1" x14ac:dyDescent="0.2">
      <c r="A118" s="22"/>
      <c r="B118" s="62" t="s">
        <v>32</v>
      </c>
      <c r="C118" s="63"/>
      <c r="D118" s="64">
        <f>ROUND(0.02*D117,2)</f>
        <v>385.59</v>
      </c>
      <c r="E118" s="14"/>
      <c r="F118" s="13">
        <f>ROUND($D118*E118,2)</f>
        <v>0</v>
      </c>
    </row>
    <row r="119" spans="1:9" s="3" customFormat="1" ht="15" customHeight="1" x14ac:dyDescent="0.2">
      <c r="A119" s="22"/>
      <c r="B119" s="62" t="s">
        <v>33</v>
      </c>
      <c r="C119" s="63"/>
      <c r="D119" s="64">
        <f>ROUND(0.09*D117,2)</f>
        <v>1735.17</v>
      </c>
      <c r="E119" s="14"/>
      <c r="F119" s="13">
        <f t="shared" ref="F119" si="19">ROUND($D119*E119,2)</f>
        <v>0</v>
      </c>
    </row>
    <row r="120" spans="1:9" s="3" customFormat="1" ht="15" customHeight="1" x14ac:dyDescent="0.2">
      <c r="A120" s="22"/>
      <c r="B120" s="62" t="s">
        <v>34</v>
      </c>
      <c r="C120" s="63"/>
      <c r="D120" s="64">
        <f>ROUND(0.17*D117,2)</f>
        <v>3277.54</v>
      </c>
      <c r="E120" s="14"/>
      <c r="F120" s="13">
        <f>ROUND($D120*E120,2)</f>
        <v>0</v>
      </c>
    </row>
    <row r="121" spans="1:9" s="3" customFormat="1" ht="15" customHeight="1" x14ac:dyDescent="0.2">
      <c r="A121" s="22"/>
      <c r="B121" s="62" t="s">
        <v>38</v>
      </c>
      <c r="C121" s="63"/>
      <c r="D121" s="64">
        <f>ROUND(0*D117,2)</f>
        <v>0</v>
      </c>
      <c r="E121" s="14"/>
      <c r="F121" s="13">
        <f>ROUND($D121*E121,2)</f>
        <v>0</v>
      </c>
    </row>
    <row r="122" spans="1:9" s="3" customFormat="1" ht="15" customHeight="1" x14ac:dyDescent="0.2">
      <c r="A122" s="22"/>
      <c r="B122" s="62" t="s">
        <v>36</v>
      </c>
      <c r="C122" s="63"/>
      <c r="D122" s="64">
        <f>ROUND(0.22*D117,2)</f>
        <v>4241.5200000000004</v>
      </c>
      <c r="E122" s="14"/>
      <c r="F122" s="13">
        <f t="shared" ref="F122" si="20">ROUND($D122*E122,2)</f>
        <v>0</v>
      </c>
    </row>
    <row r="123" spans="1:9" s="3" customFormat="1" ht="15" customHeight="1" x14ac:dyDescent="0.2">
      <c r="A123" s="22"/>
      <c r="B123" s="62" t="s">
        <v>31</v>
      </c>
      <c r="C123" s="63"/>
      <c r="D123" s="64">
        <f>ROUND(0.07*D117,2)</f>
        <v>1349.57</v>
      </c>
      <c r="E123" s="14"/>
      <c r="F123" s="13">
        <f>ROUND($D123*E123,2)</f>
        <v>0</v>
      </c>
    </row>
    <row r="124" spans="1:9" s="3" customFormat="1" ht="15" customHeight="1" x14ac:dyDescent="0.2">
      <c r="A124" s="22"/>
      <c r="B124" s="62" t="s">
        <v>37</v>
      </c>
      <c r="C124" s="63"/>
      <c r="D124" s="64">
        <f>ROUND(0.05*D117,2)</f>
        <v>963.98</v>
      </c>
      <c r="E124" s="14"/>
      <c r="F124" s="13">
        <f t="shared" ref="F124:F126" si="21">ROUND($D124*E124,2)</f>
        <v>0</v>
      </c>
    </row>
    <row r="125" spans="1:9" s="3" customFormat="1" ht="15" customHeight="1" x14ac:dyDescent="0.2">
      <c r="A125" s="22"/>
      <c r="B125" s="62" t="s">
        <v>69</v>
      </c>
      <c r="C125" s="63"/>
      <c r="D125" s="64">
        <f>ROUND(0.33*D117,2)</f>
        <v>6362.28</v>
      </c>
      <c r="E125" s="14"/>
      <c r="F125" s="13">
        <f t="shared" si="21"/>
        <v>0</v>
      </c>
    </row>
    <row r="126" spans="1:9" s="3" customFormat="1" ht="15" customHeight="1" x14ac:dyDescent="0.2">
      <c r="A126" s="22"/>
      <c r="B126" s="62" t="s">
        <v>70</v>
      </c>
      <c r="C126" s="63"/>
      <c r="D126" s="64">
        <f>ROUND(0.0075*D117,2)</f>
        <v>144.6</v>
      </c>
      <c r="E126" s="14"/>
      <c r="F126" s="13">
        <f t="shared" si="21"/>
        <v>0</v>
      </c>
    </row>
    <row r="127" spans="1:9" s="3" customFormat="1" ht="20.100000000000001" customHeight="1" x14ac:dyDescent="0.2">
      <c r="A127" s="22"/>
      <c r="B127" s="71" t="s">
        <v>77</v>
      </c>
      <c r="C127" s="72"/>
      <c r="D127" s="61">
        <f>SUM(D118:D126)</f>
        <v>18460.249999999996</v>
      </c>
      <c r="E127" s="11"/>
      <c r="F127" s="1">
        <f>SUM(F118:F126)</f>
        <v>0</v>
      </c>
    </row>
    <row r="128" spans="1:9" s="3" customFormat="1" ht="47.25" customHeight="1" x14ac:dyDescent="0.2">
      <c r="A128" s="22"/>
      <c r="B128" s="65" t="s">
        <v>89</v>
      </c>
      <c r="C128" s="73" t="s">
        <v>11</v>
      </c>
      <c r="D128" s="74"/>
      <c r="E128" s="24"/>
      <c r="F128" s="19">
        <f>ROUND(E128*F127,2)</f>
        <v>0</v>
      </c>
    </row>
    <row r="129" spans="1:7" s="3" customFormat="1" ht="20.100000000000001" customHeight="1" thickBot="1" x14ac:dyDescent="0.25">
      <c r="A129" s="25"/>
      <c r="B129" s="75" t="s">
        <v>59</v>
      </c>
      <c r="C129" s="76"/>
      <c r="D129" s="76"/>
      <c r="E129" s="50"/>
      <c r="F129" s="17">
        <f>SUM(F127:F128)</f>
        <v>0</v>
      </c>
    </row>
    <row r="130" spans="1:7" s="20" customFormat="1" ht="15" customHeight="1" x14ac:dyDescent="0.2">
      <c r="A130" s="43" t="s">
        <v>91</v>
      </c>
      <c r="B130" s="44" t="s">
        <v>98</v>
      </c>
      <c r="C130" s="45"/>
      <c r="D130" s="45"/>
      <c r="E130" s="45"/>
      <c r="F130" s="102" t="s">
        <v>93</v>
      </c>
    </row>
    <row r="131" spans="1:7" s="110" customFormat="1" ht="15" customHeight="1" x14ac:dyDescent="0.2">
      <c r="A131" s="107"/>
      <c r="B131" s="108"/>
      <c r="C131" s="109"/>
      <c r="D131" s="111" t="s">
        <v>101</v>
      </c>
      <c r="E131" s="111" t="s">
        <v>99</v>
      </c>
      <c r="F131" s="112" t="s">
        <v>100</v>
      </c>
    </row>
    <row r="132" spans="1:7" s="3" customFormat="1" ht="20.100000000000001" customHeight="1" x14ac:dyDescent="0.2">
      <c r="A132" s="22"/>
      <c r="B132" s="98" t="s">
        <v>94</v>
      </c>
      <c r="C132" s="99"/>
      <c r="D132" s="114">
        <v>15</v>
      </c>
      <c r="E132" s="113"/>
      <c r="F132" s="13">
        <f>E132*D132</f>
        <v>0</v>
      </c>
    </row>
    <row r="133" spans="1:7" s="3" customFormat="1" ht="20.100000000000001" customHeight="1" thickBot="1" x14ac:dyDescent="0.25">
      <c r="A133" s="22"/>
      <c r="B133" s="103" t="s">
        <v>95</v>
      </c>
      <c r="C133" s="104"/>
      <c r="D133" s="104"/>
      <c r="E133" s="105">
        <f>E132</f>
        <v>0</v>
      </c>
      <c r="F133" s="106"/>
    </row>
    <row r="134" spans="1:7" s="9" customFormat="1" ht="15" customHeight="1" x14ac:dyDescent="0.2">
      <c r="A134" s="26" t="s">
        <v>20</v>
      </c>
      <c r="B134" s="51" t="s">
        <v>22</v>
      </c>
      <c r="C134" s="52"/>
      <c r="D134" s="52"/>
      <c r="E134" s="52"/>
      <c r="F134" s="53"/>
      <c r="G134" s="2"/>
    </row>
    <row r="135" spans="1:7" s="20" customFormat="1" ht="16.5" customHeight="1" x14ac:dyDescent="0.2">
      <c r="A135" s="27" t="s">
        <v>9</v>
      </c>
      <c r="B135" s="68" t="s">
        <v>21</v>
      </c>
      <c r="C135" s="66"/>
      <c r="D135" s="28"/>
      <c r="E135" s="66" t="s">
        <v>25</v>
      </c>
      <c r="F135" s="67"/>
    </row>
    <row r="136" spans="1:7" s="3" customFormat="1" ht="24.75" customHeight="1" x14ac:dyDescent="0.2">
      <c r="A136" s="29" t="s">
        <v>16</v>
      </c>
      <c r="B136" s="98" t="s">
        <v>24</v>
      </c>
      <c r="C136" s="99"/>
      <c r="D136" s="23"/>
      <c r="E136" s="100"/>
      <c r="F136" s="101"/>
    </row>
    <row r="137" spans="1:7" s="3" customFormat="1" ht="24.75" customHeight="1" x14ac:dyDescent="0.2">
      <c r="A137" s="29" t="s">
        <v>17</v>
      </c>
      <c r="B137" s="98" t="s">
        <v>40</v>
      </c>
      <c r="C137" s="99"/>
      <c r="D137" s="23"/>
      <c r="E137" s="100"/>
      <c r="F137" s="101"/>
    </row>
    <row r="138" spans="1:7" s="3" customFormat="1" ht="24.75" customHeight="1" thickBot="1" x14ac:dyDescent="0.25">
      <c r="A138" s="33" t="s">
        <v>46</v>
      </c>
      <c r="B138" s="93" t="s">
        <v>30</v>
      </c>
      <c r="C138" s="94"/>
      <c r="D138" s="95"/>
      <c r="E138" s="96"/>
      <c r="F138" s="97"/>
    </row>
    <row r="139" spans="1:7" s="9" customFormat="1" ht="15" customHeight="1" x14ac:dyDescent="0.2">
      <c r="A139" s="26" t="s">
        <v>26</v>
      </c>
      <c r="B139" s="51" t="s">
        <v>28</v>
      </c>
      <c r="C139" s="52"/>
      <c r="D139" s="52"/>
      <c r="E139" s="52"/>
      <c r="F139" s="53"/>
      <c r="G139" s="2"/>
    </row>
    <row r="140" spans="1:7" s="3" customFormat="1" ht="21" customHeight="1" x14ac:dyDescent="0.2">
      <c r="A140" s="35" t="s">
        <v>60</v>
      </c>
      <c r="B140" s="46" t="s">
        <v>88</v>
      </c>
      <c r="C140" s="46"/>
      <c r="D140" s="47"/>
      <c r="E140" s="48" t="s">
        <v>6</v>
      </c>
      <c r="F140" s="49">
        <f>F23+F38+F53+F68</f>
        <v>0</v>
      </c>
    </row>
    <row r="141" spans="1:7" s="3" customFormat="1" ht="21" customHeight="1" x14ac:dyDescent="0.2">
      <c r="A141" s="35" t="s">
        <v>61</v>
      </c>
      <c r="B141" s="46" t="s">
        <v>65</v>
      </c>
      <c r="C141" s="46"/>
      <c r="D141" s="47"/>
      <c r="E141" s="48" t="s">
        <v>6</v>
      </c>
      <c r="F141" s="49">
        <f>F84+F99+F114+F129</f>
        <v>0</v>
      </c>
    </row>
    <row r="142" spans="1:7" s="3" customFormat="1" ht="21" customHeight="1" x14ac:dyDescent="0.2">
      <c r="A142" s="35" t="s">
        <v>62</v>
      </c>
      <c r="B142" s="71" t="s">
        <v>92</v>
      </c>
      <c r="C142" s="72"/>
      <c r="D142" s="72"/>
      <c r="E142" s="48" t="s">
        <v>6</v>
      </c>
      <c r="F142" s="49">
        <f>E133</f>
        <v>0</v>
      </c>
    </row>
    <row r="143" spans="1:7" s="3" customFormat="1" ht="21" customHeight="1" x14ac:dyDescent="0.2">
      <c r="A143" s="35" t="s">
        <v>63</v>
      </c>
      <c r="B143" s="71" t="s">
        <v>97</v>
      </c>
      <c r="C143" s="72"/>
      <c r="D143" s="72"/>
      <c r="E143" s="48" t="s">
        <v>6</v>
      </c>
      <c r="F143" s="49">
        <f>SUM(F140:F142)</f>
        <v>0</v>
      </c>
    </row>
    <row r="144" spans="1:7" s="3" customFormat="1" ht="21" customHeight="1" x14ac:dyDescent="0.2">
      <c r="A144" s="60" t="s">
        <v>64</v>
      </c>
      <c r="B144" s="23" t="s">
        <v>10</v>
      </c>
      <c r="C144" s="54" t="s">
        <v>11</v>
      </c>
      <c r="D144" s="24"/>
      <c r="E144" s="55"/>
      <c r="F144" s="19">
        <f>ROUND(D144*F143,2)</f>
        <v>0</v>
      </c>
    </row>
    <row r="145" spans="1:7" s="3" customFormat="1" ht="21" customHeight="1" x14ac:dyDescent="0.2">
      <c r="A145" s="29" t="s">
        <v>66</v>
      </c>
      <c r="B145" s="30" t="s">
        <v>8</v>
      </c>
      <c r="C145" s="30"/>
      <c r="D145" s="15"/>
      <c r="E145" s="11" t="s">
        <v>6</v>
      </c>
      <c r="F145" s="1">
        <f>F143+F144</f>
        <v>0</v>
      </c>
    </row>
    <row r="146" spans="1:7" s="3" customFormat="1" ht="21" customHeight="1" x14ac:dyDescent="0.2">
      <c r="A146" s="29" t="s">
        <v>67</v>
      </c>
      <c r="B146" s="30" t="s">
        <v>4</v>
      </c>
      <c r="C146" s="30"/>
      <c r="D146" s="56"/>
      <c r="E146" s="57">
        <v>0.19</v>
      </c>
      <c r="F146" s="18">
        <f>ROUND(E146*F145,2)</f>
        <v>0</v>
      </c>
    </row>
    <row r="147" spans="1:7" s="16" customFormat="1" ht="21" customHeight="1" thickBot="1" x14ac:dyDescent="0.25">
      <c r="A147" s="25" t="s">
        <v>96</v>
      </c>
      <c r="B147" s="30" t="s">
        <v>8</v>
      </c>
      <c r="C147" s="31"/>
      <c r="D147" s="31"/>
      <c r="E147" s="21" t="s">
        <v>7</v>
      </c>
      <c r="F147" s="17">
        <f>F145+F146</f>
        <v>0</v>
      </c>
    </row>
    <row r="148" spans="1:7" s="9" customFormat="1" ht="21" customHeight="1" x14ac:dyDescent="0.2">
      <c r="A148" s="26" t="s">
        <v>68</v>
      </c>
      <c r="B148" s="51" t="s">
        <v>27</v>
      </c>
      <c r="C148" s="52"/>
      <c r="D148" s="52"/>
      <c r="E148" s="52"/>
      <c r="F148" s="53"/>
      <c r="G148" s="2"/>
    </row>
    <row r="149" spans="1:7" s="10" customFormat="1" ht="142.5" customHeight="1" thickBot="1" x14ac:dyDescent="0.25">
      <c r="A149" s="90"/>
      <c r="B149" s="91"/>
      <c r="C149" s="91"/>
      <c r="D149" s="91"/>
      <c r="E149" s="91"/>
      <c r="F149" s="92"/>
    </row>
  </sheetData>
  <sheetProtection algorithmName="SHA-512" hashValue="I1pqkYEjG8TNLtZyl3nlgSQxGdDVzZk0JUKbkJeO1SQHQlLjCb6U/N1AMll1UcM+u8ajpm/PD46myZHQ9meYlA==" saltValue="s6SD/aS3DKFne8LNv430Sg==" spinCount="100000" sheet="1" selectLockedCells="1"/>
  <mergeCells count="60">
    <mergeCell ref="E133:F133"/>
    <mergeCell ref="B132:C132"/>
    <mergeCell ref="B133:D133"/>
    <mergeCell ref="B142:D142"/>
    <mergeCell ref="B116:C116"/>
    <mergeCell ref="B117:C117"/>
    <mergeCell ref="B127:C127"/>
    <mergeCell ref="C128:D128"/>
    <mergeCell ref="B129:D129"/>
    <mergeCell ref="B101:C101"/>
    <mergeCell ref="B102:C102"/>
    <mergeCell ref="B112:C112"/>
    <mergeCell ref="C113:D113"/>
    <mergeCell ref="B114:D114"/>
    <mergeCell ref="B86:C86"/>
    <mergeCell ref="B87:C87"/>
    <mergeCell ref="B97:C97"/>
    <mergeCell ref="C98:D98"/>
    <mergeCell ref="B99:D99"/>
    <mergeCell ref="A149:F149"/>
    <mergeCell ref="B138:D138"/>
    <mergeCell ref="E138:F138"/>
    <mergeCell ref="B136:C136"/>
    <mergeCell ref="E136:F136"/>
    <mergeCell ref="B137:C137"/>
    <mergeCell ref="E137:F137"/>
    <mergeCell ref="B143:D143"/>
    <mergeCell ref="B36:C36"/>
    <mergeCell ref="C37:D37"/>
    <mergeCell ref="B38:D38"/>
    <mergeCell ref="B40:C40"/>
    <mergeCell ref="B25:C25"/>
    <mergeCell ref="B26:C26"/>
    <mergeCell ref="B10:C10"/>
    <mergeCell ref="B11:C11"/>
    <mergeCell ref="B21:C21"/>
    <mergeCell ref="C22:D22"/>
    <mergeCell ref="B23:D23"/>
    <mergeCell ref="E1:F1"/>
    <mergeCell ref="A1:D2"/>
    <mergeCell ref="A4:B4"/>
    <mergeCell ref="A6:F6"/>
    <mergeCell ref="C4:F4"/>
    <mergeCell ref="C3:F3"/>
    <mergeCell ref="E135:F135"/>
    <mergeCell ref="B135:C135"/>
    <mergeCell ref="B41:C41"/>
    <mergeCell ref="B51:C51"/>
    <mergeCell ref="B66:C66"/>
    <mergeCell ref="C67:D67"/>
    <mergeCell ref="B68:D68"/>
    <mergeCell ref="C52:D52"/>
    <mergeCell ref="B53:D53"/>
    <mergeCell ref="B55:C55"/>
    <mergeCell ref="B56:C56"/>
    <mergeCell ref="B71:C71"/>
    <mergeCell ref="B72:C72"/>
    <mergeCell ref="B82:C82"/>
    <mergeCell ref="C83:D83"/>
    <mergeCell ref="B84:D84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8" fitToWidth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2" manualBreakCount="2">
    <brk id="53" max="16383" man="1"/>
    <brk id="9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Claudia Herrmann</cp:lastModifiedBy>
  <cp:lastPrinted>2024-08-07T09:45:41Z</cp:lastPrinted>
  <dcterms:created xsi:type="dcterms:W3CDTF">2011-08-17T11:10:42Z</dcterms:created>
  <dcterms:modified xsi:type="dcterms:W3CDTF">2024-08-26T12:00:43Z</dcterms:modified>
</cp:coreProperties>
</file>