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ha-web-sp01\sites\it\Freigegebene Dokumente\300_IT-Projekte\999_Projekte\2022-231 KHZG - IAM\Antragsdokumente V4\intern\"/>
    </mc:Choice>
  </mc:AlternateContent>
  <bookViews>
    <workbookView xWindow="0" yWindow="0" windowWidth="28800" windowHeight="12285"/>
  </bookViews>
  <sheets>
    <sheet name="Bewertung Gesamt" sheetId="5" r:id="rId1"/>
    <sheet name="Bewertung_Präsentation" sheetId="1" r:id="rId2"/>
    <sheet name="Bewertung_Preis" sheetId="3" r:id="rId3"/>
    <sheet name="Bewertung_Hoch_Nied._Kriterien"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3" l="1"/>
  <c r="E12" i="4"/>
  <c r="B10" i="3" l="1"/>
  <c r="B11" i="3"/>
  <c r="B12" i="3"/>
  <c r="B13" i="3"/>
  <c r="B14" i="3"/>
  <c r="B9" i="3"/>
  <c r="B18" i="1"/>
  <c r="B19" i="1"/>
  <c r="B20" i="1"/>
  <c r="B21" i="1"/>
  <c r="B22" i="1"/>
  <c r="B17" i="1"/>
  <c r="W5" i="3"/>
  <c r="X5" i="3"/>
  <c r="Y5" i="3"/>
  <c r="T5" i="3"/>
  <c r="L2" i="4"/>
  <c r="L1" i="4"/>
  <c r="C8" i="4"/>
  <c r="D7" i="3" s="1"/>
  <c r="D3" i="5" l="1"/>
  <c r="E3" i="5"/>
  <c r="B16" i="5"/>
  <c r="V5" i="3"/>
  <c r="U5" i="3"/>
  <c r="T2" i="3"/>
  <c r="L3" i="4"/>
  <c r="Q6" i="4"/>
  <c r="Q7" i="4"/>
  <c r="B19" i="4"/>
  <c r="D14" i="3"/>
  <c r="R5" i="3"/>
  <c r="M5" i="3"/>
  <c r="K5" i="3"/>
  <c r="AC12" i="1"/>
  <c r="AB12" i="1"/>
  <c r="V12" i="1"/>
  <c r="O12" i="1"/>
  <c r="H12" i="1"/>
  <c r="E12" i="5"/>
  <c r="D12" i="5"/>
  <c r="D21" i="1" l="1"/>
  <c r="C11" i="5" s="1"/>
  <c r="Q9" i="4"/>
  <c r="E19" i="4" s="1"/>
  <c r="F3" i="5" l="1"/>
  <c r="AD12" i="1" l="1"/>
  <c r="AA12" i="1"/>
  <c r="Z12" i="1"/>
  <c r="Y12" i="1"/>
  <c r="W12" i="1"/>
  <c r="U12" i="1"/>
  <c r="T12" i="1"/>
  <c r="S12" i="1"/>
  <c r="R12" i="1"/>
  <c r="P12" i="1"/>
  <c r="N12" i="1"/>
  <c r="M12" i="1"/>
  <c r="L12" i="1"/>
  <c r="K12" i="1"/>
  <c r="E12" i="1"/>
  <c r="F12" i="1"/>
  <c r="G12" i="1"/>
  <c r="I12" i="1"/>
  <c r="D12" i="1"/>
  <c r="D22" i="1" l="1"/>
  <c r="C12" i="5" s="1"/>
  <c r="F12" i="5" s="1"/>
  <c r="G12" i="5" s="1"/>
  <c r="D20" i="1"/>
  <c r="C10" i="5" s="1"/>
  <c r="D19" i="1"/>
  <c r="D18" i="1"/>
  <c r="D17" i="1"/>
  <c r="P7" i="4"/>
  <c r="O7" i="4"/>
  <c r="N7" i="4"/>
  <c r="M7" i="4"/>
  <c r="P6" i="4"/>
  <c r="O6" i="4"/>
  <c r="N6" i="4"/>
  <c r="M6" i="4"/>
  <c r="L7" i="4"/>
  <c r="B18" i="4" l="1"/>
  <c r="B17" i="4"/>
  <c r="B16" i="4"/>
  <c r="B15" i="4"/>
  <c r="B14" i="4"/>
  <c r="E5" i="5" l="1"/>
  <c r="D5" i="5"/>
  <c r="C5" i="5"/>
  <c r="P9" i="4"/>
  <c r="E18" i="4" s="1"/>
  <c r="E11" i="5" s="1"/>
  <c r="O9" i="4"/>
  <c r="E17" i="4" s="1"/>
  <c r="E10" i="5" s="1"/>
  <c r="N9" i="4"/>
  <c r="E16" i="4" s="1"/>
  <c r="E9" i="5" s="1"/>
  <c r="L6" i="4"/>
  <c r="L9" i="4" s="1"/>
  <c r="E14" i="4" s="1"/>
  <c r="E7" i="5" s="1"/>
  <c r="F4" i="5"/>
  <c r="F5" i="5" l="1"/>
  <c r="B19" i="5" s="1"/>
  <c r="C8" i="5"/>
  <c r="M9" i="4"/>
  <c r="E15" i="4" s="1"/>
  <c r="E8" i="5" s="1"/>
  <c r="C9" i="5"/>
  <c r="C7" i="5"/>
  <c r="N5" i="3" l="1"/>
  <c r="Q5" i="3"/>
  <c r="P5" i="3"/>
  <c r="O5" i="3"/>
  <c r="D9" i="3" l="1"/>
  <c r="D7" i="5" s="1"/>
  <c r="D11" i="3"/>
  <c r="D9" i="5" s="1"/>
  <c r="F9" i="5" s="1"/>
  <c r="G9" i="5" s="1"/>
  <c r="D12" i="3"/>
  <c r="D10" i="5" s="1"/>
  <c r="F10" i="5" s="1"/>
  <c r="G10" i="5" s="1"/>
  <c r="D13" i="3"/>
  <c r="D11" i="5" s="1"/>
  <c r="F11" i="5" s="1"/>
  <c r="G11" i="5" s="1"/>
  <c r="D10" i="3"/>
  <c r="D8" i="5" s="1"/>
  <c r="F8" i="5" s="1"/>
  <c r="G8" i="5" s="1"/>
  <c r="F7" i="5" l="1"/>
  <c r="G7" i="5" s="1"/>
</calcChain>
</file>

<file path=xl/sharedStrings.xml><?xml version="1.0" encoding="utf-8"?>
<sst xmlns="http://schemas.openxmlformats.org/spreadsheetml/2006/main" count="161" uniqueCount="72">
  <si>
    <t>Nr</t>
  </si>
  <si>
    <t>Bezeichnung</t>
  </si>
  <si>
    <t>A</t>
  </si>
  <si>
    <t>B</t>
  </si>
  <si>
    <t>C</t>
  </si>
  <si>
    <t>D</t>
  </si>
  <si>
    <t>E</t>
  </si>
  <si>
    <t>2</t>
  </si>
  <si>
    <t>3</t>
  </si>
  <si>
    <t>4</t>
  </si>
  <si>
    <t>5</t>
  </si>
  <si>
    <t>Legende</t>
  </si>
  <si>
    <t>B=</t>
  </si>
  <si>
    <t>C=</t>
  </si>
  <si>
    <t>D=</t>
  </si>
  <si>
    <t>E=</t>
  </si>
  <si>
    <t>Person 1</t>
  </si>
  <si>
    <t>Person 2</t>
  </si>
  <si>
    <t>Anbieter</t>
  </si>
  <si>
    <t>Bewertung Video</t>
  </si>
  <si>
    <t>Person 3</t>
  </si>
  <si>
    <t>Person 4</t>
  </si>
  <si>
    <t>Gesamtrating pro Person</t>
  </si>
  <si>
    <t>A =</t>
  </si>
  <si>
    <t>Bewertung - Preiskonditionen</t>
  </si>
  <si>
    <t>Preiskonditionen</t>
  </si>
  <si>
    <t>1 = ungenügend 
10 = sehr gut</t>
  </si>
  <si>
    <t>Bieter Name 1</t>
  </si>
  <si>
    <t>Bieter Name 2</t>
  </si>
  <si>
    <t>Bieter Name 3</t>
  </si>
  <si>
    <t>Bieter Name 4</t>
  </si>
  <si>
    <t>Bieter Name 5</t>
  </si>
  <si>
    <t>Bewertung %</t>
  </si>
  <si>
    <t>Bewertung in Punkten</t>
  </si>
  <si>
    <t>Max = 100%</t>
  </si>
  <si>
    <t>Hoch-Niedrig Prio</t>
  </si>
  <si>
    <t>Gesamt Punktezahl</t>
  </si>
  <si>
    <t>Anzahl der erfüllten Kriterien</t>
  </si>
  <si>
    <t>Summe in Euro</t>
  </si>
  <si>
    <t>Min Wert
100%</t>
  </si>
  <si>
    <t>Gewichtung der Kategorie bei der Gesamtbewertung</t>
  </si>
  <si>
    <t>Max Punkteanzahl aus der Kategorie</t>
  </si>
  <si>
    <t>Max Punkteanzahl in der Gesamtbewertung</t>
  </si>
  <si>
    <t>Gesamtrating pro Bieter</t>
  </si>
  <si>
    <t>Bewertung: Hoch- und Niedrig-Prio Kriterien</t>
  </si>
  <si>
    <t>Erläuterungen:</t>
  </si>
  <si>
    <t>Förderung des strukturierten digitalen Datenaustausches anhand des dargestellten Anwendungsfalls</t>
  </si>
  <si>
    <t>Entlastung der Mitarbeiter/-innen anhand des dargestellten Anwendungsfalls</t>
  </si>
  <si>
    <t xml:space="preserve">Die Bieterangaben in dem auszufüllenden Kriterienkatalog werden mit Punkten bewertet. Für jedes erfüllte Bewertungskriterium mit hoher Priorität (H) werden 30 Punkte vergeben, für jedes erfüllte Bewertungskriterium mit niedriger Priorität (N) werden 6 Punkte vergeben. </t>
  </si>
  <si>
    <t>Anlage 2 Zuschlagskriterien</t>
  </si>
  <si>
    <t>Bewertung Live Präsentation</t>
  </si>
  <si>
    <t>6</t>
  </si>
  <si>
    <t>Bewertung Präsentation</t>
  </si>
  <si>
    <t>Max Punktzahl 240</t>
  </si>
  <si>
    <t>Projekt: IAM - Identity Access Management</t>
  </si>
  <si>
    <t>Beschreibung der Schnittstelle zum LoGA und zum Dienstplansystem Polypoint PEP</t>
  </si>
  <si>
    <t>Anbindung der Programme LoGA und Dienstplansystem Polypoint in die IAM Software anhand des dargestellten Anwendungsfalls</t>
  </si>
  <si>
    <t>Anbindungsmöglichkeiten an weitere Systeme</t>
  </si>
  <si>
    <t>Gesamtkosten für 5 Jahre für alle Standorte incl. Mwst gemäß dem  Preisblatt (Anlage 5)</t>
  </si>
  <si>
    <t>Gemäß Anlage 5 (Preisblatt) werden die kalkulatorischen Kosten der Aufwände für 5 Jahre betrachtet.</t>
  </si>
  <si>
    <t>Umsetzung des dargestellten Anwendungsfalls (Gemäß Ziffer 12, Anlage 4)</t>
  </si>
  <si>
    <t>F=</t>
  </si>
  <si>
    <t>Bieter Name 6</t>
  </si>
  <si>
    <t>F</t>
  </si>
  <si>
    <t>Erfüllung der Hoch-Prio Kriterien, max:</t>
  </si>
  <si>
    <t>Erfüllung der Niedrig-Prio Kriterien, max:</t>
  </si>
  <si>
    <t>Max. Punkte Summe</t>
  </si>
  <si>
    <t xml:space="preserve">Die o.g. Kategorien werden mit einem Prozentsatz unterschiedlich gewichtet.
</t>
  </si>
  <si>
    <t>Im Endergebnis werden Punkte der einzelnen Kategorien zusammengerechnet.</t>
  </si>
  <si>
    <t>Als zweites müssen im Blatt 'Bewertung_Hoch_Nied._Kriterien' die Max-Werte für hohe und niedrige Priorität gesetzt werden.</t>
  </si>
  <si>
    <t>Als erstes müssen im Blatt 'Bewertung Gesamt' die Bieternamen werden.</t>
  </si>
  <si>
    <t>Rang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</si>
</sst>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_-;\-* #,##0.00_-;_-* &quot;-&quot;??_-;_-@_-"/>
    <numFmt numFmtId="165" formatCode="_-* #,##0_-;\-* #,##0_-;_-* &quot;-&quot;??_-;_-@_-"/>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rgb="FF144995"/>
      <name val="Arial"/>
      <family val="2"/>
    </font>
    <font>
      <b/>
      <sz val="10"/>
      <name val="Arial"/>
      <family val="2"/>
    </font>
    <font>
      <b/>
      <i/>
      <sz val="10"/>
      <name val="Arial"/>
      <family val="2"/>
    </font>
    <font>
      <b/>
      <sz val="10"/>
      <color theme="1"/>
      <name val="Arial"/>
      <family val="2"/>
    </font>
  </fonts>
  <fills count="8">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2" fillId="0" borderId="0" applyFont="0" applyFill="0" applyBorder="0" applyAlignment="0" applyProtection="0"/>
    <xf numFmtId="164" fontId="1" fillId="0" borderId="0" applyFont="0" applyFill="0" applyBorder="0" applyAlignment="0" applyProtection="0"/>
  </cellStyleXfs>
  <cellXfs count="119">
    <xf numFmtId="0" fontId="0" fillId="0" borderId="0" xfId="0"/>
    <xf numFmtId="0" fontId="3" fillId="6" borderId="0" xfId="0" applyFont="1" applyFill="1"/>
    <xf numFmtId="0" fontId="4" fillId="6" borderId="0" xfId="0" applyFont="1" applyFill="1"/>
    <xf numFmtId="2" fontId="5" fillId="3" borderId="1" xfId="0" applyNumberFormat="1" applyFont="1" applyFill="1" applyBorder="1" applyAlignment="1">
      <alignment horizontal="center" vertical="center" wrapText="1"/>
    </xf>
    <xf numFmtId="9" fontId="5" fillId="3" borderId="1" xfId="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1" fontId="7" fillId="0" borderId="1" xfId="0" applyNumberFormat="1" applyFont="1" applyBorder="1" applyAlignment="1">
      <alignment vertical="center" wrapText="1"/>
    </xf>
    <xf numFmtId="1" fontId="7" fillId="0" borderId="1" xfId="0" applyNumberFormat="1" applyFont="1" applyBorder="1" applyAlignment="1">
      <alignment horizontal="center" vertical="center" wrapText="1"/>
    </xf>
    <xf numFmtId="1" fontId="7" fillId="5" borderId="1" xfId="0" applyNumberFormat="1" applyFont="1" applyFill="1" applyBorder="1" applyAlignment="1">
      <alignment vertical="center" wrapText="1"/>
    </xf>
    <xf numFmtId="9" fontId="6" fillId="3" borderId="1" xfId="1" applyFont="1" applyFill="1" applyBorder="1" applyAlignment="1">
      <alignment horizontal="left" vertical="center" wrapText="1"/>
    </xf>
    <xf numFmtId="3" fontId="8" fillId="5" borderId="1" xfId="0" applyNumberFormat="1" applyFont="1" applyFill="1" applyBorder="1" applyAlignment="1">
      <alignment horizontal="center"/>
    </xf>
    <xf numFmtId="0" fontId="6" fillId="6" borderId="0" xfId="0" applyFont="1" applyFill="1" applyBorder="1" applyAlignment="1">
      <alignment horizontal="left" vertical="center" wrapText="1"/>
    </xf>
    <xf numFmtId="0" fontId="8" fillId="6" borderId="0" xfId="0" applyFont="1" applyFill="1"/>
    <xf numFmtId="0" fontId="4" fillId="0" borderId="0" xfId="0" applyFont="1"/>
    <xf numFmtId="2" fontId="5" fillId="6" borderId="0" xfId="0" applyNumberFormat="1" applyFont="1" applyFill="1" applyBorder="1" applyAlignment="1">
      <alignment vertical="center"/>
    </xf>
    <xf numFmtId="9" fontId="6" fillId="6" borderId="2" xfId="1" applyFont="1" applyFill="1" applyBorder="1"/>
    <xf numFmtId="2" fontId="5" fillId="6" borderId="2" xfId="0" applyNumberFormat="1" applyFont="1" applyFill="1" applyBorder="1" applyAlignment="1">
      <alignment vertical="center"/>
    </xf>
    <xf numFmtId="0" fontId="2" fillId="6" borderId="0" xfId="0" applyFont="1" applyFill="1" applyAlignment="1">
      <alignment horizontal="left"/>
    </xf>
    <xf numFmtId="0" fontId="2" fillId="0" borderId="0" xfId="0" applyFont="1" applyBorder="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xf>
    <xf numFmtId="3" fontId="6" fillId="4" borderId="1" xfId="0" applyNumberFormat="1" applyFont="1" applyFill="1" applyBorder="1" applyAlignment="1">
      <alignment horizontal="center" vertical="center"/>
    </xf>
    <xf numFmtId="0" fontId="8" fillId="0" borderId="0" xfId="0" applyFont="1" applyAlignment="1">
      <alignment horizontal="center" vertical="center"/>
    </xf>
    <xf numFmtId="0" fontId="6" fillId="0" borderId="1" xfId="0" applyFont="1" applyFill="1" applyBorder="1" applyAlignment="1">
      <alignment horizontal="center" vertical="top"/>
    </xf>
    <xf numFmtId="1" fontId="6" fillId="0" borderId="0" xfId="0" applyNumberFormat="1" applyFont="1" applyFill="1" applyBorder="1" applyAlignment="1">
      <alignment horizontal="center"/>
    </xf>
    <xf numFmtId="3" fontId="6" fillId="3" borderId="1" xfId="0" applyNumberFormat="1" applyFont="1" applyFill="1" applyBorder="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xf numFmtId="49" fontId="6" fillId="0" borderId="1" xfId="0" applyNumberFormat="1" applyFont="1" applyFill="1" applyBorder="1" applyAlignment="1">
      <alignment horizontal="center" vertical="top"/>
    </xf>
    <xf numFmtId="0" fontId="2" fillId="0" borderId="0" xfId="0" applyFont="1" applyFill="1" applyBorder="1" applyAlignment="1">
      <alignment horizontal="left"/>
    </xf>
    <xf numFmtId="1" fontId="6" fillId="6" borderId="0" xfId="0" applyNumberFormat="1" applyFont="1" applyFill="1" applyBorder="1"/>
    <xf numFmtId="3" fontId="6" fillId="6" borderId="0" xfId="0" applyNumberFormat="1" applyFont="1" applyFill="1" applyBorder="1" applyAlignment="1">
      <alignment horizontal="center" vertical="center"/>
    </xf>
    <xf numFmtId="2" fontId="6" fillId="6" borderId="0" xfId="0" applyNumberFormat="1" applyFont="1" applyFill="1" applyBorder="1" applyAlignment="1">
      <alignment horizontal="center" vertical="center"/>
    </xf>
    <xf numFmtId="0" fontId="6" fillId="6" borderId="0" xfId="0" applyFont="1" applyFill="1" applyBorder="1" applyAlignment="1">
      <alignment horizontal="center" vertical="center"/>
    </xf>
    <xf numFmtId="0" fontId="4" fillId="6" borderId="0" xfId="0" applyFont="1" applyFill="1" applyAlignment="1">
      <alignment horizontal="center" vertical="center"/>
    </xf>
    <xf numFmtId="0" fontId="4" fillId="6" borderId="0" xfId="0" applyFont="1" applyFill="1" applyAlignment="1"/>
    <xf numFmtId="1" fontId="6" fillId="6" borderId="0" xfId="0" applyNumberFormat="1" applyFont="1" applyFill="1" applyAlignment="1">
      <alignment vertical="top"/>
    </xf>
    <xf numFmtId="0" fontId="2" fillId="6" borderId="0" xfId="0" applyFont="1" applyFill="1" applyAlignment="1">
      <alignment horizontal="left" vertical="top"/>
    </xf>
    <xf numFmtId="0" fontId="6" fillId="6" borderId="0" xfId="0" applyFont="1" applyFill="1" applyAlignment="1">
      <alignment horizontal="left" vertical="top"/>
    </xf>
    <xf numFmtId="0" fontId="4" fillId="6" borderId="0" xfId="0" applyFont="1" applyFill="1" applyAlignment="1">
      <alignment vertical="top"/>
    </xf>
    <xf numFmtId="0" fontId="4" fillId="0" borderId="0" xfId="0" applyFont="1" applyAlignment="1">
      <alignment vertical="top"/>
    </xf>
    <xf numFmtId="1" fontId="6" fillId="6" borderId="0" xfId="0" applyNumberFormat="1" applyFont="1" applyFill="1"/>
    <xf numFmtId="0" fontId="6" fillId="6" borderId="0" xfId="0" applyFont="1" applyFill="1" applyAlignment="1">
      <alignment horizontal="left"/>
    </xf>
    <xf numFmtId="0" fontId="8" fillId="6" borderId="0" xfId="0" applyFont="1" applyFill="1" applyAlignment="1">
      <alignment horizontal="center" vertical="center"/>
    </xf>
    <xf numFmtId="0" fontId="4" fillId="6" borderId="0" xfId="0" applyFont="1" applyFill="1" applyAlignment="1">
      <alignment horizontal="left" vertical="center" wrapText="1"/>
    </xf>
    <xf numFmtId="1" fontId="6" fillId="6" borderId="1" xfId="0" applyNumberFormat="1" applyFont="1" applyFill="1" applyBorder="1" applyAlignment="1">
      <alignment horizontal="left" vertical="center" wrapText="1"/>
    </xf>
    <xf numFmtId="1" fontId="7" fillId="6"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6" fillId="3" borderId="1" xfId="0" applyFont="1" applyFill="1" applyBorder="1" applyAlignment="1">
      <alignment wrapText="1"/>
    </xf>
    <xf numFmtId="0" fontId="4" fillId="0" borderId="1" xfId="0" applyFont="1" applyBorder="1"/>
    <xf numFmtId="165" fontId="8" fillId="3" borderId="1" xfId="3" applyNumberFormat="1" applyFont="1" applyFill="1" applyBorder="1"/>
    <xf numFmtId="0" fontId="6" fillId="0" borderId="1" xfId="0" applyFont="1" applyFill="1" applyBorder="1" applyAlignment="1">
      <alignment horizontal="left"/>
    </xf>
    <xf numFmtId="49" fontId="6" fillId="0" borderId="1" xfId="0" applyNumberFormat="1" applyFont="1" applyFill="1" applyBorder="1"/>
    <xf numFmtId="2" fontId="5" fillId="6" borderId="0" xfId="0" applyNumberFormat="1" applyFont="1" applyFill="1" applyBorder="1" applyAlignment="1">
      <alignment horizontal="center" vertical="center" wrapText="1"/>
    </xf>
    <xf numFmtId="2" fontId="5" fillId="6" borderId="0" xfId="0" applyNumberFormat="1" applyFont="1" applyFill="1" applyBorder="1" applyAlignment="1">
      <alignment horizontal="center" vertical="center"/>
    </xf>
    <xf numFmtId="2" fontId="5" fillId="6" borderId="0" xfId="0" applyNumberFormat="1" applyFont="1" applyFill="1" applyBorder="1" applyAlignment="1">
      <alignment horizontal="left" vertical="top"/>
    </xf>
    <xf numFmtId="2" fontId="5" fillId="6" borderId="0" xfId="0" applyNumberFormat="1" applyFont="1" applyFill="1" applyBorder="1" applyAlignment="1">
      <alignment horizontal="left" vertical="center"/>
    </xf>
    <xf numFmtId="2" fontId="5" fillId="6" borderId="0" xfId="0" applyNumberFormat="1" applyFont="1" applyFill="1" applyBorder="1" applyAlignment="1">
      <alignment horizontal="left" vertical="center"/>
    </xf>
    <xf numFmtId="1" fontId="7" fillId="6" borderId="0" xfId="0" applyNumberFormat="1" applyFont="1" applyFill="1" applyBorder="1" applyAlignment="1">
      <alignment horizontal="center" vertical="center" wrapText="1"/>
    </xf>
    <xf numFmtId="3" fontId="6" fillId="6" borderId="0" xfId="0" applyNumberFormat="1" applyFont="1" applyFill="1" applyBorder="1" applyAlignment="1">
      <alignment horizontal="left" vertical="center" wrapText="1"/>
    </xf>
    <xf numFmtId="1" fontId="7" fillId="6" borderId="0" xfId="0" applyNumberFormat="1" applyFont="1" applyFill="1" applyBorder="1" applyAlignment="1">
      <alignment horizontal="left" vertical="center" wrapText="1"/>
    </xf>
    <xf numFmtId="3" fontId="6" fillId="7" borderId="1" xfId="0" applyNumberFormat="1" applyFont="1" applyFill="1" applyBorder="1" applyAlignment="1">
      <alignment horizontal="center" vertical="center"/>
    </xf>
    <xf numFmtId="0" fontId="6" fillId="7" borderId="1" xfId="0" applyFont="1" applyFill="1" applyBorder="1" applyAlignment="1">
      <alignment wrapText="1"/>
    </xf>
    <xf numFmtId="9" fontId="6" fillId="7" borderId="1" xfId="1" applyFont="1" applyFill="1" applyBorder="1" applyAlignment="1">
      <alignment vertical="center"/>
    </xf>
    <xf numFmtId="165" fontId="6" fillId="7" borderId="1" xfId="3" applyNumberFormat="1" applyFont="1" applyFill="1" applyBorder="1" applyAlignment="1">
      <alignment vertical="center"/>
    </xf>
    <xf numFmtId="0" fontId="6" fillId="7"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9" fontId="6" fillId="6" borderId="1" xfId="1" applyFont="1" applyFill="1" applyBorder="1" applyAlignment="1">
      <alignment horizontal="left" vertical="center" wrapText="1"/>
    </xf>
    <xf numFmtId="0" fontId="6" fillId="0" borderId="1" xfId="0" applyFont="1" applyFill="1" applyBorder="1" applyAlignment="1">
      <alignment wrapText="1"/>
    </xf>
    <xf numFmtId="0" fontId="6" fillId="0" borderId="1" xfId="0" applyFont="1" applyFill="1" applyBorder="1" applyAlignment="1">
      <alignment vertical="top" wrapText="1"/>
    </xf>
    <xf numFmtId="2" fontId="5" fillId="7" borderId="1" xfId="0" applyNumberFormat="1" applyFont="1" applyFill="1" applyBorder="1" applyAlignment="1">
      <alignment horizontal="center" vertical="center" wrapText="1"/>
    </xf>
    <xf numFmtId="9" fontId="5" fillId="7" borderId="1" xfId="1" applyFont="1" applyFill="1" applyBorder="1" applyAlignment="1">
      <alignment horizontal="center" vertical="center" wrapText="1"/>
    </xf>
    <xf numFmtId="3" fontId="6" fillId="7" borderId="1" xfId="0" applyNumberFormat="1" applyFont="1" applyFill="1" applyBorder="1" applyAlignment="1">
      <alignment horizontal="center" vertical="center" wrapText="1"/>
    </xf>
    <xf numFmtId="2" fontId="5" fillId="6" borderId="1" xfId="0" applyNumberFormat="1" applyFont="1" applyFill="1" applyBorder="1" applyAlignment="1">
      <alignment vertical="center" wrapText="1"/>
    </xf>
    <xf numFmtId="4" fontId="6" fillId="7" borderId="1" xfId="0" applyNumberFormat="1" applyFont="1" applyFill="1" applyBorder="1" applyAlignment="1">
      <alignment horizontal="center" vertical="center" wrapText="1"/>
    </xf>
    <xf numFmtId="0" fontId="2" fillId="6" borderId="0" xfId="0" applyFont="1" applyFill="1" applyBorder="1" applyAlignment="1">
      <alignment horizontal="left" vertical="top" wrapText="1"/>
    </xf>
    <xf numFmtId="3" fontId="4" fillId="7" borderId="3" xfId="0" applyNumberFormat="1" applyFont="1" applyFill="1" applyBorder="1" applyAlignment="1">
      <alignment horizontal="center"/>
    </xf>
    <xf numFmtId="3" fontId="4" fillId="7" borderId="4" xfId="0" applyNumberFormat="1" applyFont="1" applyFill="1" applyBorder="1" applyAlignment="1">
      <alignment horizontal="center"/>
    </xf>
    <xf numFmtId="3" fontId="4" fillId="7" borderId="5" xfId="0" applyNumberFormat="1"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 fontId="6" fillId="6" borderId="1" xfId="0" applyNumberFormat="1" applyFont="1" applyFill="1" applyBorder="1" applyAlignment="1">
      <alignment horizontal="center" vertical="top" wrapText="1"/>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2" fontId="5" fillId="6" borderId="0" xfId="0" applyNumberFormat="1" applyFont="1" applyFill="1" applyBorder="1" applyAlignment="1">
      <alignment horizontal="center" vertical="center" wrapText="1"/>
    </xf>
    <xf numFmtId="2" fontId="5" fillId="6" borderId="0" xfId="0" applyNumberFormat="1" applyFont="1" applyFill="1" applyBorder="1" applyAlignment="1">
      <alignment horizontal="center" vertical="center"/>
    </xf>
    <xf numFmtId="2" fontId="5" fillId="6" borderId="2" xfId="0" applyNumberFormat="1" applyFont="1" applyFill="1" applyBorder="1" applyAlignment="1">
      <alignment horizontal="center" vertical="center"/>
    </xf>
    <xf numFmtId="1" fontId="7" fillId="6" borderId="3" xfId="0" applyNumberFormat="1" applyFont="1" applyFill="1" applyBorder="1" applyAlignment="1">
      <alignment horizontal="center" vertical="center" wrapText="1"/>
    </xf>
    <xf numFmtId="1" fontId="7" fillId="6" borderId="4" xfId="0" applyNumberFormat="1" applyFont="1" applyFill="1" applyBorder="1" applyAlignment="1">
      <alignment horizontal="center" vertical="center" wrapText="1"/>
    </xf>
    <xf numFmtId="1" fontId="7" fillId="6" borderId="5" xfId="0" applyNumberFormat="1" applyFont="1" applyFill="1" applyBorder="1" applyAlignment="1">
      <alignment horizontal="center" vertical="center" wrapText="1"/>
    </xf>
    <xf numFmtId="2" fontId="5" fillId="6" borderId="2" xfId="0" applyNumberFormat="1" applyFont="1" applyFill="1" applyBorder="1" applyAlignment="1">
      <alignment horizontal="center" vertical="center" wrapText="1"/>
    </xf>
    <xf numFmtId="0" fontId="2" fillId="6" borderId="0" xfId="0" quotePrefix="1" applyFont="1" applyFill="1" applyBorder="1" applyAlignment="1">
      <alignment horizontal="left" vertical="top" wrapText="1"/>
    </xf>
    <xf numFmtId="3" fontId="6" fillId="7" borderId="1" xfId="0" applyNumberFormat="1" applyFont="1" applyFill="1" applyBorder="1" applyAlignment="1">
      <alignment horizontal="left" vertical="center" wrapText="1"/>
    </xf>
    <xf numFmtId="2" fontId="5" fillId="6" borderId="0" xfId="0" applyNumberFormat="1" applyFont="1" applyFill="1" applyBorder="1" applyAlignment="1">
      <alignment horizontal="left" vertical="top" wrapText="1"/>
    </xf>
    <xf numFmtId="2" fontId="5" fillId="6" borderId="0" xfId="0" applyNumberFormat="1" applyFont="1" applyFill="1" applyBorder="1" applyAlignment="1">
      <alignment horizontal="left" vertical="top"/>
    </xf>
    <xf numFmtId="2" fontId="5" fillId="6" borderId="2" xfId="0" applyNumberFormat="1" applyFont="1" applyFill="1" applyBorder="1" applyAlignment="1">
      <alignment horizontal="left" vertical="top"/>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2" fontId="5" fillId="6" borderId="0" xfId="0" applyNumberFormat="1" applyFont="1" applyFill="1" applyBorder="1" applyAlignment="1">
      <alignment horizontal="left" vertical="center" wrapText="1"/>
    </xf>
    <xf numFmtId="2" fontId="5" fillId="6" borderId="0" xfId="0" applyNumberFormat="1" applyFont="1" applyFill="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3" fontId="6" fillId="6" borderId="3" xfId="0" applyNumberFormat="1" applyFont="1" applyFill="1" applyBorder="1" applyAlignment="1">
      <alignment horizontal="center" vertical="top" wrapText="1"/>
    </xf>
    <xf numFmtId="3" fontId="6" fillId="6" borderId="4" xfId="0" applyNumberFormat="1" applyFont="1" applyFill="1" applyBorder="1" applyAlignment="1">
      <alignment horizontal="center" vertical="top" wrapText="1"/>
    </xf>
    <xf numFmtId="3" fontId="6" fillId="6" borderId="5" xfId="0" applyNumberFormat="1" applyFont="1" applyFill="1" applyBorder="1" applyAlignment="1">
      <alignment horizontal="center" vertical="top"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2" fontId="5" fillId="6" borderId="2" xfId="0" applyNumberFormat="1" applyFont="1" applyFill="1" applyBorder="1" applyAlignment="1">
      <alignment horizontal="left" vertical="center" wrapText="1"/>
    </xf>
    <xf numFmtId="1" fontId="7" fillId="6" borderId="3" xfId="0" applyNumberFormat="1" applyFont="1" applyFill="1" applyBorder="1" applyAlignment="1">
      <alignment horizontal="left" vertical="center" wrapText="1"/>
    </xf>
    <xf numFmtId="1" fontId="7" fillId="6" borderId="4" xfId="0" applyNumberFormat="1" applyFont="1" applyFill="1" applyBorder="1" applyAlignment="1">
      <alignment horizontal="left" vertical="center" wrapText="1"/>
    </xf>
    <xf numFmtId="1" fontId="7" fillId="6" borderId="5" xfId="0" applyNumberFormat="1" applyFont="1" applyFill="1" applyBorder="1" applyAlignment="1">
      <alignment horizontal="left" vertical="center" wrapText="1"/>
    </xf>
  </cellXfs>
  <cellStyles count="4">
    <cellStyle name="Euro 2" xfId="2"/>
    <cellStyle name="Komma" xfId="3" builtinId="3"/>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topLeftCell="B1" zoomScaleNormal="100" workbookViewId="0">
      <selection activeCell="B25" sqref="B25"/>
    </sheetView>
  </sheetViews>
  <sheetFormatPr baseColWidth="10" defaultRowHeight="12.75" x14ac:dyDescent="0.2"/>
  <cols>
    <col min="1" max="1" width="11.140625" style="13" customWidth="1"/>
    <col min="2" max="2" width="40" style="13" customWidth="1"/>
    <col min="3" max="5" width="17.140625" style="13" customWidth="1"/>
    <col min="6" max="6" width="17" style="13" bestFit="1" customWidth="1"/>
    <col min="7" max="16384" width="11.42578125" style="13"/>
  </cols>
  <sheetData>
    <row r="1" spans="1:7" x14ac:dyDescent="0.2">
      <c r="A1" s="2"/>
      <c r="B1" s="12" t="s">
        <v>49</v>
      </c>
      <c r="C1" s="2"/>
      <c r="D1" s="2"/>
      <c r="E1" s="2"/>
      <c r="F1" s="2"/>
      <c r="G1" s="2"/>
    </row>
    <row r="2" spans="1:7" x14ac:dyDescent="0.2">
      <c r="A2" s="2"/>
      <c r="B2" s="2"/>
      <c r="C2" s="2"/>
      <c r="D2" s="2"/>
      <c r="E2" s="2"/>
      <c r="F2" s="2"/>
      <c r="G2" s="2"/>
    </row>
    <row r="3" spans="1:7" ht="27" customHeight="1" x14ac:dyDescent="0.2">
      <c r="A3" s="2"/>
      <c r="B3" s="76" t="s">
        <v>41</v>
      </c>
      <c r="C3" s="3">
        <v>240</v>
      </c>
      <c r="D3" s="73">
        <f>Bewertung_Hoch_Nied._Kriterien!$C$8</f>
        <v>822</v>
      </c>
      <c r="E3" s="73">
        <f>Bewertung_Hoch_Nied._Kriterien!$C$8</f>
        <v>822</v>
      </c>
      <c r="F3" s="73">
        <f>SUM(C3:E3)</f>
        <v>1884</v>
      </c>
      <c r="G3" s="2"/>
    </row>
    <row r="4" spans="1:7" ht="25.5" customHeight="1" x14ac:dyDescent="0.2">
      <c r="A4" s="2"/>
      <c r="B4" s="76" t="s">
        <v>40</v>
      </c>
      <c r="C4" s="4">
        <v>0.2</v>
      </c>
      <c r="D4" s="4">
        <v>0.4</v>
      </c>
      <c r="E4" s="4">
        <v>0.4</v>
      </c>
      <c r="F4" s="74">
        <f>SUM(C4:E4)</f>
        <v>1</v>
      </c>
      <c r="G4" s="2"/>
    </row>
    <row r="5" spans="1:7" ht="30" customHeight="1" x14ac:dyDescent="0.2">
      <c r="A5" s="2"/>
      <c r="B5" s="76" t="s">
        <v>42</v>
      </c>
      <c r="C5" s="73">
        <f>C3*C4</f>
        <v>48</v>
      </c>
      <c r="D5" s="73">
        <f>D3*D4</f>
        <v>328.8</v>
      </c>
      <c r="E5" s="73">
        <f>E3*E4</f>
        <v>328.8</v>
      </c>
      <c r="F5" s="73">
        <f>SUM(C5:E5)</f>
        <v>705.6</v>
      </c>
      <c r="G5" s="2"/>
    </row>
    <row r="6" spans="1:7" ht="31.5" customHeight="1" x14ac:dyDescent="0.2">
      <c r="A6" s="5" t="s">
        <v>11</v>
      </c>
      <c r="B6" s="6" t="s">
        <v>18</v>
      </c>
      <c r="C6" s="7" t="s">
        <v>52</v>
      </c>
      <c r="D6" s="7" t="s">
        <v>25</v>
      </c>
      <c r="E6" s="7" t="s">
        <v>35</v>
      </c>
      <c r="F6" s="8" t="s">
        <v>36</v>
      </c>
      <c r="G6" s="8" t="s">
        <v>71</v>
      </c>
    </row>
    <row r="7" spans="1:7" x14ac:dyDescent="0.2">
      <c r="A7" s="9" t="s">
        <v>23</v>
      </c>
      <c r="B7" s="69" t="s">
        <v>27</v>
      </c>
      <c r="C7" s="77">
        <f>Bewertung_Präsentation!D17*'Bewertung Gesamt'!$C$4</f>
        <v>0</v>
      </c>
      <c r="D7" s="75" t="e">
        <f>Bewertung_Preis!D9*$D$4</f>
        <v>#DIV/0!</v>
      </c>
      <c r="E7" s="75">
        <f>Bewertung_Hoch_Nied._Kriterien!E14*$E$4</f>
        <v>0</v>
      </c>
      <c r="F7" s="10" t="e">
        <f t="shared" ref="F7:F12" si="0">SUM(C7:E7)</f>
        <v>#DIV/0!</v>
      </c>
      <c r="G7" s="10" t="e">
        <f>RANK(F7,$F$7:$F$12,0)</f>
        <v>#DIV/0!</v>
      </c>
    </row>
    <row r="8" spans="1:7" x14ac:dyDescent="0.2">
      <c r="A8" s="9" t="s">
        <v>12</v>
      </c>
      <c r="B8" s="69" t="s">
        <v>28</v>
      </c>
      <c r="C8" s="77">
        <f>Bewertung_Präsentation!D18*'Bewertung Gesamt'!$C$4</f>
        <v>0</v>
      </c>
      <c r="D8" s="75" t="e">
        <f>Bewertung_Preis!D10*$D$4</f>
        <v>#DIV/0!</v>
      </c>
      <c r="E8" s="75">
        <f>Bewertung_Hoch_Nied._Kriterien!E15*$E$4</f>
        <v>0</v>
      </c>
      <c r="F8" s="10" t="e">
        <f t="shared" si="0"/>
        <v>#DIV/0!</v>
      </c>
      <c r="G8" s="10" t="e">
        <f t="shared" ref="G8:G12" si="1">RANK(F8,$F$7:$F$12,0)</f>
        <v>#DIV/0!</v>
      </c>
    </row>
    <row r="9" spans="1:7" x14ac:dyDescent="0.2">
      <c r="A9" s="9" t="s">
        <v>13</v>
      </c>
      <c r="B9" s="69" t="s">
        <v>29</v>
      </c>
      <c r="C9" s="77">
        <f>Bewertung_Präsentation!D19*'Bewertung Gesamt'!$C$4</f>
        <v>0</v>
      </c>
      <c r="D9" s="75" t="e">
        <f>Bewertung_Preis!D11*$D$4</f>
        <v>#DIV/0!</v>
      </c>
      <c r="E9" s="75">
        <f>Bewertung_Hoch_Nied._Kriterien!E16*$E$4</f>
        <v>0</v>
      </c>
      <c r="F9" s="10" t="e">
        <f t="shared" si="0"/>
        <v>#DIV/0!</v>
      </c>
      <c r="G9" s="10" t="e">
        <f t="shared" si="1"/>
        <v>#DIV/0!</v>
      </c>
    </row>
    <row r="10" spans="1:7" x14ac:dyDescent="0.2">
      <c r="A10" s="9" t="s">
        <v>14</v>
      </c>
      <c r="B10" s="69" t="s">
        <v>30</v>
      </c>
      <c r="C10" s="77">
        <f>Bewertung_Präsentation!D20*'Bewertung Gesamt'!$C$4</f>
        <v>0</v>
      </c>
      <c r="D10" s="75" t="e">
        <f>Bewertung_Preis!D12*$D$4</f>
        <v>#DIV/0!</v>
      </c>
      <c r="E10" s="75">
        <f>Bewertung_Hoch_Nied._Kriterien!E17*$E$4</f>
        <v>0</v>
      </c>
      <c r="F10" s="10" t="e">
        <f t="shared" si="0"/>
        <v>#DIV/0!</v>
      </c>
      <c r="G10" s="10" t="e">
        <f t="shared" si="1"/>
        <v>#DIV/0!</v>
      </c>
    </row>
    <row r="11" spans="1:7" x14ac:dyDescent="0.2">
      <c r="A11" s="9" t="s">
        <v>15</v>
      </c>
      <c r="B11" s="69" t="s">
        <v>31</v>
      </c>
      <c r="C11" s="77">
        <f>Bewertung_Präsentation!D21*'Bewertung Gesamt'!$C$4</f>
        <v>0</v>
      </c>
      <c r="D11" s="75" t="e">
        <f>Bewertung_Preis!D13*$D$4</f>
        <v>#DIV/0!</v>
      </c>
      <c r="E11" s="75">
        <f>Bewertung_Hoch_Nied._Kriterien!E18*$E$4</f>
        <v>0</v>
      </c>
      <c r="F11" s="10" t="e">
        <f t="shared" si="0"/>
        <v>#DIV/0!</v>
      </c>
      <c r="G11" s="10" t="e">
        <f t="shared" si="1"/>
        <v>#DIV/0!</v>
      </c>
    </row>
    <row r="12" spans="1:7" x14ac:dyDescent="0.2">
      <c r="A12" s="9" t="s">
        <v>61</v>
      </c>
      <c r="B12" s="69" t="s">
        <v>62</v>
      </c>
      <c r="C12" s="77">
        <f>Bewertung_Präsentation!D22*'Bewertung Gesamt'!$C$4</f>
        <v>0</v>
      </c>
      <c r="D12" s="75" t="e">
        <f>Bewertung_Preis!D14*$D$4</f>
        <v>#DIV/0!</v>
      </c>
      <c r="E12" s="75">
        <f>Bewertung_Hoch_Nied._Kriterien!E20*$E$4</f>
        <v>0</v>
      </c>
      <c r="F12" s="10" t="e">
        <f t="shared" si="0"/>
        <v>#DIV/0!</v>
      </c>
      <c r="G12" s="10" t="e">
        <f t="shared" si="1"/>
        <v>#DIV/0!</v>
      </c>
    </row>
    <row r="13" spans="1:7" x14ac:dyDescent="0.2">
      <c r="A13" s="2"/>
      <c r="B13" s="2"/>
      <c r="C13" s="2"/>
      <c r="D13" s="2"/>
      <c r="E13" s="2"/>
      <c r="F13" s="2"/>
      <c r="G13" s="2"/>
    </row>
    <row r="14" spans="1:7" x14ac:dyDescent="0.2">
      <c r="A14" s="2"/>
      <c r="B14" s="2"/>
      <c r="C14" s="2"/>
      <c r="D14" s="2"/>
      <c r="E14" s="2"/>
      <c r="F14" s="2"/>
      <c r="G14" s="2"/>
    </row>
    <row r="15" spans="1:7" x14ac:dyDescent="0.2">
      <c r="A15" s="2"/>
      <c r="B15" s="11" t="s">
        <v>45</v>
      </c>
      <c r="C15" s="2"/>
      <c r="D15" s="2"/>
      <c r="E15" s="2"/>
      <c r="F15" s="2"/>
      <c r="G15" s="2"/>
    </row>
    <row r="16" spans="1:7" ht="25.5" customHeight="1" x14ac:dyDescent="0.2">
      <c r="A16" s="2"/>
      <c r="B16" s="78" t="str">
        <f>"Zwei Bewertungskategorien können mit Maximal "&amp;Bewertung_Hoch_Nied._Kriterien!$C$8&amp;" Punkten bewertet werden, 
eine Bewertungskategorie 'Präsentation' kann mit Maximal 240 Punkten bewertet werden."</f>
        <v>Zwei Bewertungskategorien können mit Maximal 822 Punkten bewertet werden, 
eine Bewertungskategorie 'Präsentation' kann mit Maximal 240 Punkten bewertet werden.</v>
      </c>
      <c r="C16" s="78"/>
      <c r="D16" s="78"/>
      <c r="E16" s="78"/>
      <c r="F16" s="78"/>
      <c r="G16" s="2"/>
    </row>
    <row r="17" spans="1:7" x14ac:dyDescent="0.2">
      <c r="A17" s="2"/>
      <c r="B17" s="78" t="s">
        <v>67</v>
      </c>
      <c r="C17" s="78"/>
      <c r="D17" s="78"/>
      <c r="E17" s="78"/>
      <c r="F17" s="78"/>
      <c r="G17" s="2"/>
    </row>
    <row r="18" spans="1:7" x14ac:dyDescent="0.2">
      <c r="A18" s="2"/>
      <c r="B18" s="78" t="s">
        <v>68</v>
      </c>
      <c r="C18" s="78"/>
      <c r="D18" s="78"/>
      <c r="E18" s="78"/>
      <c r="F18" s="78"/>
      <c r="G18" s="2"/>
    </row>
    <row r="19" spans="1:7" x14ac:dyDescent="0.2">
      <c r="A19" s="2"/>
      <c r="B19" s="78" t="str">
        <f>"Die maximale Punktanzahl für einen Anbieter liegt bei "&amp;F5&amp;" Punkten."</f>
        <v>Die maximale Punktanzahl für einen Anbieter liegt bei 705,6 Punkten.</v>
      </c>
      <c r="C19" s="78"/>
      <c r="D19" s="78"/>
      <c r="E19" s="78"/>
      <c r="F19" s="78"/>
      <c r="G19" s="2"/>
    </row>
    <row r="20" spans="1:7" x14ac:dyDescent="0.2">
      <c r="A20" s="2"/>
      <c r="B20" s="78"/>
      <c r="C20" s="78"/>
      <c r="D20" s="78"/>
      <c r="E20" s="78"/>
      <c r="F20" s="78"/>
      <c r="G20" s="2"/>
    </row>
    <row r="21" spans="1:7" x14ac:dyDescent="0.2">
      <c r="A21" s="2"/>
      <c r="B21" s="78" t="s">
        <v>70</v>
      </c>
      <c r="C21" s="78"/>
      <c r="D21" s="78"/>
      <c r="E21" s="78"/>
      <c r="F21" s="78"/>
      <c r="G21" s="2"/>
    </row>
    <row r="22" spans="1:7" x14ac:dyDescent="0.2">
      <c r="A22" s="2"/>
      <c r="B22" s="78" t="s">
        <v>69</v>
      </c>
      <c r="C22" s="78"/>
      <c r="D22" s="78"/>
      <c r="E22" s="78"/>
      <c r="F22" s="78"/>
      <c r="G22" s="2"/>
    </row>
  </sheetData>
  <mergeCells count="7">
    <mergeCell ref="B20:F20"/>
    <mergeCell ref="B21:F21"/>
    <mergeCell ref="B22:F22"/>
    <mergeCell ref="B16:F16"/>
    <mergeCell ref="B17:F17"/>
    <mergeCell ref="B18:F18"/>
    <mergeCell ref="B19:F1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opLeftCell="B1" zoomScale="85" zoomScaleNormal="85" workbookViewId="0">
      <pane xSplit="1" ySplit="2" topLeftCell="C3" activePane="bottomRight" state="frozen"/>
      <selection activeCell="B1" sqref="B1"/>
      <selection pane="topRight" activeCell="C1" sqref="C1"/>
      <selection pane="bottomLeft" activeCell="B3" sqref="B3"/>
      <selection pane="bottomRight" activeCell="D15" sqref="D15:I15"/>
    </sheetView>
  </sheetViews>
  <sheetFormatPr baseColWidth="10" defaultColWidth="11.5703125" defaultRowHeight="12.75" x14ac:dyDescent="0.2"/>
  <cols>
    <col min="1" max="1" width="12.85546875" style="13" customWidth="1"/>
    <col min="2" max="2" width="75.85546875" style="13" bestFit="1" customWidth="1"/>
    <col min="3" max="3" width="1.5703125" style="13" customWidth="1"/>
    <col min="4" max="7" width="3.42578125" style="13" bestFit="1" customWidth="1"/>
    <col min="8" max="8" width="3.42578125" style="13" customWidth="1"/>
    <col min="9" max="9" width="3.140625" style="13" bestFit="1" customWidth="1"/>
    <col min="10" max="10" width="2.140625" style="13" customWidth="1"/>
    <col min="11" max="16" width="3.5703125" style="13" customWidth="1"/>
    <col min="17" max="17" width="1.5703125" style="13" customWidth="1"/>
    <col min="18" max="21" width="3.42578125" style="13" bestFit="1" customWidth="1"/>
    <col min="22" max="22" width="3.42578125" style="13" customWidth="1"/>
    <col min="23" max="23" width="3.140625" style="13" customWidth="1"/>
    <col min="24" max="24" width="1.5703125" style="13" customWidth="1"/>
    <col min="25" max="29" width="3.42578125" style="13" customWidth="1"/>
    <col min="30" max="30" width="3.140625" style="13" bestFit="1" customWidth="1"/>
    <col min="31" max="31" width="1.5703125" style="13" customWidth="1"/>
    <col min="32" max="16384" width="11.5703125" style="13"/>
  </cols>
  <sheetData>
    <row r="1" spans="1:31" ht="20.25" customHeight="1" x14ac:dyDescent="0.2">
      <c r="A1" s="14"/>
      <c r="B1" s="14" t="s">
        <v>54</v>
      </c>
      <c r="C1" s="14"/>
      <c r="D1" s="87" t="s">
        <v>26</v>
      </c>
      <c r="E1" s="88"/>
      <c r="F1" s="88"/>
      <c r="G1" s="88"/>
      <c r="H1" s="88"/>
      <c r="I1" s="88"/>
      <c r="J1" s="14"/>
      <c r="K1" s="87" t="s">
        <v>26</v>
      </c>
      <c r="L1" s="88"/>
      <c r="M1" s="88"/>
      <c r="N1" s="88"/>
      <c r="O1" s="88"/>
      <c r="P1" s="88"/>
      <c r="Q1" s="2"/>
      <c r="R1" s="87" t="s">
        <v>26</v>
      </c>
      <c r="S1" s="88"/>
      <c r="T1" s="88"/>
      <c r="U1" s="88"/>
      <c r="V1" s="88"/>
      <c r="W1" s="88"/>
      <c r="X1" s="2"/>
      <c r="Y1" s="87" t="s">
        <v>26</v>
      </c>
      <c r="Z1" s="88"/>
      <c r="AA1" s="88"/>
      <c r="AB1" s="88"/>
      <c r="AC1" s="88"/>
      <c r="AD1" s="88"/>
      <c r="AE1" s="2"/>
    </row>
    <row r="2" spans="1:31" x14ac:dyDescent="0.2">
      <c r="A2" s="15"/>
      <c r="B2" s="16" t="s">
        <v>50</v>
      </c>
      <c r="C2" s="17"/>
      <c r="D2" s="89"/>
      <c r="E2" s="89"/>
      <c r="F2" s="89"/>
      <c r="G2" s="89"/>
      <c r="H2" s="89"/>
      <c r="I2" s="89"/>
      <c r="J2" s="2"/>
      <c r="K2" s="89"/>
      <c r="L2" s="89"/>
      <c r="M2" s="89"/>
      <c r="N2" s="89"/>
      <c r="O2" s="89"/>
      <c r="P2" s="89"/>
      <c r="Q2" s="2"/>
      <c r="R2" s="89"/>
      <c r="S2" s="89"/>
      <c r="T2" s="89"/>
      <c r="U2" s="89"/>
      <c r="V2" s="89"/>
      <c r="W2" s="89"/>
      <c r="X2" s="2"/>
      <c r="Y2" s="89"/>
      <c r="Z2" s="89"/>
      <c r="AA2" s="89"/>
      <c r="AB2" s="89"/>
      <c r="AC2" s="89"/>
      <c r="AD2" s="89"/>
      <c r="AE2" s="2"/>
    </row>
    <row r="3" spans="1:31" s="19" customFormat="1" ht="31.5" customHeight="1" x14ac:dyDescent="0.25">
      <c r="A3" s="86" t="s">
        <v>0</v>
      </c>
      <c r="B3" s="85" t="s">
        <v>1</v>
      </c>
      <c r="C3" s="18"/>
      <c r="D3" s="82" t="s">
        <v>16</v>
      </c>
      <c r="E3" s="83"/>
      <c r="F3" s="83"/>
      <c r="G3" s="83"/>
      <c r="H3" s="83"/>
      <c r="I3" s="83"/>
      <c r="K3" s="82" t="s">
        <v>17</v>
      </c>
      <c r="L3" s="83"/>
      <c r="M3" s="83"/>
      <c r="N3" s="83"/>
      <c r="O3" s="83"/>
      <c r="P3" s="83"/>
      <c r="R3" s="82" t="s">
        <v>20</v>
      </c>
      <c r="S3" s="83"/>
      <c r="T3" s="83"/>
      <c r="U3" s="83"/>
      <c r="V3" s="83"/>
      <c r="W3" s="83"/>
      <c r="Y3" s="82" t="s">
        <v>21</v>
      </c>
      <c r="Z3" s="83"/>
      <c r="AA3" s="83"/>
      <c r="AB3" s="83"/>
      <c r="AC3" s="83"/>
      <c r="AD3" s="83"/>
    </row>
    <row r="4" spans="1:31" s="22" customFormat="1" ht="15.75" customHeight="1" x14ac:dyDescent="0.25">
      <c r="A4" s="86"/>
      <c r="B4" s="85"/>
      <c r="C4" s="20"/>
      <c r="D4" s="21" t="s">
        <v>2</v>
      </c>
      <c r="E4" s="21" t="s">
        <v>3</v>
      </c>
      <c r="F4" s="21" t="s">
        <v>4</v>
      </c>
      <c r="G4" s="21" t="s">
        <v>5</v>
      </c>
      <c r="H4" s="21" t="s">
        <v>6</v>
      </c>
      <c r="I4" s="21" t="s">
        <v>63</v>
      </c>
      <c r="K4" s="21" t="s">
        <v>2</v>
      </c>
      <c r="L4" s="21" t="s">
        <v>3</v>
      </c>
      <c r="M4" s="21" t="s">
        <v>4</v>
      </c>
      <c r="N4" s="21" t="s">
        <v>5</v>
      </c>
      <c r="O4" s="21" t="s">
        <v>6</v>
      </c>
      <c r="P4" s="21" t="s">
        <v>63</v>
      </c>
      <c r="R4" s="21" t="s">
        <v>2</v>
      </c>
      <c r="S4" s="21" t="s">
        <v>3</v>
      </c>
      <c r="T4" s="21" t="s">
        <v>4</v>
      </c>
      <c r="U4" s="21" t="s">
        <v>5</v>
      </c>
      <c r="V4" s="21" t="s">
        <v>6</v>
      </c>
      <c r="W4" s="21" t="s">
        <v>63</v>
      </c>
      <c r="Y4" s="21" t="s">
        <v>2</v>
      </c>
      <c r="Z4" s="21" t="s">
        <v>3</v>
      </c>
      <c r="AA4" s="21" t="s">
        <v>4</v>
      </c>
      <c r="AB4" s="21" t="s">
        <v>5</v>
      </c>
      <c r="AC4" s="21" t="s">
        <v>6</v>
      </c>
      <c r="AD4" s="21" t="s">
        <v>63</v>
      </c>
    </row>
    <row r="5" spans="1:31" s="28" customFormat="1" ht="42.75" customHeight="1" x14ac:dyDescent="0.2">
      <c r="A5" s="23">
        <v>1</v>
      </c>
      <c r="B5" s="72" t="s">
        <v>60</v>
      </c>
      <c r="C5" s="24"/>
      <c r="D5" s="25"/>
      <c r="E5" s="25"/>
      <c r="F5" s="25"/>
      <c r="G5" s="25"/>
      <c r="H5" s="25"/>
      <c r="I5" s="25"/>
      <c r="J5" s="26"/>
      <c r="K5" s="25"/>
      <c r="L5" s="25"/>
      <c r="M5" s="25"/>
      <c r="N5" s="25"/>
      <c r="O5" s="25"/>
      <c r="P5" s="25"/>
      <c r="Q5" s="27"/>
      <c r="R5" s="25"/>
      <c r="S5" s="25"/>
      <c r="T5" s="25"/>
      <c r="U5" s="25"/>
      <c r="V5" s="25"/>
      <c r="W5" s="25"/>
      <c r="X5" s="27"/>
      <c r="Y5" s="25"/>
      <c r="Z5" s="25"/>
      <c r="AA5" s="25"/>
      <c r="AB5" s="25"/>
      <c r="AC5" s="25"/>
      <c r="AD5" s="25"/>
      <c r="AE5" s="27"/>
    </row>
    <row r="6" spans="1:31" s="28" customFormat="1" ht="42.75" customHeight="1" x14ac:dyDescent="0.2">
      <c r="A6" s="29" t="s">
        <v>7</v>
      </c>
      <c r="B6" s="72" t="s">
        <v>46</v>
      </c>
      <c r="C6" s="30"/>
      <c r="D6" s="25"/>
      <c r="E6" s="25"/>
      <c r="F6" s="25"/>
      <c r="G6" s="25"/>
      <c r="H6" s="25"/>
      <c r="I6" s="25"/>
      <c r="J6" s="26"/>
      <c r="K6" s="25"/>
      <c r="L6" s="25"/>
      <c r="M6" s="25"/>
      <c r="N6" s="25"/>
      <c r="O6" s="25"/>
      <c r="P6" s="25"/>
      <c r="Q6" s="27"/>
      <c r="R6" s="25"/>
      <c r="S6" s="25"/>
      <c r="T6" s="25"/>
      <c r="U6" s="25"/>
      <c r="V6" s="25"/>
      <c r="W6" s="25"/>
      <c r="X6" s="27"/>
      <c r="Y6" s="25"/>
      <c r="Z6" s="25"/>
      <c r="AA6" s="25"/>
      <c r="AB6" s="25"/>
      <c r="AC6" s="25"/>
      <c r="AD6" s="25"/>
      <c r="AE6" s="27"/>
    </row>
    <row r="7" spans="1:31" s="28" customFormat="1" ht="42.75" customHeight="1" x14ac:dyDescent="0.2">
      <c r="A7" s="29" t="s">
        <v>8</v>
      </c>
      <c r="B7" s="72" t="s">
        <v>47</v>
      </c>
      <c r="C7" s="30"/>
      <c r="D7" s="25"/>
      <c r="E7" s="25"/>
      <c r="F7" s="25"/>
      <c r="G7" s="25"/>
      <c r="H7" s="25"/>
      <c r="I7" s="25"/>
      <c r="J7" s="26"/>
      <c r="K7" s="25"/>
      <c r="L7" s="25"/>
      <c r="M7" s="25"/>
      <c r="N7" s="25"/>
      <c r="O7" s="25"/>
      <c r="P7" s="25"/>
      <c r="Q7" s="27"/>
      <c r="R7" s="25"/>
      <c r="S7" s="25"/>
      <c r="T7" s="25"/>
      <c r="U7" s="25"/>
      <c r="V7" s="25"/>
      <c r="W7" s="25"/>
      <c r="X7" s="27"/>
      <c r="Y7" s="25"/>
      <c r="Z7" s="25"/>
      <c r="AA7" s="25"/>
      <c r="AB7" s="25"/>
      <c r="AC7" s="25"/>
      <c r="AD7" s="25"/>
      <c r="AE7" s="27"/>
    </row>
    <row r="8" spans="1:31" s="28" customFormat="1" ht="42.75" customHeight="1" x14ac:dyDescent="0.2">
      <c r="A8" s="29" t="s">
        <v>9</v>
      </c>
      <c r="B8" s="72" t="s">
        <v>55</v>
      </c>
      <c r="C8" s="30"/>
      <c r="D8" s="25"/>
      <c r="E8" s="25"/>
      <c r="F8" s="25"/>
      <c r="G8" s="25"/>
      <c r="H8" s="25"/>
      <c r="I8" s="25"/>
      <c r="J8" s="26"/>
      <c r="K8" s="25"/>
      <c r="L8" s="25"/>
      <c r="M8" s="25"/>
      <c r="N8" s="25"/>
      <c r="O8" s="25"/>
      <c r="P8" s="25"/>
      <c r="Q8" s="27"/>
      <c r="R8" s="25"/>
      <c r="S8" s="25"/>
      <c r="T8" s="25"/>
      <c r="U8" s="25"/>
      <c r="V8" s="25"/>
      <c r="W8" s="25"/>
      <c r="X8" s="27"/>
      <c r="Y8" s="25"/>
      <c r="Z8" s="25"/>
      <c r="AA8" s="25"/>
      <c r="AB8" s="25"/>
      <c r="AC8" s="25"/>
      <c r="AD8" s="25"/>
      <c r="AE8" s="27"/>
    </row>
    <row r="9" spans="1:31" s="28" customFormat="1" ht="42.75" customHeight="1" x14ac:dyDescent="0.2">
      <c r="A9" s="29" t="s">
        <v>10</v>
      </c>
      <c r="B9" s="72" t="s">
        <v>56</v>
      </c>
      <c r="C9" s="30"/>
      <c r="D9" s="25"/>
      <c r="E9" s="25"/>
      <c r="F9" s="25"/>
      <c r="G9" s="25"/>
      <c r="H9" s="25"/>
      <c r="I9" s="25"/>
      <c r="J9" s="26"/>
      <c r="K9" s="25"/>
      <c r="L9" s="25"/>
      <c r="M9" s="25"/>
      <c r="N9" s="25"/>
      <c r="O9" s="25"/>
      <c r="P9" s="25"/>
      <c r="Q9" s="27"/>
      <c r="R9" s="25"/>
      <c r="S9" s="25"/>
      <c r="T9" s="25"/>
      <c r="U9" s="25"/>
      <c r="V9" s="25"/>
      <c r="W9" s="25"/>
      <c r="X9" s="27"/>
      <c r="Y9" s="25"/>
      <c r="Z9" s="25"/>
      <c r="AA9" s="25"/>
      <c r="AB9" s="25"/>
      <c r="AC9" s="25"/>
      <c r="AD9" s="25"/>
      <c r="AE9" s="27"/>
    </row>
    <row r="10" spans="1:31" s="28" customFormat="1" ht="42.75" customHeight="1" x14ac:dyDescent="0.2">
      <c r="A10" s="29" t="s">
        <v>51</v>
      </c>
      <c r="B10" s="72" t="s">
        <v>57</v>
      </c>
      <c r="C10" s="30"/>
      <c r="D10" s="25"/>
      <c r="E10" s="25"/>
      <c r="F10" s="25"/>
      <c r="G10" s="25"/>
      <c r="H10" s="25"/>
      <c r="I10" s="25"/>
      <c r="J10" s="26"/>
      <c r="K10" s="25"/>
      <c r="L10" s="25"/>
      <c r="M10" s="25"/>
      <c r="N10" s="25"/>
      <c r="O10" s="25"/>
      <c r="P10" s="25"/>
      <c r="Q10" s="27"/>
      <c r="R10" s="25"/>
      <c r="S10" s="25"/>
      <c r="T10" s="25"/>
      <c r="U10" s="25"/>
      <c r="V10" s="25"/>
      <c r="W10" s="25"/>
      <c r="X10" s="27"/>
      <c r="Y10" s="25"/>
      <c r="Z10" s="25"/>
      <c r="AA10" s="25"/>
      <c r="AB10" s="25"/>
      <c r="AC10" s="25"/>
      <c r="AD10" s="25"/>
      <c r="AE10" s="27"/>
    </row>
    <row r="11" spans="1:31" ht="8.25" customHeight="1" x14ac:dyDescent="0.2">
      <c r="A11" s="31"/>
      <c r="B11" s="17"/>
      <c r="C11" s="17"/>
      <c r="D11" s="32"/>
      <c r="E11" s="33"/>
      <c r="F11" s="34"/>
      <c r="G11" s="32"/>
      <c r="H11" s="32"/>
      <c r="I11" s="32"/>
      <c r="J11" s="32"/>
      <c r="K11" s="32"/>
      <c r="L11" s="32"/>
      <c r="M11" s="32"/>
      <c r="N11" s="32"/>
      <c r="O11" s="32"/>
      <c r="P11" s="33"/>
      <c r="Q11" s="35"/>
      <c r="R11" s="35"/>
      <c r="S11" s="35"/>
      <c r="T11" s="35"/>
      <c r="U11" s="35"/>
      <c r="V11" s="35"/>
      <c r="W11" s="35"/>
      <c r="X11" s="35"/>
      <c r="Y11" s="35"/>
      <c r="Z11" s="35"/>
      <c r="AA11" s="35"/>
      <c r="AB11" s="35"/>
      <c r="AC11" s="35"/>
      <c r="AD11" s="35"/>
      <c r="AE11" s="35"/>
    </row>
    <row r="12" spans="1:31" x14ac:dyDescent="0.2">
      <c r="A12" s="36"/>
      <c r="B12" s="17"/>
      <c r="C12" s="17"/>
      <c r="D12" s="64">
        <f>SUM(D5:D10)</f>
        <v>0</v>
      </c>
      <c r="E12" s="64">
        <f t="shared" ref="E12:I12" si="0">SUM(E5:E10)</f>
        <v>0</v>
      </c>
      <c r="F12" s="64">
        <f t="shared" si="0"/>
        <v>0</v>
      </c>
      <c r="G12" s="64">
        <f t="shared" si="0"/>
        <v>0</v>
      </c>
      <c r="H12" s="64">
        <f t="shared" si="0"/>
        <v>0</v>
      </c>
      <c r="I12" s="64">
        <f t="shared" si="0"/>
        <v>0</v>
      </c>
      <c r="J12" s="35"/>
      <c r="K12" s="64">
        <f>SUM(K5:K10)</f>
        <v>0</v>
      </c>
      <c r="L12" s="64">
        <f t="shared" ref="L12:P12" si="1">SUM(L5:L10)</f>
        <v>0</v>
      </c>
      <c r="M12" s="64">
        <f t="shared" si="1"/>
        <v>0</v>
      </c>
      <c r="N12" s="64">
        <f t="shared" si="1"/>
        <v>0</v>
      </c>
      <c r="O12" s="64">
        <f t="shared" si="1"/>
        <v>0</v>
      </c>
      <c r="P12" s="64">
        <f t="shared" si="1"/>
        <v>0</v>
      </c>
      <c r="Q12" s="35"/>
      <c r="R12" s="64">
        <f>SUM(R5:R10)</f>
        <v>0</v>
      </c>
      <c r="S12" s="64">
        <f t="shared" ref="S12:W12" si="2">SUM(S5:S10)</f>
        <v>0</v>
      </c>
      <c r="T12" s="64">
        <f t="shared" si="2"/>
        <v>0</v>
      </c>
      <c r="U12" s="64">
        <f t="shared" si="2"/>
        <v>0</v>
      </c>
      <c r="V12" s="64">
        <f t="shared" si="2"/>
        <v>0</v>
      </c>
      <c r="W12" s="64">
        <f t="shared" si="2"/>
        <v>0</v>
      </c>
      <c r="X12" s="35"/>
      <c r="Y12" s="64">
        <f>SUM(Y5:Y10)</f>
        <v>0</v>
      </c>
      <c r="Z12" s="64">
        <f t="shared" ref="Z12:AD12" si="3">SUM(Z5:Z10)</f>
        <v>0</v>
      </c>
      <c r="AA12" s="64">
        <f t="shared" si="3"/>
        <v>0</v>
      </c>
      <c r="AB12" s="64">
        <f t="shared" si="3"/>
        <v>0</v>
      </c>
      <c r="AC12" s="64">
        <f t="shared" si="3"/>
        <v>0</v>
      </c>
      <c r="AD12" s="64">
        <f t="shared" si="3"/>
        <v>0</v>
      </c>
      <c r="AE12" s="35"/>
    </row>
    <row r="13" spans="1:31" s="41" customFormat="1" ht="24.75" customHeight="1" x14ac:dyDescent="0.25">
      <c r="A13" s="37"/>
      <c r="B13" s="38"/>
      <c r="C13" s="39"/>
      <c r="D13" s="84" t="s">
        <v>22</v>
      </c>
      <c r="E13" s="84"/>
      <c r="F13" s="84"/>
      <c r="G13" s="84"/>
      <c r="H13" s="84"/>
      <c r="I13" s="84"/>
      <c r="J13" s="40"/>
      <c r="K13" s="84" t="s">
        <v>22</v>
      </c>
      <c r="L13" s="84"/>
      <c r="M13" s="84"/>
      <c r="N13" s="84"/>
      <c r="O13" s="84"/>
      <c r="P13" s="84"/>
      <c r="Q13" s="40"/>
      <c r="R13" s="84" t="s">
        <v>22</v>
      </c>
      <c r="S13" s="84"/>
      <c r="T13" s="84"/>
      <c r="U13" s="84"/>
      <c r="V13" s="84"/>
      <c r="W13" s="84"/>
      <c r="X13" s="40"/>
      <c r="Y13" s="84" t="s">
        <v>22</v>
      </c>
      <c r="Z13" s="84"/>
      <c r="AA13" s="84"/>
      <c r="AB13" s="84"/>
      <c r="AC13" s="84"/>
      <c r="AD13" s="84"/>
      <c r="AE13" s="40"/>
    </row>
    <row r="14" spans="1:31" x14ac:dyDescent="0.2">
      <c r="A14" s="42"/>
      <c r="B14" s="17"/>
      <c r="C14" s="43"/>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ht="43.5" customHeight="1" x14ac:dyDescent="0.2">
      <c r="A15" s="42"/>
      <c r="B15" s="17"/>
      <c r="C15" s="45"/>
      <c r="D15" s="93" t="s">
        <v>53</v>
      </c>
      <c r="E15" s="93"/>
      <c r="F15" s="93"/>
      <c r="G15" s="93"/>
      <c r="H15" s="93"/>
      <c r="I15" s="93"/>
      <c r="J15" s="2"/>
      <c r="K15" s="2"/>
      <c r="L15" s="2"/>
      <c r="M15" s="2"/>
      <c r="N15" s="2"/>
      <c r="O15" s="2"/>
      <c r="P15" s="2"/>
      <c r="Q15" s="2"/>
      <c r="R15" s="2"/>
      <c r="S15" s="2"/>
      <c r="T15" s="2"/>
      <c r="U15" s="2"/>
      <c r="V15" s="2"/>
      <c r="W15" s="2"/>
      <c r="X15" s="2"/>
      <c r="Y15" s="2"/>
      <c r="Z15" s="2"/>
      <c r="AA15" s="2"/>
      <c r="AB15" s="2"/>
      <c r="AC15" s="2"/>
      <c r="AD15" s="2"/>
      <c r="AE15" s="2"/>
    </row>
    <row r="16" spans="1:31" ht="15.75" customHeight="1" x14ac:dyDescent="0.2">
      <c r="A16" s="46" t="s">
        <v>11</v>
      </c>
      <c r="B16" s="47" t="s">
        <v>18</v>
      </c>
      <c r="C16" s="47"/>
      <c r="D16" s="90" t="s">
        <v>19</v>
      </c>
      <c r="E16" s="91"/>
      <c r="F16" s="91"/>
      <c r="G16" s="91"/>
      <c r="H16" s="91"/>
      <c r="I16" s="92"/>
      <c r="J16" s="2"/>
      <c r="K16" s="2"/>
      <c r="L16" s="2"/>
      <c r="M16" s="2"/>
      <c r="N16" s="2"/>
      <c r="O16" s="2"/>
      <c r="P16" s="2"/>
      <c r="Q16" s="2"/>
      <c r="R16" s="2"/>
      <c r="S16" s="2"/>
      <c r="T16" s="2"/>
      <c r="U16" s="2"/>
      <c r="V16" s="2"/>
      <c r="W16" s="2"/>
      <c r="X16" s="2"/>
      <c r="Y16" s="2"/>
      <c r="Z16" s="2"/>
      <c r="AA16" s="2"/>
      <c r="AB16" s="2"/>
      <c r="AC16" s="2"/>
      <c r="AD16" s="2"/>
      <c r="AE16" s="2"/>
    </row>
    <row r="17" spans="1:31" ht="15" customHeight="1" x14ac:dyDescent="0.2">
      <c r="A17" s="9" t="s">
        <v>23</v>
      </c>
      <c r="B17" s="68" t="str">
        <f>'Bewertung Gesamt'!B7</f>
        <v>Bieter Name 1</v>
      </c>
      <c r="C17" s="48"/>
      <c r="D17" s="79">
        <f>D12+K12+R12+Y12</f>
        <v>0</v>
      </c>
      <c r="E17" s="80"/>
      <c r="F17" s="80"/>
      <c r="G17" s="80"/>
      <c r="H17" s="80"/>
      <c r="I17" s="81"/>
      <c r="J17" s="2"/>
      <c r="K17" s="2"/>
      <c r="L17" s="2"/>
      <c r="M17" s="2"/>
      <c r="N17" s="2"/>
      <c r="O17" s="2"/>
      <c r="P17" s="2"/>
      <c r="Q17" s="2"/>
      <c r="R17" s="2"/>
      <c r="S17" s="2"/>
      <c r="T17" s="2"/>
      <c r="U17" s="2"/>
      <c r="V17" s="2"/>
      <c r="W17" s="2"/>
      <c r="X17" s="2"/>
      <c r="Y17" s="2"/>
      <c r="Z17" s="2"/>
      <c r="AA17" s="2"/>
      <c r="AB17" s="2"/>
      <c r="AC17" s="2"/>
      <c r="AD17" s="2"/>
      <c r="AE17" s="2"/>
    </row>
    <row r="18" spans="1:31" ht="15" customHeight="1" x14ac:dyDescent="0.2">
      <c r="A18" s="9" t="s">
        <v>12</v>
      </c>
      <c r="B18" s="68" t="str">
        <f>'Bewertung Gesamt'!B8</f>
        <v>Bieter Name 2</v>
      </c>
      <c r="C18" s="48"/>
      <c r="D18" s="79">
        <f>E12+L12+S12+Z12</f>
        <v>0</v>
      </c>
      <c r="E18" s="80"/>
      <c r="F18" s="80"/>
      <c r="G18" s="80"/>
      <c r="H18" s="80"/>
      <c r="I18" s="81"/>
      <c r="J18" s="2"/>
      <c r="K18" s="2"/>
      <c r="L18" s="2"/>
      <c r="M18" s="2"/>
      <c r="N18" s="2"/>
      <c r="O18" s="2"/>
      <c r="P18" s="2"/>
      <c r="Q18" s="2"/>
      <c r="R18" s="2"/>
      <c r="S18" s="2"/>
      <c r="T18" s="2"/>
      <c r="U18" s="2"/>
      <c r="V18" s="2"/>
      <c r="W18" s="2"/>
      <c r="X18" s="2"/>
      <c r="Y18" s="2"/>
      <c r="Z18" s="2"/>
      <c r="AA18" s="2"/>
      <c r="AB18" s="2"/>
      <c r="AC18" s="2"/>
      <c r="AD18" s="2"/>
      <c r="AE18" s="2"/>
    </row>
    <row r="19" spans="1:31" ht="15" customHeight="1" x14ac:dyDescent="0.2">
      <c r="A19" s="9" t="s">
        <v>13</v>
      </c>
      <c r="B19" s="68" t="str">
        <f>'Bewertung Gesamt'!B9</f>
        <v>Bieter Name 3</v>
      </c>
      <c r="C19" s="48"/>
      <c r="D19" s="79">
        <f>F12+M12+T12+AA12</f>
        <v>0</v>
      </c>
      <c r="E19" s="80"/>
      <c r="F19" s="80"/>
      <c r="G19" s="80"/>
      <c r="H19" s="80"/>
      <c r="I19" s="81"/>
      <c r="J19" s="2"/>
      <c r="K19" s="2"/>
      <c r="L19" s="2"/>
      <c r="M19" s="2"/>
      <c r="N19" s="2"/>
      <c r="O19" s="2"/>
      <c r="P19" s="2"/>
      <c r="Q19" s="2"/>
      <c r="R19" s="2"/>
      <c r="S19" s="2"/>
      <c r="T19" s="2"/>
      <c r="U19" s="2"/>
      <c r="V19" s="2"/>
      <c r="W19" s="2"/>
      <c r="X19" s="2"/>
      <c r="Y19" s="2"/>
      <c r="Z19" s="2"/>
      <c r="AA19" s="2"/>
      <c r="AB19" s="2"/>
      <c r="AC19" s="2"/>
      <c r="AD19" s="2"/>
      <c r="AE19" s="2"/>
    </row>
    <row r="20" spans="1:31" ht="15" customHeight="1" x14ac:dyDescent="0.2">
      <c r="A20" s="9" t="s">
        <v>14</v>
      </c>
      <c r="B20" s="68" t="str">
        <f>'Bewertung Gesamt'!B10</f>
        <v>Bieter Name 4</v>
      </c>
      <c r="C20" s="48"/>
      <c r="D20" s="79">
        <f>G12+N12+U12+AB12</f>
        <v>0</v>
      </c>
      <c r="E20" s="80"/>
      <c r="F20" s="80"/>
      <c r="G20" s="80"/>
      <c r="H20" s="80"/>
      <c r="I20" s="81"/>
      <c r="J20" s="2"/>
      <c r="K20" s="2"/>
      <c r="L20" s="2"/>
      <c r="M20" s="2"/>
      <c r="N20" s="2"/>
      <c r="O20" s="2"/>
      <c r="P20" s="2"/>
      <c r="Q20" s="2"/>
      <c r="R20" s="2"/>
      <c r="S20" s="2"/>
      <c r="T20" s="2"/>
      <c r="U20" s="2"/>
      <c r="V20" s="2"/>
      <c r="W20" s="2"/>
      <c r="X20" s="2"/>
      <c r="Y20" s="2"/>
      <c r="Z20" s="2"/>
      <c r="AA20" s="2"/>
      <c r="AB20" s="2"/>
      <c r="AC20" s="2"/>
      <c r="AD20" s="2"/>
      <c r="AE20" s="2"/>
    </row>
    <row r="21" spans="1:31" ht="15" customHeight="1" x14ac:dyDescent="0.2">
      <c r="A21" s="9" t="s">
        <v>15</v>
      </c>
      <c r="B21" s="68" t="str">
        <f>'Bewertung Gesamt'!B11</f>
        <v>Bieter Name 5</v>
      </c>
      <c r="C21" s="48"/>
      <c r="D21" s="79">
        <f>H12+O12+V12+AC12</f>
        <v>0</v>
      </c>
      <c r="E21" s="80"/>
      <c r="F21" s="80"/>
      <c r="G21" s="80"/>
      <c r="H21" s="80"/>
      <c r="I21" s="81"/>
      <c r="J21" s="2"/>
      <c r="K21" s="2"/>
      <c r="L21" s="2"/>
      <c r="M21" s="2"/>
      <c r="N21" s="2"/>
      <c r="O21" s="2"/>
      <c r="P21" s="2"/>
      <c r="Q21" s="2"/>
      <c r="R21" s="2"/>
      <c r="S21" s="2"/>
      <c r="T21" s="2"/>
      <c r="U21" s="2"/>
      <c r="V21" s="2"/>
      <c r="W21" s="2"/>
      <c r="X21" s="2"/>
      <c r="Y21" s="2"/>
      <c r="Z21" s="2"/>
      <c r="AA21" s="2"/>
      <c r="AB21" s="2"/>
      <c r="AC21" s="2"/>
      <c r="AD21" s="2"/>
      <c r="AE21" s="2"/>
    </row>
    <row r="22" spans="1:31" x14ac:dyDescent="0.2">
      <c r="B22" s="68" t="str">
        <f>'Bewertung Gesamt'!B12</f>
        <v>Bieter Name 6</v>
      </c>
      <c r="C22" s="48"/>
      <c r="D22" s="79">
        <f>I12+P12+W12+AD12</f>
        <v>0</v>
      </c>
      <c r="E22" s="80"/>
      <c r="F22" s="80"/>
      <c r="G22" s="80"/>
      <c r="H22" s="80"/>
      <c r="I22" s="81"/>
    </row>
  </sheetData>
  <mergeCells count="22">
    <mergeCell ref="R13:W13"/>
    <mergeCell ref="Y13:AD13"/>
    <mergeCell ref="R1:W2"/>
    <mergeCell ref="Y1:AD2"/>
    <mergeCell ref="K1:P2"/>
    <mergeCell ref="R3:W3"/>
    <mergeCell ref="Y3:AD3"/>
    <mergeCell ref="A3:A4"/>
    <mergeCell ref="D1:I2"/>
    <mergeCell ref="D3:I3"/>
    <mergeCell ref="D13:I13"/>
    <mergeCell ref="D19:I19"/>
    <mergeCell ref="D17:I17"/>
    <mergeCell ref="D18:I18"/>
    <mergeCell ref="D16:I16"/>
    <mergeCell ref="D15:I15"/>
    <mergeCell ref="D22:I22"/>
    <mergeCell ref="K3:P3"/>
    <mergeCell ref="K13:P13"/>
    <mergeCell ref="B3:B4"/>
    <mergeCell ref="D20:I20"/>
    <mergeCell ref="D21:I21"/>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zoomScale="85" zoomScaleNormal="85" workbookViewId="0">
      <pane xSplit="2" ySplit="2" topLeftCell="C3" activePane="bottomRight" state="frozen"/>
      <selection pane="topRight" activeCell="C1" sqref="C1"/>
      <selection pane="bottomLeft" activeCell="A3" sqref="A3"/>
      <selection pane="bottomRight" activeCell="H21" sqref="H21"/>
    </sheetView>
  </sheetViews>
  <sheetFormatPr baseColWidth="10" defaultColWidth="11.5703125" defaultRowHeight="12.75" x14ac:dyDescent="0.2"/>
  <cols>
    <col min="1" max="1" width="8.5703125" style="13" bestFit="1" customWidth="1"/>
    <col min="2" max="2" width="51.5703125" style="13" customWidth="1"/>
    <col min="3" max="3" width="1.5703125" style="13" customWidth="1"/>
    <col min="4" max="9" width="10.42578125" style="13" bestFit="1" customWidth="1"/>
    <col min="10" max="10" width="2.140625" style="13" customWidth="1"/>
    <col min="11" max="11" width="15.7109375" style="13" bestFit="1" customWidth="1"/>
    <col min="12" max="12" width="1.85546875" style="13" customWidth="1"/>
    <col min="13" max="18" width="7.28515625" style="13" bestFit="1" customWidth="1"/>
    <col min="19" max="19" width="2.5703125" style="13" customWidth="1"/>
    <col min="20" max="25" width="7.28515625" style="13" bestFit="1" customWidth="1"/>
    <col min="26" max="16384" width="11.5703125" style="13"/>
  </cols>
  <sheetData>
    <row r="1" spans="1:26" ht="18" customHeight="1" x14ac:dyDescent="0.2">
      <c r="A1" s="14"/>
      <c r="B1" s="14" t="s">
        <v>54</v>
      </c>
      <c r="C1" s="14"/>
      <c r="D1" s="96"/>
      <c r="E1" s="97"/>
      <c r="F1" s="97"/>
      <c r="G1" s="97"/>
      <c r="H1" s="97"/>
      <c r="I1" s="58"/>
      <c r="J1" s="14"/>
      <c r="K1" s="2"/>
      <c r="L1" s="2"/>
      <c r="M1" s="2"/>
      <c r="N1" s="2"/>
      <c r="O1" s="2"/>
      <c r="P1" s="2"/>
      <c r="Q1" s="2"/>
      <c r="R1" s="2"/>
      <c r="S1" s="14"/>
      <c r="T1" s="2"/>
      <c r="U1" s="2"/>
      <c r="V1" s="2"/>
      <c r="W1" s="2"/>
      <c r="X1" s="2"/>
      <c r="Y1" s="2"/>
      <c r="Z1" s="2"/>
    </row>
    <row r="2" spans="1:26" x14ac:dyDescent="0.2">
      <c r="A2" s="15"/>
      <c r="B2" s="16" t="s">
        <v>24</v>
      </c>
      <c r="C2" s="17"/>
      <c r="D2" s="98"/>
      <c r="E2" s="98"/>
      <c r="F2" s="98"/>
      <c r="G2" s="98"/>
      <c r="H2" s="98"/>
      <c r="I2" s="58"/>
      <c r="J2" s="2"/>
      <c r="K2" s="2"/>
      <c r="L2" s="2"/>
      <c r="M2" s="87" t="s">
        <v>34</v>
      </c>
      <c r="N2" s="87"/>
      <c r="O2" s="87"/>
      <c r="P2" s="87"/>
      <c r="Q2" s="87"/>
      <c r="R2" s="56"/>
      <c r="S2" s="2"/>
      <c r="T2" s="87" t="str">
        <f>"Max Punktezahl " &amp;Bewertung_Hoch_Nied._Kriterien!$C$8</f>
        <v>Max Punktezahl 822</v>
      </c>
      <c r="U2" s="87"/>
      <c r="V2" s="87"/>
      <c r="W2" s="87"/>
      <c r="X2" s="87"/>
      <c r="Y2" s="56"/>
      <c r="Z2" s="2"/>
    </row>
    <row r="3" spans="1:26" s="19" customFormat="1" ht="25.5" customHeight="1" x14ac:dyDescent="0.2">
      <c r="A3" s="86" t="s">
        <v>0</v>
      </c>
      <c r="B3" s="101" t="s">
        <v>1</v>
      </c>
      <c r="C3" s="18"/>
      <c r="D3" s="99" t="s">
        <v>38</v>
      </c>
      <c r="E3" s="100"/>
      <c r="F3" s="100"/>
      <c r="G3" s="100"/>
      <c r="H3" s="100"/>
      <c r="I3" s="100"/>
      <c r="K3" s="49" t="s">
        <v>39</v>
      </c>
      <c r="L3" s="13"/>
      <c r="M3" s="99" t="s">
        <v>32</v>
      </c>
      <c r="N3" s="100"/>
      <c r="O3" s="100"/>
      <c r="P3" s="100"/>
      <c r="Q3" s="100"/>
      <c r="R3" s="100"/>
      <c r="S3" s="13"/>
      <c r="T3" s="99" t="s">
        <v>33</v>
      </c>
      <c r="U3" s="100"/>
      <c r="V3" s="100"/>
      <c r="W3" s="100"/>
      <c r="X3" s="100"/>
      <c r="Y3" s="100"/>
      <c r="Z3" s="35"/>
    </row>
    <row r="4" spans="1:26" s="22" customFormat="1" x14ac:dyDescent="0.2">
      <c r="A4" s="86"/>
      <c r="B4" s="102"/>
      <c r="C4" s="20"/>
      <c r="D4" s="21" t="s">
        <v>2</v>
      </c>
      <c r="E4" s="21" t="s">
        <v>3</v>
      </c>
      <c r="F4" s="21" t="s">
        <v>4</v>
      </c>
      <c r="G4" s="21" t="s">
        <v>5</v>
      </c>
      <c r="H4" s="21" t="s">
        <v>6</v>
      </c>
      <c r="I4" s="21" t="s">
        <v>63</v>
      </c>
      <c r="K4" s="21" t="str">
        <f>"Max "&amp;Bewertung_Hoch_Nied._Kriterien!C8&amp;" Punkte"</f>
        <v>Max 822 Punkte</v>
      </c>
      <c r="L4" s="13"/>
      <c r="M4" s="21" t="s">
        <v>2</v>
      </c>
      <c r="N4" s="21" t="s">
        <v>3</v>
      </c>
      <c r="O4" s="21" t="s">
        <v>4</v>
      </c>
      <c r="P4" s="21" t="s">
        <v>5</v>
      </c>
      <c r="Q4" s="21" t="s">
        <v>6</v>
      </c>
      <c r="R4" s="21" t="s">
        <v>63</v>
      </c>
      <c r="S4" s="13"/>
      <c r="T4" s="21" t="s">
        <v>2</v>
      </c>
      <c r="U4" s="21" t="s">
        <v>3</v>
      </c>
      <c r="V4" s="21" t="s">
        <v>4</v>
      </c>
      <c r="W4" s="21" t="s">
        <v>5</v>
      </c>
      <c r="X4" s="21" t="s">
        <v>6</v>
      </c>
      <c r="Y4" s="21" t="s">
        <v>63</v>
      </c>
      <c r="Z4" s="44"/>
    </row>
    <row r="5" spans="1:26" ht="25.5" x14ac:dyDescent="0.2">
      <c r="A5" s="50">
        <v>1</v>
      </c>
      <c r="B5" s="71" t="s">
        <v>58</v>
      </c>
      <c r="C5" s="52"/>
      <c r="D5" s="53"/>
      <c r="E5" s="53"/>
      <c r="F5" s="53"/>
      <c r="G5" s="53"/>
      <c r="H5" s="53"/>
      <c r="I5" s="53"/>
      <c r="K5" s="67">
        <f>MIN(D5:I5)</f>
        <v>0</v>
      </c>
      <c r="M5" s="66" t="e">
        <f t="shared" ref="M5:R5" si="0">$K$5/D5</f>
        <v>#DIV/0!</v>
      </c>
      <c r="N5" s="66" t="e">
        <f t="shared" si="0"/>
        <v>#DIV/0!</v>
      </c>
      <c r="O5" s="66" t="e">
        <f t="shared" si="0"/>
        <v>#DIV/0!</v>
      </c>
      <c r="P5" s="66" t="e">
        <f t="shared" si="0"/>
        <v>#DIV/0!</v>
      </c>
      <c r="Q5" s="66" t="e">
        <f t="shared" si="0"/>
        <v>#DIV/0!</v>
      </c>
      <c r="R5" s="66" t="e">
        <f t="shared" si="0"/>
        <v>#DIV/0!</v>
      </c>
      <c r="T5" s="67" t="e">
        <f>M5*Bewertung_Hoch_Nied._Kriterien!$C$8</f>
        <v>#DIV/0!</v>
      </c>
      <c r="U5" s="67" t="e">
        <f>N5*Bewertung_Hoch_Nied._Kriterien!$C$8</f>
        <v>#DIV/0!</v>
      </c>
      <c r="V5" s="67" t="e">
        <f>O5*Bewertung_Hoch_Nied._Kriterien!$C$8</f>
        <v>#DIV/0!</v>
      </c>
      <c r="W5" s="67" t="e">
        <f>P5*Bewertung_Hoch_Nied._Kriterien!$C$8</f>
        <v>#DIV/0!</v>
      </c>
      <c r="X5" s="67" t="e">
        <f>Q5*Bewertung_Hoch_Nied._Kriterien!$C$8</f>
        <v>#DIV/0!</v>
      </c>
      <c r="Y5" s="67" t="e">
        <f>R5*Bewertung_Hoch_Nied._Kriterien!$C$8</f>
        <v>#DIV/0!</v>
      </c>
      <c r="Z5" s="2"/>
    </row>
    <row r="6" spans="1:26" x14ac:dyDescent="0.2">
      <c r="A6" s="2"/>
      <c r="B6" s="2"/>
      <c r="C6" s="2"/>
      <c r="D6" s="2"/>
      <c r="E6" s="2"/>
      <c r="F6" s="2"/>
      <c r="G6" s="2"/>
      <c r="H6" s="2"/>
      <c r="I6" s="2"/>
      <c r="J6" s="2"/>
      <c r="K6" s="2"/>
      <c r="L6" s="2"/>
      <c r="M6" s="32"/>
      <c r="N6" s="33"/>
      <c r="O6" s="34"/>
      <c r="P6" s="32"/>
      <c r="Q6" s="32"/>
      <c r="R6" s="32"/>
      <c r="S6" s="2"/>
      <c r="T6" s="2"/>
      <c r="U6" s="2"/>
      <c r="V6" s="2"/>
      <c r="W6" s="2"/>
      <c r="X6" s="2"/>
      <c r="Y6" s="2"/>
      <c r="Z6" s="2"/>
    </row>
    <row r="7" spans="1:26" ht="15" customHeight="1" x14ac:dyDescent="0.2">
      <c r="A7" s="42"/>
      <c r="B7" s="17"/>
      <c r="C7" s="45"/>
      <c r="D7" s="87" t="str">
        <f>"Max Punktezahl " &amp;Bewertung_Hoch_Nied._Kriterien!$C$8</f>
        <v>Max Punktezahl 822</v>
      </c>
      <c r="E7" s="88"/>
      <c r="F7" s="88"/>
      <c r="G7" s="88"/>
      <c r="H7" s="88"/>
      <c r="I7" s="57"/>
      <c r="J7" s="2"/>
      <c r="K7" s="2"/>
      <c r="L7" s="2"/>
      <c r="M7" s="32"/>
      <c r="N7" s="33"/>
      <c r="O7" s="34"/>
      <c r="P7" s="32"/>
      <c r="Q7" s="32"/>
      <c r="R7" s="32"/>
      <c r="S7" s="2"/>
      <c r="T7" s="2"/>
      <c r="U7" s="2"/>
      <c r="V7" s="2"/>
      <c r="W7" s="2"/>
      <c r="X7" s="2"/>
      <c r="Y7" s="2"/>
      <c r="Z7" s="2"/>
    </row>
    <row r="8" spans="1:26" ht="27" customHeight="1" x14ac:dyDescent="0.2">
      <c r="A8" s="46" t="s">
        <v>11</v>
      </c>
      <c r="B8" s="47" t="s">
        <v>18</v>
      </c>
      <c r="C8" s="45"/>
      <c r="D8" s="90" t="s">
        <v>25</v>
      </c>
      <c r="E8" s="91"/>
      <c r="F8" s="91"/>
      <c r="G8" s="91"/>
      <c r="H8" s="92"/>
      <c r="I8" s="61"/>
      <c r="J8" s="2"/>
      <c r="K8" s="2"/>
      <c r="L8" s="2"/>
      <c r="M8" s="2"/>
      <c r="N8" s="2"/>
      <c r="O8" s="2"/>
      <c r="P8" s="2"/>
      <c r="Q8" s="2"/>
      <c r="R8" s="2"/>
      <c r="S8" s="2"/>
      <c r="T8" s="2"/>
      <c r="U8" s="2"/>
      <c r="V8" s="2"/>
      <c r="W8" s="2"/>
      <c r="X8" s="2"/>
      <c r="Y8" s="2"/>
      <c r="Z8" s="2"/>
    </row>
    <row r="9" spans="1:26" ht="15" customHeight="1" x14ac:dyDescent="0.2">
      <c r="A9" s="70" t="s">
        <v>23</v>
      </c>
      <c r="B9" s="68" t="str">
        <f>'Bewertung Gesamt'!B7</f>
        <v>Bieter Name 1</v>
      </c>
      <c r="C9" s="45"/>
      <c r="D9" s="95" t="e">
        <f>T5</f>
        <v>#DIV/0!</v>
      </c>
      <c r="E9" s="95"/>
      <c r="F9" s="95"/>
      <c r="G9" s="95"/>
      <c r="H9" s="95"/>
      <c r="I9" s="62"/>
      <c r="J9" s="2"/>
      <c r="K9" s="2"/>
      <c r="L9" s="2"/>
      <c r="M9" s="2"/>
      <c r="N9" s="2"/>
      <c r="O9" s="2"/>
      <c r="P9" s="2"/>
      <c r="Q9" s="2"/>
      <c r="R9" s="2"/>
      <c r="S9" s="2"/>
      <c r="T9" s="2"/>
      <c r="U9" s="2"/>
      <c r="V9" s="2"/>
      <c r="W9" s="2"/>
      <c r="X9" s="2"/>
      <c r="Y9" s="2"/>
      <c r="Z9" s="2"/>
    </row>
    <row r="10" spans="1:26" ht="15" customHeight="1" x14ac:dyDescent="0.2">
      <c r="A10" s="70" t="s">
        <v>12</v>
      </c>
      <c r="B10" s="68" t="str">
        <f>'Bewertung Gesamt'!B8</f>
        <v>Bieter Name 2</v>
      </c>
      <c r="C10" s="45"/>
      <c r="D10" s="95" t="e">
        <f>U5</f>
        <v>#DIV/0!</v>
      </c>
      <c r="E10" s="95"/>
      <c r="F10" s="95"/>
      <c r="G10" s="95"/>
      <c r="H10" s="95"/>
      <c r="I10" s="62"/>
      <c r="J10" s="2"/>
      <c r="K10" s="2"/>
      <c r="L10" s="2"/>
      <c r="M10" s="2"/>
      <c r="N10" s="2"/>
      <c r="O10" s="2"/>
      <c r="P10" s="2"/>
      <c r="Q10" s="2"/>
      <c r="R10" s="2"/>
      <c r="S10" s="2"/>
      <c r="T10" s="2"/>
      <c r="U10" s="2"/>
      <c r="V10" s="2"/>
      <c r="W10" s="2"/>
      <c r="X10" s="2"/>
      <c r="Y10" s="2"/>
      <c r="Z10" s="2"/>
    </row>
    <row r="11" spans="1:26" ht="15" customHeight="1" x14ac:dyDescent="0.2">
      <c r="A11" s="70" t="s">
        <v>13</v>
      </c>
      <c r="B11" s="68" t="str">
        <f>'Bewertung Gesamt'!B9</f>
        <v>Bieter Name 3</v>
      </c>
      <c r="C11" s="45"/>
      <c r="D11" s="95" t="e">
        <f>V5</f>
        <v>#DIV/0!</v>
      </c>
      <c r="E11" s="95"/>
      <c r="F11" s="95"/>
      <c r="G11" s="95"/>
      <c r="H11" s="95"/>
      <c r="I11" s="62"/>
      <c r="J11" s="2"/>
      <c r="K11" s="2"/>
      <c r="L11" s="2"/>
      <c r="M11" s="2"/>
      <c r="N11" s="2"/>
      <c r="O11" s="2"/>
      <c r="P11" s="2"/>
      <c r="Q11" s="2"/>
      <c r="R11" s="2"/>
      <c r="S11" s="2"/>
      <c r="T11" s="2"/>
      <c r="U11" s="2"/>
      <c r="V11" s="2"/>
      <c r="W11" s="2"/>
      <c r="X11" s="2"/>
      <c r="Y11" s="2"/>
      <c r="Z11" s="2"/>
    </row>
    <row r="12" spans="1:26" ht="15" customHeight="1" x14ac:dyDescent="0.2">
      <c r="A12" s="70" t="s">
        <v>14</v>
      </c>
      <c r="B12" s="68" t="str">
        <f>'Bewertung Gesamt'!B10</f>
        <v>Bieter Name 4</v>
      </c>
      <c r="C12" s="45"/>
      <c r="D12" s="95" t="e">
        <f>W5</f>
        <v>#DIV/0!</v>
      </c>
      <c r="E12" s="95"/>
      <c r="F12" s="95"/>
      <c r="G12" s="95"/>
      <c r="H12" s="95"/>
      <c r="I12" s="62"/>
      <c r="J12" s="2"/>
      <c r="K12" s="2"/>
      <c r="L12" s="2"/>
      <c r="M12" s="2"/>
      <c r="N12" s="2"/>
      <c r="O12" s="2"/>
      <c r="P12" s="2"/>
      <c r="Q12" s="2"/>
      <c r="R12" s="2"/>
      <c r="S12" s="2"/>
      <c r="T12" s="2"/>
      <c r="U12" s="2"/>
      <c r="V12" s="2"/>
      <c r="W12" s="2"/>
      <c r="X12" s="2"/>
      <c r="Y12" s="2"/>
      <c r="Z12" s="2"/>
    </row>
    <row r="13" spans="1:26" ht="15" customHeight="1" x14ac:dyDescent="0.2">
      <c r="A13" s="70" t="s">
        <v>15</v>
      </c>
      <c r="B13" s="68" t="str">
        <f>'Bewertung Gesamt'!B11</f>
        <v>Bieter Name 5</v>
      </c>
      <c r="C13" s="45"/>
      <c r="D13" s="95" t="e">
        <f>X5</f>
        <v>#DIV/0!</v>
      </c>
      <c r="E13" s="95"/>
      <c r="F13" s="95"/>
      <c r="G13" s="95"/>
      <c r="H13" s="95"/>
      <c r="I13" s="62"/>
      <c r="J13" s="2"/>
      <c r="K13" s="2"/>
      <c r="L13" s="2"/>
      <c r="M13" s="2"/>
      <c r="N13" s="2"/>
      <c r="O13" s="2"/>
      <c r="P13" s="2"/>
      <c r="Q13" s="2"/>
      <c r="R13" s="2"/>
      <c r="S13" s="2"/>
      <c r="T13" s="2"/>
      <c r="U13" s="2"/>
      <c r="V13" s="2"/>
      <c r="W13" s="2"/>
      <c r="X13" s="2"/>
      <c r="Y13" s="2"/>
      <c r="Z13" s="2"/>
    </row>
    <row r="14" spans="1:26" ht="15" customHeight="1" x14ac:dyDescent="0.2">
      <c r="A14" s="70" t="s">
        <v>61</v>
      </c>
      <c r="B14" s="68" t="str">
        <f>'Bewertung Gesamt'!B12</f>
        <v>Bieter Name 6</v>
      </c>
      <c r="C14" s="45"/>
      <c r="D14" s="95" t="e">
        <f>Y5</f>
        <v>#DIV/0!</v>
      </c>
      <c r="E14" s="95"/>
      <c r="F14" s="95"/>
      <c r="G14" s="95"/>
      <c r="H14" s="95"/>
      <c r="I14" s="62"/>
      <c r="J14" s="2"/>
      <c r="K14" s="2"/>
      <c r="L14" s="2"/>
      <c r="M14" s="2"/>
      <c r="N14" s="2"/>
      <c r="O14" s="2"/>
      <c r="P14" s="2"/>
      <c r="Q14" s="2"/>
      <c r="R14" s="2"/>
      <c r="S14" s="2"/>
      <c r="T14" s="2"/>
      <c r="U14" s="2"/>
      <c r="V14" s="2"/>
      <c r="W14" s="2"/>
      <c r="X14" s="2"/>
      <c r="Y14" s="2"/>
      <c r="Z14" s="2"/>
    </row>
    <row r="15" spans="1:26" x14ac:dyDescent="0.2">
      <c r="A15" s="2"/>
      <c r="B15" s="2"/>
      <c r="C15" s="45"/>
      <c r="D15" s="2"/>
      <c r="E15" s="2"/>
      <c r="F15" s="2"/>
      <c r="G15" s="2"/>
      <c r="H15" s="2"/>
      <c r="I15" s="2"/>
      <c r="J15" s="2"/>
      <c r="K15" s="2"/>
      <c r="L15" s="2"/>
      <c r="M15" s="2"/>
      <c r="N15" s="2"/>
      <c r="O15" s="2"/>
      <c r="P15" s="2"/>
      <c r="Q15" s="2"/>
      <c r="R15" s="2"/>
      <c r="S15" s="2"/>
      <c r="T15" s="2"/>
      <c r="U15" s="2"/>
      <c r="V15" s="2"/>
      <c r="W15" s="2"/>
      <c r="X15" s="2"/>
      <c r="Y15" s="2"/>
      <c r="Z15" s="2"/>
    </row>
    <row r="16" spans="1:26" ht="14.25" x14ac:dyDescent="0.2">
      <c r="A16" s="2"/>
      <c r="B16" s="11" t="s">
        <v>45</v>
      </c>
      <c r="C16" s="1"/>
      <c r="D16" s="1"/>
      <c r="E16" s="2"/>
      <c r="F16" s="2"/>
      <c r="G16" s="2"/>
      <c r="H16" s="2"/>
      <c r="I16" s="2"/>
      <c r="J16" s="2"/>
      <c r="K16" s="2"/>
      <c r="L16" s="2"/>
      <c r="M16" s="2"/>
      <c r="N16" s="2"/>
      <c r="O16" s="2"/>
      <c r="P16" s="2"/>
      <c r="Q16" s="2"/>
      <c r="R16" s="2"/>
      <c r="S16" s="2"/>
      <c r="T16" s="2"/>
      <c r="U16" s="2"/>
      <c r="V16" s="2"/>
      <c r="W16" s="2"/>
      <c r="X16" s="2"/>
      <c r="Y16" s="2"/>
      <c r="Z16" s="2"/>
    </row>
    <row r="17" spans="1:26" x14ac:dyDescent="0.2">
      <c r="A17" s="2"/>
      <c r="B17" s="94" t="s">
        <v>59</v>
      </c>
      <c r="C17" s="94"/>
      <c r="D17" s="94"/>
      <c r="E17" s="94"/>
      <c r="F17" s="94"/>
      <c r="G17" s="2"/>
      <c r="H17" s="2"/>
      <c r="I17" s="2"/>
      <c r="J17" s="2"/>
      <c r="K17" s="2"/>
      <c r="L17" s="2"/>
      <c r="M17" s="2"/>
      <c r="N17" s="2"/>
      <c r="O17" s="2"/>
      <c r="P17" s="2"/>
      <c r="Q17" s="2"/>
      <c r="R17" s="2"/>
      <c r="S17" s="2"/>
      <c r="T17" s="2"/>
      <c r="U17" s="2"/>
      <c r="V17" s="2"/>
      <c r="W17" s="2"/>
      <c r="X17" s="2"/>
      <c r="Y17" s="2"/>
      <c r="Z17" s="2"/>
    </row>
    <row r="18" spans="1:26" x14ac:dyDescent="0.2">
      <c r="A18" s="2"/>
      <c r="B18" s="94"/>
      <c r="C18" s="94"/>
      <c r="D18" s="94"/>
      <c r="E18" s="94"/>
      <c r="F18" s="94"/>
      <c r="G18" s="2"/>
      <c r="H18" s="2"/>
      <c r="I18" s="2"/>
      <c r="J18" s="2"/>
      <c r="K18" s="2"/>
      <c r="L18" s="2"/>
      <c r="M18" s="2"/>
      <c r="N18" s="2"/>
      <c r="O18" s="2"/>
      <c r="P18" s="2"/>
      <c r="Q18" s="2"/>
      <c r="R18" s="2"/>
      <c r="S18" s="2"/>
      <c r="T18" s="2"/>
      <c r="U18" s="2"/>
      <c r="V18" s="2"/>
      <c r="W18" s="2"/>
      <c r="X18" s="2"/>
      <c r="Y18" s="2"/>
      <c r="Z18" s="2"/>
    </row>
    <row r="19" spans="1:26" x14ac:dyDescent="0.2">
      <c r="A19" s="2"/>
      <c r="B19" s="94"/>
      <c r="C19" s="94"/>
      <c r="D19" s="94"/>
      <c r="E19" s="94"/>
      <c r="F19" s="94"/>
      <c r="G19" s="2"/>
      <c r="H19" s="2"/>
      <c r="I19" s="2"/>
      <c r="J19" s="2"/>
      <c r="K19" s="2"/>
      <c r="L19" s="2"/>
      <c r="M19" s="2"/>
      <c r="N19" s="2"/>
      <c r="O19" s="2"/>
      <c r="P19" s="2"/>
      <c r="Q19" s="2"/>
      <c r="R19" s="2"/>
      <c r="S19" s="2"/>
      <c r="T19" s="2"/>
      <c r="U19" s="2"/>
      <c r="V19" s="2"/>
      <c r="W19" s="2"/>
      <c r="X19" s="2"/>
      <c r="Y19" s="2"/>
      <c r="Z19" s="2"/>
    </row>
    <row r="20" spans="1:26" x14ac:dyDescent="0.2">
      <c r="A20" s="2"/>
      <c r="B20" s="94"/>
      <c r="C20" s="94"/>
      <c r="D20" s="94"/>
      <c r="E20" s="94"/>
      <c r="F20" s="94"/>
      <c r="G20" s="2"/>
      <c r="H20" s="2"/>
      <c r="I20" s="2"/>
      <c r="J20" s="2"/>
      <c r="K20" s="2"/>
      <c r="L20" s="2"/>
      <c r="M20" s="2"/>
      <c r="N20" s="2"/>
      <c r="O20" s="2"/>
      <c r="P20" s="2"/>
      <c r="Q20" s="2"/>
      <c r="R20" s="2"/>
      <c r="S20" s="2"/>
      <c r="T20" s="2"/>
      <c r="U20" s="2"/>
      <c r="V20" s="2"/>
      <c r="W20" s="2"/>
      <c r="X20" s="2"/>
      <c r="Y20" s="2"/>
      <c r="Z20" s="2"/>
    </row>
    <row r="21" spans="1:26" x14ac:dyDescent="0.2">
      <c r="A21" s="2"/>
      <c r="B21" s="94"/>
      <c r="C21" s="94"/>
      <c r="D21" s="94"/>
      <c r="E21" s="94"/>
      <c r="F21" s="94"/>
      <c r="G21" s="2"/>
      <c r="H21" s="2"/>
      <c r="I21" s="2"/>
      <c r="J21" s="2"/>
      <c r="K21" s="2"/>
      <c r="L21" s="2"/>
      <c r="M21" s="2"/>
      <c r="N21" s="2"/>
      <c r="O21" s="2"/>
      <c r="P21" s="2"/>
      <c r="Q21" s="2"/>
      <c r="R21" s="2"/>
      <c r="S21" s="2"/>
      <c r="T21" s="2"/>
      <c r="U21" s="2"/>
      <c r="V21" s="2"/>
      <c r="W21" s="2"/>
      <c r="X21" s="2"/>
      <c r="Y21" s="2"/>
      <c r="Z21" s="2"/>
    </row>
    <row r="22" spans="1:26" x14ac:dyDescent="0.2">
      <c r="A22" s="2"/>
      <c r="B22" s="94"/>
      <c r="C22" s="94"/>
      <c r="D22" s="94"/>
      <c r="E22" s="94"/>
      <c r="F22" s="94"/>
      <c r="G22" s="2"/>
      <c r="H22" s="2"/>
      <c r="I22" s="2"/>
      <c r="J22" s="2"/>
      <c r="K22" s="2"/>
      <c r="L22" s="2"/>
      <c r="M22" s="2"/>
      <c r="N22" s="2"/>
      <c r="O22" s="2"/>
      <c r="P22" s="2"/>
      <c r="Q22" s="2"/>
      <c r="R22" s="2"/>
      <c r="S22" s="2"/>
      <c r="T22" s="2"/>
      <c r="U22" s="2"/>
      <c r="V22" s="2"/>
      <c r="W22" s="2"/>
      <c r="X22" s="2"/>
      <c r="Y22" s="2"/>
      <c r="Z22" s="2"/>
    </row>
    <row r="23" spans="1:26" x14ac:dyDescent="0.2">
      <c r="A23" s="2"/>
      <c r="B23" s="94"/>
      <c r="C23" s="94"/>
      <c r="D23" s="94"/>
      <c r="E23" s="94"/>
      <c r="F23" s="94"/>
      <c r="G23" s="2"/>
      <c r="H23" s="2"/>
      <c r="I23" s="2"/>
      <c r="J23" s="2"/>
      <c r="K23" s="2"/>
      <c r="L23" s="2"/>
      <c r="M23" s="2"/>
      <c r="N23" s="2"/>
      <c r="O23" s="2"/>
      <c r="P23" s="2"/>
      <c r="Q23" s="2"/>
      <c r="R23" s="2"/>
      <c r="S23" s="2"/>
      <c r="T23" s="2"/>
      <c r="U23" s="2"/>
      <c r="V23" s="2"/>
      <c r="W23" s="2"/>
      <c r="X23" s="2"/>
      <c r="Y23" s="2"/>
      <c r="Z23" s="2"/>
    </row>
  </sheetData>
  <mergeCells count="17">
    <mergeCell ref="A3:A4"/>
    <mergeCell ref="B3:B4"/>
    <mergeCell ref="D12:H12"/>
    <mergeCell ref="D13:H13"/>
    <mergeCell ref="D7:H7"/>
    <mergeCell ref="D8:H8"/>
    <mergeCell ref="D9:H9"/>
    <mergeCell ref="D10:H10"/>
    <mergeCell ref="D3:I3"/>
    <mergeCell ref="B17:F23"/>
    <mergeCell ref="M2:Q2"/>
    <mergeCell ref="T2:X2"/>
    <mergeCell ref="D11:H11"/>
    <mergeCell ref="D1:H2"/>
    <mergeCell ref="D14:H14"/>
    <mergeCell ref="M3:R3"/>
    <mergeCell ref="T3:Y3"/>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B1" zoomScaleNormal="100" workbookViewId="0">
      <selection activeCell="E13" sqref="E13:I13"/>
    </sheetView>
  </sheetViews>
  <sheetFormatPr baseColWidth="10" defaultColWidth="11.5703125" defaultRowHeight="12.75" x14ac:dyDescent="0.2"/>
  <cols>
    <col min="1" max="1" width="9" style="13" bestFit="1" customWidth="1"/>
    <col min="2" max="2" width="43.42578125" style="13" bestFit="1" customWidth="1"/>
    <col min="3" max="3" width="5.42578125" style="13" customWidth="1"/>
    <col min="4" max="4" width="2" style="13" customWidth="1"/>
    <col min="5" max="10" width="9.140625" style="13" customWidth="1"/>
    <col min="11" max="11" width="2.140625" style="13" customWidth="1"/>
    <col min="12" max="15" width="9.140625" style="13" customWidth="1"/>
    <col min="16" max="16" width="10.140625" style="13" bestFit="1" customWidth="1"/>
    <col min="17" max="16384" width="11.5703125" style="13"/>
  </cols>
  <sheetData>
    <row r="1" spans="1:18" x14ac:dyDescent="0.2">
      <c r="A1" s="14"/>
      <c r="B1" s="14" t="s">
        <v>54</v>
      </c>
      <c r="C1" s="14"/>
      <c r="D1" s="14"/>
      <c r="E1" s="103"/>
      <c r="F1" s="104"/>
      <c r="G1" s="104"/>
      <c r="H1" s="104"/>
      <c r="I1" s="104"/>
      <c r="J1" s="59"/>
      <c r="K1" s="14"/>
      <c r="L1" s="103" t="str">
        <f>C6 &amp;" Kriterien mit hoher Priorität - je 30 Punkte"</f>
        <v>26 Kriterien mit hoher Priorität - je 30 Punkte</v>
      </c>
      <c r="M1" s="103"/>
      <c r="N1" s="103"/>
      <c r="O1" s="103"/>
      <c r="P1" s="103"/>
      <c r="Q1" s="103"/>
      <c r="R1" s="2"/>
    </row>
    <row r="2" spans="1:18" x14ac:dyDescent="0.2">
      <c r="A2" s="15"/>
      <c r="B2" s="14" t="s">
        <v>44</v>
      </c>
      <c r="C2" s="14"/>
      <c r="D2" s="17"/>
      <c r="E2" s="104"/>
      <c r="F2" s="104"/>
      <c r="G2" s="104"/>
      <c r="H2" s="104"/>
      <c r="I2" s="104"/>
      <c r="J2" s="59"/>
      <c r="K2" s="2"/>
      <c r="L2" s="103" t="str">
        <f>C7 &amp;" Kriterien mit niedriger Priorität - je 6 Punkte"</f>
        <v>7 Kriterien mit niedriger Priorität - je 6 Punkte</v>
      </c>
      <c r="M2" s="103"/>
      <c r="N2" s="103"/>
      <c r="O2" s="103"/>
      <c r="P2" s="103"/>
      <c r="Q2" s="103"/>
      <c r="R2" s="2"/>
    </row>
    <row r="3" spans="1:18" x14ac:dyDescent="0.2">
      <c r="A3" s="15"/>
      <c r="B3" s="14"/>
      <c r="C3" s="14"/>
      <c r="D3" s="17"/>
      <c r="E3" s="60"/>
      <c r="F3" s="60"/>
      <c r="G3" s="60"/>
      <c r="H3" s="60"/>
      <c r="I3" s="60"/>
      <c r="J3" s="60"/>
      <c r="K3" s="2"/>
      <c r="L3" s="115" t="str">
        <f>"Max = "&amp;C8&amp;" Punkte"</f>
        <v>Max = 822 Punkte</v>
      </c>
      <c r="M3" s="115"/>
      <c r="N3" s="115"/>
      <c r="O3" s="115"/>
      <c r="P3" s="115"/>
      <c r="Q3" s="115"/>
      <c r="R3" s="2"/>
    </row>
    <row r="4" spans="1:18" s="19" customFormat="1" ht="31.5" customHeight="1" x14ac:dyDescent="0.2">
      <c r="A4" s="86" t="s">
        <v>0</v>
      </c>
      <c r="B4" s="111" t="s">
        <v>1</v>
      </c>
      <c r="C4" s="112"/>
      <c r="D4" s="17"/>
      <c r="E4" s="105" t="s">
        <v>37</v>
      </c>
      <c r="F4" s="106"/>
      <c r="G4" s="106"/>
      <c r="H4" s="106"/>
      <c r="I4" s="106"/>
      <c r="J4" s="107"/>
      <c r="K4" s="2"/>
      <c r="L4" s="105" t="s">
        <v>33</v>
      </c>
      <c r="M4" s="106"/>
      <c r="N4" s="106"/>
      <c r="O4" s="106"/>
      <c r="P4" s="106"/>
      <c r="Q4" s="107"/>
      <c r="R4" s="35"/>
    </row>
    <row r="5" spans="1:18" s="22" customFormat="1" ht="15.75" customHeight="1" x14ac:dyDescent="0.2">
      <c r="A5" s="86"/>
      <c r="B5" s="113"/>
      <c r="C5" s="114"/>
      <c r="D5" s="17"/>
      <c r="E5" s="21" t="s">
        <v>2</v>
      </c>
      <c r="F5" s="21" t="s">
        <v>3</v>
      </c>
      <c r="G5" s="21" t="s">
        <v>4</v>
      </c>
      <c r="H5" s="21" t="s">
        <v>5</v>
      </c>
      <c r="I5" s="21" t="s">
        <v>6</v>
      </c>
      <c r="J5" s="21" t="s">
        <v>63</v>
      </c>
      <c r="K5" s="2"/>
      <c r="L5" s="21" t="s">
        <v>2</v>
      </c>
      <c r="M5" s="21" t="s">
        <v>3</v>
      </c>
      <c r="N5" s="21" t="s">
        <v>4</v>
      </c>
      <c r="O5" s="21" t="s">
        <v>5</v>
      </c>
      <c r="P5" s="21" t="s">
        <v>6</v>
      </c>
      <c r="Q5" s="21" t="s">
        <v>63</v>
      </c>
      <c r="R5" s="44"/>
    </row>
    <row r="6" spans="1:18" s="28" customFormat="1" x14ac:dyDescent="0.2">
      <c r="A6" s="54">
        <v>1</v>
      </c>
      <c r="B6" s="51" t="s">
        <v>64</v>
      </c>
      <c r="C6" s="51">
        <v>26</v>
      </c>
      <c r="D6" s="17"/>
      <c r="E6" s="25"/>
      <c r="F6" s="25"/>
      <c r="G6" s="25"/>
      <c r="H6" s="25"/>
      <c r="I6" s="25"/>
      <c r="J6" s="25"/>
      <c r="K6" s="2"/>
      <c r="L6" s="64">
        <f t="shared" ref="L6:Q6" si="0">E6*30</f>
        <v>0</v>
      </c>
      <c r="M6" s="64">
        <f t="shared" si="0"/>
        <v>0</v>
      </c>
      <c r="N6" s="64">
        <f t="shared" si="0"/>
        <v>0</v>
      </c>
      <c r="O6" s="64">
        <f t="shared" si="0"/>
        <v>0</v>
      </c>
      <c r="P6" s="64">
        <f t="shared" si="0"/>
        <v>0</v>
      </c>
      <c r="Q6" s="64">
        <f t="shared" si="0"/>
        <v>0</v>
      </c>
      <c r="R6" s="2"/>
    </row>
    <row r="7" spans="1:18" s="28" customFormat="1" x14ac:dyDescent="0.2">
      <c r="A7" s="55" t="s">
        <v>7</v>
      </c>
      <c r="B7" s="51" t="s">
        <v>65</v>
      </c>
      <c r="C7" s="51">
        <v>7</v>
      </c>
      <c r="D7" s="17"/>
      <c r="E7" s="25"/>
      <c r="F7" s="25"/>
      <c r="G7" s="25"/>
      <c r="H7" s="25"/>
      <c r="I7" s="25"/>
      <c r="J7" s="25"/>
      <c r="K7" s="2"/>
      <c r="L7" s="64">
        <f t="shared" ref="L7:Q7" si="1">E7*6</f>
        <v>0</v>
      </c>
      <c r="M7" s="64">
        <f t="shared" si="1"/>
        <v>0</v>
      </c>
      <c r="N7" s="64">
        <f t="shared" si="1"/>
        <v>0</v>
      </c>
      <c r="O7" s="64">
        <f t="shared" si="1"/>
        <v>0</v>
      </c>
      <c r="P7" s="64">
        <f t="shared" si="1"/>
        <v>0</v>
      </c>
      <c r="Q7" s="64">
        <f t="shared" si="1"/>
        <v>0</v>
      </c>
      <c r="R7" s="2"/>
    </row>
    <row r="8" spans="1:18" s="28" customFormat="1" x14ac:dyDescent="0.2">
      <c r="A8" s="2"/>
      <c r="B8" s="51" t="s">
        <v>66</v>
      </c>
      <c r="C8" s="65">
        <f>C6*30 + C7*6</f>
        <v>822</v>
      </c>
      <c r="D8" s="17"/>
      <c r="E8" s="2"/>
      <c r="F8" s="2"/>
      <c r="G8" s="2"/>
      <c r="H8" s="2"/>
      <c r="I8" s="2"/>
      <c r="J8" s="2"/>
      <c r="K8" s="2"/>
      <c r="L8" s="2"/>
      <c r="M8" s="2"/>
      <c r="N8" s="2"/>
      <c r="O8" s="2"/>
      <c r="P8" s="2"/>
      <c r="Q8" s="2"/>
      <c r="R8" s="2"/>
    </row>
    <row r="9" spans="1:18" x14ac:dyDescent="0.2">
      <c r="A9" s="36"/>
      <c r="B9" s="2"/>
      <c r="C9" s="2"/>
      <c r="D9" s="17"/>
      <c r="E9" s="17"/>
      <c r="F9" s="17"/>
      <c r="G9" s="17"/>
      <c r="H9" s="17"/>
      <c r="I9" s="17"/>
      <c r="J9" s="17"/>
      <c r="K9" s="35"/>
      <c r="L9" s="64">
        <f t="shared" ref="L9:Q9" si="2">SUM(L6:L7)</f>
        <v>0</v>
      </c>
      <c r="M9" s="64">
        <f t="shared" si="2"/>
        <v>0</v>
      </c>
      <c r="N9" s="64">
        <f t="shared" si="2"/>
        <v>0</v>
      </c>
      <c r="O9" s="64">
        <f t="shared" si="2"/>
        <v>0</v>
      </c>
      <c r="P9" s="64">
        <f t="shared" si="2"/>
        <v>0</v>
      </c>
      <c r="Q9" s="64">
        <f t="shared" si="2"/>
        <v>0</v>
      </c>
      <c r="R9" s="2"/>
    </row>
    <row r="10" spans="1:18" s="41" customFormat="1" ht="12.75" customHeight="1" x14ac:dyDescent="0.2">
      <c r="A10" s="37"/>
      <c r="B10" s="2"/>
      <c r="C10" s="2"/>
      <c r="D10" s="38"/>
      <c r="E10" s="38"/>
      <c r="F10" s="38"/>
      <c r="G10" s="38"/>
      <c r="H10" s="38"/>
      <c r="I10" s="38"/>
      <c r="J10" s="38"/>
      <c r="K10" s="40"/>
      <c r="L10" s="108" t="s">
        <v>43</v>
      </c>
      <c r="M10" s="109"/>
      <c r="N10" s="109"/>
      <c r="O10" s="109"/>
      <c r="P10" s="109"/>
      <c r="Q10" s="110"/>
      <c r="R10" s="40"/>
    </row>
    <row r="11" spans="1:18" x14ac:dyDescent="0.2">
      <c r="A11" s="42"/>
      <c r="B11" s="17"/>
      <c r="C11" s="17"/>
      <c r="D11" s="43"/>
      <c r="E11" s="2"/>
      <c r="F11" s="2"/>
      <c r="G11" s="2"/>
      <c r="H11" s="2"/>
      <c r="I11" s="2"/>
      <c r="J11" s="2"/>
      <c r="K11" s="2"/>
      <c r="L11" s="2"/>
      <c r="M11" s="2"/>
      <c r="N11" s="2"/>
      <c r="O11" s="2"/>
      <c r="P11" s="2"/>
      <c r="Q11" s="2"/>
      <c r="R11" s="2"/>
    </row>
    <row r="12" spans="1:18" x14ac:dyDescent="0.2">
      <c r="A12" s="42"/>
      <c r="B12" s="17"/>
      <c r="C12" s="17"/>
      <c r="D12" s="45"/>
      <c r="E12" s="87" t="str">
        <f>"Max Punktzahl "&amp;C8</f>
        <v>Max Punktzahl 822</v>
      </c>
      <c r="F12" s="88"/>
      <c r="G12" s="88"/>
      <c r="H12" s="88"/>
      <c r="I12" s="88"/>
      <c r="J12" s="57"/>
      <c r="K12" s="2"/>
      <c r="L12" s="2"/>
      <c r="M12" s="2"/>
      <c r="N12" s="2"/>
      <c r="O12" s="2"/>
      <c r="P12" s="2"/>
      <c r="Q12" s="2"/>
      <c r="R12" s="2"/>
    </row>
    <row r="13" spans="1:18" ht="15.75" customHeight="1" x14ac:dyDescent="0.2">
      <c r="A13" s="46" t="s">
        <v>11</v>
      </c>
      <c r="B13" s="47" t="s">
        <v>18</v>
      </c>
      <c r="C13" s="47"/>
      <c r="D13" s="47"/>
      <c r="E13" s="116" t="s">
        <v>35</v>
      </c>
      <c r="F13" s="117"/>
      <c r="G13" s="117"/>
      <c r="H13" s="117"/>
      <c r="I13" s="118"/>
      <c r="J13" s="63"/>
      <c r="K13" s="2"/>
      <c r="L13" s="2"/>
      <c r="M13" s="2"/>
      <c r="N13" s="2"/>
      <c r="O13" s="2"/>
      <c r="P13" s="2"/>
      <c r="Q13" s="2"/>
      <c r="R13" s="2"/>
    </row>
    <row r="14" spans="1:18" ht="15" customHeight="1" x14ac:dyDescent="0.2">
      <c r="A14" s="9" t="s">
        <v>23</v>
      </c>
      <c r="B14" s="48" t="str">
        <f>'Bewertung Gesamt'!B7</f>
        <v>Bieter Name 1</v>
      </c>
      <c r="C14" s="48"/>
      <c r="D14" s="48"/>
      <c r="E14" s="95">
        <f>L9</f>
        <v>0</v>
      </c>
      <c r="F14" s="95"/>
      <c r="G14" s="95"/>
      <c r="H14" s="95"/>
      <c r="I14" s="95"/>
      <c r="J14" s="62"/>
      <c r="K14" s="2"/>
      <c r="L14" s="2"/>
      <c r="M14" s="2"/>
      <c r="N14" s="2"/>
      <c r="O14" s="2"/>
      <c r="P14" s="2"/>
      <c r="Q14" s="2"/>
      <c r="R14" s="2"/>
    </row>
    <row r="15" spans="1:18" ht="15" customHeight="1" x14ac:dyDescent="0.2">
      <c r="A15" s="9" t="s">
        <v>12</v>
      </c>
      <c r="B15" s="48" t="str">
        <f>'Bewertung Gesamt'!B8</f>
        <v>Bieter Name 2</v>
      </c>
      <c r="C15" s="48"/>
      <c r="D15" s="48"/>
      <c r="E15" s="95">
        <f>M9</f>
        <v>0</v>
      </c>
      <c r="F15" s="95"/>
      <c r="G15" s="95"/>
      <c r="H15" s="95"/>
      <c r="I15" s="95"/>
      <c r="J15" s="62"/>
      <c r="K15" s="2"/>
      <c r="L15" s="2"/>
      <c r="M15" s="2"/>
      <c r="N15" s="2"/>
      <c r="O15" s="2"/>
      <c r="P15" s="2"/>
      <c r="Q15" s="2"/>
      <c r="R15" s="2"/>
    </row>
    <row r="16" spans="1:18" ht="15" customHeight="1" x14ac:dyDescent="0.2">
      <c r="A16" s="9" t="s">
        <v>13</v>
      </c>
      <c r="B16" s="48" t="str">
        <f>'Bewertung Gesamt'!B9</f>
        <v>Bieter Name 3</v>
      </c>
      <c r="C16" s="48"/>
      <c r="D16" s="48"/>
      <c r="E16" s="95">
        <f>N9</f>
        <v>0</v>
      </c>
      <c r="F16" s="95"/>
      <c r="G16" s="95"/>
      <c r="H16" s="95"/>
      <c r="I16" s="95"/>
      <c r="J16" s="62"/>
      <c r="K16" s="2"/>
      <c r="L16" s="2"/>
      <c r="M16" s="2"/>
      <c r="N16" s="2"/>
      <c r="O16" s="2"/>
      <c r="P16" s="2"/>
      <c r="Q16" s="2"/>
      <c r="R16" s="2"/>
    </row>
    <row r="17" spans="1:18" ht="15" customHeight="1" x14ac:dyDescent="0.2">
      <c r="A17" s="9" t="s">
        <v>14</v>
      </c>
      <c r="B17" s="48" t="str">
        <f>'Bewertung Gesamt'!B10</f>
        <v>Bieter Name 4</v>
      </c>
      <c r="C17" s="48"/>
      <c r="D17" s="48"/>
      <c r="E17" s="95">
        <f>O9</f>
        <v>0</v>
      </c>
      <c r="F17" s="95"/>
      <c r="G17" s="95"/>
      <c r="H17" s="95"/>
      <c r="I17" s="95"/>
      <c r="J17" s="62"/>
      <c r="K17" s="2"/>
      <c r="L17" s="2"/>
      <c r="M17" s="2"/>
      <c r="N17" s="2"/>
      <c r="O17" s="2"/>
      <c r="P17" s="2"/>
      <c r="Q17" s="2"/>
      <c r="R17" s="2"/>
    </row>
    <row r="18" spans="1:18" ht="15" customHeight="1" x14ac:dyDescent="0.2">
      <c r="A18" s="9" t="s">
        <v>15</v>
      </c>
      <c r="B18" s="48" t="str">
        <f>'Bewertung Gesamt'!B11</f>
        <v>Bieter Name 5</v>
      </c>
      <c r="C18" s="48"/>
      <c r="D18" s="48"/>
      <c r="E18" s="95">
        <f>P9</f>
        <v>0</v>
      </c>
      <c r="F18" s="95"/>
      <c r="G18" s="95"/>
      <c r="H18" s="95"/>
      <c r="I18" s="95"/>
      <c r="J18" s="62"/>
      <c r="K18" s="2"/>
      <c r="L18" s="2"/>
      <c r="M18" s="2"/>
      <c r="N18" s="2"/>
      <c r="O18" s="2"/>
      <c r="P18" s="2"/>
      <c r="Q18" s="2"/>
      <c r="R18" s="2"/>
    </row>
    <row r="19" spans="1:18" ht="15" customHeight="1" x14ac:dyDescent="0.2">
      <c r="A19" s="9" t="s">
        <v>61</v>
      </c>
      <c r="B19" s="48" t="str">
        <f>'Bewertung Gesamt'!B12</f>
        <v>Bieter Name 6</v>
      </c>
      <c r="C19" s="48"/>
      <c r="D19" s="48"/>
      <c r="E19" s="95">
        <f>Q9</f>
        <v>0</v>
      </c>
      <c r="F19" s="95"/>
      <c r="G19" s="95"/>
      <c r="H19" s="95"/>
      <c r="I19" s="95"/>
      <c r="J19" s="62"/>
      <c r="K19" s="2"/>
      <c r="L19" s="2"/>
      <c r="M19" s="2"/>
      <c r="N19" s="2"/>
      <c r="O19" s="2"/>
      <c r="P19" s="2"/>
      <c r="Q19" s="2"/>
      <c r="R19" s="2"/>
    </row>
    <row r="20" spans="1:18" x14ac:dyDescent="0.2">
      <c r="A20" s="2"/>
      <c r="B20" s="2"/>
      <c r="C20" s="2"/>
      <c r="D20" s="2"/>
      <c r="E20" s="2"/>
      <c r="F20" s="2"/>
      <c r="G20" s="2"/>
      <c r="H20" s="2"/>
      <c r="I20" s="2"/>
      <c r="J20" s="2"/>
      <c r="K20" s="2"/>
      <c r="L20" s="2"/>
      <c r="M20" s="2"/>
      <c r="N20" s="2"/>
      <c r="O20" s="2"/>
      <c r="P20" s="2"/>
      <c r="Q20" s="2"/>
      <c r="R20" s="2"/>
    </row>
    <row r="21" spans="1:18" x14ac:dyDescent="0.2">
      <c r="A21" s="2"/>
      <c r="B21" s="2"/>
      <c r="C21" s="2"/>
      <c r="D21" s="2"/>
      <c r="E21" s="2"/>
      <c r="F21" s="2"/>
      <c r="G21" s="2"/>
      <c r="H21" s="2"/>
      <c r="I21" s="2"/>
      <c r="J21" s="2"/>
      <c r="K21" s="2"/>
      <c r="L21" s="2"/>
      <c r="M21" s="2"/>
      <c r="N21" s="2"/>
      <c r="O21" s="2"/>
      <c r="P21" s="2"/>
      <c r="Q21" s="2"/>
      <c r="R21" s="2"/>
    </row>
    <row r="22" spans="1:18" ht="14.25" x14ac:dyDescent="0.2">
      <c r="A22" s="2"/>
      <c r="B22" s="11" t="s">
        <v>45</v>
      </c>
      <c r="C22" s="11"/>
      <c r="D22" s="1"/>
      <c r="E22" s="1"/>
      <c r="F22" s="2"/>
      <c r="G22" s="2"/>
      <c r="H22" s="2"/>
      <c r="I22" s="2"/>
      <c r="J22" s="2"/>
      <c r="K22" s="2"/>
      <c r="L22" s="2"/>
      <c r="M22" s="2"/>
      <c r="N22" s="2"/>
      <c r="O22" s="2"/>
      <c r="P22" s="2"/>
      <c r="Q22" s="2"/>
      <c r="R22" s="2"/>
    </row>
    <row r="23" spans="1:18" x14ac:dyDescent="0.2">
      <c r="A23" s="2"/>
      <c r="B23" s="94" t="s">
        <v>48</v>
      </c>
      <c r="C23" s="94"/>
      <c r="D23" s="94"/>
      <c r="E23" s="94"/>
      <c r="F23" s="94"/>
      <c r="G23" s="94"/>
      <c r="H23" s="2"/>
      <c r="I23" s="2"/>
      <c r="J23" s="2"/>
      <c r="K23" s="2"/>
      <c r="L23" s="2"/>
      <c r="M23" s="2"/>
      <c r="N23" s="2"/>
      <c r="O23" s="2"/>
      <c r="P23" s="2"/>
      <c r="Q23" s="2"/>
      <c r="R23" s="2"/>
    </row>
    <row r="24" spans="1:18" x14ac:dyDescent="0.2">
      <c r="A24" s="2"/>
      <c r="B24" s="94"/>
      <c r="C24" s="94"/>
      <c r="D24" s="94"/>
      <c r="E24" s="94"/>
      <c r="F24" s="94"/>
      <c r="G24" s="94"/>
      <c r="H24" s="2"/>
      <c r="I24" s="2"/>
      <c r="J24" s="2"/>
      <c r="K24" s="2"/>
      <c r="L24" s="2"/>
      <c r="M24" s="2"/>
      <c r="N24" s="2"/>
      <c r="O24" s="2"/>
      <c r="P24" s="2"/>
      <c r="Q24" s="2"/>
      <c r="R24" s="2"/>
    </row>
    <row r="25" spans="1:18" x14ac:dyDescent="0.2">
      <c r="A25" s="2"/>
      <c r="B25" s="94"/>
      <c r="C25" s="94"/>
      <c r="D25" s="94"/>
      <c r="E25" s="94"/>
      <c r="F25" s="94"/>
      <c r="G25" s="94"/>
      <c r="H25" s="2"/>
      <c r="I25" s="2"/>
      <c r="J25" s="2"/>
      <c r="K25" s="2"/>
      <c r="L25" s="2"/>
      <c r="M25" s="2"/>
      <c r="N25" s="2"/>
      <c r="O25" s="2"/>
      <c r="P25" s="2"/>
      <c r="Q25" s="2"/>
      <c r="R25" s="2"/>
    </row>
    <row r="26" spans="1:18" x14ac:dyDescent="0.2">
      <c r="A26" s="2"/>
      <c r="B26" s="94"/>
      <c r="C26" s="94"/>
      <c r="D26" s="94"/>
      <c r="E26" s="94"/>
      <c r="F26" s="94"/>
      <c r="G26" s="94"/>
      <c r="H26" s="2"/>
      <c r="I26" s="2"/>
      <c r="J26" s="2"/>
      <c r="K26" s="2"/>
      <c r="L26" s="2"/>
      <c r="M26" s="2"/>
      <c r="N26" s="2"/>
      <c r="O26" s="2"/>
      <c r="P26" s="2"/>
      <c r="Q26" s="2"/>
      <c r="R26" s="2"/>
    </row>
    <row r="27" spans="1:18" x14ac:dyDescent="0.2">
      <c r="A27" s="2"/>
      <c r="B27" s="94"/>
      <c r="C27" s="94"/>
      <c r="D27" s="94"/>
      <c r="E27" s="94"/>
      <c r="F27" s="94"/>
      <c r="G27" s="94"/>
      <c r="H27" s="2"/>
      <c r="I27" s="2"/>
      <c r="J27" s="2"/>
      <c r="K27" s="2"/>
      <c r="L27" s="2"/>
      <c r="M27" s="2"/>
      <c r="N27" s="2"/>
      <c r="O27" s="2"/>
      <c r="P27" s="2"/>
      <c r="Q27" s="2"/>
      <c r="R27" s="2"/>
    </row>
    <row r="28" spans="1:18" x14ac:dyDescent="0.2">
      <c r="A28" s="2"/>
      <c r="B28" s="94"/>
      <c r="C28" s="94"/>
      <c r="D28" s="94"/>
      <c r="E28" s="94"/>
      <c r="F28" s="94"/>
      <c r="G28" s="94"/>
      <c r="H28" s="2"/>
      <c r="I28" s="2"/>
      <c r="J28" s="2"/>
      <c r="K28" s="2"/>
      <c r="L28" s="2"/>
      <c r="M28" s="2"/>
      <c r="N28" s="2"/>
      <c r="O28" s="2"/>
      <c r="P28" s="2"/>
      <c r="Q28" s="2"/>
      <c r="R28" s="2"/>
    </row>
    <row r="29" spans="1:18" x14ac:dyDescent="0.2">
      <c r="A29" s="2"/>
      <c r="B29" s="94"/>
      <c r="C29" s="94"/>
      <c r="D29" s="94"/>
      <c r="E29" s="94"/>
      <c r="F29" s="94"/>
      <c r="G29" s="94"/>
      <c r="H29" s="2"/>
      <c r="I29" s="2"/>
      <c r="J29" s="2"/>
      <c r="K29" s="2"/>
      <c r="L29" s="2"/>
      <c r="M29" s="2"/>
      <c r="N29" s="2"/>
      <c r="O29" s="2"/>
      <c r="P29" s="2"/>
      <c r="Q29" s="2"/>
      <c r="R29" s="2"/>
    </row>
  </sheetData>
  <mergeCells count="18">
    <mergeCell ref="A4:A5"/>
    <mergeCell ref="E18:I18"/>
    <mergeCell ref="E12:I12"/>
    <mergeCell ref="E13:I13"/>
    <mergeCell ref="E14:I14"/>
    <mergeCell ref="E15:I15"/>
    <mergeCell ref="E4:J4"/>
    <mergeCell ref="L4:Q4"/>
    <mergeCell ref="L10:Q10"/>
    <mergeCell ref="B4:C5"/>
    <mergeCell ref="L1:Q1"/>
    <mergeCell ref="L2:Q2"/>
    <mergeCell ref="L3:Q3"/>
    <mergeCell ref="B23:G29"/>
    <mergeCell ref="E16:I16"/>
    <mergeCell ref="E17:I17"/>
    <mergeCell ref="E1:I2"/>
    <mergeCell ref="E19:I19"/>
  </mergeCells>
  <dataValidations count="2">
    <dataValidation type="whole" allowBlank="1" showInputMessage="1" showErrorMessage="1" sqref="E6:J6">
      <formula1>1</formula1>
      <formula2>24</formula2>
    </dataValidation>
    <dataValidation type="whole" allowBlank="1" showInputMessage="1" showErrorMessage="1" sqref="E7:J7">
      <formula1>1</formula1>
      <formula2>12</formula2>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Quelle xmlns="46860188-afeb-4cdd-b64a-02b24ec5c734" xsi:nil="true"/>
    <Beschreibung xmlns="46860188-afeb-4cdd-b64a-02b24ec5c7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C94424F958D974995DBCC1F74A4C237" ma:contentTypeVersion="9" ma:contentTypeDescription="Ein neues Dokument erstellen." ma:contentTypeScope="" ma:versionID="0fdd0d694600b4af3f6e664fe98c5293">
  <xsd:schema xmlns:xsd="http://www.w3.org/2001/XMLSchema" xmlns:xs="http://www.w3.org/2001/XMLSchema" xmlns:p="http://schemas.microsoft.com/office/2006/metadata/properties" xmlns:ns2="c37721e5-e7a2-49fc-a8ec-ddea63aa4342" xmlns:ns3="46860188-afeb-4cdd-b64a-02b24ec5c734" targetNamespace="http://schemas.microsoft.com/office/2006/metadata/properties" ma:root="true" ma:fieldsID="c1c1aafcf01489b59db8c248c7dd9875" ns2:_="" ns3:_="">
    <xsd:import namespace="c37721e5-e7a2-49fc-a8ec-ddea63aa4342"/>
    <xsd:import namespace="46860188-afeb-4cdd-b64a-02b24ec5c734"/>
    <xsd:element name="properties">
      <xsd:complexType>
        <xsd:sequence>
          <xsd:element name="documentManagement">
            <xsd:complexType>
              <xsd:all>
                <xsd:element ref="ns2:SharedWithUsers" minOccurs="0"/>
                <xsd:element ref="ns2:SharedWithDetails" minOccurs="0"/>
                <xsd:element ref="ns3:Modified_x0020_by_x0020__x0028_External_x0029_" minOccurs="0"/>
                <xsd:element ref="ns3:Beschreibung" minOccurs="0"/>
                <xsd:element ref="ns3:Quel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721e5-e7a2-49fc-a8ec-ddea63aa434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60188-afeb-4cdd-b64a-02b24ec5c734" elementFormDefault="qualified">
    <xsd:import namespace="http://schemas.microsoft.com/office/2006/documentManagement/types"/>
    <xsd:import namespace="http://schemas.microsoft.com/office/infopath/2007/PartnerControls"/>
    <xsd:element name="Modified_x0020_by_x0020__x0028_External_x0029_" ma:index="10" nillable="true" ma:displayName="Modified by (External)" ma:internalName="Modified_x0020_by_x0020__x0028_External_x0029_" ma:readOnly="true">
      <xsd:simpleType>
        <xsd:restriction base="dms:Text"/>
      </xsd:simpleType>
    </xsd:element>
    <xsd:element name="Beschreibung" ma:index="11" nillable="true" ma:displayName="Beschreibung" ma:internalName="Beschreibung">
      <xsd:simpleType>
        <xsd:restriction base="dms:Text">
          <xsd:maxLength value="255"/>
        </xsd:restriction>
      </xsd:simpleType>
    </xsd:element>
    <xsd:element name="Quelle" ma:index="12" nillable="true" ma:displayName="Quelle" ma:internalName="Quell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B0970A-888C-4420-B06B-8EC54F67CCD7}">
  <ds:schemaRefs>
    <ds:schemaRef ds:uri="http://schemas.microsoft.com/sharepoint/v3/contenttype/forms"/>
  </ds:schemaRefs>
</ds:datastoreItem>
</file>

<file path=customXml/itemProps2.xml><?xml version="1.0" encoding="utf-8"?>
<ds:datastoreItem xmlns:ds="http://schemas.openxmlformats.org/officeDocument/2006/customXml" ds:itemID="{3FF21497-59D4-4D1A-821B-F3B8DEE2B2B7}">
  <ds:schemaRefs>
    <ds:schemaRef ds:uri="http://schemas.microsoft.com/office/2006/documentManagement/types"/>
    <ds:schemaRef ds:uri="http://schemas.microsoft.com/office/infopath/2007/PartnerControls"/>
    <ds:schemaRef ds:uri="46860188-afeb-4cdd-b64a-02b24ec5c734"/>
    <ds:schemaRef ds:uri="http://purl.org/dc/elements/1.1/"/>
    <ds:schemaRef ds:uri="http://schemas.microsoft.com/office/2006/metadata/properties"/>
    <ds:schemaRef ds:uri="http://purl.org/dc/terms/"/>
    <ds:schemaRef ds:uri="c37721e5-e7a2-49fc-a8ec-ddea63aa4342"/>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5DE2ABF-07D9-41D8-A0F1-376CF3D70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721e5-e7a2-49fc-a8ec-ddea63aa4342"/>
    <ds:schemaRef ds:uri="46860188-afeb-4cdd-b64a-02b24ec5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Bewertung Gesamt</vt:lpstr>
      <vt:lpstr>Bewertung_Präsentation</vt:lpstr>
      <vt:lpstr>Bewertung_Preis</vt:lpstr>
      <vt:lpstr>Bewertung_Hoch_Nied._Kriterien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Cerepanov, Konstantin</dc:creator>
  <cp:lastModifiedBy>Steinke Carsten</cp:lastModifiedBy>
  <cp:lastPrinted>2022-02-10T22:32:06Z</cp:lastPrinted>
  <dcterms:created xsi:type="dcterms:W3CDTF">2022-02-04T13:46:26Z</dcterms:created>
  <dcterms:modified xsi:type="dcterms:W3CDTF">2024-08-02T15:20:11Z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0x0101005C94424F958D974995DBCC1F74A4C237</vt:lpwstr>
  </property>
</Properties>
</file>