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ERZ1\ERZ13\ERZ13100\ERZ131x\111303.16 VWG Aue, Wettiner Straße 61\Bewirtschaftung\Reinigung\Ausschreibung NEU\Ausschreibung fertig\"/>
    </mc:Choice>
  </mc:AlternateContent>
  <bookViews>
    <workbookView xWindow="0" yWindow="0" windowWidth="21600" windowHeight="9600" activeTab="1"/>
  </bookViews>
  <sheets>
    <sheet name="Gesamtkalkulation" sheetId="5" r:id="rId1"/>
    <sheet name="Hauptgebäude" sheetId="6" r:id="rId2"/>
    <sheet name="Veterinäramt" sheetId="2" r:id="rId3"/>
    <sheet name="FTZ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7" i="2" l="1"/>
  <c r="K9" i="2"/>
  <c r="O306" i="6" l="1"/>
  <c r="O305" i="6"/>
  <c r="O304" i="6"/>
  <c r="G305" i="6"/>
  <c r="G304" i="6"/>
  <c r="C13" i="5" l="1"/>
  <c r="C12" i="5"/>
  <c r="G54" i="2"/>
  <c r="K297" i="6" l="1"/>
  <c r="L297" i="6" s="1"/>
  <c r="O297" i="6" s="1"/>
  <c r="G300" i="6"/>
  <c r="K299" i="6"/>
  <c r="L299" i="6" s="1"/>
  <c r="O299" i="6" s="1"/>
  <c r="K298" i="6"/>
  <c r="L298" i="6" s="1"/>
  <c r="O298" i="6" s="1"/>
  <c r="G294" i="6"/>
  <c r="K293" i="6"/>
  <c r="L293" i="6" s="1"/>
  <c r="O293" i="6" s="1"/>
  <c r="K292" i="6"/>
  <c r="L292" i="6" s="1"/>
  <c r="O292" i="6" s="1"/>
  <c r="K291" i="6"/>
  <c r="L291" i="6" s="1"/>
  <c r="O291" i="6" s="1"/>
  <c r="K290" i="6"/>
  <c r="L290" i="6" s="1"/>
  <c r="O290" i="6" s="1"/>
  <c r="K289" i="6"/>
  <c r="L289" i="6" s="1"/>
  <c r="O289" i="6" s="1"/>
  <c r="O294" i="6" s="1"/>
  <c r="G285" i="6"/>
  <c r="L284" i="6"/>
  <c r="O284" i="6" s="1"/>
  <c r="K283" i="6"/>
  <c r="L283" i="6" s="1"/>
  <c r="O283" i="6" s="1"/>
  <c r="K282" i="6"/>
  <c r="L282" i="6" s="1"/>
  <c r="O282" i="6" s="1"/>
  <c r="K281" i="6"/>
  <c r="L281" i="6" s="1"/>
  <c r="O281" i="6" s="1"/>
  <c r="K280" i="6"/>
  <c r="L280" i="6" s="1"/>
  <c r="O280" i="6" s="1"/>
  <c r="K279" i="6"/>
  <c r="L279" i="6" s="1"/>
  <c r="O279" i="6" s="1"/>
  <c r="K278" i="6"/>
  <c r="L278" i="6" s="1"/>
  <c r="O278" i="6" s="1"/>
  <c r="K277" i="6"/>
  <c r="L277" i="6" s="1"/>
  <c r="O277" i="6" s="1"/>
  <c r="L276" i="6"/>
  <c r="O276" i="6" s="1"/>
  <c r="L275" i="6"/>
  <c r="O275" i="6" s="1"/>
  <c r="L274" i="6"/>
  <c r="O274" i="6" s="1"/>
  <c r="L273" i="6"/>
  <c r="O273" i="6" s="1"/>
  <c r="L272" i="6"/>
  <c r="O272" i="6" s="1"/>
  <c r="L271" i="6"/>
  <c r="O271" i="6" s="1"/>
  <c r="K270" i="6"/>
  <c r="L270" i="6" s="1"/>
  <c r="O270" i="6" s="1"/>
  <c r="K269" i="6"/>
  <c r="L269" i="6" s="1"/>
  <c r="O269" i="6" s="1"/>
  <c r="K268" i="6"/>
  <c r="L268" i="6" s="1"/>
  <c r="O268" i="6" s="1"/>
  <c r="K267" i="6"/>
  <c r="L267" i="6" s="1"/>
  <c r="O267" i="6" s="1"/>
  <c r="K266" i="6"/>
  <c r="L266" i="6" s="1"/>
  <c r="O266" i="6" s="1"/>
  <c r="K265" i="6"/>
  <c r="L265" i="6" s="1"/>
  <c r="O265" i="6" s="1"/>
  <c r="K264" i="6"/>
  <c r="L264" i="6" s="1"/>
  <c r="O264" i="6" s="1"/>
  <c r="K263" i="6"/>
  <c r="L263" i="6" s="1"/>
  <c r="O263" i="6" s="1"/>
  <c r="K262" i="6"/>
  <c r="L262" i="6" s="1"/>
  <c r="O262" i="6" s="1"/>
  <c r="K261" i="6"/>
  <c r="L261" i="6" s="1"/>
  <c r="O261" i="6" s="1"/>
  <c r="K260" i="6"/>
  <c r="L260" i="6" s="1"/>
  <c r="O260" i="6" s="1"/>
  <c r="K259" i="6"/>
  <c r="L259" i="6" s="1"/>
  <c r="O259" i="6" s="1"/>
  <c r="K258" i="6"/>
  <c r="L258" i="6" s="1"/>
  <c r="O258" i="6" s="1"/>
  <c r="K257" i="6"/>
  <c r="L257" i="6" s="1"/>
  <c r="O257" i="6" s="1"/>
  <c r="K256" i="6"/>
  <c r="L256" i="6" s="1"/>
  <c r="O256" i="6" s="1"/>
  <c r="K255" i="6"/>
  <c r="L255" i="6" s="1"/>
  <c r="O255" i="6" s="1"/>
  <c r="K254" i="6"/>
  <c r="L254" i="6" s="1"/>
  <c r="O254" i="6" s="1"/>
  <c r="K253" i="6"/>
  <c r="L253" i="6" s="1"/>
  <c r="O253" i="6" s="1"/>
  <c r="K252" i="6"/>
  <c r="L252" i="6" s="1"/>
  <c r="O252" i="6" s="1"/>
  <c r="K251" i="6"/>
  <c r="L251" i="6" s="1"/>
  <c r="O251" i="6" s="1"/>
  <c r="K250" i="6"/>
  <c r="L250" i="6" s="1"/>
  <c r="O250" i="6" s="1"/>
  <c r="L249" i="6"/>
  <c r="O249" i="6" s="1"/>
  <c r="K248" i="6"/>
  <c r="L248" i="6" s="1"/>
  <c r="O248" i="6" s="1"/>
  <c r="K247" i="6"/>
  <c r="L247" i="6" s="1"/>
  <c r="O247" i="6" s="1"/>
  <c r="K246" i="6"/>
  <c r="L246" i="6" s="1"/>
  <c r="O246" i="6" s="1"/>
  <c r="O285" i="6" s="1"/>
  <c r="G243" i="6"/>
  <c r="K242" i="6"/>
  <c r="L242" i="6" s="1"/>
  <c r="O242" i="6" s="1"/>
  <c r="K241" i="6"/>
  <c r="L241" i="6" s="1"/>
  <c r="O241" i="6" s="1"/>
  <c r="O243" i="6" s="1"/>
  <c r="G239" i="6"/>
  <c r="K238" i="6"/>
  <c r="L238" i="6" s="1"/>
  <c r="O238" i="6" s="1"/>
  <c r="K237" i="6"/>
  <c r="L237" i="6" s="1"/>
  <c r="O237" i="6" s="1"/>
  <c r="K236" i="6"/>
  <c r="L236" i="6" s="1"/>
  <c r="O236" i="6" s="1"/>
  <c r="K235" i="6"/>
  <c r="L235" i="6" s="1"/>
  <c r="O235" i="6" s="1"/>
  <c r="K234" i="6"/>
  <c r="L234" i="6" s="1"/>
  <c r="O234" i="6" s="1"/>
  <c r="O239" i="6" s="1"/>
  <c r="G231" i="6"/>
  <c r="K230" i="6"/>
  <c r="L230" i="6" s="1"/>
  <c r="O230" i="6" s="1"/>
  <c r="K229" i="6"/>
  <c r="L229" i="6" s="1"/>
  <c r="O229" i="6" s="1"/>
  <c r="K228" i="6"/>
  <c r="L228" i="6" s="1"/>
  <c r="O228" i="6" s="1"/>
  <c r="K227" i="6"/>
  <c r="L227" i="6" s="1"/>
  <c r="O227" i="6" s="1"/>
  <c r="K226" i="6"/>
  <c r="L226" i="6" s="1"/>
  <c r="O226" i="6" s="1"/>
  <c r="K225" i="6"/>
  <c r="L225" i="6" s="1"/>
  <c r="O225" i="6" s="1"/>
  <c r="O231" i="6" s="1"/>
  <c r="G222" i="6"/>
  <c r="K221" i="6"/>
  <c r="L221" i="6" s="1"/>
  <c r="O221" i="6" s="1"/>
  <c r="K220" i="6"/>
  <c r="L220" i="6" s="1"/>
  <c r="O220" i="6" s="1"/>
  <c r="K219" i="6"/>
  <c r="L219" i="6" s="1"/>
  <c r="O219" i="6" s="1"/>
  <c r="K218" i="6"/>
  <c r="L218" i="6" s="1"/>
  <c r="O218" i="6" s="1"/>
  <c r="K217" i="6"/>
  <c r="L217" i="6" s="1"/>
  <c r="O217" i="6" s="1"/>
  <c r="K216" i="6"/>
  <c r="L216" i="6" s="1"/>
  <c r="O216" i="6" s="1"/>
  <c r="K215" i="6"/>
  <c r="L215" i="6" s="1"/>
  <c r="O215" i="6" s="1"/>
  <c r="K214" i="6"/>
  <c r="L214" i="6" s="1"/>
  <c r="O214" i="6" s="1"/>
  <c r="L213" i="6"/>
  <c r="O213" i="6" s="1"/>
  <c r="K212" i="6"/>
  <c r="L212" i="6" s="1"/>
  <c r="O212" i="6" s="1"/>
  <c r="K211" i="6"/>
  <c r="L211" i="6" s="1"/>
  <c r="O211" i="6" s="1"/>
  <c r="K210" i="6"/>
  <c r="L210" i="6" s="1"/>
  <c r="O210" i="6" s="1"/>
  <c r="K209" i="6"/>
  <c r="L209" i="6" s="1"/>
  <c r="O209" i="6" s="1"/>
  <c r="K208" i="6"/>
  <c r="L208" i="6" s="1"/>
  <c r="O208" i="6" s="1"/>
  <c r="K207" i="6"/>
  <c r="L207" i="6" s="1"/>
  <c r="O207" i="6" s="1"/>
  <c r="K206" i="6"/>
  <c r="L206" i="6" s="1"/>
  <c r="O206" i="6" s="1"/>
  <c r="K205" i="6"/>
  <c r="L205" i="6" s="1"/>
  <c r="O205" i="6" s="1"/>
  <c r="K204" i="6"/>
  <c r="L204" i="6" s="1"/>
  <c r="O204" i="6" s="1"/>
  <c r="K203" i="6"/>
  <c r="L203" i="6" s="1"/>
  <c r="O203" i="6" s="1"/>
  <c r="K202" i="6"/>
  <c r="L202" i="6" s="1"/>
  <c r="O202" i="6" s="1"/>
  <c r="K201" i="6"/>
  <c r="L201" i="6" s="1"/>
  <c r="O201" i="6" s="1"/>
  <c r="L200" i="6"/>
  <c r="O200" i="6" s="1"/>
  <c r="K199" i="6"/>
  <c r="L199" i="6" s="1"/>
  <c r="O199" i="6" s="1"/>
  <c r="K198" i="6"/>
  <c r="L198" i="6" s="1"/>
  <c r="O198" i="6" s="1"/>
  <c r="K197" i="6"/>
  <c r="L197" i="6" s="1"/>
  <c r="O197" i="6" s="1"/>
  <c r="K196" i="6"/>
  <c r="L196" i="6" s="1"/>
  <c r="O196" i="6" s="1"/>
  <c r="K195" i="6"/>
  <c r="L195" i="6" s="1"/>
  <c r="O195" i="6" s="1"/>
  <c r="K194" i="6"/>
  <c r="L194" i="6" s="1"/>
  <c r="O194" i="6" s="1"/>
  <c r="K193" i="6"/>
  <c r="L193" i="6" s="1"/>
  <c r="O193" i="6" s="1"/>
  <c r="K192" i="6"/>
  <c r="L192" i="6" s="1"/>
  <c r="O192" i="6" s="1"/>
  <c r="K191" i="6"/>
  <c r="L191" i="6" s="1"/>
  <c r="O191" i="6" s="1"/>
  <c r="K190" i="6"/>
  <c r="L190" i="6" s="1"/>
  <c r="O190" i="6" s="1"/>
  <c r="K189" i="6"/>
  <c r="L189" i="6" s="1"/>
  <c r="O189" i="6" s="1"/>
  <c r="K188" i="6"/>
  <c r="L188" i="6" s="1"/>
  <c r="O188" i="6" s="1"/>
  <c r="L187" i="6"/>
  <c r="O187" i="6" s="1"/>
  <c r="K186" i="6"/>
  <c r="L186" i="6" s="1"/>
  <c r="O186" i="6" s="1"/>
  <c r="K185" i="6"/>
  <c r="L185" i="6" s="1"/>
  <c r="O185" i="6" s="1"/>
  <c r="K184" i="6"/>
  <c r="L184" i="6" s="1"/>
  <c r="O184" i="6" s="1"/>
  <c r="K183" i="6"/>
  <c r="L183" i="6" s="1"/>
  <c r="O183" i="6" s="1"/>
  <c r="K182" i="6"/>
  <c r="L182" i="6" s="1"/>
  <c r="O182" i="6" s="1"/>
  <c r="K181" i="6"/>
  <c r="L181" i="6" s="1"/>
  <c r="O181" i="6" s="1"/>
  <c r="K180" i="6"/>
  <c r="L180" i="6" s="1"/>
  <c r="O180" i="6" s="1"/>
  <c r="K179" i="6"/>
  <c r="L179" i="6" s="1"/>
  <c r="O179" i="6" s="1"/>
  <c r="K178" i="6"/>
  <c r="L178" i="6" s="1"/>
  <c r="O178" i="6" s="1"/>
  <c r="K177" i="6"/>
  <c r="L177" i="6" s="1"/>
  <c r="O177" i="6" s="1"/>
  <c r="K176" i="6"/>
  <c r="L176" i="6" s="1"/>
  <c r="O176" i="6" s="1"/>
  <c r="K175" i="6"/>
  <c r="L175" i="6" s="1"/>
  <c r="O175" i="6" s="1"/>
  <c r="K174" i="6"/>
  <c r="L174" i="6" s="1"/>
  <c r="O174" i="6" s="1"/>
  <c r="K173" i="6"/>
  <c r="L173" i="6" s="1"/>
  <c r="O173" i="6" s="1"/>
  <c r="K172" i="6"/>
  <c r="L172" i="6" s="1"/>
  <c r="O172" i="6" s="1"/>
  <c r="K171" i="6"/>
  <c r="L171" i="6" s="1"/>
  <c r="O171" i="6" s="1"/>
  <c r="K170" i="6"/>
  <c r="L170" i="6" s="1"/>
  <c r="O170" i="6" s="1"/>
  <c r="K169" i="6"/>
  <c r="L169" i="6" s="1"/>
  <c r="O169" i="6" s="1"/>
  <c r="K168" i="6"/>
  <c r="L168" i="6" s="1"/>
  <c r="O168" i="6" s="1"/>
  <c r="K167" i="6"/>
  <c r="L167" i="6" s="1"/>
  <c r="O167" i="6" s="1"/>
  <c r="K166" i="6"/>
  <c r="L166" i="6" s="1"/>
  <c r="O166" i="6" s="1"/>
  <c r="K165" i="6"/>
  <c r="L165" i="6" s="1"/>
  <c r="O165" i="6" s="1"/>
  <c r="K164" i="6"/>
  <c r="L164" i="6" s="1"/>
  <c r="O164" i="6" s="1"/>
  <c r="K163" i="6"/>
  <c r="L163" i="6" s="1"/>
  <c r="O163" i="6" s="1"/>
  <c r="O222" i="6" s="1"/>
  <c r="G160" i="6"/>
  <c r="K159" i="6"/>
  <c r="L159" i="6" s="1"/>
  <c r="O159" i="6" s="1"/>
  <c r="K158" i="6"/>
  <c r="L158" i="6" s="1"/>
  <c r="O158" i="6" s="1"/>
  <c r="O160" i="6" s="1"/>
  <c r="G155" i="6"/>
  <c r="K154" i="6"/>
  <c r="L154" i="6" s="1"/>
  <c r="O154" i="6" s="1"/>
  <c r="K153" i="6"/>
  <c r="L153" i="6" s="1"/>
  <c r="O153" i="6" s="1"/>
  <c r="K152" i="6"/>
  <c r="L152" i="6" s="1"/>
  <c r="O152" i="6" s="1"/>
  <c r="K151" i="6"/>
  <c r="L151" i="6" s="1"/>
  <c r="O151" i="6" s="1"/>
  <c r="K150" i="6"/>
  <c r="L150" i="6" s="1"/>
  <c r="O150" i="6" s="1"/>
  <c r="K149" i="6"/>
  <c r="L149" i="6" s="1"/>
  <c r="O149" i="6" s="1"/>
  <c r="K148" i="6"/>
  <c r="L148" i="6" s="1"/>
  <c r="O148" i="6" s="1"/>
  <c r="K147" i="6"/>
  <c r="L147" i="6" s="1"/>
  <c r="O147" i="6" s="1"/>
  <c r="K146" i="6"/>
  <c r="L146" i="6" s="1"/>
  <c r="O146" i="6" s="1"/>
  <c r="K145" i="6"/>
  <c r="L145" i="6" s="1"/>
  <c r="O145" i="6" s="1"/>
  <c r="K144" i="6"/>
  <c r="L144" i="6" s="1"/>
  <c r="O144" i="6" s="1"/>
  <c r="K143" i="6"/>
  <c r="L143" i="6" s="1"/>
  <c r="O143" i="6" s="1"/>
  <c r="O155" i="6" s="1"/>
  <c r="G139" i="6"/>
  <c r="K138" i="6"/>
  <c r="L138" i="6" s="1"/>
  <c r="O138" i="6" s="1"/>
  <c r="K137" i="6"/>
  <c r="L137" i="6" s="1"/>
  <c r="O137" i="6" s="1"/>
  <c r="K136" i="6"/>
  <c r="L136" i="6" s="1"/>
  <c r="O136" i="6" s="1"/>
  <c r="K135" i="6"/>
  <c r="L135" i="6" s="1"/>
  <c r="O135" i="6" s="1"/>
  <c r="K134" i="6"/>
  <c r="L134" i="6" s="1"/>
  <c r="O134" i="6" s="1"/>
  <c r="K133" i="6"/>
  <c r="L133" i="6" s="1"/>
  <c r="O133" i="6" s="1"/>
  <c r="K132" i="6"/>
  <c r="L132" i="6" s="1"/>
  <c r="O132" i="6" s="1"/>
  <c r="K131" i="6"/>
  <c r="L131" i="6" s="1"/>
  <c r="O131" i="6" s="1"/>
  <c r="K130" i="6"/>
  <c r="L130" i="6" s="1"/>
  <c r="O130" i="6" s="1"/>
  <c r="K129" i="6"/>
  <c r="L129" i="6" s="1"/>
  <c r="O129" i="6" s="1"/>
  <c r="L128" i="6"/>
  <c r="O128" i="6" s="1"/>
  <c r="K127" i="6"/>
  <c r="L127" i="6" s="1"/>
  <c r="O127" i="6" s="1"/>
  <c r="K126" i="6"/>
  <c r="L126" i="6" s="1"/>
  <c r="O126" i="6" s="1"/>
  <c r="K125" i="6"/>
  <c r="L125" i="6" s="1"/>
  <c r="O125" i="6" s="1"/>
  <c r="K124" i="6"/>
  <c r="L124" i="6" s="1"/>
  <c r="O124" i="6" s="1"/>
  <c r="K123" i="6"/>
  <c r="L123" i="6" s="1"/>
  <c r="O123" i="6" s="1"/>
  <c r="K122" i="6"/>
  <c r="L122" i="6" s="1"/>
  <c r="O122" i="6" s="1"/>
  <c r="K121" i="6"/>
  <c r="L121" i="6" s="1"/>
  <c r="O121" i="6" s="1"/>
  <c r="K120" i="6"/>
  <c r="L120" i="6" s="1"/>
  <c r="O120" i="6" s="1"/>
  <c r="K119" i="6"/>
  <c r="L119" i="6" s="1"/>
  <c r="O119" i="6" s="1"/>
  <c r="K118" i="6"/>
  <c r="L118" i="6" s="1"/>
  <c r="O118" i="6" s="1"/>
  <c r="K117" i="6"/>
  <c r="L117" i="6" s="1"/>
  <c r="O117" i="6" s="1"/>
  <c r="K116" i="6"/>
  <c r="L116" i="6" s="1"/>
  <c r="O116" i="6" s="1"/>
  <c r="K115" i="6"/>
  <c r="L115" i="6" s="1"/>
  <c r="O115" i="6" s="1"/>
  <c r="K114" i="6"/>
  <c r="L114" i="6" s="1"/>
  <c r="O114" i="6" s="1"/>
  <c r="K113" i="6"/>
  <c r="L113" i="6" s="1"/>
  <c r="O113" i="6" s="1"/>
  <c r="K112" i="6"/>
  <c r="L112" i="6" s="1"/>
  <c r="O112" i="6" s="1"/>
  <c r="L111" i="6"/>
  <c r="O111" i="6" s="1"/>
  <c r="K110" i="6"/>
  <c r="L110" i="6" s="1"/>
  <c r="O110" i="6" s="1"/>
  <c r="K109" i="6"/>
  <c r="L109" i="6" s="1"/>
  <c r="O109" i="6" s="1"/>
  <c r="K108" i="6"/>
  <c r="L108" i="6" s="1"/>
  <c r="O108" i="6" s="1"/>
  <c r="K107" i="6"/>
  <c r="L107" i="6" s="1"/>
  <c r="O107" i="6" s="1"/>
  <c r="K106" i="6"/>
  <c r="L106" i="6" s="1"/>
  <c r="O106" i="6" s="1"/>
  <c r="K105" i="6"/>
  <c r="L105" i="6" s="1"/>
  <c r="O105" i="6" s="1"/>
  <c r="K104" i="6"/>
  <c r="L104" i="6" s="1"/>
  <c r="O104" i="6" s="1"/>
  <c r="K103" i="6"/>
  <c r="L103" i="6" s="1"/>
  <c r="O103" i="6" s="1"/>
  <c r="K102" i="6"/>
  <c r="L102" i="6" s="1"/>
  <c r="O102" i="6" s="1"/>
  <c r="K101" i="6"/>
  <c r="L101" i="6" s="1"/>
  <c r="O101" i="6" s="1"/>
  <c r="K100" i="6"/>
  <c r="L100" i="6" s="1"/>
  <c r="O100" i="6" s="1"/>
  <c r="K99" i="6"/>
  <c r="L99" i="6" s="1"/>
  <c r="O99" i="6" s="1"/>
  <c r="K98" i="6"/>
  <c r="L98" i="6" s="1"/>
  <c r="O98" i="6" s="1"/>
  <c r="K97" i="6"/>
  <c r="L97" i="6" s="1"/>
  <c r="O97" i="6" s="1"/>
  <c r="K96" i="6"/>
  <c r="L96" i="6" s="1"/>
  <c r="O96" i="6" s="1"/>
  <c r="K95" i="6"/>
  <c r="L95" i="6" s="1"/>
  <c r="O95" i="6" s="1"/>
  <c r="K94" i="6"/>
  <c r="L94" i="6" s="1"/>
  <c r="O94" i="6" s="1"/>
  <c r="K93" i="6"/>
  <c r="L93" i="6" s="1"/>
  <c r="O93" i="6" s="1"/>
  <c r="K92" i="6"/>
  <c r="L92" i="6" s="1"/>
  <c r="O92" i="6" s="1"/>
  <c r="K91" i="6"/>
  <c r="L91" i="6" s="1"/>
  <c r="O91" i="6" s="1"/>
  <c r="K90" i="6"/>
  <c r="L90" i="6" s="1"/>
  <c r="O90" i="6" s="1"/>
  <c r="K89" i="6"/>
  <c r="L89" i="6" s="1"/>
  <c r="O89" i="6" s="1"/>
  <c r="K88" i="6"/>
  <c r="L88" i="6" s="1"/>
  <c r="O88" i="6" s="1"/>
  <c r="K87" i="6"/>
  <c r="L87" i="6" s="1"/>
  <c r="O87" i="6" s="1"/>
  <c r="K86" i="6"/>
  <c r="L86" i="6" s="1"/>
  <c r="O86" i="6" s="1"/>
  <c r="K85" i="6"/>
  <c r="L85" i="6" s="1"/>
  <c r="O85" i="6" s="1"/>
  <c r="K84" i="6"/>
  <c r="L84" i="6" s="1"/>
  <c r="O84" i="6" s="1"/>
  <c r="K83" i="6"/>
  <c r="L83" i="6" s="1"/>
  <c r="O83" i="6" s="1"/>
  <c r="K82" i="6"/>
  <c r="L82" i="6" s="1"/>
  <c r="O82" i="6" s="1"/>
  <c r="K81" i="6"/>
  <c r="L81" i="6" s="1"/>
  <c r="O81" i="6" s="1"/>
  <c r="K80" i="6"/>
  <c r="L80" i="6" s="1"/>
  <c r="O80" i="6" s="1"/>
  <c r="K79" i="6"/>
  <c r="L79" i="6" s="1"/>
  <c r="O79" i="6" s="1"/>
  <c r="K78" i="6"/>
  <c r="L78" i="6" s="1"/>
  <c r="O78" i="6" s="1"/>
  <c r="L77" i="6"/>
  <c r="O77" i="6" s="1"/>
  <c r="K76" i="6"/>
  <c r="L76" i="6" s="1"/>
  <c r="O76" i="6" s="1"/>
  <c r="K75" i="6"/>
  <c r="L75" i="6" s="1"/>
  <c r="O75" i="6" s="1"/>
  <c r="O139" i="6" s="1"/>
  <c r="G71" i="6"/>
  <c r="K70" i="6"/>
  <c r="L70" i="6" s="1"/>
  <c r="O70" i="6" s="1"/>
  <c r="K69" i="6"/>
  <c r="L69" i="6" s="1"/>
  <c r="O69" i="6" s="1"/>
  <c r="K68" i="6"/>
  <c r="L68" i="6" s="1"/>
  <c r="O68" i="6" s="1"/>
  <c r="K67" i="6"/>
  <c r="L67" i="6" s="1"/>
  <c r="O67" i="6" s="1"/>
  <c r="K66" i="6"/>
  <c r="L66" i="6" s="1"/>
  <c r="O66" i="6" s="1"/>
  <c r="O71" i="6" s="1"/>
  <c r="G64" i="6"/>
  <c r="K63" i="6"/>
  <c r="L63" i="6" s="1"/>
  <c r="O63" i="6" s="1"/>
  <c r="K62" i="6"/>
  <c r="L62" i="6" s="1"/>
  <c r="O62" i="6" s="1"/>
  <c r="K61" i="6"/>
  <c r="L61" i="6" s="1"/>
  <c r="O61" i="6" s="1"/>
  <c r="K60" i="6"/>
  <c r="L60" i="6" s="1"/>
  <c r="O60" i="6" s="1"/>
  <c r="K59" i="6"/>
  <c r="L59" i="6" s="1"/>
  <c r="O59" i="6" s="1"/>
  <c r="K58" i="6"/>
  <c r="L58" i="6" s="1"/>
  <c r="O58" i="6" s="1"/>
  <c r="K57" i="6"/>
  <c r="L57" i="6" s="1"/>
  <c r="O57" i="6" s="1"/>
  <c r="K56" i="6"/>
  <c r="L56" i="6" s="1"/>
  <c r="O56" i="6" s="1"/>
  <c r="K55" i="6"/>
  <c r="L55" i="6" s="1"/>
  <c r="O55" i="6" s="1"/>
  <c r="K54" i="6"/>
  <c r="L54" i="6" s="1"/>
  <c r="O54" i="6" s="1"/>
  <c r="K53" i="6"/>
  <c r="L53" i="6" s="1"/>
  <c r="O53" i="6" s="1"/>
  <c r="K52" i="6"/>
  <c r="L52" i="6" s="1"/>
  <c r="O52" i="6" s="1"/>
  <c r="O64" i="6" s="1"/>
  <c r="G50" i="6"/>
  <c r="K49" i="6"/>
  <c r="L49" i="6" s="1"/>
  <c r="O49" i="6" s="1"/>
  <c r="K48" i="6"/>
  <c r="L48" i="6" s="1"/>
  <c r="O48" i="6" s="1"/>
  <c r="O50" i="6" s="1"/>
  <c r="G46" i="6"/>
  <c r="L45" i="6"/>
  <c r="O45" i="6" s="1"/>
  <c r="K44" i="6"/>
  <c r="L44" i="6" s="1"/>
  <c r="O44" i="6" s="1"/>
  <c r="K43" i="6"/>
  <c r="L43" i="6" s="1"/>
  <c r="O43" i="6" s="1"/>
  <c r="K42" i="6"/>
  <c r="L42" i="6" s="1"/>
  <c r="O42" i="6" s="1"/>
  <c r="K41" i="6"/>
  <c r="L41" i="6" s="1"/>
  <c r="O41" i="6" s="1"/>
  <c r="K40" i="6"/>
  <c r="L40" i="6" s="1"/>
  <c r="O40" i="6" s="1"/>
  <c r="L39" i="6"/>
  <c r="O39" i="6" s="1"/>
  <c r="L38" i="6"/>
  <c r="O38" i="6" s="1"/>
  <c r="K37" i="6"/>
  <c r="L37" i="6" s="1"/>
  <c r="O37" i="6" s="1"/>
  <c r="K36" i="6"/>
  <c r="L36" i="6" s="1"/>
  <c r="O36" i="6" s="1"/>
  <c r="K35" i="6"/>
  <c r="L35" i="6" s="1"/>
  <c r="O35" i="6" s="1"/>
  <c r="K34" i="6"/>
  <c r="L34" i="6" s="1"/>
  <c r="O34" i="6" s="1"/>
  <c r="L33" i="6"/>
  <c r="O33" i="6" s="1"/>
  <c r="K32" i="6"/>
  <c r="L32" i="6" s="1"/>
  <c r="O32" i="6" s="1"/>
  <c r="K31" i="6"/>
  <c r="L31" i="6" s="1"/>
  <c r="O31" i="6" s="1"/>
  <c r="K30" i="6"/>
  <c r="L30" i="6" s="1"/>
  <c r="O30" i="6" s="1"/>
  <c r="L29" i="6"/>
  <c r="O29" i="6" s="1"/>
  <c r="K28" i="6"/>
  <c r="L28" i="6" s="1"/>
  <c r="O28" i="6" s="1"/>
  <c r="K27" i="6"/>
  <c r="L27" i="6" s="1"/>
  <c r="O27" i="6" s="1"/>
  <c r="K26" i="6"/>
  <c r="L26" i="6" s="1"/>
  <c r="O26" i="6" s="1"/>
  <c r="K25" i="6"/>
  <c r="L25" i="6" s="1"/>
  <c r="O25" i="6" s="1"/>
  <c r="K24" i="6"/>
  <c r="L24" i="6" s="1"/>
  <c r="O24" i="6" s="1"/>
  <c r="K23" i="6"/>
  <c r="L23" i="6" s="1"/>
  <c r="O23" i="6" s="1"/>
  <c r="O22" i="6"/>
  <c r="K21" i="6"/>
  <c r="L21" i="6" s="1"/>
  <c r="O21" i="6" s="1"/>
  <c r="K20" i="6"/>
  <c r="L20" i="6" s="1"/>
  <c r="O20" i="6" s="1"/>
  <c r="K19" i="6"/>
  <c r="L19" i="6" s="1"/>
  <c r="O19" i="6" s="1"/>
  <c r="O18" i="6"/>
  <c r="L17" i="6"/>
  <c r="O17" i="6" s="1"/>
  <c r="L16" i="6"/>
  <c r="O16" i="6" s="1"/>
  <c r="L15" i="6"/>
  <c r="O15" i="6" s="1"/>
  <c r="L14" i="6"/>
  <c r="O14" i="6" s="1"/>
  <c r="L13" i="6"/>
  <c r="O13" i="6" s="1"/>
  <c r="L12" i="6"/>
  <c r="O12" i="6" s="1"/>
  <c r="L11" i="6"/>
  <c r="O11" i="6" s="1"/>
  <c r="K10" i="6"/>
  <c r="L10" i="6" s="1"/>
  <c r="O10" i="6" s="1"/>
  <c r="O9" i="6"/>
  <c r="L8" i="6"/>
  <c r="O8" i="6" s="1"/>
  <c r="L7" i="6"/>
  <c r="O7" i="6" s="1"/>
  <c r="L6" i="6"/>
  <c r="O6" i="6" s="1"/>
  <c r="L5" i="6"/>
  <c r="O5" i="6" s="1"/>
  <c r="O46" i="6" s="1"/>
  <c r="G303" i="6" l="1"/>
  <c r="O303" i="6"/>
  <c r="O307" i="6" s="1"/>
  <c r="E12" i="5" s="1"/>
  <c r="O300" i="6"/>
  <c r="E15" i="5" l="1"/>
  <c r="F12" i="5"/>
  <c r="G12" i="5" s="1"/>
  <c r="O8" i="3"/>
  <c r="O9" i="3"/>
  <c r="O10" i="3"/>
  <c r="O11" i="3"/>
  <c r="L12" i="3"/>
  <c r="O12" i="3" s="1"/>
  <c r="L5" i="3"/>
  <c r="O5" i="3" s="1"/>
  <c r="O16" i="3" s="1"/>
  <c r="E14" i="5" s="1"/>
  <c r="K15" i="3"/>
  <c r="L15" i="3" s="1"/>
  <c r="O15" i="3" s="1"/>
  <c r="K6" i="3"/>
  <c r="L6" i="3" s="1"/>
  <c r="O6" i="3" s="1"/>
  <c r="K7" i="3"/>
  <c r="L7" i="3" s="1"/>
  <c r="O7" i="3" s="1"/>
  <c r="K8" i="3"/>
  <c r="L8" i="3" s="1"/>
  <c r="K9" i="3"/>
  <c r="L9" i="3" s="1"/>
  <c r="K10" i="3"/>
  <c r="L10" i="3" s="1"/>
  <c r="K11" i="3"/>
  <c r="L11" i="3" s="1"/>
  <c r="K12" i="3"/>
  <c r="K5" i="3"/>
  <c r="G16" i="3"/>
  <c r="C14" i="5" s="1"/>
  <c r="C15" i="5" s="1"/>
  <c r="F14" i="5" l="1"/>
  <c r="G14" i="5" s="1"/>
  <c r="F15" i="5"/>
  <c r="G15" i="5" s="1"/>
  <c r="O44" i="2"/>
  <c r="O27" i="2"/>
  <c r="G53" i="2"/>
  <c r="G52" i="2"/>
  <c r="G50" i="2"/>
  <c r="G44" i="2"/>
  <c r="G27" i="2" l="1"/>
  <c r="G20" i="2"/>
  <c r="K26" i="2"/>
  <c r="L26" i="2" s="1"/>
  <c r="O26" i="2" s="1"/>
  <c r="L25" i="2"/>
  <c r="O25" i="2" s="1"/>
  <c r="K25" i="2"/>
  <c r="K22" i="2"/>
  <c r="L22" i="2" s="1"/>
  <c r="O22" i="2" s="1"/>
  <c r="L19" i="2"/>
  <c r="O19" i="2" s="1"/>
  <c r="L16" i="2"/>
  <c r="O16" i="2" s="1"/>
  <c r="K41" i="2"/>
  <c r="L41" i="2" s="1"/>
  <c r="O41" i="2" s="1"/>
  <c r="K40" i="2"/>
  <c r="L40" i="2" s="1"/>
  <c r="O40" i="2" s="1"/>
  <c r="K35" i="2"/>
  <c r="L35" i="2" s="1"/>
  <c r="O35" i="2" s="1"/>
  <c r="K34" i="2"/>
  <c r="L34" i="2" s="1"/>
  <c r="O34" i="2" s="1"/>
  <c r="K33" i="2"/>
  <c r="L33" i="2" s="1"/>
  <c r="O33" i="2" s="1"/>
  <c r="K32" i="2"/>
  <c r="L32" i="2" s="1"/>
  <c r="O32" i="2" s="1"/>
  <c r="K31" i="2"/>
  <c r="L31" i="2" s="1"/>
  <c r="O31" i="2" s="1"/>
  <c r="K30" i="2"/>
  <c r="L30" i="2" s="1"/>
  <c r="O30" i="2" s="1"/>
  <c r="L29" i="2"/>
  <c r="O29" i="2" s="1"/>
  <c r="K29" i="2"/>
  <c r="K7" i="2"/>
  <c r="L7" i="2" s="1"/>
  <c r="O7" i="2" s="1"/>
  <c r="K49" i="2"/>
  <c r="L49" i="2" s="1"/>
  <c r="O49" i="2" s="1"/>
  <c r="K48" i="2"/>
  <c r="L48" i="2" s="1"/>
  <c r="O48" i="2" s="1"/>
  <c r="L47" i="2"/>
  <c r="O47" i="2" s="1"/>
  <c r="O50" i="2" s="1"/>
  <c r="O53" i="2" s="1"/>
  <c r="K43" i="2"/>
  <c r="L43" i="2" s="1"/>
  <c r="O43" i="2" s="1"/>
  <c r="K42" i="2"/>
  <c r="L42" i="2" s="1"/>
  <c r="O42" i="2" s="1"/>
  <c r="K39" i="2"/>
  <c r="L39" i="2" s="1"/>
  <c r="O39" i="2" s="1"/>
  <c r="K38" i="2"/>
  <c r="L38" i="2" s="1"/>
  <c r="O38" i="2" s="1"/>
  <c r="L37" i="2"/>
  <c r="O37" i="2" s="1"/>
  <c r="K37" i="2"/>
  <c r="K36" i="2"/>
  <c r="L36" i="2" s="1"/>
  <c r="O36" i="2" s="1"/>
  <c r="K18" i="2"/>
  <c r="L18" i="2" s="1"/>
  <c r="O18" i="2" s="1"/>
  <c r="K17" i="2"/>
  <c r="L17" i="2" s="1"/>
  <c r="O17" i="2" s="1"/>
  <c r="K15" i="2"/>
  <c r="L15" i="2" s="1"/>
  <c r="O15" i="2" s="1"/>
  <c r="K14" i="2"/>
  <c r="L14" i="2" s="1"/>
  <c r="O14" i="2" s="1"/>
  <c r="K13" i="2"/>
  <c r="L13" i="2" s="1"/>
  <c r="O13" i="2" s="1"/>
  <c r="K12" i="2"/>
  <c r="L12" i="2" s="1"/>
  <c r="O12" i="2" s="1"/>
  <c r="K11" i="2"/>
  <c r="L11" i="2" s="1"/>
  <c r="O11" i="2" s="1"/>
  <c r="K10" i="2"/>
  <c r="L10" i="2" s="1"/>
  <c r="O10" i="2" s="1"/>
  <c r="L9" i="2"/>
  <c r="O9" i="2" s="1"/>
  <c r="K8" i="2"/>
  <c r="L8" i="2" s="1"/>
  <c r="O8" i="2" s="1"/>
  <c r="K6" i="2"/>
  <c r="L6" i="2" s="1"/>
  <c r="O6" i="2" s="1"/>
  <c r="K5" i="2"/>
  <c r="L5" i="2" s="1"/>
  <c r="O5" i="2" s="1"/>
  <c r="O20" i="2" s="1"/>
  <c r="O52" i="2" s="1"/>
  <c r="O54" i="2" s="1"/>
  <c r="E13" i="5" s="1"/>
  <c r="F13" i="5" s="1"/>
  <c r="G13" i="5" s="1"/>
</calcChain>
</file>

<file path=xl/sharedStrings.xml><?xml version="1.0" encoding="utf-8"?>
<sst xmlns="http://schemas.openxmlformats.org/spreadsheetml/2006/main" count="1412" uniqueCount="367">
  <si>
    <t xml:space="preserve">Raum-Nr. </t>
  </si>
  <si>
    <t>Raumbezeichnung</t>
  </si>
  <si>
    <t>Belagart</t>
  </si>
  <si>
    <t>Ausstattung</t>
  </si>
  <si>
    <t xml:space="preserve">Grundfläche in m² </t>
  </si>
  <si>
    <t>Unterhaltsreinigung</t>
  </si>
  <si>
    <t>Waschbecken/ Dusche</t>
  </si>
  <si>
    <t>Urinale/WC</t>
  </si>
  <si>
    <t>Wandfliesen/ Fliesenspiegel</t>
  </si>
  <si>
    <t>Reinigungsturnus/ Woche</t>
  </si>
  <si>
    <t>Reinigungsturnus/ Monat</t>
  </si>
  <si>
    <t>Reinigungsturnus/ Jahr</t>
  </si>
  <si>
    <t>Faktor (Tage/Monat)</t>
  </si>
  <si>
    <t>Reinigungsfläche pro Monat in m²</t>
  </si>
  <si>
    <t>Leistung in m²/h</t>
  </si>
  <si>
    <t>Stundensatz</t>
  </si>
  <si>
    <t>Preis Netto in €</t>
  </si>
  <si>
    <t>Linoleum</t>
  </si>
  <si>
    <t>Fliesen</t>
  </si>
  <si>
    <t>Vorraum</t>
  </si>
  <si>
    <t>x</t>
  </si>
  <si>
    <t>Treppe</t>
  </si>
  <si>
    <t>Flur</t>
  </si>
  <si>
    <t>WC</t>
  </si>
  <si>
    <t>Estrich</t>
  </si>
  <si>
    <t>Lager</t>
  </si>
  <si>
    <t>Hausanschluss</t>
  </si>
  <si>
    <t>Büro</t>
  </si>
  <si>
    <t>Textil</t>
  </si>
  <si>
    <t>Labor</t>
  </si>
  <si>
    <t>WC D</t>
  </si>
  <si>
    <t>WC H</t>
  </si>
  <si>
    <t>Naturstein</t>
  </si>
  <si>
    <t>Teeküche</t>
  </si>
  <si>
    <t>Flure (Ebene 0)</t>
  </si>
  <si>
    <t>Treppen (Ebene 0)</t>
  </si>
  <si>
    <t>Flure (Ebene 1)</t>
  </si>
  <si>
    <t>Beratung</t>
  </si>
  <si>
    <t>Untersuchung</t>
  </si>
  <si>
    <t>Ebene 0 (UG)</t>
  </si>
  <si>
    <t>01</t>
  </si>
  <si>
    <t>02</t>
  </si>
  <si>
    <t>03</t>
  </si>
  <si>
    <t>04a</t>
  </si>
  <si>
    <t>04b</t>
  </si>
  <si>
    <t>Umkleiden</t>
  </si>
  <si>
    <t>04c</t>
  </si>
  <si>
    <t>Dusche</t>
  </si>
  <si>
    <t>04d</t>
  </si>
  <si>
    <t>05a</t>
  </si>
  <si>
    <t>05b</t>
  </si>
  <si>
    <t>05c</t>
  </si>
  <si>
    <t>05d</t>
  </si>
  <si>
    <t>06</t>
  </si>
  <si>
    <t>07a</t>
  </si>
  <si>
    <t>07b</t>
  </si>
  <si>
    <t>08</t>
  </si>
  <si>
    <t>TH-01</t>
  </si>
  <si>
    <t>Ebene 1 (EG)</t>
  </si>
  <si>
    <t>1</t>
  </si>
  <si>
    <t>2</t>
  </si>
  <si>
    <t>3</t>
  </si>
  <si>
    <t>4</t>
  </si>
  <si>
    <t>5</t>
  </si>
  <si>
    <t>6a</t>
  </si>
  <si>
    <t>6b</t>
  </si>
  <si>
    <t>7a</t>
  </si>
  <si>
    <t>7b</t>
  </si>
  <si>
    <t>8</t>
  </si>
  <si>
    <t>9</t>
  </si>
  <si>
    <t>10</t>
  </si>
  <si>
    <t>11</t>
  </si>
  <si>
    <t>F-11</t>
  </si>
  <si>
    <t>F-12</t>
  </si>
  <si>
    <t>F-13</t>
  </si>
  <si>
    <t>F-01-1</t>
  </si>
  <si>
    <t>F-01-2</t>
  </si>
  <si>
    <t>2a</t>
  </si>
  <si>
    <t>5a</t>
  </si>
  <si>
    <t>FTZ</t>
  </si>
  <si>
    <t>2b</t>
  </si>
  <si>
    <t>WC Herren</t>
  </si>
  <si>
    <t>2c</t>
  </si>
  <si>
    <t>Beton</t>
  </si>
  <si>
    <t>Laminat</t>
  </si>
  <si>
    <t>3.1</t>
  </si>
  <si>
    <t>F1</t>
  </si>
  <si>
    <t>Bezeichnung einzelner Flächenbereiche(a/b/c/d/e/f)</t>
  </si>
  <si>
    <r>
      <rPr>
        <sz val="11"/>
        <color theme="1"/>
        <rFont val="Source Sans Pro"/>
        <family val="2"/>
      </rPr>
      <t>*12 Monate á 30 Tage = 360 Tage/p.a</t>
    </r>
    <r>
      <rPr>
        <sz val="7"/>
        <color theme="1"/>
        <rFont val="Source Sans Pro"/>
        <family val="2"/>
      </rPr>
      <t>.</t>
    </r>
  </si>
  <si>
    <r>
      <t xml:space="preserve">    </t>
    </r>
    <r>
      <rPr>
        <sz val="11"/>
        <color theme="1"/>
        <rFont val="Source Sans Pro"/>
        <family val="2"/>
      </rPr>
      <t>360 Tage/p.a. ÷ 7 Tage/Woche × 5 Werktage/Woche = 257 Werktage/p.a.</t>
    </r>
  </si>
  <si>
    <t>a) Büro</t>
  </si>
  <si>
    <t>Hierbei handelt es sich um Büroräume und allgemeine Nebenräume  im Gebäude.</t>
  </si>
  <si>
    <t>b) Sanitär</t>
  </si>
  <si>
    <t>Enthält die WC- und Duschanlagen im Gebäude</t>
  </si>
  <si>
    <t>c) Eingang</t>
  </si>
  <si>
    <t>Unter diesem Begriff sind alle Verkehrsflächen ( Eingangsbereiche, Windfang, Treppen und Flure ) im Objekt gemäß Raumbuch zu verstehen.</t>
  </si>
  <si>
    <t>d) Küche</t>
  </si>
  <si>
    <t>Beinhaltet die Küchen- und Essensbereiche im Gebäude</t>
  </si>
  <si>
    <t>e) ÖGD / VET</t>
  </si>
  <si>
    <t>Beinhaltet Räume im Bereich des Gesundheitsamtes und Veterinäramtes</t>
  </si>
  <si>
    <t>f) Sonderfläche</t>
  </si>
  <si>
    <t>Hier werden Räumlichkeiten im Raumbuch  bezeichnet, die aufgrund ihrer Frequentierung nur 1 x jährlich  gereinigt werden.</t>
  </si>
  <si>
    <t>a</t>
  </si>
  <si>
    <t>b</t>
  </si>
  <si>
    <t>c</t>
  </si>
  <si>
    <t>f</t>
  </si>
  <si>
    <t>e</t>
  </si>
  <si>
    <t>Faktor (Tage/Monat)*</t>
  </si>
  <si>
    <t>Ebene 0</t>
  </si>
  <si>
    <t>Ebene 1</t>
  </si>
  <si>
    <t>gesamt</t>
  </si>
  <si>
    <t>Abstellraum</t>
  </si>
  <si>
    <t>3.2.</t>
  </si>
  <si>
    <t xml:space="preserve">b  </t>
  </si>
  <si>
    <t>d</t>
  </si>
  <si>
    <t>Atemschutzwerkstatt</t>
  </si>
  <si>
    <t>Summe:</t>
  </si>
  <si>
    <t>Raumgruppen</t>
  </si>
  <si>
    <t>Schutzstufe</t>
  </si>
  <si>
    <t>Kellergeschoss/Erdgeschos (Ebene 0)</t>
  </si>
  <si>
    <t>0-10</t>
  </si>
  <si>
    <t>Maschinenraum</t>
  </si>
  <si>
    <t>001</t>
  </si>
  <si>
    <t>002</t>
  </si>
  <si>
    <t>003</t>
  </si>
  <si>
    <t>Notstrom</t>
  </si>
  <si>
    <t>004</t>
  </si>
  <si>
    <t>Hausmeister</t>
  </si>
  <si>
    <t>WC/Dusche</t>
  </si>
  <si>
    <t>005</t>
  </si>
  <si>
    <t>006</t>
  </si>
  <si>
    <t>Hausanschluss Elt.</t>
  </si>
  <si>
    <t>007</t>
  </si>
  <si>
    <t>Heizung</t>
  </si>
  <si>
    <t>008</t>
  </si>
  <si>
    <t>Heizung elt.</t>
  </si>
  <si>
    <t>009</t>
  </si>
  <si>
    <t>Hauptvert. Elt.</t>
  </si>
  <si>
    <t>009a</t>
  </si>
  <si>
    <t>Batterie</t>
  </si>
  <si>
    <t>010</t>
  </si>
  <si>
    <t>011</t>
  </si>
  <si>
    <t>Archiv 1</t>
  </si>
  <si>
    <t>012</t>
  </si>
  <si>
    <t>013</t>
  </si>
  <si>
    <t>014</t>
  </si>
  <si>
    <t>Besucherraum</t>
  </si>
  <si>
    <t>015</t>
  </si>
  <si>
    <t>Archiv 2</t>
  </si>
  <si>
    <t>016</t>
  </si>
  <si>
    <t>017</t>
  </si>
  <si>
    <t>018</t>
  </si>
  <si>
    <t>019</t>
  </si>
  <si>
    <t>020</t>
  </si>
  <si>
    <t>021</t>
  </si>
  <si>
    <t>023</t>
  </si>
  <si>
    <t>024</t>
  </si>
  <si>
    <t>025a</t>
  </si>
  <si>
    <t>025b</t>
  </si>
  <si>
    <t>026</t>
  </si>
  <si>
    <t>Technikraum</t>
  </si>
  <si>
    <t>027</t>
  </si>
  <si>
    <t>028</t>
  </si>
  <si>
    <t>029</t>
  </si>
  <si>
    <t>030</t>
  </si>
  <si>
    <t>031</t>
  </si>
  <si>
    <t>Heizvert. Klima</t>
  </si>
  <si>
    <t>031a</t>
  </si>
  <si>
    <t>Betriebsraum</t>
  </si>
  <si>
    <t>032</t>
  </si>
  <si>
    <t>Anmeldung</t>
  </si>
  <si>
    <t>033</t>
  </si>
  <si>
    <t>034</t>
  </si>
  <si>
    <t>035</t>
  </si>
  <si>
    <t>036</t>
  </si>
  <si>
    <t>037</t>
  </si>
  <si>
    <t>A-51-0</t>
  </si>
  <si>
    <t>Aufzug</t>
  </si>
  <si>
    <t>----</t>
  </si>
  <si>
    <t>A-55-0</t>
  </si>
  <si>
    <t>F-51-01</t>
  </si>
  <si>
    <t>F-51-02</t>
  </si>
  <si>
    <t>F-53-01</t>
  </si>
  <si>
    <t>F-53-02</t>
  </si>
  <si>
    <t>F-55-01</t>
  </si>
  <si>
    <t>F-55-02</t>
  </si>
  <si>
    <t>F-55-03</t>
  </si>
  <si>
    <t>F-55-04</t>
  </si>
  <si>
    <t>F-55-05</t>
  </si>
  <si>
    <t>F-55-06</t>
  </si>
  <si>
    <t>TH-55-02</t>
  </si>
  <si>
    <t>TH-53-1</t>
  </si>
  <si>
    <t>TH-51-01</t>
  </si>
  <si>
    <t>TH-53-0</t>
  </si>
  <si>
    <t>TH-55-01</t>
  </si>
  <si>
    <t>TH-55-11</t>
  </si>
  <si>
    <t>1. Ebene</t>
  </si>
  <si>
    <t>100</t>
  </si>
  <si>
    <t>100a</t>
  </si>
  <si>
    <t>Garderobe</t>
  </si>
  <si>
    <t>101a</t>
  </si>
  <si>
    <t>101b</t>
  </si>
  <si>
    <t>Server</t>
  </si>
  <si>
    <t>102a</t>
  </si>
  <si>
    <t>102b</t>
  </si>
  <si>
    <t>103a</t>
  </si>
  <si>
    <t>103b</t>
  </si>
  <si>
    <t>104</t>
  </si>
  <si>
    <t>WC Beh.</t>
  </si>
  <si>
    <t>105a</t>
  </si>
  <si>
    <t>105b</t>
  </si>
  <si>
    <t>106a</t>
  </si>
  <si>
    <t>106b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</si>
  <si>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</si>
  <si>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</si>
  <si>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</si>
  <si>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</si>
  <si>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</si>
  <si>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</si>
  <si>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</si>
  <si>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</si>
  <si>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</si>
  <si>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</si>
  <si>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</si>
  <si>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</si>
  <si>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</si>
  <si>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</si>
  <si>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Lino/Textil</t>
  </si>
  <si>
    <t>121</t>
  </si>
  <si>
    <t>122</t>
  </si>
  <si>
    <t>123</t>
  </si>
  <si>
    <t>124</t>
  </si>
  <si>
    <t>125</t>
  </si>
  <si>
    <t>126</t>
  </si>
  <si>
    <t>127a</t>
  </si>
  <si>
    <t>Wartebereich</t>
  </si>
  <si>
    <t>127b</t>
  </si>
  <si>
    <t>128</t>
  </si>
  <si>
    <t>130</t>
  </si>
  <si>
    <t>Archiv</t>
  </si>
  <si>
    <t>131a</t>
  </si>
  <si>
    <t>131b</t>
  </si>
  <si>
    <t>131c</t>
  </si>
  <si>
    <t>132</t>
  </si>
  <si>
    <t>133</t>
  </si>
  <si>
    <t>134a</t>
  </si>
  <si>
    <t>134b</t>
  </si>
  <si>
    <t>135a</t>
  </si>
  <si>
    <t>135b</t>
  </si>
  <si>
    <t>136</t>
  </si>
  <si>
    <t>137</t>
  </si>
  <si>
    <t>138</t>
  </si>
  <si>
    <t>139</t>
  </si>
  <si>
    <t>140</t>
  </si>
  <si>
    <t>141</t>
  </si>
  <si>
    <t>142</t>
  </si>
  <si>
    <t>143</t>
  </si>
  <si>
    <t>Putzmittel</t>
  </si>
  <si>
    <t>144a</t>
  </si>
  <si>
    <t>144b</t>
  </si>
  <si>
    <t>144c</t>
  </si>
  <si>
    <t>145</t>
  </si>
  <si>
    <t>146</t>
  </si>
  <si>
    <t>147</t>
  </si>
  <si>
    <t>148</t>
  </si>
  <si>
    <t>149</t>
  </si>
  <si>
    <t>150</t>
  </si>
  <si>
    <t>151</t>
  </si>
  <si>
    <t>F-51-11</t>
  </si>
  <si>
    <t>F-51-12</t>
  </si>
  <si>
    <t>F-52-11</t>
  </si>
  <si>
    <t>F-52-12</t>
  </si>
  <si>
    <t>F-53-11</t>
  </si>
  <si>
    <t>F-53-12</t>
  </si>
  <si>
    <t>F-53-13</t>
  </si>
  <si>
    <t>F-53-14</t>
  </si>
  <si>
    <t>F-53-15</t>
  </si>
  <si>
    <t>F-55-11</t>
  </si>
  <si>
    <t>F-55-12</t>
  </si>
  <si>
    <t>Treppen (Ebene 1)</t>
  </si>
  <si>
    <t>TH-51-1</t>
  </si>
  <si>
    <t>TH-55-12</t>
  </si>
  <si>
    <t>2. Ebene</t>
  </si>
  <si>
    <t>207a</t>
  </si>
  <si>
    <t>207b</t>
  </si>
  <si>
    <t>209a</t>
  </si>
  <si>
    <t>209b</t>
  </si>
  <si>
    <t>210a</t>
  </si>
  <si>
    <t>210b</t>
  </si>
  <si>
    <t>227a</t>
  </si>
  <si>
    <t>228 neu</t>
  </si>
  <si>
    <t>Noppenboden</t>
  </si>
  <si>
    <t>228a</t>
  </si>
  <si>
    <t>Großraumbüro</t>
  </si>
  <si>
    <t>230a</t>
  </si>
  <si>
    <t>233a</t>
  </si>
  <si>
    <t>233b</t>
  </si>
  <si>
    <t>234b</t>
  </si>
  <si>
    <t>234a</t>
  </si>
  <si>
    <t>235a</t>
  </si>
  <si>
    <t>235b</t>
  </si>
  <si>
    <t>Flure (Ebene 2)</t>
  </si>
  <si>
    <t>F-51-21</t>
  </si>
  <si>
    <t>F-52--21</t>
  </si>
  <si>
    <t>F-53-21</t>
  </si>
  <si>
    <t>F-53-22</t>
  </si>
  <si>
    <t>F-53-23</t>
  </si>
  <si>
    <t>F-53-24</t>
  </si>
  <si>
    <t>Treppen (Ebene 2)</t>
  </si>
  <si>
    <t>TH-51-2</t>
  </si>
  <si>
    <t>TH-53-2</t>
  </si>
  <si>
    <t>TH-55-21</t>
  </si>
  <si>
    <t>TH-55-22</t>
  </si>
  <si>
    <t>F-55-23</t>
  </si>
  <si>
    <t>Foyer (Ebene 2)</t>
  </si>
  <si>
    <t>F-55-21</t>
  </si>
  <si>
    <t>Foyer</t>
  </si>
  <si>
    <t>F-55-22</t>
  </si>
  <si>
    <t>3. Ebene</t>
  </si>
  <si>
    <t>306a</t>
  </si>
  <si>
    <t>306b</t>
  </si>
  <si>
    <t>307a</t>
  </si>
  <si>
    <t>307b</t>
  </si>
  <si>
    <t>310a</t>
  </si>
  <si>
    <t>310b</t>
  </si>
  <si>
    <t>319a</t>
  </si>
  <si>
    <t>321a</t>
  </si>
  <si>
    <t>Lüftung</t>
  </si>
  <si>
    <t>verschlossen</t>
  </si>
  <si>
    <t>324a</t>
  </si>
  <si>
    <t>Flure (Ebene 3)</t>
  </si>
  <si>
    <t>F-51-31</t>
  </si>
  <si>
    <t>F-52-31</t>
  </si>
  <si>
    <t>F-53-31</t>
  </si>
  <si>
    <t>F-53-32</t>
  </si>
  <si>
    <t>F-53-33</t>
  </si>
  <si>
    <t>Treppen (Ebene 3)</t>
  </si>
  <si>
    <t>TH-51-3</t>
  </si>
  <si>
    <t>TH-53-3</t>
  </si>
  <si>
    <t>TH-55-3</t>
  </si>
  <si>
    <t>Ebene 2</t>
  </si>
  <si>
    <t>Ebene 3</t>
  </si>
  <si>
    <t>Schutzstufen:</t>
  </si>
  <si>
    <t>Im Bereich des Gesundheitsamtes sind bestimmte Bereiche in Schutzstufen eingestuft. Die eingestuften Räume sind im Raumbuch erkennbar.</t>
  </si>
  <si>
    <t>Schutzstufe 0:</t>
  </si>
  <si>
    <t>1 x wöchentlich</t>
  </si>
  <si>
    <t>Schutzstufe 1:</t>
  </si>
  <si>
    <t>1 x wöchentlich Feuchtreinigung Fußboden mit Fleckentfernung</t>
  </si>
  <si>
    <t>Türen im Griffbereich inkl. Türklinken, Spendersysteme, Handwaschbecken, Fliesen im Spritzbereich = desinfizierende Reinigung</t>
  </si>
  <si>
    <t>Schutzstufe 2 + 3</t>
  </si>
  <si>
    <t>5 x wöchentlich Feuchtreinigung Fußboden mit Fleckentfernung</t>
  </si>
  <si>
    <t>Raumbuch, Flächenverzeichnis sowie Objektkalkulationsblatt Unterhaltsreinigung</t>
  </si>
  <si>
    <t>Verwaltungsgebäude des Erzgebirgskreises, Wettinerstraße 61, 08280 Aue-Bad Schlema</t>
  </si>
  <si>
    <t>dem Hauptgebäude</t>
  </si>
  <si>
    <t>dem Veterinäramt</t>
  </si>
  <si>
    <t>Gebäude</t>
  </si>
  <si>
    <t>Preis netto in €</t>
  </si>
  <si>
    <t>Hauptgebäude</t>
  </si>
  <si>
    <t>Veterinäramt</t>
  </si>
  <si>
    <t>Gesamt</t>
  </si>
  <si>
    <t>19% MwSt</t>
  </si>
  <si>
    <t>Preis brutto in €</t>
  </si>
  <si>
    <t>dem Feuerwehrtechnischem Zentrum (FTZ).</t>
  </si>
  <si>
    <t>Teilen auf 3 Tabellenblättern:</t>
  </si>
  <si>
    <t>Stundenlohn netto / Regiestunde (Sonderaufträge) in €</t>
  </si>
  <si>
    <t xml:space="preserve">Das Raumbuch, Flächenverzeichnis und Objektkalkulationsblatt besteht aus 3 </t>
  </si>
  <si>
    <t>Aufzüge (Ebene 0-3)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</si>
</sst>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21">
    <font>
      <sz val="11"/>
      <color theme="1"/>
      <name val="Calibri"/>
      <family val="2"/>
      <scheme val="minor"/>
    </font>
    <font>
      <sz val="10"/>
      <name val="Arial"/>
    </font>
    <font>
      <b/>
      <sz val="7"/>
      <name val="Source Sans Pro"/>
      <family val="2"/>
    </font>
    <font>
      <sz val="7"/>
      <name val="Source Sans Pro"/>
      <family val="2"/>
    </font>
    <font>
      <sz val="7"/>
      <color theme="1"/>
      <name val="Source Sans Pro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Source Sans Pro"/>
      <family val="2"/>
    </font>
    <font>
      <sz val="10.5"/>
      <color theme="1"/>
      <name val="Arial"/>
      <family val="2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1"/>
      <name val="Source Sans Pro"/>
      <family val="2"/>
    </font>
    <font>
      <b/>
      <sz val="9"/>
      <name val="Source Sans Pro"/>
      <family val="2"/>
    </font>
    <font>
      <sz val="11"/>
      <color theme="1"/>
      <name val="Souc"/>
    </font>
    <font>
      <b/>
      <sz val="11"/>
      <color theme="1"/>
      <name val="Souc"/>
    </font>
    <font>
      <sz val="11"/>
      <name val="Souc"/>
    </font>
    <font>
      <sz val="11"/>
      <name val="Source Sans Pro"/>
      <family val="2"/>
    </font>
    <font>
      <b/>
      <sz val="10"/>
      <color theme="1"/>
      <name val="Source Sans Pro"/>
      <family val="2"/>
    </font>
    <font>
      <b/>
      <sz val="11"/>
      <color theme="1"/>
      <name val="Source Sans Pro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indexed="65"/>
        <bgColor auto="1"/>
      </patternFill>
    </fill>
    <fill>
      <patternFill patternType="solid">
        <fgColor rgb="FFFFFFCC"/>
        <bgColor auto="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theme="0" tint="-0.34998626667073579"/>
      </patternFill>
    </fill>
    <fill>
      <patternFill patternType="solid">
        <fgColor indexed="65"/>
        <bgColor theme="0" tint="-0.34998626667073579"/>
      </patternFill>
    </fill>
    <fill>
      <patternFill patternType="solid">
        <fgColor indexed="65"/>
        <bgColor indexed="64"/>
      </patternFill>
    </fill>
    <fill>
      <patternFill patternType="solid">
        <fgColor theme="7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358">
    <xf numFmtId="0" fontId="0" fillId="0" borderId="0" xfId="0"/>
    <xf numFmtId="0" fontId="2" fillId="0" borderId="11" xfId="1" applyFont="1" applyFill="1" applyBorder="1" applyAlignment="1" applyProtection="1">
      <alignment horizontal="center" textRotation="90" wrapText="1"/>
    </xf>
    <xf numFmtId="0" fontId="2" fillId="0" borderId="6" xfId="1" applyFont="1" applyFill="1" applyBorder="1" applyAlignment="1" applyProtection="1">
      <alignment horizontal="center" textRotation="90" wrapText="1"/>
    </xf>
    <xf numFmtId="0" fontId="2" fillId="0" borderId="12" xfId="1" applyFont="1" applyFill="1" applyBorder="1" applyAlignment="1" applyProtection="1">
      <alignment horizontal="center" textRotation="90" wrapText="1"/>
    </xf>
    <xf numFmtId="2" fontId="3" fillId="4" borderId="1" xfId="1" applyNumberFormat="1" applyFont="1" applyFill="1" applyBorder="1" applyAlignment="1" applyProtection="1">
      <alignment horizontal="right" indent="1"/>
    </xf>
    <xf numFmtId="2" fontId="3" fillId="4" borderId="6" xfId="1" applyNumberFormat="1" applyFont="1" applyFill="1" applyBorder="1" applyAlignment="1" applyProtection="1">
      <alignment horizontal="right" indent="1"/>
    </xf>
    <xf numFmtId="0" fontId="5" fillId="2" borderId="0" xfId="3" applyFont="1" applyFill="1" applyProtection="1"/>
    <xf numFmtId="0" fontId="6" fillId="2" borderId="0" xfId="3" applyFont="1" applyFill="1" applyProtection="1"/>
    <xf numFmtId="0" fontId="3" fillId="0" borderId="0" xfId="3" applyFont="1" applyFill="1" applyBorder="1" applyAlignment="1" applyProtection="1">
      <alignment horizontal="center"/>
    </xf>
    <xf numFmtId="0" fontId="6" fillId="2" borderId="0" xfId="3" applyFont="1" applyFill="1" applyBorder="1" applyAlignment="1" applyProtection="1">
      <alignment wrapText="1"/>
    </xf>
    <xf numFmtId="0" fontId="6" fillId="2" borderId="0" xfId="3" applyFont="1" applyFill="1" applyBorder="1" applyProtection="1"/>
    <xf numFmtId="2" fontId="3" fillId="4" borderId="8" xfId="1" applyNumberFormat="1" applyFont="1" applyFill="1" applyBorder="1" applyAlignment="1" applyProtection="1">
      <alignment horizontal="right" indent="1"/>
    </xf>
    <xf numFmtId="0" fontId="3" fillId="5" borderId="1" xfId="1" applyFont="1" applyFill="1" applyBorder="1" applyAlignment="1" applyProtection="1">
      <alignment horizontal="right" indent="1"/>
      <protection locked="0"/>
    </xf>
    <xf numFmtId="2" fontId="3" fillId="4" borderId="19" xfId="1" applyNumberFormat="1" applyFont="1" applyFill="1" applyBorder="1" applyAlignment="1" applyProtection="1">
      <alignment horizontal="right" indent="1"/>
    </xf>
    <xf numFmtId="0" fontId="3" fillId="5" borderId="6" xfId="1" applyFont="1" applyFill="1" applyBorder="1" applyAlignment="1" applyProtection="1">
      <alignment horizontal="right" indent="1"/>
      <protection locked="0"/>
    </xf>
    <xf numFmtId="0" fontId="3" fillId="5" borderId="8" xfId="1" applyFont="1" applyFill="1" applyBorder="1" applyAlignment="1" applyProtection="1">
      <alignment horizontal="right" indent="1"/>
      <protection locked="0"/>
    </xf>
    <xf numFmtId="0" fontId="4" fillId="0" borderId="0" xfId="3" applyFont="1" applyFill="1" applyBorder="1" applyProtection="1"/>
    <xf numFmtId="0" fontId="4" fillId="0" borderId="0" xfId="3" applyFont="1" applyFill="1" applyBorder="1" applyAlignment="1" applyProtection="1"/>
    <xf numFmtId="2" fontId="4" fillId="0" borderId="0" xfId="3" applyNumberFormat="1" applyFont="1" applyFill="1" applyBorder="1" applyProtection="1"/>
    <xf numFmtId="1" fontId="4" fillId="0" borderId="0" xfId="3" applyNumberFormat="1" applyFont="1" applyFill="1" applyBorder="1" applyAlignment="1" applyProtection="1">
      <alignment horizontal="center"/>
    </xf>
    <xf numFmtId="2" fontId="3" fillId="0" borderId="1" xfId="3" applyNumberFormat="1" applyFont="1" applyFill="1" applyBorder="1" applyAlignment="1" applyProtection="1">
      <alignment horizontal="center"/>
    </xf>
    <xf numFmtId="0" fontId="3" fillId="12" borderId="1" xfId="3" applyFont="1" applyFill="1" applyBorder="1" applyAlignment="1" applyProtection="1">
      <alignment horizontal="center"/>
      <protection locked="0"/>
    </xf>
    <xf numFmtId="2" fontId="3" fillId="0" borderId="8" xfId="3" applyNumberFormat="1" applyFont="1" applyFill="1" applyBorder="1" applyAlignment="1" applyProtection="1">
      <alignment horizontal="center"/>
    </xf>
    <xf numFmtId="0" fontId="3" fillId="12" borderId="8" xfId="3" applyFont="1" applyFill="1" applyBorder="1" applyAlignment="1" applyProtection="1">
      <alignment horizontal="center"/>
      <protection locked="0"/>
    </xf>
    <xf numFmtId="2" fontId="3" fillId="0" borderId="6" xfId="3" applyNumberFormat="1" applyFont="1" applyFill="1" applyBorder="1" applyAlignment="1" applyProtection="1">
      <alignment horizontal="center"/>
    </xf>
    <xf numFmtId="0" fontId="3" fillId="12" borderId="6" xfId="3" applyFont="1" applyFill="1" applyBorder="1" applyAlignment="1" applyProtection="1">
      <alignment horizontal="center"/>
      <protection locked="0"/>
    </xf>
    <xf numFmtId="2" fontId="3" fillId="0" borderId="19" xfId="3" applyNumberFormat="1" applyFont="1" applyFill="1" applyBorder="1" applyAlignment="1" applyProtection="1">
      <alignment horizontal="center"/>
    </xf>
    <xf numFmtId="0" fontId="3" fillId="12" borderId="19" xfId="3" applyFont="1" applyFill="1" applyBorder="1" applyAlignment="1" applyProtection="1">
      <alignment horizontal="center"/>
      <protection locked="0"/>
    </xf>
    <xf numFmtId="0" fontId="3" fillId="5" borderId="19" xfId="1" applyFont="1" applyFill="1" applyBorder="1" applyAlignment="1" applyProtection="1">
      <alignment horizontal="right" indent="1"/>
      <protection locked="0"/>
    </xf>
    <xf numFmtId="0" fontId="0" fillId="0" borderId="0" xfId="0" applyProtection="1"/>
    <xf numFmtId="2" fontId="0" fillId="0" borderId="0" xfId="0" applyNumberFormat="1" applyProtection="1"/>
    <xf numFmtId="49" fontId="4" fillId="3" borderId="7" xfId="3" applyNumberFormat="1" applyFont="1" applyFill="1" applyBorder="1" applyAlignment="1" applyProtection="1">
      <alignment horizontal="center"/>
    </xf>
    <xf numFmtId="0" fontId="4" fillId="3" borderId="8" xfId="3" applyFont="1" applyFill="1" applyBorder="1" applyProtection="1"/>
    <xf numFmtId="0" fontId="4" fillId="3" borderId="8" xfId="1" applyFont="1" applyFill="1" applyBorder="1" applyAlignment="1" applyProtection="1">
      <alignment horizontal="center"/>
    </xf>
    <xf numFmtId="2" fontId="4" fillId="3" borderId="8" xfId="1" applyNumberFormat="1" applyFont="1" applyFill="1" applyBorder="1" applyAlignment="1" applyProtection="1">
      <alignment horizontal="right"/>
    </xf>
    <xf numFmtId="0" fontId="4" fillId="3" borderId="8" xfId="1" applyNumberFormat="1" applyFont="1" applyFill="1" applyBorder="1" applyAlignment="1" applyProtection="1">
      <alignment horizontal="center" vertical="center"/>
    </xf>
    <xf numFmtId="2" fontId="4" fillId="10" borderId="13" xfId="3" applyNumberFormat="1" applyFont="1" applyFill="1" applyBorder="1" applyAlignment="1" applyProtection="1">
      <alignment horizontal="center"/>
    </xf>
    <xf numFmtId="49" fontId="4" fillId="3" borderId="9" xfId="3" applyNumberFormat="1" applyFont="1" applyFill="1" applyBorder="1" applyAlignment="1" applyProtection="1">
      <alignment horizontal="center"/>
    </xf>
    <xf numFmtId="0" fontId="4" fillId="3" borderId="1" xfId="3" applyFont="1" applyFill="1" applyBorder="1" applyProtection="1"/>
    <xf numFmtId="0" fontId="4" fillId="3" borderId="1" xfId="1" applyFont="1" applyFill="1" applyBorder="1" applyAlignment="1" applyProtection="1">
      <alignment horizontal="center"/>
    </xf>
    <xf numFmtId="2" fontId="4" fillId="3" borderId="1" xfId="1" applyNumberFormat="1" applyFont="1" applyFill="1" applyBorder="1" applyAlignment="1" applyProtection="1">
      <alignment horizontal="right"/>
    </xf>
    <xf numFmtId="0" fontId="4" fillId="3" borderId="1" xfId="1" applyNumberFormat="1" applyFont="1" applyFill="1" applyBorder="1" applyAlignment="1" applyProtection="1">
      <alignment horizontal="center" vertical="center"/>
    </xf>
    <xf numFmtId="2" fontId="4" fillId="10" borderId="10" xfId="3" applyNumberFormat="1" applyFont="1" applyFill="1" applyBorder="1" applyAlignment="1" applyProtection="1">
      <alignment horizontal="center"/>
    </xf>
    <xf numFmtId="0" fontId="4" fillId="4" borderId="1" xfId="3" applyFont="1" applyFill="1" applyBorder="1" applyProtection="1"/>
    <xf numFmtId="2" fontId="4" fillId="6" borderId="10" xfId="3" applyNumberFormat="1" applyFont="1" applyFill="1" applyBorder="1" applyAlignment="1" applyProtection="1">
      <alignment horizontal="center"/>
    </xf>
    <xf numFmtId="49" fontId="4" fillId="4" borderId="9" xfId="3" applyNumberFormat="1" applyFont="1" applyFill="1" applyBorder="1" applyAlignment="1" applyProtection="1">
      <alignment horizontal="center"/>
    </xf>
    <xf numFmtId="0" fontId="4" fillId="4" borderId="1" xfId="3" applyFont="1" applyFill="1" applyBorder="1" applyAlignment="1" applyProtection="1">
      <alignment horizontal="center" vertical="center"/>
    </xf>
    <xf numFmtId="2" fontId="4" fillId="7" borderId="10" xfId="3" applyNumberFormat="1" applyFont="1" applyFill="1" applyBorder="1" applyAlignment="1" applyProtection="1">
      <alignment horizontal="center"/>
    </xf>
    <xf numFmtId="0" fontId="4" fillId="3" borderId="1" xfId="3" applyFont="1" applyFill="1" applyBorder="1" applyAlignment="1" applyProtection="1">
      <alignment wrapText="1"/>
    </xf>
    <xf numFmtId="2" fontId="4" fillId="11" borderId="10" xfId="3" applyNumberFormat="1" applyFont="1" applyFill="1" applyBorder="1" applyAlignment="1" applyProtection="1">
      <alignment horizontal="center"/>
    </xf>
    <xf numFmtId="49" fontId="4" fillId="3" borderId="11" xfId="3" applyNumberFormat="1" applyFont="1" applyFill="1" applyBorder="1" applyAlignment="1" applyProtection="1">
      <alignment horizontal="center"/>
    </xf>
    <xf numFmtId="0" fontId="4" fillId="3" borderId="6" xfId="3" applyFont="1" applyFill="1" applyBorder="1" applyProtection="1"/>
    <xf numFmtId="0" fontId="4" fillId="3" borderId="6" xfId="1" applyFont="1" applyFill="1" applyBorder="1" applyAlignment="1" applyProtection="1">
      <alignment horizontal="center"/>
    </xf>
    <xf numFmtId="2" fontId="4" fillId="3" borderId="6" xfId="1" applyNumberFormat="1" applyFont="1" applyFill="1" applyBorder="1" applyAlignment="1" applyProtection="1">
      <alignment horizontal="right"/>
    </xf>
    <xf numFmtId="0" fontId="4" fillId="4" borderId="6" xfId="3" applyFont="1" applyFill="1" applyBorder="1" applyAlignment="1" applyProtection="1">
      <alignment horizontal="center" vertical="center"/>
    </xf>
    <xf numFmtId="2" fontId="4" fillId="11" borderId="12" xfId="3" applyNumberFormat="1" applyFont="1" applyFill="1" applyBorder="1" applyAlignment="1" applyProtection="1">
      <alignment horizontal="center"/>
    </xf>
    <xf numFmtId="2" fontId="11" fillId="0" borderId="0" xfId="0" applyNumberFormat="1" applyFont="1" applyProtection="1"/>
    <xf numFmtId="0" fontId="0" fillId="0" borderId="0" xfId="0" applyAlignment="1" applyProtection="1">
      <alignment horizontal="center"/>
    </xf>
    <xf numFmtId="2" fontId="11" fillId="0" borderId="0" xfId="0" applyNumberFormat="1" applyFont="1" applyAlignment="1" applyProtection="1">
      <alignment horizontal="center"/>
    </xf>
    <xf numFmtId="49" fontId="4" fillId="3" borderId="20" xfId="3" applyNumberFormat="1" applyFont="1" applyFill="1" applyBorder="1" applyAlignment="1" applyProtection="1">
      <alignment horizontal="center"/>
    </xf>
    <xf numFmtId="0" fontId="4" fillId="3" borderId="19" xfId="3" applyFont="1" applyFill="1" applyBorder="1" applyProtection="1"/>
    <xf numFmtId="0" fontId="4" fillId="4" borderId="19" xfId="3" applyFont="1" applyFill="1" applyBorder="1" applyAlignment="1" applyProtection="1">
      <alignment horizontal="center"/>
    </xf>
    <xf numFmtId="2" fontId="4" fillId="3" borderId="19" xfId="1" applyNumberFormat="1" applyFont="1" applyFill="1" applyBorder="1" applyAlignment="1" applyProtection="1">
      <alignment horizontal="right"/>
    </xf>
    <xf numFmtId="2" fontId="4" fillId="8" borderId="21" xfId="3" applyNumberFormat="1" applyFont="1" applyFill="1" applyBorder="1" applyAlignment="1" applyProtection="1">
      <alignment horizontal="center"/>
    </xf>
    <xf numFmtId="0" fontId="4" fillId="2" borderId="8" xfId="1" applyFont="1" applyFill="1" applyBorder="1" applyAlignment="1" applyProtection="1">
      <alignment horizontal="center"/>
    </xf>
    <xf numFmtId="0" fontId="4" fillId="4" borderId="8" xfId="3" applyFont="1" applyFill="1" applyBorder="1" applyAlignment="1" applyProtection="1">
      <alignment horizontal="center"/>
    </xf>
    <xf numFmtId="2" fontId="4" fillId="8" borderId="13" xfId="3" applyNumberFormat="1" applyFont="1" applyFill="1" applyBorder="1" applyAlignment="1" applyProtection="1">
      <alignment horizontal="center"/>
    </xf>
    <xf numFmtId="0" fontId="4" fillId="2" borderId="6" xfId="1" applyFont="1" applyFill="1" applyBorder="1" applyAlignment="1" applyProtection="1">
      <alignment horizontal="center"/>
    </xf>
    <xf numFmtId="0" fontId="4" fillId="4" borderId="6" xfId="3" applyFont="1" applyFill="1" applyBorder="1" applyAlignment="1" applyProtection="1">
      <alignment horizontal="center"/>
    </xf>
    <xf numFmtId="2" fontId="4" fillId="8" borderId="12" xfId="3" applyNumberFormat="1" applyFont="1" applyFill="1" applyBorder="1" applyAlignment="1" applyProtection="1">
      <alignment horizontal="center"/>
    </xf>
    <xf numFmtId="2" fontId="4" fillId="6" borderId="13" xfId="3" applyNumberFormat="1" applyFont="1" applyFill="1" applyBorder="1" applyAlignment="1" applyProtection="1">
      <alignment horizontal="center"/>
    </xf>
    <xf numFmtId="2" fontId="4" fillId="0" borderId="1" xfId="1" quotePrefix="1" applyNumberFormat="1" applyFont="1" applyFill="1" applyBorder="1" applyAlignment="1" applyProtection="1">
      <alignment horizontal="right"/>
    </xf>
    <xf numFmtId="2" fontId="4" fillId="3" borderId="1" xfId="1" quotePrefix="1" applyNumberFormat="1" applyFont="1" applyFill="1" applyBorder="1" applyAlignment="1" applyProtection="1">
      <alignment horizontal="right"/>
    </xf>
    <xf numFmtId="2" fontId="4" fillId="0" borderId="1" xfId="1" applyNumberFormat="1" applyFont="1" applyFill="1" applyBorder="1" applyAlignment="1" applyProtection="1">
      <alignment horizontal="right"/>
    </xf>
    <xf numFmtId="2" fontId="4" fillId="10" borderId="12" xfId="3" applyNumberFormat="1" applyFont="1" applyFill="1" applyBorder="1" applyAlignment="1" applyProtection="1">
      <alignment horizontal="center"/>
    </xf>
    <xf numFmtId="2" fontId="4" fillId="2" borderId="8" xfId="1" applyNumberFormat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center"/>
    </xf>
    <xf numFmtId="2" fontId="4" fillId="2" borderId="1" xfId="1" applyNumberFormat="1" applyFont="1" applyFill="1" applyBorder="1" applyAlignment="1" applyProtection="1">
      <alignment horizontal="right"/>
    </xf>
    <xf numFmtId="0" fontId="4" fillId="4" borderId="1" xfId="3" applyFont="1" applyFill="1" applyBorder="1" applyAlignment="1" applyProtection="1">
      <alignment horizontal="center"/>
    </xf>
    <xf numFmtId="2" fontId="4" fillId="8" borderId="10" xfId="3" applyNumberFormat="1" applyFont="1" applyFill="1" applyBorder="1" applyAlignment="1" applyProtection="1">
      <alignment horizontal="center"/>
    </xf>
    <xf numFmtId="2" fontId="4" fillId="2" borderId="6" xfId="1" applyNumberFormat="1" applyFont="1" applyFill="1" applyBorder="1" applyAlignment="1" applyProtection="1">
      <alignment horizontal="right"/>
    </xf>
    <xf numFmtId="0" fontId="4" fillId="3" borderId="7" xfId="3" applyFont="1" applyFill="1" applyBorder="1" applyProtection="1"/>
    <xf numFmtId="0" fontId="0" fillId="0" borderId="8" xfId="0" applyBorder="1" applyProtection="1"/>
    <xf numFmtId="2" fontId="11" fillId="0" borderId="8" xfId="0" applyNumberFormat="1" applyFont="1" applyBorder="1" applyProtection="1"/>
    <xf numFmtId="0" fontId="0" fillId="0" borderId="13" xfId="0" applyBorder="1" applyProtection="1"/>
    <xf numFmtId="0" fontId="4" fillId="0" borderId="11" xfId="0" applyFont="1" applyBorder="1" applyProtection="1"/>
    <xf numFmtId="0" fontId="0" fillId="0" borderId="6" xfId="0" applyBorder="1" applyProtection="1"/>
    <xf numFmtId="2" fontId="11" fillId="0" borderId="6" xfId="0" applyNumberFormat="1" applyFont="1" applyBorder="1" applyProtection="1"/>
    <xf numFmtId="0" fontId="0" fillId="0" borderId="12" xfId="0" applyBorder="1" applyProtection="1"/>
    <xf numFmtId="0" fontId="12" fillId="0" borderId="5" xfId="0" applyFont="1" applyBorder="1" applyProtection="1"/>
    <xf numFmtId="0" fontId="0" fillId="0" borderId="22" xfId="0" applyBorder="1" applyProtection="1"/>
    <xf numFmtId="2" fontId="12" fillId="0" borderId="22" xfId="0" applyNumberFormat="1" applyFont="1" applyBorder="1" applyProtection="1"/>
    <xf numFmtId="2" fontId="11" fillId="0" borderId="22" xfId="0" applyNumberFormat="1" applyFont="1" applyBorder="1" applyProtection="1"/>
    <xf numFmtId="0" fontId="0" fillId="0" borderId="4" xfId="0" applyBorder="1" applyProtection="1"/>
    <xf numFmtId="2" fontId="4" fillId="6" borderId="1" xfId="3" applyNumberFormat="1" applyFont="1" applyFill="1" applyBorder="1" applyAlignment="1" applyProtection="1">
      <alignment horizontal="left"/>
    </xf>
    <xf numFmtId="0" fontId="10" fillId="0" borderId="0" xfId="0" applyFont="1" applyAlignment="1" applyProtection="1">
      <alignment horizontal="left" vertical="center" indent="10"/>
    </xf>
    <xf numFmtId="1" fontId="0" fillId="0" borderId="0" xfId="0" applyNumberFormat="1" applyAlignment="1" applyProtection="1">
      <alignment horizontal="center"/>
    </xf>
    <xf numFmtId="2" fontId="4" fillId="7" borderId="1" xfId="3" applyNumberFormat="1" applyFont="1" applyFill="1" applyBorder="1" applyAlignment="1" applyProtection="1">
      <alignment horizontal="left"/>
    </xf>
    <xf numFmtId="2" fontId="4" fillId="8" borderId="13" xfId="3" applyNumberFormat="1" applyFont="1" applyFill="1" applyBorder="1" applyAlignment="1" applyProtection="1">
      <alignment horizontal="left"/>
    </xf>
    <xf numFmtId="4" fontId="4" fillId="9" borderId="10" xfId="3" applyNumberFormat="1" applyFont="1" applyFill="1" applyBorder="1" applyAlignment="1" applyProtection="1">
      <alignment horizontal="left"/>
    </xf>
    <xf numFmtId="2" fontId="4" fillId="10" borderId="1" xfId="3" applyNumberFormat="1" applyFont="1" applyFill="1" applyBorder="1" applyAlignment="1" applyProtection="1">
      <alignment horizontal="left"/>
    </xf>
    <xf numFmtId="2" fontId="4" fillId="11" borderId="1" xfId="3" applyNumberFormat="1" applyFont="1" applyFill="1" applyBorder="1" applyAlignment="1" applyProtection="1">
      <alignment horizontal="left"/>
    </xf>
    <xf numFmtId="0" fontId="0" fillId="0" borderId="0" xfId="0" applyAlignment="1" applyProtection="1">
      <alignment horizontal="center"/>
      <protection locked="0"/>
    </xf>
    <xf numFmtId="0" fontId="4" fillId="3" borderId="8" xfId="3" applyFont="1" applyFill="1" applyBorder="1" applyAlignment="1" applyProtection="1">
      <alignment horizontal="center" vertical="center"/>
    </xf>
    <xf numFmtId="0" fontId="4" fillId="3" borderId="1" xfId="3" applyFont="1" applyFill="1" applyBorder="1" applyAlignment="1" applyProtection="1">
      <alignment horizontal="center" vertical="center"/>
    </xf>
    <xf numFmtId="49" fontId="3" fillId="0" borderId="9" xfId="3" applyNumberFormat="1" applyFont="1" applyFill="1" applyBorder="1" applyAlignment="1" applyProtection="1">
      <alignment horizontal="center"/>
    </xf>
    <xf numFmtId="0" fontId="3" fillId="0" borderId="1" xfId="3" applyFont="1" applyFill="1" applyBorder="1" applyProtection="1"/>
    <xf numFmtId="0" fontId="3" fillId="0" borderId="1" xfId="3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/>
    </xf>
    <xf numFmtId="2" fontId="3" fillId="0" borderId="1" xfId="1" quotePrefix="1" applyNumberFormat="1" applyFont="1" applyFill="1" applyBorder="1" applyAlignment="1" applyProtection="1">
      <alignment horizontal="right"/>
    </xf>
    <xf numFmtId="0" fontId="3" fillId="0" borderId="1" xfId="3" applyFont="1" applyFill="1" applyBorder="1" applyAlignment="1" applyProtection="1">
      <alignment horizontal="center"/>
    </xf>
    <xf numFmtId="4" fontId="4" fillId="9" borderId="10" xfId="3" applyNumberFormat="1" applyFont="1" applyFill="1" applyBorder="1" applyAlignment="1" applyProtection="1">
      <alignment horizontal="center"/>
    </xf>
    <xf numFmtId="0" fontId="4" fillId="3" borderId="6" xfId="3" applyFont="1" applyFill="1" applyBorder="1" applyAlignment="1" applyProtection="1">
      <alignment horizontal="center" vertical="center"/>
    </xf>
    <xf numFmtId="2" fontId="4" fillId="6" borderId="12" xfId="3" applyNumberFormat="1" applyFont="1" applyFill="1" applyBorder="1" applyAlignment="1" applyProtection="1">
      <alignment horizontal="center"/>
    </xf>
    <xf numFmtId="0" fontId="4" fillId="3" borderId="19" xfId="3" applyFont="1" applyFill="1" applyBorder="1" applyAlignment="1" applyProtection="1">
      <alignment horizontal="center" vertical="center"/>
    </xf>
    <xf numFmtId="0" fontId="4" fillId="3" borderId="19" xfId="1" applyFont="1" applyFill="1" applyBorder="1" applyAlignment="1" applyProtection="1">
      <alignment horizontal="center"/>
    </xf>
    <xf numFmtId="0" fontId="11" fillId="0" borderId="0" xfId="0" applyFont="1" applyProtection="1"/>
    <xf numFmtId="0" fontId="0" fillId="0" borderId="0" xfId="0" applyProtection="1">
      <protection locked="0"/>
    </xf>
    <xf numFmtId="0" fontId="2" fillId="0" borderId="11" xfId="3" applyFont="1" applyFill="1" applyBorder="1" applyAlignment="1" applyProtection="1">
      <alignment horizontal="center" textRotation="90" wrapText="1"/>
    </xf>
    <xf numFmtId="0" fontId="2" fillId="0" borderId="6" xfId="3" applyFont="1" applyFill="1" applyBorder="1" applyAlignment="1" applyProtection="1">
      <alignment horizontal="center" textRotation="90" wrapText="1"/>
    </xf>
    <xf numFmtId="0" fontId="2" fillId="0" borderId="12" xfId="3" applyFont="1" applyFill="1" applyBorder="1" applyAlignment="1" applyProtection="1">
      <alignment horizontal="center" textRotation="90" wrapText="1"/>
    </xf>
    <xf numFmtId="0" fontId="3" fillId="2" borderId="0" xfId="3" applyFont="1" applyFill="1" applyBorder="1" applyAlignment="1" applyProtection="1">
      <alignment horizontal="right" indent="1"/>
    </xf>
    <xf numFmtId="49" fontId="4" fillId="0" borderId="7" xfId="3" applyNumberFormat="1" applyFont="1" applyFill="1" applyBorder="1" applyAlignment="1" applyProtection="1">
      <alignment horizontal="center"/>
    </xf>
    <xf numFmtId="0" fontId="4" fillId="0" borderId="8" xfId="3" applyFont="1" applyFill="1" applyBorder="1" applyProtection="1"/>
    <xf numFmtId="0" fontId="4" fillId="0" borderId="8" xfId="3" applyFont="1" applyFill="1" applyBorder="1" applyAlignment="1" applyProtection="1">
      <alignment horizontal="center"/>
    </xf>
    <xf numFmtId="2" fontId="4" fillId="0" borderId="8" xfId="3" applyNumberFormat="1" applyFont="1" applyFill="1" applyBorder="1" applyAlignment="1" applyProtection="1">
      <alignment horizontal="right"/>
    </xf>
    <xf numFmtId="2" fontId="3" fillId="0" borderId="8" xfId="3" applyNumberFormat="1" applyFont="1" applyFill="1" applyBorder="1" applyAlignment="1" applyProtection="1">
      <alignment horizontal="right" indent="1"/>
    </xf>
    <xf numFmtId="2" fontId="4" fillId="11" borderId="8" xfId="3" applyNumberFormat="1" applyFont="1" applyFill="1" applyBorder="1" applyAlignment="1" applyProtection="1">
      <alignment horizontal="center"/>
    </xf>
    <xf numFmtId="1" fontId="4" fillId="0" borderId="13" xfId="3" applyNumberFormat="1" applyFont="1" applyFill="1" applyBorder="1" applyAlignment="1" applyProtection="1">
      <alignment horizontal="center"/>
    </xf>
    <xf numFmtId="49" fontId="4" fillId="0" borderId="9" xfId="3" applyNumberFormat="1" applyFont="1" applyFill="1" applyBorder="1" applyAlignment="1" applyProtection="1">
      <alignment horizontal="center"/>
    </xf>
    <xf numFmtId="0" fontId="4" fillId="0" borderId="1" xfId="3" applyFont="1" applyFill="1" applyBorder="1" applyProtection="1"/>
    <xf numFmtId="0" fontId="4" fillId="0" borderId="1" xfId="3" applyFont="1" applyFill="1" applyBorder="1" applyAlignment="1" applyProtection="1">
      <alignment horizontal="center"/>
    </xf>
    <xf numFmtId="2" fontId="4" fillId="0" borderId="1" xfId="3" applyNumberFormat="1" applyFont="1" applyFill="1" applyBorder="1" applyAlignment="1" applyProtection="1">
      <alignment horizontal="right"/>
    </xf>
    <xf numFmtId="2" fontId="3" fillId="0" borderId="1" xfId="3" applyNumberFormat="1" applyFont="1" applyFill="1" applyBorder="1" applyAlignment="1" applyProtection="1">
      <alignment horizontal="right" indent="1"/>
    </xf>
    <xf numFmtId="0" fontId="3" fillId="12" borderId="1" xfId="3" applyFont="1" applyFill="1" applyBorder="1" applyAlignment="1" applyProtection="1">
      <alignment horizontal="right" indent="1"/>
      <protection locked="0"/>
    </xf>
    <xf numFmtId="2" fontId="4" fillId="11" borderId="1" xfId="3" applyNumberFormat="1" applyFont="1" applyFill="1" applyBorder="1" applyAlignment="1" applyProtection="1">
      <alignment horizontal="center"/>
    </xf>
    <xf numFmtId="1" fontId="4" fillId="0" borderId="10" xfId="3" applyNumberFormat="1" applyFont="1" applyFill="1" applyBorder="1" applyAlignment="1" applyProtection="1">
      <alignment horizontal="center"/>
    </xf>
    <xf numFmtId="2" fontId="4" fillId="6" borderId="1" xfId="3" applyNumberFormat="1" applyFont="1" applyFill="1" applyBorder="1" applyAlignment="1" applyProtection="1">
      <alignment horizontal="center"/>
    </xf>
    <xf numFmtId="2" fontId="4" fillId="7" borderId="1" xfId="3" applyNumberFormat="1" applyFont="1" applyFill="1" applyBorder="1" applyAlignment="1" applyProtection="1">
      <alignment horizontal="center"/>
    </xf>
    <xf numFmtId="0" fontId="4" fillId="2" borderId="1" xfId="3" applyFont="1" applyFill="1" applyBorder="1" applyAlignment="1" applyProtection="1">
      <alignment horizontal="center"/>
    </xf>
    <xf numFmtId="2" fontId="4" fillId="2" borderId="1" xfId="3" applyNumberFormat="1" applyFont="1" applyFill="1" applyBorder="1" applyAlignment="1" applyProtection="1">
      <alignment horizontal="right"/>
    </xf>
    <xf numFmtId="1" fontId="4" fillId="2" borderId="10" xfId="3" applyNumberFormat="1" applyFont="1" applyFill="1" applyBorder="1" applyAlignment="1" applyProtection="1">
      <alignment horizontal="center"/>
    </xf>
    <xf numFmtId="0" fontId="4" fillId="3" borderId="1" xfId="3" applyFont="1" applyFill="1" applyBorder="1" applyAlignment="1" applyProtection="1">
      <alignment vertical="center" wrapText="1"/>
    </xf>
    <xf numFmtId="2" fontId="4" fillId="2" borderId="1" xfId="3" applyNumberFormat="1" applyFont="1" applyFill="1" applyBorder="1" applyProtection="1"/>
    <xf numFmtId="2" fontId="4" fillId="0" borderId="1" xfId="3" applyNumberFormat="1" applyFont="1" applyFill="1" applyBorder="1" applyProtection="1"/>
    <xf numFmtId="0" fontId="4" fillId="3" borderId="1" xfId="3" applyFont="1" applyFill="1" applyBorder="1" applyAlignment="1" applyProtection="1">
      <alignment horizontal="center"/>
    </xf>
    <xf numFmtId="2" fontId="4" fillId="3" borderId="1" xfId="3" applyNumberFormat="1" applyFont="1" applyFill="1" applyBorder="1" applyProtection="1"/>
    <xf numFmtId="1" fontId="4" fillId="3" borderId="10" xfId="3" applyNumberFormat="1" applyFont="1" applyFill="1" applyBorder="1" applyAlignment="1" applyProtection="1">
      <alignment horizontal="center"/>
    </xf>
    <xf numFmtId="0" fontId="4" fillId="3" borderId="6" xfId="3" applyFont="1" applyFill="1" applyBorder="1" applyAlignment="1" applyProtection="1">
      <alignment horizontal="center"/>
    </xf>
    <xf numFmtId="2" fontId="4" fillId="3" borderId="6" xfId="3" applyNumberFormat="1" applyFont="1" applyFill="1" applyBorder="1" applyProtection="1"/>
    <xf numFmtId="2" fontId="3" fillId="0" borderId="6" xfId="3" applyNumberFormat="1" applyFont="1" applyFill="1" applyBorder="1" applyAlignment="1" applyProtection="1">
      <alignment horizontal="right" indent="1"/>
    </xf>
    <xf numFmtId="0" fontId="3" fillId="12" borderId="6" xfId="3" applyFont="1" applyFill="1" applyBorder="1" applyAlignment="1" applyProtection="1">
      <alignment horizontal="right" indent="1"/>
      <protection locked="0"/>
    </xf>
    <xf numFmtId="2" fontId="4" fillId="11" borderId="6" xfId="3" applyNumberFormat="1" applyFont="1" applyFill="1" applyBorder="1" applyAlignment="1" applyProtection="1">
      <alignment horizontal="center"/>
    </xf>
    <xf numFmtId="1" fontId="4" fillId="3" borderId="12" xfId="3" applyNumberFormat="1" applyFont="1" applyFill="1" applyBorder="1" applyAlignment="1" applyProtection="1">
      <alignment horizontal="center"/>
    </xf>
    <xf numFmtId="2" fontId="4" fillId="0" borderId="0" xfId="0" applyNumberFormat="1" applyFont="1" applyBorder="1" applyProtection="1"/>
    <xf numFmtId="0" fontId="4" fillId="2" borderId="7" xfId="3" applyFont="1" applyFill="1" applyBorder="1" applyAlignment="1" applyProtection="1">
      <alignment horizontal="center"/>
    </xf>
    <xf numFmtId="0" fontId="4" fillId="2" borderId="8" xfId="3" applyFont="1" applyFill="1" applyBorder="1" applyProtection="1"/>
    <xf numFmtId="0" fontId="4" fillId="2" borderId="8" xfId="3" quotePrefix="1" applyFont="1" applyFill="1" applyBorder="1" applyAlignment="1" applyProtection="1">
      <alignment horizontal="center" vertical="center"/>
    </xf>
    <xf numFmtId="0" fontId="4" fillId="3" borderId="8" xfId="3" applyFont="1" applyFill="1" applyBorder="1" applyAlignment="1" applyProtection="1">
      <alignment horizontal="center"/>
    </xf>
    <xf numFmtId="2" fontId="4" fillId="3" borderId="8" xfId="3" applyNumberFormat="1" applyFont="1" applyFill="1" applyBorder="1" applyAlignment="1" applyProtection="1">
      <alignment horizontal="right"/>
    </xf>
    <xf numFmtId="0" fontId="3" fillId="12" borderId="8" xfId="3" applyFont="1" applyFill="1" applyBorder="1" applyAlignment="1" applyProtection="1">
      <alignment horizontal="right" indent="1"/>
      <protection locked="0"/>
    </xf>
    <xf numFmtId="2" fontId="4" fillId="8" borderId="8" xfId="3" applyNumberFormat="1" applyFont="1" applyFill="1" applyBorder="1" applyAlignment="1" applyProtection="1">
      <alignment horizontal="center"/>
    </xf>
    <xf numFmtId="1" fontId="4" fillId="3" borderId="13" xfId="3" applyNumberFormat="1" applyFont="1" applyFill="1" applyBorder="1" applyAlignment="1" applyProtection="1">
      <alignment horizontal="center"/>
    </xf>
    <xf numFmtId="0" fontId="4" fillId="2" borderId="11" xfId="3" applyFont="1" applyFill="1" applyBorder="1" applyAlignment="1" applyProtection="1">
      <alignment horizontal="center"/>
    </xf>
    <xf numFmtId="0" fontId="4" fillId="2" borderId="6" xfId="3" applyFont="1" applyFill="1" applyBorder="1" applyProtection="1"/>
    <xf numFmtId="0" fontId="4" fillId="2" borderId="6" xfId="3" quotePrefix="1" applyFont="1" applyFill="1" applyBorder="1" applyAlignment="1" applyProtection="1">
      <alignment horizontal="center" vertical="center"/>
    </xf>
    <xf numFmtId="2" fontId="4" fillId="3" borderId="6" xfId="3" applyNumberFormat="1" applyFont="1" applyFill="1" applyBorder="1" applyAlignment="1" applyProtection="1">
      <alignment horizontal="right"/>
    </xf>
    <xf numFmtId="0" fontId="4" fillId="0" borderId="6" xfId="3" applyFont="1" applyFill="1" applyBorder="1" applyAlignment="1" applyProtection="1">
      <alignment horizontal="center"/>
    </xf>
    <xf numFmtId="2" fontId="4" fillId="8" borderId="6" xfId="3" applyNumberFormat="1" applyFont="1" applyFill="1" applyBorder="1" applyAlignment="1" applyProtection="1">
      <alignment horizontal="center"/>
    </xf>
    <xf numFmtId="0" fontId="4" fillId="0" borderId="0" xfId="3" applyFont="1" applyFill="1" applyBorder="1" applyAlignment="1" applyProtection="1">
      <alignment horizontal="center"/>
    </xf>
    <xf numFmtId="2" fontId="4" fillId="0" borderId="0" xfId="3" applyNumberFormat="1" applyFont="1" applyFill="1" applyBorder="1" applyAlignment="1" applyProtection="1">
      <alignment horizontal="right"/>
    </xf>
    <xf numFmtId="2" fontId="4" fillId="3" borderId="1" xfId="3" applyNumberFormat="1" applyFont="1" applyFill="1" applyBorder="1" applyAlignment="1" applyProtection="1">
      <alignment horizontal="right"/>
    </xf>
    <xf numFmtId="2" fontId="4" fillId="8" borderId="1" xfId="3" applyNumberFormat="1" applyFont="1" applyFill="1" applyBorder="1" applyAlignment="1" applyProtection="1">
      <alignment horizontal="center"/>
    </xf>
    <xf numFmtId="49" fontId="4" fillId="3" borderId="0" xfId="3" applyNumberFormat="1" applyFont="1" applyFill="1" applyBorder="1" applyAlignment="1" applyProtection="1">
      <alignment horizontal="center"/>
    </xf>
    <xf numFmtId="0" fontId="4" fillId="3" borderId="0" xfId="3" applyFont="1" applyFill="1" applyBorder="1" applyProtection="1"/>
    <xf numFmtId="0" fontId="4" fillId="3" borderId="0" xfId="3" applyFont="1" applyFill="1" applyBorder="1" applyAlignment="1" applyProtection="1">
      <alignment horizontal="center"/>
    </xf>
    <xf numFmtId="2" fontId="4" fillId="3" borderId="0" xfId="3" applyNumberFormat="1" applyFont="1" applyFill="1" applyBorder="1" applyProtection="1"/>
    <xf numFmtId="0" fontId="4" fillId="4" borderId="0" xfId="3" applyFont="1" applyFill="1" applyBorder="1" applyAlignment="1" applyProtection="1">
      <alignment horizontal="center"/>
    </xf>
    <xf numFmtId="1" fontId="4" fillId="3" borderId="0" xfId="3" applyNumberFormat="1" applyFont="1" applyFill="1" applyBorder="1" applyAlignment="1" applyProtection="1">
      <alignment horizontal="center"/>
    </xf>
    <xf numFmtId="0" fontId="2" fillId="2" borderId="0" xfId="3" applyFont="1" applyFill="1" applyAlignment="1" applyProtection="1">
      <alignment horizontal="right" indent="1"/>
    </xf>
    <xf numFmtId="0" fontId="2" fillId="2" borderId="0" xfId="3" applyFont="1" applyFill="1" applyAlignment="1" applyProtection="1">
      <alignment horizontal="right" indent="1"/>
      <protection locked="0"/>
    </xf>
    <xf numFmtId="49" fontId="4" fillId="2" borderId="7" xfId="3" applyNumberFormat="1" applyFont="1" applyFill="1" applyBorder="1" applyAlignment="1" applyProtection="1">
      <alignment horizontal="center"/>
    </xf>
    <xf numFmtId="0" fontId="4" fillId="2" borderId="8" xfId="3" applyFont="1" applyFill="1" applyBorder="1" applyAlignment="1" applyProtection="1">
      <alignment horizontal="center"/>
    </xf>
    <xf numFmtId="4" fontId="4" fillId="2" borderId="8" xfId="3" applyNumberFormat="1" applyFont="1" applyFill="1" applyBorder="1" applyProtection="1"/>
    <xf numFmtId="2" fontId="4" fillId="6" borderId="8" xfId="3" applyNumberFormat="1" applyFont="1" applyFill="1" applyBorder="1" applyAlignment="1" applyProtection="1">
      <alignment horizontal="center"/>
    </xf>
    <xf numFmtId="1" fontId="4" fillId="2" borderId="13" xfId="3" applyNumberFormat="1" applyFont="1" applyFill="1" applyBorder="1" applyAlignment="1" applyProtection="1">
      <alignment horizontal="center"/>
    </xf>
    <xf numFmtId="0" fontId="4" fillId="2" borderId="1" xfId="3" applyFont="1" applyFill="1" applyBorder="1" applyProtection="1"/>
    <xf numFmtId="4" fontId="4" fillId="2" borderId="1" xfId="3" applyNumberFormat="1" applyFont="1" applyFill="1" applyBorder="1" applyProtection="1"/>
    <xf numFmtId="49" fontId="4" fillId="2" borderId="9" xfId="3" applyNumberFormat="1" applyFont="1" applyFill="1" applyBorder="1" applyAlignment="1" applyProtection="1">
      <alignment horizontal="center"/>
    </xf>
    <xf numFmtId="4" fontId="4" fillId="9" borderId="1" xfId="3" applyNumberFormat="1" applyFont="1" applyFill="1" applyBorder="1" applyAlignment="1" applyProtection="1">
      <alignment horizontal="center"/>
    </xf>
    <xf numFmtId="4" fontId="3" fillId="0" borderId="1" xfId="3" applyNumberFormat="1" applyFont="1" applyFill="1" applyBorder="1" applyProtection="1"/>
    <xf numFmtId="1" fontId="3" fillId="0" borderId="10" xfId="3" applyNumberFormat="1" applyFont="1" applyFill="1" applyBorder="1" applyAlignment="1" applyProtection="1">
      <alignment horizontal="center"/>
    </xf>
    <xf numFmtId="49" fontId="4" fillId="2" borderId="11" xfId="3" applyNumberFormat="1" applyFont="1" applyFill="1" applyBorder="1" applyAlignment="1" applyProtection="1">
      <alignment horizontal="center"/>
    </xf>
    <xf numFmtId="0" fontId="4" fillId="2" borderId="6" xfId="3" applyFont="1" applyFill="1" applyBorder="1" applyAlignment="1" applyProtection="1">
      <alignment horizontal="center"/>
    </xf>
    <xf numFmtId="4" fontId="4" fillId="2" borderId="6" xfId="3" applyNumberFormat="1" applyFont="1" applyFill="1" applyBorder="1" applyProtection="1"/>
    <xf numFmtId="2" fontId="4" fillId="6" borderId="6" xfId="3" applyNumberFormat="1" applyFont="1" applyFill="1" applyBorder="1" applyAlignment="1" applyProtection="1">
      <alignment horizontal="center"/>
    </xf>
    <xf numFmtId="1" fontId="4" fillId="2" borderId="12" xfId="3" applyNumberFormat="1" applyFont="1" applyFill="1" applyBorder="1" applyAlignment="1" applyProtection="1">
      <alignment horizontal="center"/>
    </xf>
    <xf numFmtId="4" fontId="11" fillId="0" borderId="0" xfId="0" applyNumberFormat="1" applyFont="1" applyProtection="1"/>
    <xf numFmtId="0" fontId="0" fillId="0" borderId="8" xfId="0" applyFill="1" applyBorder="1" applyProtection="1"/>
    <xf numFmtId="4" fontId="4" fillId="0" borderId="8" xfId="3" applyNumberFormat="1" applyFont="1" applyFill="1" applyBorder="1" applyProtection="1"/>
    <xf numFmtId="0" fontId="4" fillId="0" borderId="8" xfId="0" applyFont="1" applyFill="1" applyBorder="1" applyAlignment="1" applyProtection="1">
      <alignment horizontal="center" vertical="center"/>
    </xf>
    <xf numFmtId="2" fontId="11" fillId="0" borderId="1" xfId="0" applyNumberFormat="1" applyFont="1" applyBorder="1" applyAlignment="1" applyProtection="1">
      <alignment horizontal="center"/>
    </xf>
    <xf numFmtId="0" fontId="0" fillId="0" borderId="1" xfId="0" applyBorder="1" applyProtection="1"/>
    <xf numFmtId="0" fontId="3" fillId="2" borderId="0" xfId="3" applyFont="1" applyFill="1" applyAlignment="1" applyProtection="1">
      <alignment horizontal="right" indent="1"/>
    </xf>
    <xf numFmtId="0" fontId="3" fillId="2" borderId="0" xfId="3" applyFont="1" applyFill="1" applyAlignment="1" applyProtection="1">
      <alignment horizontal="right" indent="1"/>
      <protection locked="0"/>
    </xf>
    <xf numFmtId="2" fontId="4" fillId="10" borderId="8" xfId="3" applyNumberFormat="1" applyFont="1" applyFill="1" applyBorder="1" applyAlignment="1" applyProtection="1">
      <alignment horizontal="center"/>
    </xf>
    <xf numFmtId="0" fontId="4" fillId="2" borderId="9" xfId="3" applyFont="1" applyFill="1" applyBorder="1" applyAlignment="1" applyProtection="1">
      <alignment horizontal="center"/>
    </xf>
    <xf numFmtId="2" fontId="4" fillId="10" borderId="1" xfId="3" applyNumberFormat="1" applyFont="1" applyFill="1" applyBorder="1" applyAlignment="1" applyProtection="1">
      <alignment horizontal="center"/>
    </xf>
    <xf numFmtId="0" fontId="4" fillId="0" borderId="9" xfId="3" applyFont="1" applyFill="1" applyBorder="1" applyAlignment="1" applyProtection="1">
      <alignment horizontal="center"/>
    </xf>
    <xf numFmtId="4" fontId="4" fillId="0" borderId="1" xfId="3" applyNumberFormat="1" applyFont="1" applyFill="1" applyBorder="1" applyProtection="1"/>
    <xf numFmtId="4" fontId="4" fillId="2" borderId="1" xfId="3" quotePrefix="1" applyNumberFormat="1" applyFont="1" applyFill="1" applyBorder="1" applyAlignment="1" applyProtection="1">
      <alignment horizontal="right" vertical="center"/>
    </xf>
    <xf numFmtId="1" fontId="4" fillId="2" borderId="10" xfId="3" quotePrefix="1" applyNumberFormat="1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/>
    </xf>
    <xf numFmtId="0" fontId="3" fillId="2" borderId="1" xfId="3" applyFont="1" applyFill="1" applyBorder="1" applyProtection="1"/>
    <xf numFmtId="2" fontId="4" fillId="10" borderId="6" xfId="3" applyNumberFormat="1" applyFont="1" applyFill="1" applyBorder="1" applyAlignment="1" applyProtection="1">
      <alignment horizontal="center"/>
    </xf>
    <xf numFmtId="49" fontId="4" fillId="13" borderId="7" xfId="3" applyNumberFormat="1" applyFont="1" applyFill="1" applyBorder="1" applyAlignment="1" applyProtection="1">
      <alignment horizontal="center"/>
    </xf>
    <xf numFmtId="0" fontId="4" fillId="13" borderId="8" xfId="3" applyFont="1" applyFill="1" applyBorder="1" applyProtection="1"/>
    <xf numFmtId="0" fontId="4" fillId="14" borderId="8" xfId="3" applyFont="1" applyFill="1" applyBorder="1" applyAlignment="1" applyProtection="1">
      <alignment horizontal="center"/>
    </xf>
    <xf numFmtId="2" fontId="11" fillId="0" borderId="8" xfId="0" applyNumberFormat="1" applyFont="1" applyBorder="1" applyAlignment="1" applyProtection="1">
      <alignment horizontal="center"/>
    </xf>
    <xf numFmtId="49" fontId="4" fillId="13" borderId="9" xfId="3" applyNumberFormat="1" applyFont="1" applyFill="1" applyBorder="1" applyAlignment="1" applyProtection="1">
      <alignment horizontal="center"/>
    </xf>
    <xf numFmtId="0" fontId="4" fillId="13" borderId="1" xfId="3" applyFont="1" applyFill="1" applyBorder="1" applyProtection="1"/>
    <xf numFmtId="0" fontId="4" fillId="14" borderId="1" xfId="3" applyFont="1" applyFill="1" applyBorder="1" applyAlignment="1" applyProtection="1">
      <alignment horizontal="center"/>
    </xf>
    <xf numFmtId="49" fontId="4" fillId="15" borderId="9" xfId="3" applyNumberFormat="1" applyFont="1" applyFill="1" applyBorder="1" applyAlignment="1" applyProtection="1">
      <alignment horizontal="center"/>
    </xf>
    <xf numFmtId="0" fontId="4" fillId="15" borderId="1" xfId="3" applyFont="1" applyFill="1" applyBorder="1" applyProtection="1"/>
    <xf numFmtId="0" fontId="4" fillId="15" borderId="1" xfId="3" applyFont="1" applyFill="1" applyBorder="1" applyAlignment="1" applyProtection="1">
      <alignment horizontal="center"/>
    </xf>
    <xf numFmtId="49" fontId="4" fillId="13" borderId="11" xfId="3" applyNumberFormat="1" applyFont="1" applyFill="1" applyBorder="1" applyAlignment="1" applyProtection="1">
      <alignment horizontal="center"/>
    </xf>
    <xf numFmtId="0" fontId="4" fillId="13" borderId="6" xfId="3" applyFont="1" applyFill="1" applyBorder="1" applyProtection="1"/>
    <xf numFmtId="0" fontId="4" fillId="14" borderId="6" xfId="3" applyFont="1" applyFill="1" applyBorder="1" applyAlignment="1" applyProtection="1">
      <alignment horizontal="center"/>
    </xf>
    <xf numFmtId="2" fontId="11" fillId="0" borderId="6" xfId="0" applyNumberFormat="1" applyFont="1" applyBorder="1" applyAlignment="1" applyProtection="1">
      <alignment horizontal="center"/>
    </xf>
    <xf numFmtId="0" fontId="4" fillId="2" borderId="0" xfId="3" applyFont="1" applyFill="1" applyBorder="1" applyAlignment="1" applyProtection="1">
      <alignment horizontal="center"/>
    </xf>
    <xf numFmtId="4" fontId="4" fillId="2" borderId="0" xfId="3" applyNumberFormat="1" applyFont="1" applyFill="1" applyBorder="1" applyProtection="1"/>
    <xf numFmtId="0" fontId="4" fillId="14" borderId="0" xfId="3" applyFont="1" applyFill="1" applyBorder="1" applyAlignment="1" applyProtection="1">
      <alignment horizontal="center"/>
    </xf>
    <xf numFmtId="1" fontId="4" fillId="2" borderId="0" xfId="3" applyNumberFormat="1" applyFont="1" applyFill="1" applyBorder="1" applyAlignment="1" applyProtection="1">
      <alignment horizontal="center"/>
    </xf>
    <xf numFmtId="0" fontId="3" fillId="0" borderId="0" xfId="3" applyFont="1" applyFill="1" applyProtection="1"/>
    <xf numFmtId="0" fontId="3" fillId="0" borderId="8" xfId="3" applyFont="1" applyFill="1" applyBorder="1" applyAlignment="1" applyProtection="1">
      <alignment horizontal="center"/>
    </xf>
    <xf numFmtId="2" fontId="3" fillId="0" borderId="8" xfId="4" applyNumberFormat="1" applyFont="1" applyFill="1" applyBorder="1" applyAlignment="1" applyProtection="1"/>
    <xf numFmtId="0" fontId="3" fillId="0" borderId="8" xfId="3" applyFont="1" applyFill="1" applyBorder="1" applyAlignment="1" applyProtection="1"/>
    <xf numFmtId="0" fontId="3" fillId="0" borderId="8" xfId="3" applyFont="1" applyFill="1" applyBorder="1" applyAlignment="1" applyProtection="1">
      <alignment horizontal="right" indent="1"/>
    </xf>
    <xf numFmtId="164" fontId="3" fillId="0" borderId="8" xfId="4" applyNumberFormat="1" applyFont="1" applyFill="1" applyBorder="1" applyAlignment="1" applyProtection="1">
      <alignment horizontal="right" indent="1"/>
    </xf>
    <xf numFmtId="1" fontId="3" fillId="0" borderId="13" xfId="4" applyNumberFormat="1" applyFont="1" applyFill="1" applyBorder="1" applyAlignment="1" applyProtection="1">
      <alignment horizontal="center"/>
    </xf>
    <xf numFmtId="0" fontId="2" fillId="0" borderId="0" xfId="3" applyFont="1" applyFill="1" applyProtection="1"/>
    <xf numFmtId="2" fontId="3" fillId="0" borderId="1" xfId="4" applyNumberFormat="1" applyFont="1" applyFill="1" applyBorder="1" applyAlignment="1" applyProtection="1"/>
    <xf numFmtId="0" fontId="3" fillId="0" borderId="1" xfId="3" applyFont="1" applyFill="1" applyBorder="1" applyAlignment="1" applyProtection="1">
      <alignment horizontal="right" indent="1"/>
    </xf>
    <xf numFmtId="164" fontId="3" fillId="0" borderId="1" xfId="4" applyNumberFormat="1" applyFont="1" applyFill="1" applyBorder="1" applyAlignment="1" applyProtection="1">
      <alignment horizontal="right" indent="1"/>
    </xf>
    <xf numFmtId="1" fontId="3" fillId="0" borderId="10" xfId="4" applyNumberFormat="1" applyFont="1" applyFill="1" applyBorder="1" applyAlignment="1" applyProtection="1">
      <alignment horizontal="center"/>
    </xf>
    <xf numFmtId="0" fontId="3" fillId="0" borderId="6" xfId="3" applyFont="1" applyFill="1" applyBorder="1" applyAlignment="1" applyProtection="1">
      <alignment horizontal="center"/>
    </xf>
    <xf numFmtId="2" fontId="3" fillId="0" borderId="6" xfId="4" applyNumberFormat="1" applyFont="1" applyFill="1" applyBorder="1" applyAlignment="1" applyProtection="1"/>
    <xf numFmtId="0" fontId="3" fillId="0" borderId="6" xfId="3" applyFont="1" applyFill="1" applyBorder="1" applyAlignment="1" applyProtection="1">
      <alignment horizontal="right" indent="1"/>
    </xf>
    <xf numFmtId="164" fontId="3" fillId="0" borderId="6" xfId="4" applyNumberFormat="1" applyFont="1" applyFill="1" applyBorder="1" applyAlignment="1" applyProtection="1">
      <alignment horizontal="right" indent="1"/>
    </xf>
    <xf numFmtId="1" fontId="3" fillId="0" borderId="12" xfId="4" applyNumberFormat="1" applyFont="1" applyFill="1" applyBorder="1" applyAlignment="1" applyProtection="1">
      <alignment horizontal="center"/>
    </xf>
    <xf numFmtId="0" fontId="2" fillId="0" borderId="5" xfId="3" applyFont="1" applyFill="1" applyBorder="1" applyAlignment="1" applyProtection="1">
      <alignment horizontal="center"/>
    </xf>
    <xf numFmtId="0" fontId="2" fillId="0" borderId="22" xfId="3" applyFont="1" applyFill="1" applyBorder="1" applyAlignment="1" applyProtection="1">
      <alignment horizontal="center"/>
    </xf>
    <xf numFmtId="0" fontId="2" fillId="0" borderId="4" xfId="3" applyFont="1" applyFill="1" applyBorder="1" applyAlignment="1" applyProtection="1">
      <alignment horizontal="center"/>
    </xf>
    <xf numFmtId="2" fontId="2" fillId="0" borderId="16" xfId="3" applyNumberFormat="1" applyFont="1" applyFill="1" applyBorder="1" applyAlignment="1" applyProtection="1">
      <alignment horizontal="right"/>
    </xf>
    <xf numFmtId="0" fontId="3" fillId="0" borderId="5" xfId="3" applyFont="1" applyFill="1" applyBorder="1" applyAlignment="1" applyProtection="1"/>
    <xf numFmtId="0" fontId="3" fillId="0" borderId="26" xfId="3" applyFont="1" applyFill="1" applyBorder="1" applyAlignment="1" applyProtection="1"/>
    <xf numFmtId="0" fontId="2" fillId="0" borderId="22" xfId="3" applyFont="1" applyFill="1" applyBorder="1" applyAlignment="1" applyProtection="1">
      <alignment horizontal="right" indent="1"/>
    </xf>
    <xf numFmtId="0" fontId="3" fillId="0" borderId="22" xfId="3" applyFont="1" applyFill="1" applyBorder="1" applyAlignment="1" applyProtection="1">
      <alignment horizontal="right" indent="1"/>
    </xf>
    <xf numFmtId="164" fontId="2" fillId="0" borderId="22" xfId="4" applyNumberFormat="1" applyFont="1" applyFill="1" applyBorder="1" applyAlignment="1" applyProtection="1">
      <alignment horizontal="right" indent="1"/>
    </xf>
    <xf numFmtId="1" fontId="2" fillId="0" borderId="16" xfId="3" applyNumberFormat="1" applyFont="1" applyFill="1" applyBorder="1" applyAlignment="1" applyProtection="1">
      <alignment horizontal="center"/>
    </xf>
    <xf numFmtId="0" fontId="3" fillId="0" borderId="0" xfId="3" applyFont="1" applyFill="1" applyAlignment="1" applyProtection="1">
      <alignment horizontal="right" indent="1"/>
    </xf>
    <xf numFmtId="0" fontId="3" fillId="0" borderId="0" xfId="3" applyFont="1" applyFill="1" applyAlignment="1" applyProtection="1">
      <alignment horizontal="center"/>
    </xf>
    <xf numFmtId="1" fontId="3" fillId="0" borderId="0" xfId="3" applyNumberFormat="1" applyFont="1" applyFill="1" applyAlignment="1" applyProtection="1">
      <alignment horizontal="center"/>
    </xf>
    <xf numFmtId="0" fontId="10" fillId="0" borderId="0" xfId="0" applyFont="1" applyAlignment="1" applyProtection="1">
      <alignment horizontal="left" vertical="center" indent="2"/>
    </xf>
    <xf numFmtId="0" fontId="3" fillId="2" borderId="24" xfId="3" applyFont="1" applyFill="1" applyBorder="1" applyAlignment="1" applyProtection="1">
      <alignment horizontal="right" indent="1"/>
    </xf>
    <xf numFmtId="0" fontId="14" fillId="2" borderId="0" xfId="0" applyFont="1" applyFill="1" applyAlignment="1" applyProtection="1">
      <alignment vertical="top"/>
    </xf>
    <xf numFmtId="0" fontId="2" fillId="2" borderId="0" xfId="0" applyFont="1" applyFill="1" applyAlignment="1" applyProtection="1">
      <alignment vertical="top"/>
    </xf>
    <xf numFmtId="0" fontId="2" fillId="2" borderId="0" xfId="0" applyFont="1" applyFill="1" applyAlignment="1" applyProtection="1">
      <alignment horizontal="right" vertical="top"/>
    </xf>
    <xf numFmtId="0" fontId="2" fillId="2" borderId="0" xfId="0" applyFont="1" applyFill="1" applyAlignment="1" applyProtection="1"/>
    <xf numFmtId="0" fontId="14" fillId="2" borderId="0" xfId="0" applyFont="1" applyFill="1" applyAlignment="1" applyProtection="1">
      <alignment horizontal="right" vertical="top"/>
    </xf>
    <xf numFmtId="0" fontId="8" fillId="0" borderId="0" xfId="0" applyFont="1"/>
    <xf numFmtId="0" fontId="0" fillId="0" borderId="0" xfId="0" applyAlignment="1">
      <alignment horizontal="right"/>
    </xf>
    <xf numFmtId="0" fontId="15" fillId="0" borderId="0" xfId="0" applyFont="1"/>
    <xf numFmtId="0" fontId="16" fillId="0" borderId="0" xfId="0" applyFont="1"/>
    <xf numFmtId="0" fontId="15" fillId="0" borderId="1" xfId="0" applyFont="1" applyBorder="1" applyAlignment="1">
      <alignment horizontal="right"/>
    </xf>
    <xf numFmtId="2" fontId="15" fillId="0" borderId="1" xfId="0" applyNumberFormat="1" applyFont="1" applyBorder="1" applyAlignment="1">
      <alignment horizontal="right"/>
    </xf>
    <xf numFmtId="0" fontId="9" fillId="0" borderId="0" xfId="0" applyFont="1"/>
    <xf numFmtId="2" fontId="12" fillId="0" borderId="0" xfId="0" applyNumberFormat="1" applyFont="1" applyProtection="1"/>
    <xf numFmtId="164" fontId="17" fillId="0" borderId="1" xfId="4" applyNumberFormat="1" applyFont="1" applyFill="1" applyBorder="1" applyAlignment="1" applyProtection="1">
      <alignment horizontal="right"/>
    </xf>
    <xf numFmtId="0" fontId="16" fillId="0" borderId="8" xfId="0" applyFont="1" applyBorder="1"/>
    <xf numFmtId="0" fontId="16" fillId="0" borderId="13" xfId="0" applyFont="1" applyBorder="1"/>
    <xf numFmtId="164" fontId="15" fillId="0" borderId="10" xfId="0" applyNumberFormat="1" applyFont="1" applyBorder="1" applyAlignment="1">
      <alignment horizontal="right"/>
    </xf>
    <xf numFmtId="0" fontId="15" fillId="16" borderId="6" xfId="0" applyFont="1" applyFill="1" applyBorder="1" applyAlignment="1">
      <alignment horizontal="right"/>
    </xf>
    <xf numFmtId="164" fontId="17" fillId="16" borderId="6" xfId="4" applyNumberFormat="1" applyFont="1" applyFill="1" applyBorder="1" applyAlignment="1" applyProtection="1">
      <alignment horizontal="right"/>
    </xf>
    <xf numFmtId="164" fontId="15" fillId="16" borderId="12" xfId="0" applyNumberFormat="1" applyFont="1" applyFill="1" applyBorder="1" applyAlignment="1">
      <alignment horizontal="right"/>
    </xf>
    <xf numFmtId="0" fontId="0" fillId="0" borderId="8" xfId="0" applyBorder="1"/>
    <xf numFmtId="0" fontId="0" fillId="0" borderId="13" xfId="0" applyBorder="1"/>
    <xf numFmtId="0" fontId="9" fillId="0" borderId="9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8" fillId="12" borderId="12" xfId="3" applyFont="1" applyFill="1" applyBorder="1" applyAlignment="1" applyProtection="1">
      <alignment horizontal="right" indent="1"/>
      <protection locked="0"/>
    </xf>
    <xf numFmtId="0" fontId="0" fillId="0" borderId="35" xfId="0" applyBorder="1" applyProtection="1"/>
    <xf numFmtId="0" fontId="0" fillId="0" borderId="37" xfId="0" applyBorder="1" applyProtection="1"/>
    <xf numFmtId="0" fontId="20" fillId="0" borderId="7" xfId="0" applyFont="1" applyBorder="1"/>
    <xf numFmtId="0" fontId="3" fillId="0" borderId="1" xfId="3" applyFont="1" applyFill="1" applyBorder="1" applyAlignment="1" applyProtection="1"/>
    <xf numFmtId="0" fontId="3" fillId="0" borderId="6" xfId="3" applyFont="1" applyFill="1" applyBorder="1" applyAlignment="1" applyProtection="1"/>
    <xf numFmtId="0" fontId="2" fillId="0" borderId="4" xfId="1" applyFont="1" applyFill="1" applyBorder="1" applyAlignment="1" applyProtection="1">
      <alignment horizontal="center" textRotation="90" wrapText="1"/>
    </xf>
    <xf numFmtId="0" fontId="2" fillId="0" borderId="16" xfId="1" applyFont="1" applyFill="1" applyBorder="1" applyAlignment="1" applyProtection="1">
      <alignment horizontal="center" textRotation="90" wrapText="1"/>
    </xf>
    <xf numFmtId="0" fontId="0" fillId="0" borderId="3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1" xfId="0" applyBorder="1" applyAlignment="1">
      <alignment horizontal="center"/>
    </xf>
    <xf numFmtId="0" fontId="13" fillId="2" borderId="0" xfId="0" applyFont="1" applyFill="1" applyAlignment="1" applyProtection="1">
      <alignment horizontal="left" vertical="top"/>
    </xf>
    <xf numFmtId="2" fontId="18" fillId="0" borderId="27" xfId="3" applyNumberFormat="1" applyFont="1" applyFill="1" applyBorder="1" applyAlignment="1" applyProtection="1">
      <alignment horizontal="right"/>
    </xf>
    <xf numFmtId="2" fontId="18" fillId="0" borderId="28" xfId="3" applyNumberFormat="1" applyFont="1" applyFill="1" applyBorder="1" applyAlignment="1" applyProtection="1">
      <alignment horizontal="right"/>
    </xf>
    <xf numFmtId="2" fontId="9" fillId="0" borderId="27" xfId="0" applyNumberFormat="1" applyFont="1" applyBorder="1" applyAlignment="1" applyProtection="1">
      <alignment horizontal="right"/>
    </xf>
    <xf numFmtId="2" fontId="9" fillId="0" borderId="28" xfId="0" applyNumberFormat="1" applyFont="1" applyBorder="1" applyAlignment="1" applyProtection="1">
      <alignment horizontal="right"/>
    </xf>
    <xf numFmtId="2" fontId="9" fillId="0" borderId="27" xfId="0" applyNumberFormat="1" applyFont="1" applyBorder="1" applyAlignment="1">
      <alignment horizontal="right"/>
    </xf>
    <xf numFmtId="2" fontId="9" fillId="0" borderId="28" xfId="0" applyNumberFormat="1" applyFont="1" applyBorder="1" applyAlignment="1">
      <alignment horizontal="right"/>
    </xf>
    <xf numFmtId="2" fontId="9" fillId="16" borderId="32" xfId="0" applyNumberFormat="1" applyFont="1" applyFill="1" applyBorder="1" applyAlignment="1">
      <alignment horizontal="right"/>
    </xf>
    <xf numFmtId="2" fontId="9" fillId="16" borderId="31" xfId="0" applyNumberFormat="1" applyFont="1" applyFill="1" applyBorder="1" applyAlignment="1">
      <alignment horizontal="right"/>
    </xf>
    <xf numFmtId="0" fontId="9" fillId="0" borderId="29" xfId="0" applyFont="1" applyBorder="1" applyAlignment="1">
      <alignment horizontal="left"/>
    </xf>
    <xf numFmtId="0" fontId="9" fillId="0" borderId="28" xfId="0" applyFont="1" applyBorder="1" applyAlignment="1">
      <alignment horizontal="left"/>
    </xf>
    <xf numFmtId="0" fontId="9" fillId="16" borderId="30" xfId="0" applyFont="1" applyFill="1" applyBorder="1" applyAlignment="1">
      <alignment horizontal="left"/>
    </xf>
    <xf numFmtId="0" fontId="9" fillId="16" borderId="31" xfId="0" applyFont="1" applyFill="1" applyBorder="1" applyAlignment="1">
      <alignment horizontal="left"/>
    </xf>
    <xf numFmtId="0" fontId="16" fillId="0" borderId="17" xfId="0" applyFont="1" applyBorder="1" applyAlignment="1">
      <alignment horizontal="left"/>
    </xf>
    <xf numFmtId="0" fontId="16" fillId="0" borderId="23" xfId="0" applyFont="1" applyBorder="1" applyAlignment="1">
      <alignment horizontal="left"/>
    </xf>
    <xf numFmtId="0" fontId="5" fillId="2" borderId="0" xfId="3" applyFont="1" applyFill="1" applyBorder="1" applyAlignment="1" applyProtection="1">
      <alignment horizontal="left" vertical="center"/>
    </xf>
    <xf numFmtId="0" fontId="2" fillId="0" borderId="2" xfId="3" applyFont="1" applyFill="1" applyBorder="1" applyAlignment="1" applyProtection="1">
      <alignment horizontal="center" textRotation="90" wrapText="1"/>
    </xf>
    <xf numFmtId="0" fontId="2" fillId="0" borderId="5" xfId="3" applyFont="1" applyFill="1" applyBorder="1" applyAlignment="1" applyProtection="1">
      <alignment horizontal="center" textRotation="90" wrapText="1"/>
    </xf>
    <xf numFmtId="0" fontId="2" fillId="0" borderId="3" xfId="3" applyFont="1" applyFill="1" applyBorder="1" applyAlignment="1" applyProtection="1">
      <alignment horizontal="center" textRotation="90" wrapText="1"/>
    </xf>
    <xf numFmtId="0" fontId="2" fillId="0" borderId="4" xfId="3" applyFont="1" applyFill="1" applyBorder="1" applyAlignment="1" applyProtection="1">
      <alignment horizontal="center" textRotation="90" wrapText="1"/>
    </xf>
    <xf numFmtId="0" fontId="2" fillId="0" borderId="15" xfId="3" applyFont="1" applyFill="1" applyBorder="1" applyAlignment="1" applyProtection="1">
      <alignment horizontal="center" textRotation="90" wrapText="1"/>
    </xf>
    <xf numFmtId="0" fontId="2" fillId="0" borderId="16" xfId="3" applyFont="1" applyFill="1" applyBorder="1" applyAlignment="1" applyProtection="1">
      <alignment horizontal="center" textRotation="90" wrapText="1"/>
    </xf>
    <xf numFmtId="0" fontId="2" fillId="0" borderId="17" xfId="3" applyFont="1" applyFill="1" applyBorder="1" applyAlignment="1" applyProtection="1">
      <alignment horizontal="center" wrapText="1"/>
    </xf>
    <xf numFmtId="0" fontId="2" fillId="0" borderId="14" xfId="3" applyFont="1" applyFill="1" applyBorder="1" applyAlignment="1" applyProtection="1">
      <alignment horizontal="center" wrapText="1"/>
    </xf>
    <xf numFmtId="0" fontId="2" fillId="0" borderId="18" xfId="3" applyFont="1" applyFill="1" applyBorder="1" applyAlignment="1" applyProtection="1">
      <alignment horizontal="center" wrapText="1"/>
    </xf>
    <xf numFmtId="0" fontId="2" fillId="0" borderId="17" xfId="3" applyFont="1" applyFill="1" applyBorder="1" applyAlignment="1" applyProtection="1">
      <alignment horizontal="center"/>
    </xf>
    <xf numFmtId="0" fontId="2" fillId="0" borderId="14" xfId="3" applyFont="1" applyFill="1" applyBorder="1" applyAlignment="1" applyProtection="1">
      <alignment horizontal="center"/>
    </xf>
    <xf numFmtId="0" fontId="2" fillId="0" borderId="23" xfId="3" applyFont="1" applyFill="1" applyBorder="1" applyAlignment="1" applyProtection="1">
      <alignment horizontal="center"/>
    </xf>
    <xf numFmtId="1" fontId="2" fillId="0" borderId="15" xfId="3" applyNumberFormat="1" applyFont="1" applyFill="1" applyBorder="1" applyAlignment="1" applyProtection="1">
      <alignment horizontal="center" textRotation="90" wrapText="1"/>
    </xf>
    <xf numFmtId="1" fontId="2" fillId="0" borderId="16" xfId="3" applyNumberFormat="1" applyFont="1" applyFill="1" applyBorder="1" applyAlignment="1" applyProtection="1">
      <alignment horizontal="center" textRotation="90" wrapText="1"/>
    </xf>
    <xf numFmtId="0" fontId="5" fillId="2" borderId="24" xfId="3" applyFont="1" applyFill="1" applyBorder="1" applyAlignment="1" applyProtection="1">
      <alignment horizontal="left" vertical="center"/>
    </xf>
    <xf numFmtId="0" fontId="19" fillId="0" borderId="34" xfId="0" applyFont="1" applyBorder="1" applyAlignment="1" applyProtection="1">
      <alignment horizontal="center"/>
    </xf>
    <xf numFmtId="0" fontId="3" fillId="0" borderId="0" xfId="3" applyFont="1" applyFill="1" applyAlignment="1" applyProtection="1">
      <alignment horizontal="left"/>
    </xf>
    <xf numFmtId="0" fontId="3" fillId="0" borderId="7" xfId="3" applyFont="1" applyFill="1" applyBorder="1" applyAlignment="1" applyProtection="1">
      <alignment horizontal="left"/>
    </xf>
    <xf numFmtId="0" fontId="3" fillId="0" borderId="8" xfId="3" applyFont="1" applyFill="1" applyBorder="1" applyAlignment="1" applyProtection="1">
      <alignment horizontal="left"/>
    </xf>
    <xf numFmtId="0" fontId="3" fillId="0" borderId="9" xfId="3" applyFont="1" applyFill="1" applyBorder="1" applyAlignment="1" applyProtection="1"/>
    <xf numFmtId="0" fontId="3" fillId="0" borderId="1" xfId="3" applyFont="1" applyFill="1" applyBorder="1" applyAlignment="1" applyProtection="1"/>
    <xf numFmtId="0" fontId="3" fillId="0" borderId="11" xfId="3" applyFont="1" applyFill="1" applyBorder="1" applyAlignment="1" applyProtection="1">
      <alignment horizontal="left"/>
    </xf>
    <xf numFmtId="0" fontId="3" fillId="0" borderId="6" xfId="3" applyFont="1" applyFill="1" applyBorder="1" applyAlignment="1" applyProtection="1"/>
    <xf numFmtId="0" fontId="2" fillId="0" borderId="5" xfId="3" applyFont="1" applyFill="1" applyBorder="1" applyAlignment="1" applyProtection="1"/>
    <xf numFmtId="0" fontId="2" fillId="0" borderId="25" xfId="3" applyFont="1" applyFill="1" applyBorder="1" applyAlignment="1" applyProtection="1"/>
    <xf numFmtId="0" fontId="19" fillId="0" borderId="0" xfId="0" applyFont="1" applyAlignment="1" applyProtection="1">
      <alignment horizontal="center"/>
    </xf>
    <xf numFmtId="0" fontId="2" fillId="0" borderId="17" xfId="1" applyFont="1" applyFill="1" applyBorder="1" applyAlignment="1" applyProtection="1">
      <alignment horizontal="center"/>
    </xf>
    <xf numFmtId="0" fontId="2" fillId="0" borderId="14" xfId="1" applyFont="1" applyFill="1" applyBorder="1" applyAlignment="1" applyProtection="1">
      <alignment horizontal="center"/>
    </xf>
    <xf numFmtId="0" fontId="2" fillId="0" borderId="18" xfId="1" applyFont="1" applyFill="1" applyBorder="1" applyAlignment="1" applyProtection="1">
      <alignment horizontal="center"/>
    </xf>
    <xf numFmtId="0" fontId="2" fillId="0" borderId="2" xfId="1" applyFont="1" applyFill="1" applyBorder="1" applyAlignment="1" applyProtection="1">
      <alignment horizontal="center" textRotation="90" wrapText="1"/>
    </xf>
    <xf numFmtId="0" fontId="2" fillId="0" borderId="5" xfId="1" applyFont="1" applyFill="1" applyBorder="1" applyAlignment="1" applyProtection="1">
      <alignment horizontal="center" textRotation="90" wrapText="1"/>
    </xf>
    <xf numFmtId="0" fontId="2" fillId="0" borderId="3" xfId="1" applyFont="1" applyFill="1" applyBorder="1" applyAlignment="1" applyProtection="1">
      <alignment horizontal="center" textRotation="90" wrapText="1"/>
    </xf>
    <xf numFmtId="0" fontId="2" fillId="0" borderId="4" xfId="1" applyFont="1" applyFill="1" applyBorder="1" applyAlignment="1" applyProtection="1">
      <alignment horizontal="center" textRotation="90" wrapText="1"/>
    </xf>
    <xf numFmtId="0" fontId="2" fillId="0" borderId="15" xfId="1" applyFont="1" applyFill="1" applyBorder="1" applyAlignment="1" applyProtection="1">
      <alignment horizontal="center" textRotation="90" wrapText="1"/>
    </xf>
    <xf numFmtId="0" fontId="2" fillId="0" borderId="16" xfId="1" applyFont="1" applyFill="1" applyBorder="1" applyAlignment="1" applyProtection="1">
      <alignment horizontal="center" textRotation="90" wrapText="1"/>
    </xf>
    <xf numFmtId="0" fontId="2" fillId="0" borderId="17" xfId="1" applyFont="1" applyFill="1" applyBorder="1" applyAlignment="1" applyProtection="1">
      <alignment horizontal="center" wrapText="1"/>
    </xf>
    <xf numFmtId="0" fontId="2" fillId="0" borderId="14" xfId="1" applyFont="1" applyFill="1" applyBorder="1" applyAlignment="1" applyProtection="1">
      <alignment horizontal="center" wrapText="1"/>
    </xf>
    <xf numFmtId="0" fontId="2" fillId="0" borderId="18" xfId="1" applyFont="1" applyFill="1" applyBorder="1" applyAlignment="1" applyProtection="1">
      <alignment horizontal="center" wrapText="1"/>
    </xf>
    <xf numFmtId="2" fontId="2" fillId="0" borderId="15" xfId="1" applyNumberFormat="1" applyFont="1" applyFill="1" applyBorder="1" applyAlignment="1" applyProtection="1">
      <alignment horizontal="center" textRotation="90" wrapText="1"/>
    </xf>
    <xf numFmtId="2" fontId="2" fillId="0" borderId="16" xfId="1" applyNumberFormat="1" applyFont="1" applyFill="1" applyBorder="1" applyAlignment="1" applyProtection="1">
      <alignment horizontal="center" textRotation="90" wrapText="1"/>
    </xf>
    <xf numFmtId="0" fontId="8" fillId="0" borderId="36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</cellXfs>
  <cellStyles count="7">
    <cellStyle name="Standard" xfId="0" builtinId="0"/>
    <cellStyle name="Standard 2" xfId="1"/>
    <cellStyle name="Standard 2 2" xfId="3"/>
    <cellStyle name="Währung 2" xfId="2"/>
    <cellStyle name="Währung 2 2" xfId="4"/>
    <cellStyle name="Währung 2 3" xfId="5"/>
    <cellStyle name="Währung 2 3 2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Normal="100" workbookViewId="0">
      <selection activeCell="H28" sqref="H28"/>
    </sheetView>
  </sheetViews>
  <sheetFormatPr baseColWidth="10" defaultRowHeight="15"/>
  <cols>
    <col min="2" max="2" width="6.140625" customWidth="1"/>
    <col min="4" max="4" width="5.140625" customWidth="1"/>
    <col min="5" max="5" width="19.28515625" customWidth="1"/>
    <col min="7" max="7" width="16.85546875" customWidth="1"/>
  </cols>
  <sheetData>
    <row r="1" spans="1:15" s="29" customFormat="1">
      <c r="A1" s="300" t="s">
        <v>351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</row>
    <row r="2" spans="1:15" s="29" customFormat="1">
      <c r="A2" s="265" t="s">
        <v>352</v>
      </c>
      <c r="B2" s="266"/>
      <c r="C2" s="266"/>
      <c r="D2" s="266"/>
      <c r="E2" s="266"/>
      <c r="F2" s="266"/>
      <c r="G2" s="267"/>
      <c r="H2" s="266"/>
      <c r="I2" s="267"/>
      <c r="J2" s="269"/>
      <c r="K2" s="267"/>
      <c r="L2" s="268"/>
      <c r="M2" s="267"/>
      <c r="N2" s="267"/>
      <c r="O2" s="269"/>
    </row>
    <row r="3" spans="1:15" s="29" customFormat="1">
      <c r="A3" s="265"/>
      <c r="B3" s="266"/>
      <c r="C3" s="266"/>
      <c r="D3" s="266"/>
      <c r="E3" s="266"/>
      <c r="F3" s="266"/>
      <c r="G3" s="267"/>
      <c r="H3" s="266"/>
      <c r="I3" s="267"/>
      <c r="J3" s="267"/>
      <c r="K3" s="267"/>
      <c r="L3" s="268"/>
      <c r="M3" s="267"/>
      <c r="N3" s="267"/>
      <c r="O3" s="269"/>
    </row>
    <row r="4" spans="1:15" s="29" customFormat="1">
      <c r="A4" s="265"/>
      <c r="B4" s="266"/>
      <c r="C4" s="266"/>
      <c r="D4" s="266"/>
      <c r="E4" s="266"/>
      <c r="F4" s="266"/>
      <c r="G4" s="267"/>
      <c r="H4" s="266"/>
      <c r="I4" s="267"/>
      <c r="J4" s="267"/>
      <c r="K4" s="267"/>
      <c r="L4" s="268"/>
      <c r="M4" s="267"/>
      <c r="N4" s="267"/>
      <c r="O4" s="269"/>
    </row>
    <row r="5" spans="1:15">
      <c r="A5" s="276" t="s">
        <v>365</v>
      </c>
      <c r="B5" s="272"/>
      <c r="C5" s="272"/>
      <c r="D5" s="272"/>
      <c r="E5" s="272"/>
      <c r="F5" s="272"/>
      <c r="G5" s="272"/>
      <c r="H5" s="272"/>
    </row>
    <row r="6" spans="1:15">
      <c r="A6" s="276" t="s">
        <v>363</v>
      </c>
      <c r="B6" s="276"/>
      <c r="C6" s="276"/>
      <c r="D6" s="276"/>
      <c r="E6" s="276"/>
      <c r="F6" s="276"/>
      <c r="G6" s="272"/>
      <c r="H6" s="272"/>
    </row>
    <row r="7" spans="1:15">
      <c r="A7" s="276"/>
      <c r="B7" s="276" t="s">
        <v>353</v>
      </c>
      <c r="C7" s="276"/>
      <c r="D7" s="276"/>
      <c r="E7" s="276"/>
      <c r="F7" s="276"/>
      <c r="G7" s="272"/>
      <c r="H7" s="272"/>
    </row>
    <row r="8" spans="1:15">
      <c r="A8" s="276"/>
      <c r="B8" s="276" t="s">
        <v>354</v>
      </c>
      <c r="C8" s="276"/>
      <c r="D8" s="276"/>
      <c r="E8" s="276"/>
      <c r="F8" s="276"/>
      <c r="G8" s="272"/>
      <c r="H8" s="272"/>
    </row>
    <row r="9" spans="1:15">
      <c r="A9" s="276"/>
      <c r="B9" s="276" t="s">
        <v>362</v>
      </c>
      <c r="C9" s="276"/>
      <c r="D9" s="276"/>
      <c r="E9" s="276"/>
      <c r="F9" s="276"/>
      <c r="G9" s="272"/>
      <c r="H9" s="272"/>
    </row>
    <row r="10" spans="1:15" ht="15.75" thickBot="1">
      <c r="A10" s="272"/>
      <c r="B10" s="272"/>
      <c r="C10" s="272"/>
      <c r="D10" s="272"/>
      <c r="E10" s="272"/>
      <c r="F10" s="272"/>
      <c r="G10" s="272"/>
      <c r="H10" s="272"/>
    </row>
    <row r="11" spans="1:15" s="270" customFormat="1">
      <c r="A11" s="313" t="s">
        <v>355</v>
      </c>
      <c r="B11" s="314"/>
      <c r="C11" s="279" t="s">
        <v>4</v>
      </c>
      <c r="D11" s="279"/>
      <c r="E11" s="279" t="s">
        <v>356</v>
      </c>
      <c r="F11" s="279" t="s">
        <v>360</v>
      </c>
      <c r="G11" s="280" t="s">
        <v>361</v>
      </c>
      <c r="H11" s="273"/>
    </row>
    <row r="12" spans="1:15">
      <c r="A12" s="287" t="s">
        <v>357</v>
      </c>
      <c r="B12" s="288"/>
      <c r="C12" s="301">
        <f>Hauptgebäude!G307</f>
        <v>6695.83</v>
      </c>
      <c r="D12" s="302"/>
      <c r="E12" s="274" t="e">
        <f>Hauptgebäude!O307</f>
        <v>#DIV/0!</v>
      </c>
      <c r="F12" s="278" t="e">
        <f>E12/100*19</f>
        <v>#DIV/0!</v>
      </c>
      <c r="G12" s="281" t="e">
        <f>E12+F12</f>
        <v>#DIV/0!</v>
      </c>
      <c r="H12" s="272"/>
    </row>
    <row r="13" spans="1:15">
      <c r="A13" s="287" t="s">
        <v>358</v>
      </c>
      <c r="B13" s="288"/>
      <c r="C13" s="303">
        <f>Veterinäramt!G54</f>
        <v>495.96000000000004</v>
      </c>
      <c r="D13" s="304"/>
      <c r="E13" s="275" t="e">
        <f>Veterinäramt!O54</f>
        <v>#DIV/0!</v>
      </c>
      <c r="F13" s="278" t="e">
        <f t="shared" ref="F13:F15" si="0">E13/100*19</f>
        <v>#DIV/0!</v>
      </c>
      <c r="G13" s="281" t="e">
        <f t="shared" ref="G13:G15" si="1">E13+F13</f>
        <v>#DIV/0!</v>
      </c>
      <c r="H13" s="272"/>
    </row>
    <row r="14" spans="1:15">
      <c r="A14" s="309" t="s">
        <v>79</v>
      </c>
      <c r="B14" s="310"/>
      <c r="C14" s="305">
        <f>FTZ!G16</f>
        <v>182.14</v>
      </c>
      <c r="D14" s="306"/>
      <c r="E14" s="275" t="e">
        <f>FTZ!O16</f>
        <v>#DIV/0!</v>
      </c>
      <c r="F14" s="278" t="e">
        <f t="shared" si="0"/>
        <v>#DIV/0!</v>
      </c>
      <c r="G14" s="281" t="e">
        <f t="shared" si="1"/>
        <v>#DIV/0!</v>
      </c>
      <c r="H14" s="272"/>
    </row>
    <row r="15" spans="1:15" ht="15.75" thickBot="1">
      <c r="A15" s="311" t="s">
        <v>359</v>
      </c>
      <c r="B15" s="312"/>
      <c r="C15" s="307">
        <f>SUM(C12:C14)</f>
        <v>7373.93</v>
      </c>
      <c r="D15" s="308"/>
      <c r="E15" s="282" t="e">
        <f>SUM(E12:E14)</f>
        <v>#DIV/0!</v>
      </c>
      <c r="F15" s="283" t="e">
        <f t="shared" si="0"/>
        <v>#DIV/0!</v>
      </c>
      <c r="G15" s="284" t="e">
        <f t="shared" si="1"/>
        <v>#DIV/0!</v>
      </c>
      <c r="H15" s="272"/>
    </row>
    <row r="16" spans="1:15" ht="15.75" thickBot="1"/>
    <row r="17" spans="1:5">
      <c r="A17" s="292" t="s">
        <v>364</v>
      </c>
      <c r="B17" s="285"/>
      <c r="C17" s="285"/>
      <c r="D17" s="285"/>
      <c r="E17" s="286"/>
    </row>
    <row r="18" spans="1:5" ht="15.75" thickBot="1">
      <c r="A18" s="297"/>
      <c r="B18" s="298"/>
      <c r="C18" s="298"/>
      <c r="D18" s="299"/>
      <c r="E18" s="289"/>
    </row>
    <row r="19" spans="1:5">
      <c r="E19" s="271"/>
    </row>
  </sheetData>
  <mergeCells count="9">
    <mergeCell ref="A18:D18"/>
    <mergeCell ref="A1:O1"/>
    <mergeCell ref="C12:D12"/>
    <mergeCell ref="C13:D13"/>
    <mergeCell ref="C14:D14"/>
    <mergeCell ref="C15:D15"/>
    <mergeCell ref="A14:B14"/>
    <mergeCell ref="A15:B15"/>
    <mergeCell ref="A11:B1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7"/>
  <sheetViews>
    <sheetView tabSelected="1" topLeftCell="A286" workbookViewId="0">
      <selection activeCell="Q311" sqref="Q311"/>
    </sheetView>
  </sheetViews>
  <sheetFormatPr baseColWidth="10" defaultRowHeight="15"/>
  <cols>
    <col min="1" max="1" width="12" style="29" bestFit="1" customWidth="1"/>
    <col min="2" max="2" width="12.42578125" style="29" customWidth="1"/>
    <col min="3" max="3" width="13.42578125" style="29" customWidth="1"/>
    <col min="4" max="4" width="4.42578125" style="29" bestFit="1" customWidth="1"/>
    <col min="5" max="5" width="6" style="29" customWidth="1"/>
    <col min="6" max="6" width="4.42578125" style="29" bestFit="1" customWidth="1"/>
    <col min="7" max="7" width="14.7109375" style="29" bestFit="1" customWidth="1"/>
    <col min="8" max="10" width="4.42578125" style="29" bestFit="1" customWidth="1"/>
    <col min="11" max="11" width="5.140625" style="29" bestFit="1" customWidth="1"/>
    <col min="12" max="12" width="6.5703125" style="29" bestFit="1" customWidth="1"/>
    <col min="13" max="13" width="6.28515625" style="29" customWidth="1"/>
    <col min="14" max="14" width="6.5703125" style="29" customWidth="1"/>
    <col min="15" max="15" width="8" style="29" bestFit="1" customWidth="1"/>
    <col min="16" max="16" width="10.28515625" style="29" customWidth="1"/>
    <col min="17" max="17" width="9.5703125" style="96" customWidth="1"/>
    <col min="18" max="16384" width="11.42578125" style="29"/>
  </cols>
  <sheetData>
    <row r="1" spans="1:17" ht="15.75" thickBot="1">
      <c r="A1" s="331" t="s">
        <v>357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</row>
    <row r="2" spans="1:17">
      <c r="A2" s="316" t="s">
        <v>0</v>
      </c>
      <c r="B2" s="318" t="s">
        <v>1</v>
      </c>
      <c r="C2" s="320" t="s">
        <v>2</v>
      </c>
      <c r="D2" s="322" t="s">
        <v>3</v>
      </c>
      <c r="E2" s="323"/>
      <c r="F2" s="324"/>
      <c r="G2" s="320" t="s">
        <v>4</v>
      </c>
      <c r="H2" s="325" t="s">
        <v>5</v>
      </c>
      <c r="I2" s="326"/>
      <c r="J2" s="326"/>
      <c r="K2" s="326"/>
      <c r="L2" s="326"/>
      <c r="M2" s="326"/>
      <c r="N2" s="326"/>
      <c r="O2" s="327"/>
      <c r="P2" s="320" t="s">
        <v>117</v>
      </c>
      <c r="Q2" s="328" t="s">
        <v>118</v>
      </c>
    </row>
    <row r="3" spans="1:17" ht="61.5" customHeight="1" thickBot="1">
      <c r="A3" s="317"/>
      <c r="B3" s="319"/>
      <c r="C3" s="321"/>
      <c r="D3" s="118" t="s">
        <v>6</v>
      </c>
      <c r="E3" s="119" t="s">
        <v>7</v>
      </c>
      <c r="F3" s="120" t="s">
        <v>8</v>
      </c>
      <c r="G3" s="321"/>
      <c r="H3" s="118" t="s">
        <v>9</v>
      </c>
      <c r="I3" s="118" t="s">
        <v>10</v>
      </c>
      <c r="J3" s="118" t="s">
        <v>11</v>
      </c>
      <c r="K3" s="119" t="s">
        <v>107</v>
      </c>
      <c r="L3" s="119" t="s">
        <v>13</v>
      </c>
      <c r="M3" s="119" t="s">
        <v>14</v>
      </c>
      <c r="N3" s="119" t="s">
        <v>15</v>
      </c>
      <c r="O3" s="119" t="s">
        <v>16</v>
      </c>
      <c r="P3" s="321"/>
      <c r="Q3" s="329"/>
    </row>
    <row r="4" spans="1:17" ht="15.75" thickBot="1">
      <c r="A4" s="330" t="s">
        <v>119</v>
      </c>
      <c r="B4" s="330"/>
      <c r="C4" s="330"/>
      <c r="D4" s="330"/>
      <c r="E4" s="330"/>
      <c r="F4" s="330"/>
      <c r="G4" s="330"/>
      <c r="H4" s="330"/>
      <c r="I4" s="330"/>
      <c r="J4" s="330"/>
      <c r="K4" s="121"/>
      <c r="L4" s="121"/>
      <c r="M4" s="264"/>
      <c r="N4" s="264"/>
      <c r="O4" s="121"/>
    </row>
    <row r="5" spans="1:17">
      <c r="A5" s="122" t="s">
        <v>120</v>
      </c>
      <c r="B5" s="123" t="s">
        <v>121</v>
      </c>
      <c r="C5" s="123" t="s">
        <v>24</v>
      </c>
      <c r="D5" s="124"/>
      <c r="E5" s="124"/>
      <c r="F5" s="124"/>
      <c r="G5" s="125">
        <v>5.9</v>
      </c>
      <c r="H5" s="124"/>
      <c r="I5" s="124"/>
      <c r="J5" s="124">
        <v>1</v>
      </c>
      <c r="K5" s="126">
        <v>12</v>
      </c>
      <c r="L5" s="126">
        <f>G5/12</f>
        <v>0.4916666666666667</v>
      </c>
      <c r="M5" s="160"/>
      <c r="N5" s="160"/>
      <c r="O5" s="126" t="e">
        <f>L5/M5*N5</f>
        <v>#DIV/0!</v>
      </c>
      <c r="P5" s="127" t="s">
        <v>105</v>
      </c>
      <c r="Q5" s="128"/>
    </row>
    <row r="6" spans="1:17">
      <c r="A6" s="129" t="s">
        <v>122</v>
      </c>
      <c r="B6" s="130" t="s">
        <v>25</v>
      </c>
      <c r="C6" s="130" t="s">
        <v>18</v>
      </c>
      <c r="D6" s="131"/>
      <c r="E6" s="131"/>
      <c r="F6" s="131"/>
      <c r="G6" s="132">
        <v>9.07</v>
      </c>
      <c r="H6" s="131"/>
      <c r="I6" s="131"/>
      <c r="J6" s="131">
        <v>1</v>
      </c>
      <c r="K6" s="133">
        <v>12</v>
      </c>
      <c r="L6" s="133">
        <f>G6/12</f>
        <v>0.75583333333333336</v>
      </c>
      <c r="M6" s="134"/>
      <c r="N6" s="134"/>
      <c r="O6" s="133" t="e">
        <f t="shared" ref="O6:O45" si="0">L6/M6*N6</f>
        <v>#DIV/0!</v>
      </c>
      <c r="P6" s="135" t="s">
        <v>105</v>
      </c>
      <c r="Q6" s="136"/>
    </row>
    <row r="7" spans="1:17">
      <c r="A7" s="129" t="s">
        <v>123</v>
      </c>
      <c r="B7" s="130" t="s">
        <v>26</v>
      </c>
      <c r="C7" s="130" t="s">
        <v>18</v>
      </c>
      <c r="D7" s="131"/>
      <c r="E7" s="131"/>
      <c r="F7" s="131"/>
      <c r="G7" s="132">
        <v>16.91</v>
      </c>
      <c r="H7" s="131"/>
      <c r="I7" s="131"/>
      <c r="J7" s="131">
        <v>1</v>
      </c>
      <c r="K7" s="133">
        <v>12</v>
      </c>
      <c r="L7" s="133">
        <f>G7/12</f>
        <v>1.4091666666666667</v>
      </c>
      <c r="M7" s="134"/>
      <c r="N7" s="134"/>
      <c r="O7" s="133" t="e">
        <f t="shared" si="0"/>
        <v>#DIV/0!</v>
      </c>
      <c r="P7" s="135" t="s">
        <v>105</v>
      </c>
      <c r="Q7" s="136"/>
    </row>
    <row r="8" spans="1:17">
      <c r="A8" s="129" t="s">
        <v>124</v>
      </c>
      <c r="B8" s="130" t="s">
        <v>125</v>
      </c>
      <c r="C8" s="130" t="s">
        <v>24</v>
      </c>
      <c r="D8" s="131"/>
      <c r="E8" s="131"/>
      <c r="F8" s="131"/>
      <c r="G8" s="132">
        <v>15.48</v>
      </c>
      <c r="H8" s="131"/>
      <c r="I8" s="131"/>
      <c r="J8" s="131">
        <v>1</v>
      </c>
      <c r="K8" s="133">
        <v>12</v>
      </c>
      <c r="L8" s="133">
        <f>G8/12</f>
        <v>1.29</v>
      </c>
      <c r="M8" s="134"/>
      <c r="N8" s="134"/>
      <c r="O8" s="133" t="e">
        <f t="shared" si="0"/>
        <v>#DIV/0!</v>
      </c>
      <c r="P8" s="135" t="s">
        <v>105</v>
      </c>
      <c r="Q8" s="136"/>
    </row>
    <row r="9" spans="1:17">
      <c r="A9" s="129" t="s">
        <v>126</v>
      </c>
      <c r="B9" s="130" t="s">
        <v>127</v>
      </c>
      <c r="C9" s="130" t="s">
        <v>18</v>
      </c>
      <c r="D9" s="131">
        <v>1</v>
      </c>
      <c r="E9" s="131"/>
      <c r="F9" s="131"/>
      <c r="G9" s="132">
        <v>22.25</v>
      </c>
      <c r="H9" s="131"/>
      <c r="I9" s="131">
        <v>1</v>
      </c>
      <c r="J9" s="131"/>
      <c r="K9" s="133">
        <v>1</v>
      </c>
      <c r="L9" s="133">
        <v>22.25</v>
      </c>
      <c r="M9" s="134"/>
      <c r="N9" s="134"/>
      <c r="O9" s="133" t="e">
        <f t="shared" si="0"/>
        <v>#DIV/0!</v>
      </c>
      <c r="P9" s="137" t="s">
        <v>102</v>
      </c>
      <c r="Q9" s="136"/>
    </row>
    <row r="10" spans="1:17">
      <c r="A10" s="129" t="s">
        <v>126</v>
      </c>
      <c r="B10" s="130" t="s">
        <v>128</v>
      </c>
      <c r="C10" s="130" t="s">
        <v>18</v>
      </c>
      <c r="D10" s="131"/>
      <c r="E10" s="131">
        <v>1</v>
      </c>
      <c r="F10" s="131"/>
      <c r="G10" s="132">
        <v>3.39</v>
      </c>
      <c r="H10" s="131">
        <v>5</v>
      </c>
      <c r="I10" s="131"/>
      <c r="J10" s="131"/>
      <c r="K10" s="133">
        <f>257/12/5*H10</f>
        <v>21.416666666666664</v>
      </c>
      <c r="L10" s="133">
        <f>G10*K10</f>
        <v>72.602499999999992</v>
      </c>
      <c r="M10" s="134"/>
      <c r="N10" s="134"/>
      <c r="O10" s="133" t="e">
        <f t="shared" si="0"/>
        <v>#DIV/0!</v>
      </c>
      <c r="P10" s="138" t="s">
        <v>103</v>
      </c>
      <c r="Q10" s="136"/>
    </row>
    <row r="11" spans="1:17">
      <c r="A11" s="37" t="s">
        <v>129</v>
      </c>
      <c r="B11" s="38" t="s">
        <v>25</v>
      </c>
      <c r="C11" s="38" t="s">
        <v>17</v>
      </c>
      <c r="D11" s="139"/>
      <c r="E11" s="139"/>
      <c r="F11" s="139"/>
      <c r="G11" s="140">
        <v>21.88</v>
      </c>
      <c r="H11" s="78"/>
      <c r="I11" s="78"/>
      <c r="J11" s="78">
        <v>1</v>
      </c>
      <c r="K11" s="133">
        <v>12</v>
      </c>
      <c r="L11" s="133">
        <f t="shared" ref="L11:L17" si="1">G11/12</f>
        <v>1.8233333333333333</v>
      </c>
      <c r="M11" s="134"/>
      <c r="N11" s="134"/>
      <c r="O11" s="133" t="e">
        <f t="shared" si="0"/>
        <v>#DIV/0!</v>
      </c>
      <c r="P11" s="135" t="s">
        <v>105</v>
      </c>
      <c r="Q11" s="141"/>
    </row>
    <row r="12" spans="1:17">
      <c r="A12" s="37" t="s">
        <v>130</v>
      </c>
      <c r="B12" s="142" t="s">
        <v>131</v>
      </c>
      <c r="C12" s="38" t="s">
        <v>18</v>
      </c>
      <c r="D12" s="139"/>
      <c r="E12" s="139"/>
      <c r="F12" s="139"/>
      <c r="G12" s="140">
        <v>10.79</v>
      </c>
      <c r="H12" s="78"/>
      <c r="I12" s="78"/>
      <c r="J12" s="78">
        <v>1</v>
      </c>
      <c r="K12" s="133">
        <v>12</v>
      </c>
      <c r="L12" s="133">
        <f t="shared" si="1"/>
        <v>0.89916666666666656</v>
      </c>
      <c r="M12" s="134"/>
      <c r="N12" s="134"/>
      <c r="O12" s="133" t="e">
        <f t="shared" si="0"/>
        <v>#DIV/0!</v>
      </c>
      <c r="P12" s="135" t="s">
        <v>105</v>
      </c>
      <c r="Q12" s="141"/>
    </row>
    <row r="13" spans="1:17">
      <c r="A13" s="37" t="s">
        <v>132</v>
      </c>
      <c r="B13" s="48" t="s">
        <v>133</v>
      </c>
      <c r="C13" s="38" t="s">
        <v>18</v>
      </c>
      <c r="D13" s="139"/>
      <c r="E13" s="139"/>
      <c r="F13" s="139"/>
      <c r="G13" s="140">
        <v>54.43</v>
      </c>
      <c r="H13" s="78"/>
      <c r="I13" s="78"/>
      <c r="J13" s="78">
        <v>1</v>
      </c>
      <c r="K13" s="133">
        <v>12</v>
      </c>
      <c r="L13" s="133">
        <f t="shared" si="1"/>
        <v>4.5358333333333336</v>
      </c>
      <c r="M13" s="134"/>
      <c r="N13" s="134"/>
      <c r="O13" s="133" t="e">
        <f t="shared" si="0"/>
        <v>#DIV/0!</v>
      </c>
      <c r="P13" s="135" t="s">
        <v>105</v>
      </c>
      <c r="Q13" s="141"/>
    </row>
    <row r="14" spans="1:17">
      <c r="A14" s="37" t="s">
        <v>134</v>
      </c>
      <c r="B14" s="38" t="s">
        <v>135</v>
      </c>
      <c r="C14" s="38" t="s">
        <v>18</v>
      </c>
      <c r="D14" s="139"/>
      <c r="E14" s="139"/>
      <c r="F14" s="139"/>
      <c r="G14" s="140">
        <v>15.09</v>
      </c>
      <c r="H14" s="78"/>
      <c r="I14" s="78"/>
      <c r="J14" s="78">
        <v>1</v>
      </c>
      <c r="K14" s="133">
        <v>12</v>
      </c>
      <c r="L14" s="133">
        <f t="shared" si="1"/>
        <v>1.2575000000000001</v>
      </c>
      <c r="M14" s="134"/>
      <c r="N14" s="134"/>
      <c r="O14" s="133" t="e">
        <f t="shared" si="0"/>
        <v>#DIV/0!</v>
      </c>
      <c r="P14" s="135" t="s">
        <v>105</v>
      </c>
      <c r="Q14" s="141"/>
    </row>
    <row r="15" spans="1:17">
      <c r="A15" s="37" t="s">
        <v>136</v>
      </c>
      <c r="B15" s="38" t="s">
        <v>137</v>
      </c>
      <c r="C15" s="38" t="s">
        <v>18</v>
      </c>
      <c r="D15" s="139"/>
      <c r="E15" s="139"/>
      <c r="F15" s="139"/>
      <c r="G15" s="140">
        <v>15.52</v>
      </c>
      <c r="H15" s="78"/>
      <c r="I15" s="78"/>
      <c r="J15" s="78">
        <v>1</v>
      </c>
      <c r="K15" s="133">
        <v>12</v>
      </c>
      <c r="L15" s="133">
        <f t="shared" si="1"/>
        <v>1.2933333333333332</v>
      </c>
      <c r="M15" s="134"/>
      <c r="N15" s="134"/>
      <c r="O15" s="133" t="e">
        <f t="shared" si="0"/>
        <v>#DIV/0!</v>
      </c>
      <c r="P15" s="135" t="s">
        <v>105</v>
      </c>
      <c r="Q15" s="141"/>
    </row>
    <row r="16" spans="1:17">
      <c r="A16" s="37" t="s">
        <v>138</v>
      </c>
      <c r="B16" s="38" t="s">
        <v>139</v>
      </c>
      <c r="C16" s="38" t="s">
        <v>18</v>
      </c>
      <c r="D16" s="139"/>
      <c r="E16" s="139"/>
      <c r="F16" s="139"/>
      <c r="G16" s="140">
        <v>2.41</v>
      </c>
      <c r="H16" s="78"/>
      <c r="I16" s="78"/>
      <c r="J16" s="78">
        <v>1</v>
      </c>
      <c r="K16" s="133">
        <v>12</v>
      </c>
      <c r="L16" s="133">
        <f t="shared" si="1"/>
        <v>0.20083333333333334</v>
      </c>
      <c r="M16" s="134"/>
      <c r="N16" s="134"/>
      <c r="O16" s="133" t="e">
        <f t="shared" si="0"/>
        <v>#DIV/0!</v>
      </c>
      <c r="P16" s="135" t="s">
        <v>105</v>
      </c>
      <c r="Q16" s="141"/>
    </row>
    <row r="17" spans="1:17">
      <c r="A17" s="129" t="s">
        <v>140</v>
      </c>
      <c r="B17" s="130" t="s">
        <v>121</v>
      </c>
      <c r="C17" s="130" t="s">
        <v>24</v>
      </c>
      <c r="D17" s="131"/>
      <c r="E17" s="131"/>
      <c r="F17" s="131"/>
      <c r="G17" s="132">
        <v>4.3499999999999996</v>
      </c>
      <c r="H17" s="131"/>
      <c r="I17" s="131"/>
      <c r="J17" s="131">
        <v>1</v>
      </c>
      <c r="K17" s="133">
        <v>12</v>
      </c>
      <c r="L17" s="133">
        <f t="shared" si="1"/>
        <v>0.36249999999999999</v>
      </c>
      <c r="M17" s="134"/>
      <c r="N17" s="134"/>
      <c r="O17" s="133" t="e">
        <f t="shared" si="0"/>
        <v>#DIV/0!</v>
      </c>
      <c r="P17" s="135" t="s">
        <v>105</v>
      </c>
      <c r="Q17" s="136"/>
    </row>
    <row r="18" spans="1:17">
      <c r="A18" s="129" t="s">
        <v>141</v>
      </c>
      <c r="B18" s="130" t="s">
        <v>142</v>
      </c>
      <c r="C18" s="130" t="s">
        <v>17</v>
      </c>
      <c r="D18" s="131"/>
      <c r="E18" s="131"/>
      <c r="F18" s="131"/>
      <c r="G18" s="132">
        <v>491.1</v>
      </c>
      <c r="H18" s="131"/>
      <c r="I18" s="131"/>
      <c r="J18" s="131">
        <v>2</v>
      </c>
      <c r="K18" s="133">
        <v>6</v>
      </c>
      <c r="L18" s="133">
        <v>81.849999999999994</v>
      </c>
      <c r="M18" s="134"/>
      <c r="N18" s="134"/>
      <c r="O18" s="133" t="e">
        <f t="shared" si="0"/>
        <v>#DIV/0!</v>
      </c>
      <c r="P18" s="135" t="s">
        <v>105</v>
      </c>
      <c r="Q18" s="136"/>
    </row>
    <row r="19" spans="1:17">
      <c r="A19" s="37" t="s">
        <v>143</v>
      </c>
      <c r="B19" s="38" t="s">
        <v>27</v>
      </c>
      <c r="C19" s="38" t="s">
        <v>28</v>
      </c>
      <c r="D19" s="139"/>
      <c r="E19" s="139"/>
      <c r="F19" s="139" t="s">
        <v>20</v>
      </c>
      <c r="G19" s="140">
        <v>34.32</v>
      </c>
      <c r="H19" s="78">
        <v>1</v>
      </c>
      <c r="I19" s="78"/>
      <c r="J19" s="78"/>
      <c r="K19" s="133">
        <f>257/12/5*H19</f>
        <v>4.2833333333333332</v>
      </c>
      <c r="L19" s="133">
        <f>G19*K19</f>
        <v>147.00399999999999</v>
      </c>
      <c r="M19" s="134"/>
      <c r="N19" s="134"/>
      <c r="O19" s="133" t="e">
        <f t="shared" si="0"/>
        <v>#DIV/0!</v>
      </c>
      <c r="P19" s="137" t="s">
        <v>102</v>
      </c>
      <c r="Q19" s="141"/>
    </row>
    <row r="20" spans="1:17">
      <c r="A20" s="37" t="s">
        <v>144</v>
      </c>
      <c r="B20" s="38" t="s">
        <v>27</v>
      </c>
      <c r="C20" s="38" t="s">
        <v>17</v>
      </c>
      <c r="D20" s="139">
        <v>1</v>
      </c>
      <c r="E20" s="139"/>
      <c r="F20" s="139" t="s">
        <v>20</v>
      </c>
      <c r="G20" s="140">
        <v>34.89</v>
      </c>
      <c r="H20" s="78">
        <v>1</v>
      </c>
      <c r="I20" s="78"/>
      <c r="J20" s="78"/>
      <c r="K20" s="133">
        <f t="shared" ref="K20:K21" si="2">257/12/5*H20</f>
        <v>4.2833333333333332</v>
      </c>
      <c r="L20" s="133">
        <f t="shared" ref="L20:L21" si="3">G20*K20</f>
        <v>149.44550000000001</v>
      </c>
      <c r="M20" s="134"/>
      <c r="N20" s="134"/>
      <c r="O20" s="133" t="e">
        <f t="shared" si="0"/>
        <v>#DIV/0!</v>
      </c>
      <c r="P20" s="137" t="s">
        <v>102</v>
      </c>
      <c r="Q20" s="141"/>
    </row>
    <row r="21" spans="1:17">
      <c r="A21" s="37" t="s">
        <v>145</v>
      </c>
      <c r="B21" s="38" t="s">
        <v>146</v>
      </c>
      <c r="C21" s="38" t="s">
        <v>17</v>
      </c>
      <c r="D21" s="139">
        <v>1</v>
      </c>
      <c r="E21" s="139"/>
      <c r="F21" s="139" t="s">
        <v>20</v>
      </c>
      <c r="G21" s="140">
        <v>70.42</v>
      </c>
      <c r="H21" s="78">
        <v>1</v>
      </c>
      <c r="I21" s="78"/>
      <c r="J21" s="78"/>
      <c r="K21" s="133">
        <f t="shared" si="2"/>
        <v>4.2833333333333332</v>
      </c>
      <c r="L21" s="133">
        <f t="shared" si="3"/>
        <v>301.63233333333335</v>
      </c>
      <c r="M21" s="134"/>
      <c r="N21" s="134"/>
      <c r="O21" s="133" t="e">
        <f t="shared" si="0"/>
        <v>#DIV/0!</v>
      </c>
      <c r="P21" s="137" t="s">
        <v>102</v>
      </c>
      <c r="Q21" s="141"/>
    </row>
    <row r="22" spans="1:17">
      <c r="A22" s="37" t="s">
        <v>147</v>
      </c>
      <c r="B22" s="38" t="s">
        <v>148</v>
      </c>
      <c r="C22" s="38" t="s">
        <v>17</v>
      </c>
      <c r="D22" s="139"/>
      <c r="E22" s="139"/>
      <c r="F22" s="139"/>
      <c r="G22" s="140">
        <v>238.78</v>
      </c>
      <c r="H22" s="78"/>
      <c r="I22" s="78"/>
      <c r="J22" s="78">
        <v>2</v>
      </c>
      <c r="K22" s="133">
        <v>6</v>
      </c>
      <c r="L22" s="133">
        <v>39.799999999999997</v>
      </c>
      <c r="M22" s="134"/>
      <c r="N22" s="134"/>
      <c r="O22" s="133" t="e">
        <f t="shared" si="0"/>
        <v>#DIV/0!</v>
      </c>
      <c r="P22" s="135" t="s">
        <v>105</v>
      </c>
      <c r="Q22" s="141"/>
    </row>
    <row r="23" spans="1:17">
      <c r="A23" s="37" t="s">
        <v>149</v>
      </c>
      <c r="B23" s="38" t="s">
        <v>27</v>
      </c>
      <c r="C23" s="38" t="s">
        <v>17</v>
      </c>
      <c r="D23" s="139"/>
      <c r="E23" s="139"/>
      <c r="F23" s="139"/>
      <c r="G23" s="140">
        <v>21.28</v>
      </c>
      <c r="H23" s="78">
        <v>1</v>
      </c>
      <c r="I23" s="78"/>
      <c r="J23" s="78"/>
      <c r="K23" s="133">
        <f>257/12/5*H23</f>
        <v>4.2833333333333332</v>
      </c>
      <c r="L23" s="133">
        <f t="shared" ref="L23:L28" si="4">G23*K23</f>
        <v>91.149333333333331</v>
      </c>
      <c r="M23" s="134"/>
      <c r="N23" s="134"/>
      <c r="O23" s="133" t="e">
        <f t="shared" si="0"/>
        <v>#DIV/0!</v>
      </c>
      <c r="P23" s="137" t="s">
        <v>102</v>
      </c>
      <c r="Q23" s="141"/>
    </row>
    <row r="24" spans="1:17">
      <c r="A24" s="129" t="s">
        <v>150</v>
      </c>
      <c r="B24" s="130" t="s">
        <v>27</v>
      </c>
      <c r="C24" s="130" t="s">
        <v>17</v>
      </c>
      <c r="D24" s="131"/>
      <c r="E24" s="131"/>
      <c r="F24" s="131"/>
      <c r="G24" s="132">
        <v>19.02</v>
      </c>
      <c r="H24" s="131">
        <v>1</v>
      </c>
      <c r="I24" s="131"/>
      <c r="J24" s="131"/>
      <c r="K24" s="133">
        <f t="shared" ref="K24:K28" si="5">257/12/5*H24</f>
        <v>4.2833333333333332</v>
      </c>
      <c r="L24" s="133">
        <f t="shared" si="4"/>
        <v>81.468999999999994</v>
      </c>
      <c r="M24" s="134"/>
      <c r="N24" s="134"/>
      <c r="O24" s="133" t="e">
        <f t="shared" si="0"/>
        <v>#DIV/0!</v>
      </c>
      <c r="P24" s="137" t="s">
        <v>102</v>
      </c>
      <c r="Q24" s="136"/>
    </row>
    <row r="25" spans="1:17">
      <c r="A25" s="45" t="s">
        <v>151</v>
      </c>
      <c r="B25" s="38" t="s">
        <v>27</v>
      </c>
      <c r="C25" s="38" t="s">
        <v>17</v>
      </c>
      <c r="D25" s="139"/>
      <c r="E25" s="139"/>
      <c r="F25" s="139"/>
      <c r="G25" s="143">
        <v>18.23</v>
      </c>
      <c r="H25" s="78">
        <v>1</v>
      </c>
      <c r="I25" s="78"/>
      <c r="J25" s="78"/>
      <c r="K25" s="133">
        <f t="shared" si="5"/>
        <v>4.2833333333333332</v>
      </c>
      <c r="L25" s="133">
        <f t="shared" si="4"/>
        <v>78.085166666666666</v>
      </c>
      <c r="M25" s="134"/>
      <c r="N25" s="134"/>
      <c r="O25" s="133" t="e">
        <f t="shared" si="0"/>
        <v>#DIV/0!</v>
      </c>
      <c r="P25" s="137" t="s">
        <v>102</v>
      </c>
      <c r="Q25" s="141"/>
    </row>
    <row r="26" spans="1:17">
      <c r="A26" s="45" t="s">
        <v>152</v>
      </c>
      <c r="B26" s="38" t="s">
        <v>27</v>
      </c>
      <c r="C26" s="38" t="s">
        <v>17</v>
      </c>
      <c r="D26" s="139"/>
      <c r="E26" s="139"/>
      <c r="F26" s="139"/>
      <c r="G26" s="143">
        <v>15.92</v>
      </c>
      <c r="H26" s="78">
        <v>1</v>
      </c>
      <c r="I26" s="78"/>
      <c r="J26" s="78"/>
      <c r="K26" s="133">
        <f t="shared" si="5"/>
        <v>4.2833333333333332</v>
      </c>
      <c r="L26" s="133">
        <f t="shared" si="4"/>
        <v>68.190666666666658</v>
      </c>
      <c r="M26" s="134"/>
      <c r="N26" s="134"/>
      <c r="O26" s="133" t="e">
        <f t="shared" si="0"/>
        <v>#DIV/0!</v>
      </c>
      <c r="P26" s="137" t="s">
        <v>102</v>
      </c>
      <c r="Q26" s="141">
        <v>1</v>
      </c>
    </row>
    <row r="27" spans="1:17">
      <c r="A27" s="45" t="s">
        <v>153</v>
      </c>
      <c r="B27" s="38" t="s">
        <v>27</v>
      </c>
      <c r="C27" s="38" t="s">
        <v>17</v>
      </c>
      <c r="D27" s="139"/>
      <c r="E27" s="139"/>
      <c r="F27" s="139"/>
      <c r="G27" s="143">
        <v>17.149999999999999</v>
      </c>
      <c r="H27" s="78">
        <v>1</v>
      </c>
      <c r="I27" s="78"/>
      <c r="J27" s="78"/>
      <c r="K27" s="133">
        <f t="shared" si="5"/>
        <v>4.2833333333333332</v>
      </c>
      <c r="L27" s="133">
        <f t="shared" si="4"/>
        <v>73.459166666666661</v>
      </c>
      <c r="M27" s="134"/>
      <c r="N27" s="134"/>
      <c r="O27" s="133" t="e">
        <f t="shared" si="0"/>
        <v>#DIV/0!</v>
      </c>
      <c r="P27" s="137" t="s">
        <v>102</v>
      </c>
      <c r="Q27" s="141">
        <v>1</v>
      </c>
    </row>
    <row r="28" spans="1:17">
      <c r="A28" s="129" t="s">
        <v>154</v>
      </c>
      <c r="B28" s="130" t="s">
        <v>27</v>
      </c>
      <c r="C28" s="130" t="s">
        <v>17</v>
      </c>
      <c r="D28" s="131"/>
      <c r="E28" s="131"/>
      <c r="F28" s="131"/>
      <c r="G28" s="144">
        <v>18.07</v>
      </c>
      <c r="H28" s="131">
        <v>1</v>
      </c>
      <c r="I28" s="131"/>
      <c r="J28" s="131"/>
      <c r="K28" s="133">
        <f t="shared" si="5"/>
        <v>4.2833333333333332</v>
      </c>
      <c r="L28" s="133">
        <f t="shared" si="4"/>
        <v>77.399833333333333</v>
      </c>
      <c r="M28" s="134"/>
      <c r="N28" s="134"/>
      <c r="O28" s="133" t="e">
        <f t="shared" si="0"/>
        <v>#DIV/0!</v>
      </c>
      <c r="P28" s="137" t="s">
        <v>102</v>
      </c>
      <c r="Q28" s="136"/>
    </row>
    <row r="29" spans="1:17">
      <c r="A29" s="37" t="s">
        <v>155</v>
      </c>
      <c r="B29" s="38" t="s">
        <v>25</v>
      </c>
      <c r="C29" s="38" t="s">
        <v>17</v>
      </c>
      <c r="D29" s="139"/>
      <c r="E29" s="139"/>
      <c r="F29" s="139"/>
      <c r="G29" s="143">
        <v>11.65</v>
      </c>
      <c r="H29" s="78"/>
      <c r="I29" s="78"/>
      <c r="J29" s="78">
        <v>1</v>
      </c>
      <c r="K29" s="133">
        <v>12</v>
      </c>
      <c r="L29" s="133">
        <f>G29/12</f>
        <v>0.97083333333333333</v>
      </c>
      <c r="M29" s="134"/>
      <c r="N29" s="134"/>
      <c r="O29" s="133" t="e">
        <f t="shared" si="0"/>
        <v>#DIV/0!</v>
      </c>
      <c r="P29" s="135" t="s">
        <v>105</v>
      </c>
      <c r="Q29" s="141"/>
    </row>
    <row r="30" spans="1:17">
      <c r="A30" s="37" t="s">
        <v>156</v>
      </c>
      <c r="B30" s="38" t="s">
        <v>23</v>
      </c>
      <c r="C30" s="38" t="s">
        <v>18</v>
      </c>
      <c r="D30" s="139">
        <v>1</v>
      </c>
      <c r="E30" s="139">
        <v>2</v>
      </c>
      <c r="F30" s="139" t="s">
        <v>20</v>
      </c>
      <c r="G30" s="143">
        <v>5.56</v>
      </c>
      <c r="H30" s="78">
        <v>5</v>
      </c>
      <c r="I30" s="78"/>
      <c r="J30" s="78"/>
      <c r="K30" s="133">
        <f t="shared" ref="K30:K32" si="6">257/12/5*H30</f>
        <v>21.416666666666664</v>
      </c>
      <c r="L30" s="133">
        <f t="shared" ref="L30:L32" si="7">G30*K30</f>
        <v>119.07666666666664</v>
      </c>
      <c r="M30" s="134"/>
      <c r="N30" s="134"/>
      <c r="O30" s="133" t="e">
        <f t="shared" si="0"/>
        <v>#DIV/0!</v>
      </c>
      <c r="P30" s="138" t="s">
        <v>103</v>
      </c>
      <c r="Q30" s="141"/>
    </row>
    <row r="31" spans="1:17">
      <c r="A31" s="37" t="s">
        <v>157</v>
      </c>
      <c r="B31" s="38" t="s">
        <v>19</v>
      </c>
      <c r="C31" s="38" t="s">
        <v>18</v>
      </c>
      <c r="D31" s="139"/>
      <c r="E31" s="139"/>
      <c r="F31" s="139" t="s">
        <v>20</v>
      </c>
      <c r="G31" s="143">
        <v>2.52</v>
      </c>
      <c r="H31" s="78">
        <v>5</v>
      </c>
      <c r="I31" s="78"/>
      <c r="J31" s="78"/>
      <c r="K31" s="133">
        <f t="shared" si="6"/>
        <v>21.416666666666664</v>
      </c>
      <c r="L31" s="133">
        <f t="shared" si="7"/>
        <v>53.969999999999992</v>
      </c>
      <c r="M31" s="134"/>
      <c r="N31" s="134"/>
      <c r="O31" s="133" t="e">
        <f t="shared" si="0"/>
        <v>#DIV/0!</v>
      </c>
      <c r="P31" s="138" t="s">
        <v>103</v>
      </c>
      <c r="Q31" s="141"/>
    </row>
    <row r="32" spans="1:17">
      <c r="A32" s="37" t="s">
        <v>158</v>
      </c>
      <c r="B32" s="38" t="s">
        <v>30</v>
      </c>
      <c r="C32" s="38" t="s">
        <v>18</v>
      </c>
      <c r="D32" s="139">
        <v>1</v>
      </c>
      <c r="E32" s="139">
        <v>2</v>
      </c>
      <c r="F32" s="139" t="s">
        <v>20</v>
      </c>
      <c r="G32" s="143">
        <v>5.49</v>
      </c>
      <c r="H32" s="78">
        <v>5</v>
      </c>
      <c r="I32" s="78"/>
      <c r="J32" s="78"/>
      <c r="K32" s="133">
        <f t="shared" si="6"/>
        <v>21.416666666666664</v>
      </c>
      <c r="L32" s="133">
        <f t="shared" si="7"/>
        <v>117.57749999999999</v>
      </c>
      <c r="M32" s="134"/>
      <c r="N32" s="134"/>
      <c r="O32" s="133" t="e">
        <f t="shared" si="0"/>
        <v>#DIV/0!</v>
      </c>
      <c r="P32" s="138" t="s">
        <v>103</v>
      </c>
      <c r="Q32" s="141"/>
    </row>
    <row r="33" spans="1:17">
      <c r="A33" s="37" t="s">
        <v>159</v>
      </c>
      <c r="B33" s="38" t="s">
        <v>160</v>
      </c>
      <c r="C33" s="38" t="s">
        <v>17</v>
      </c>
      <c r="D33" s="139"/>
      <c r="E33" s="139"/>
      <c r="F33" s="139"/>
      <c r="G33" s="143">
        <v>16.82</v>
      </c>
      <c r="H33" s="78"/>
      <c r="I33" s="78"/>
      <c r="J33" s="78">
        <v>1</v>
      </c>
      <c r="K33" s="133">
        <v>12</v>
      </c>
      <c r="L33" s="133">
        <f>G33/12</f>
        <v>1.4016666666666666</v>
      </c>
      <c r="M33" s="134"/>
      <c r="N33" s="134"/>
      <c r="O33" s="133" t="e">
        <f t="shared" si="0"/>
        <v>#DIV/0!</v>
      </c>
      <c r="P33" s="135" t="s">
        <v>105</v>
      </c>
      <c r="Q33" s="141"/>
    </row>
    <row r="34" spans="1:17">
      <c r="A34" s="37" t="s">
        <v>161</v>
      </c>
      <c r="B34" s="38" t="s">
        <v>27</v>
      </c>
      <c r="C34" s="38" t="s">
        <v>17</v>
      </c>
      <c r="D34" s="145"/>
      <c r="E34" s="145"/>
      <c r="F34" s="145"/>
      <c r="G34" s="146">
        <v>17.2</v>
      </c>
      <c r="H34" s="78">
        <v>1</v>
      </c>
      <c r="I34" s="78"/>
      <c r="J34" s="78"/>
      <c r="K34" s="133">
        <f t="shared" ref="K34:K37" si="8">257/12/5*H34</f>
        <v>4.2833333333333332</v>
      </c>
      <c r="L34" s="133">
        <f t="shared" ref="L34:L37" si="9">G34*K34</f>
        <v>73.673333333333332</v>
      </c>
      <c r="M34" s="134"/>
      <c r="N34" s="134"/>
      <c r="O34" s="133" t="e">
        <f t="shared" si="0"/>
        <v>#DIV/0!</v>
      </c>
      <c r="P34" s="137" t="s">
        <v>102</v>
      </c>
      <c r="Q34" s="147"/>
    </row>
    <row r="35" spans="1:17">
      <c r="A35" s="37" t="s">
        <v>162</v>
      </c>
      <c r="B35" s="38" t="s">
        <v>27</v>
      </c>
      <c r="C35" s="38" t="s">
        <v>17</v>
      </c>
      <c r="D35" s="145"/>
      <c r="E35" s="145"/>
      <c r="F35" s="145"/>
      <c r="G35" s="146">
        <v>14.28</v>
      </c>
      <c r="H35" s="78">
        <v>1</v>
      </c>
      <c r="I35" s="78"/>
      <c r="J35" s="78"/>
      <c r="K35" s="133">
        <f t="shared" si="8"/>
        <v>4.2833333333333332</v>
      </c>
      <c r="L35" s="133">
        <f t="shared" si="9"/>
        <v>61.165999999999997</v>
      </c>
      <c r="M35" s="134"/>
      <c r="N35" s="134"/>
      <c r="O35" s="133" t="e">
        <f t="shared" si="0"/>
        <v>#DIV/0!</v>
      </c>
      <c r="P35" s="137" t="s">
        <v>102</v>
      </c>
      <c r="Q35" s="147"/>
    </row>
    <row r="36" spans="1:17">
      <c r="A36" s="37" t="s">
        <v>163</v>
      </c>
      <c r="B36" s="38" t="s">
        <v>27</v>
      </c>
      <c r="C36" s="38" t="s">
        <v>17</v>
      </c>
      <c r="D36" s="145"/>
      <c r="E36" s="145"/>
      <c r="F36" s="145"/>
      <c r="G36" s="146">
        <v>14.48</v>
      </c>
      <c r="H36" s="78">
        <v>1</v>
      </c>
      <c r="I36" s="78"/>
      <c r="J36" s="78"/>
      <c r="K36" s="133">
        <f t="shared" si="8"/>
        <v>4.2833333333333332</v>
      </c>
      <c r="L36" s="133">
        <f t="shared" si="9"/>
        <v>62.022666666666666</v>
      </c>
      <c r="M36" s="134"/>
      <c r="N36" s="134"/>
      <c r="O36" s="133" t="e">
        <f t="shared" si="0"/>
        <v>#DIV/0!</v>
      </c>
      <c r="P36" s="137" t="s">
        <v>102</v>
      </c>
      <c r="Q36" s="147"/>
    </row>
    <row r="37" spans="1:17">
      <c r="A37" s="37" t="s">
        <v>164</v>
      </c>
      <c r="B37" s="38" t="s">
        <v>27</v>
      </c>
      <c r="C37" s="38" t="s">
        <v>17</v>
      </c>
      <c r="D37" s="145"/>
      <c r="E37" s="145"/>
      <c r="F37" s="145"/>
      <c r="G37" s="146">
        <v>19.55</v>
      </c>
      <c r="H37" s="78">
        <v>1</v>
      </c>
      <c r="I37" s="78"/>
      <c r="J37" s="78"/>
      <c r="K37" s="133">
        <f t="shared" si="8"/>
        <v>4.2833333333333332</v>
      </c>
      <c r="L37" s="133">
        <f t="shared" si="9"/>
        <v>83.739166666666662</v>
      </c>
      <c r="M37" s="134"/>
      <c r="N37" s="134"/>
      <c r="O37" s="133" t="e">
        <f t="shared" si="0"/>
        <v>#DIV/0!</v>
      </c>
      <c r="P37" s="137" t="s">
        <v>102</v>
      </c>
      <c r="Q37" s="147"/>
    </row>
    <row r="38" spans="1:17">
      <c r="A38" s="37" t="s">
        <v>165</v>
      </c>
      <c r="B38" s="38" t="s">
        <v>166</v>
      </c>
      <c r="C38" s="38" t="s">
        <v>18</v>
      </c>
      <c r="D38" s="145"/>
      <c r="E38" s="145"/>
      <c r="F38" s="145"/>
      <c r="G38" s="146">
        <v>11.18</v>
      </c>
      <c r="H38" s="78"/>
      <c r="I38" s="78"/>
      <c r="J38" s="78">
        <v>1</v>
      </c>
      <c r="K38" s="133">
        <v>12</v>
      </c>
      <c r="L38" s="133">
        <f>G38/12</f>
        <v>0.93166666666666664</v>
      </c>
      <c r="M38" s="134"/>
      <c r="N38" s="134"/>
      <c r="O38" s="133" t="e">
        <f t="shared" si="0"/>
        <v>#DIV/0!</v>
      </c>
      <c r="P38" s="135" t="s">
        <v>105</v>
      </c>
      <c r="Q38" s="147"/>
    </row>
    <row r="39" spans="1:17">
      <c r="A39" s="37" t="s">
        <v>167</v>
      </c>
      <c r="B39" s="38" t="s">
        <v>168</v>
      </c>
      <c r="C39" s="38" t="s">
        <v>18</v>
      </c>
      <c r="D39" s="145"/>
      <c r="E39" s="145"/>
      <c r="F39" s="145"/>
      <c r="G39" s="146">
        <v>12.56</v>
      </c>
      <c r="H39" s="78"/>
      <c r="I39" s="78"/>
      <c r="J39" s="78">
        <v>1</v>
      </c>
      <c r="K39" s="133">
        <v>12</v>
      </c>
      <c r="L39" s="133">
        <f>G39/12</f>
        <v>1.0466666666666666</v>
      </c>
      <c r="M39" s="134"/>
      <c r="N39" s="134"/>
      <c r="O39" s="133" t="e">
        <f t="shared" si="0"/>
        <v>#DIV/0!</v>
      </c>
      <c r="P39" s="135" t="s">
        <v>105</v>
      </c>
      <c r="Q39" s="147"/>
    </row>
    <row r="40" spans="1:17">
      <c r="A40" s="37" t="s">
        <v>169</v>
      </c>
      <c r="B40" s="38" t="s">
        <v>170</v>
      </c>
      <c r="C40" s="38" t="s">
        <v>17</v>
      </c>
      <c r="D40" s="145"/>
      <c r="E40" s="145"/>
      <c r="F40" s="145"/>
      <c r="G40" s="146">
        <v>25.85</v>
      </c>
      <c r="H40" s="78">
        <v>1</v>
      </c>
      <c r="I40" s="78"/>
      <c r="J40" s="78"/>
      <c r="K40" s="133">
        <f t="shared" ref="K40:K44" si="10">257/12/5*H40</f>
        <v>4.2833333333333332</v>
      </c>
      <c r="L40" s="133">
        <f t="shared" ref="L40:L44" si="11">G40*K40</f>
        <v>110.72416666666668</v>
      </c>
      <c r="M40" s="134"/>
      <c r="N40" s="134"/>
      <c r="O40" s="133" t="e">
        <f t="shared" si="0"/>
        <v>#DIV/0!</v>
      </c>
      <c r="P40" s="137" t="s">
        <v>102</v>
      </c>
      <c r="Q40" s="147"/>
    </row>
    <row r="41" spans="1:17">
      <c r="A41" s="37" t="s">
        <v>171</v>
      </c>
      <c r="B41" s="38" t="s">
        <v>27</v>
      </c>
      <c r="C41" s="38" t="s">
        <v>28</v>
      </c>
      <c r="D41" s="145"/>
      <c r="E41" s="145"/>
      <c r="F41" s="145"/>
      <c r="G41" s="146">
        <v>19.100000000000001</v>
      </c>
      <c r="H41" s="78">
        <v>1</v>
      </c>
      <c r="I41" s="78"/>
      <c r="J41" s="78"/>
      <c r="K41" s="133">
        <f t="shared" si="10"/>
        <v>4.2833333333333332</v>
      </c>
      <c r="L41" s="133">
        <f t="shared" si="11"/>
        <v>81.811666666666667</v>
      </c>
      <c r="M41" s="134"/>
      <c r="N41" s="134"/>
      <c r="O41" s="133" t="e">
        <f t="shared" si="0"/>
        <v>#DIV/0!</v>
      </c>
      <c r="P41" s="137" t="s">
        <v>102</v>
      </c>
      <c r="Q41" s="147"/>
    </row>
    <row r="42" spans="1:17">
      <c r="A42" s="37" t="s">
        <v>172</v>
      </c>
      <c r="B42" s="38" t="s">
        <v>30</v>
      </c>
      <c r="C42" s="38" t="s">
        <v>18</v>
      </c>
      <c r="D42" s="145">
        <v>1</v>
      </c>
      <c r="E42" s="145">
        <v>1</v>
      </c>
      <c r="F42" s="145" t="s">
        <v>20</v>
      </c>
      <c r="G42" s="146">
        <v>3.56</v>
      </c>
      <c r="H42" s="78">
        <v>5</v>
      </c>
      <c r="I42" s="78"/>
      <c r="J42" s="78"/>
      <c r="K42" s="133">
        <f t="shared" si="10"/>
        <v>21.416666666666664</v>
      </c>
      <c r="L42" s="133">
        <f t="shared" si="11"/>
        <v>76.243333333333325</v>
      </c>
      <c r="M42" s="134"/>
      <c r="N42" s="134"/>
      <c r="O42" s="133" t="e">
        <f t="shared" si="0"/>
        <v>#DIV/0!</v>
      </c>
      <c r="P42" s="138" t="s">
        <v>103</v>
      </c>
      <c r="Q42" s="147"/>
    </row>
    <row r="43" spans="1:17">
      <c r="A43" s="37" t="s">
        <v>173</v>
      </c>
      <c r="B43" s="38" t="s">
        <v>31</v>
      </c>
      <c r="C43" s="38" t="s">
        <v>18</v>
      </c>
      <c r="D43" s="145">
        <v>1</v>
      </c>
      <c r="E43" s="145">
        <v>2</v>
      </c>
      <c r="F43" s="145" t="s">
        <v>20</v>
      </c>
      <c r="G43" s="146">
        <v>4.6100000000000003</v>
      </c>
      <c r="H43" s="78">
        <v>5</v>
      </c>
      <c r="I43" s="78"/>
      <c r="J43" s="78"/>
      <c r="K43" s="133">
        <f t="shared" si="10"/>
        <v>21.416666666666664</v>
      </c>
      <c r="L43" s="133">
        <f t="shared" si="11"/>
        <v>98.730833333333322</v>
      </c>
      <c r="M43" s="134"/>
      <c r="N43" s="134"/>
      <c r="O43" s="133" t="e">
        <f t="shared" si="0"/>
        <v>#DIV/0!</v>
      </c>
      <c r="P43" s="138" t="s">
        <v>103</v>
      </c>
      <c r="Q43" s="147"/>
    </row>
    <row r="44" spans="1:17">
      <c r="A44" s="37" t="s">
        <v>174</v>
      </c>
      <c r="B44" s="38" t="s">
        <v>31</v>
      </c>
      <c r="C44" s="38" t="s">
        <v>18</v>
      </c>
      <c r="D44" s="145">
        <v>1</v>
      </c>
      <c r="E44" s="145">
        <v>2</v>
      </c>
      <c r="F44" s="145" t="s">
        <v>20</v>
      </c>
      <c r="G44" s="146">
        <v>3.19</v>
      </c>
      <c r="H44" s="78">
        <v>5</v>
      </c>
      <c r="I44" s="78"/>
      <c r="J44" s="78"/>
      <c r="K44" s="133">
        <f t="shared" si="10"/>
        <v>21.416666666666664</v>
      </c>
      <c r="L44" s="133">
        <f t="shared" si="11"/>
        <v>68.319166666666661</v>
      </c>
      <c r="M44" s="134"/>
      <c r="N44" s="134"/>
      <c r="O44" s="133" t="e">
        <f t="shared" si="0"/>
        <v>#DIV/0!</v>
      </c>
      <c r="P44" s="138" t="s">
        <v>103</v>
      </c>
      <c r="Q44" s="147"/>
    </row>
    <row r="45" spans="1:17" ht="15.75" thickBot="1">
      <c r="A45" s="50" t="s">
        <v>175</v>
      </c>
      <c r="B45" s="51" t="s">
        <v>25</v>
      </c>
      <c r="C45" s="51" t="s">
        <v>18</v>
      </c>
      <c r="D45" s="148"/>
      <c r="E45" s="148"/>
      <c r="F45" s="148"/>
      <c r="G45" s="149">
        <v>7.95</v>
      </c>
      <c r="H45" s="68"/>
      <c r="I45" s="68"/>
      <c r="J45" s="68">
        <v>1</v>
      </c>
      <c r="K45" s="150">
        <v>12</v>
      </c>
      <c r="L45" s="150">
        <f>G45/12</f>
        <v>0.66249999999999998</v>
      </c>
      <c r="M45" s="151"/>
      <c r="N45" s="151"/>
      <c r="O45" s="150" t="e">
        <f t="shared" si="0"/>
        <v>#DIV/0!</v>
      </c>
      <c r="P45" s="152" t="s">
        <v>105</v>
      </c>
      <c r="Q45" s="153"/>
    </row>
    <row r="46" spans="1:17">
      <c r="G46" s="154">
        <f>SUM(G5:G45)</f>
        <v>1372.1999999999998</v>
      </c>
      <c r="M46" s="117"/>
      <c r="N46" s="117"/>
      <c r="O46" s="56" t="e">
        <f>SUM(O5:O45)</f>
        <v>#DIV/0!</v>
      </c>
    </row>
    <row r="47" spans="1:17" ht="15.75" thickBot="1">
      <c r="A47" s="315" t="s">
        <v>366</v>
      </c>
      <c r="B47" s="315"/>
      <c r="C47" s="315"/>
      <c r="D47" s="315"/>
      <c r="E47" s="315"/>
      <c r="F47" s="315"/>
      <c r="G47" s="315"/>
      <c r="H47" s="315"/>
      <c r="I47" s="315"/>
      <c r="J47" s="315"/>
      <c r="M47" s="117"/>
      <c r="N47" s="117"/>
    </row>
    <row r="48" spans="1:17">
      <c r="A48" s="155" t="s">
        <v>176</v>
      </c>
      <c r="B48" s="156" t="s">
        <v>177</v>
      </c>
      <c r="C48" s="157" t="s">
        <v>178</v>
      </c>
      <c r="D48" s="158"/>
      <c r="E48" s="158"/>
      <c r="F48" s="158"/>
      <c r="G48" s="159">
        <v>3.95</v>
      </c>
      <c r="H48" s="124">
        <v>1</v>
      </c>
      <c r="I48" s="124"/>
      <c r="J48" s="124"/>
      <c r="K48" s="126">
        <f t="shared" ref="K48:K49" si="12">257/12/5*H48</f>
        <v>4.2833333333333332</v>
      </c>
      <c r="L48" s="126">
        <f t="shared" ref="L48:L49" si="13">G48*K48</f>
        <v>16.919166666666666</v>
      </c>
      <c r="M48" s="160"/>
      <c r="N48" s="160"/>
      <c r="O48" s="126" t="e">
        <f t="shared" ref="O48:O49" si="14">L48/M48*N48</f>
        <v>#DIV/0!</v>
      </c>
      <c r="P48" s="161" t="s">
        <v>104</v>
      </c>
      <c r="Q48" s="162"/>
    </row>
    <row r="49" spans="1:17" ht="15.75" thickBot="1">
      <c r="A49" s="163" t="s">
        <v>179</v>
      </c>
      <c r="B49" s="164" t="s">
        <v>177</v>
      </c>
      <c r="C49" s="165" t="s">
        <v>178</v>
      </c>
      <c r="D49" s="148"/>
      <c r="E49" s="148"/>
      <c r="F49" s="148"/>
      <c r="G49" s="166">
        <v>3.85</v>
      </c>
      <c r="H49" s="167">
        <v>1</v>
      </c>
      <c r="I49" s="167"/>
      <c r="J49" s="167"/>
      <c r="K49" s="150">
        <f t="shared" si="12"/>
        <v>4.2833333333333332</v>
      </c>
      <c r="L49" s="150">
        <f t="shared" si="13"/>
        <v>16.490833333333335</v>
      </c>
      <c r="M49" s="151"/>
      <c r="N49" s="151"/>
      <c r="O49" s="150" t="e">
        <f t="shared" si="14"/>
        <v>#DIV/0!</v>
      </c>
      <c r="P49" s="168" t="s">
        <v>104</v>
      </c>
      <c r="Q49" s="153"/>
    </row>
    <row r="50" spans="1:17">
      <c r="A50" s="169"/>
      <c r="B50" s="169"/>
      <c r="C50" s="169"/>
      <c r="D50" s="169"/>
      <c r="E50" s="169"/>
      <c r="F50" s="169"/>
      <c r="G50" s="170">
        <f>SUM(G48:G49)</f>
        <v>7.8000000000000007</v>
      </c>
      <c r="H50" s="169"/>
      <c r="I50" s="169"/>
      <c r="J50" s="169"/>
      <c r="M50" s="117"/>
      <c r="N50" s="117"/>
      <c r="O50" s="56" t="e">
        <f>SUM(O48:O49)</f>
        <v>#DIV/0!</v>
      </c>
      <c r="P50" s="169"/>
      <c r="Q50" s="19"/>
    </row>
    <row r="51" spans="1:17" ht="15.75" thickBot="1">
      <c r="A51" s="315" t="s">
        <v>34</v>
      </c>
      <c r="B51" s="315"/>
      <c r="C51" s="315"/>
      <c r="D51" s="315"/>
      <c r="E51" s="315"/>
      <c r="F51" s="315"/>
      <c r="G51" s="315"/>
      <c r="H51" s="315"/>
      <c r="I51" s="315"/>
      <c r="J51" s="315"/>
      <c r="M51" s="117"/>
      <c r="N51" s="117"/>
    </row>
    <row r="52" spans="1:17">
      <c r="A52" s="31" t="s">
        <v>180</v>
      </c>
      <c r="B52" s="32" t="s">
        <v>22</v>
      </c>
      <c r="C52" s="32" t="s">
        <v>32</v>
      </c>
      <c r="D52" s="158"/>
      <c r="E52" s="158"/>
      <c r="F52" s="158"/>
      <c r="G52" s="159">
        <v>25.25</v>
      </c>
      <c r="H52" s="124">
        <v>5</v>
      </c>
      <c r="I52" s="124"/>
      <c r="J52" s="124"/>
      <c r="K52" s="126">
        <f t="shared" ref="K52:K63" si="15">257/12/5*H52</f>
        <v>21.416666666666664</v>
      </c>
      <c r="L52" s="126">
        <f t="shared" ref="L52:L63" si="16">G52*K52</f>
        <v>540.77083333333326</v>
      </c>
      <c r="M52" s="160"/>
      <c r="N52" s="160"/>
      <c r="O52" s="126" t="e">
        <f t="shared" ref="O52:O63" si="17">L52/M52*N52</f>
        <v>#DIV/0!</v>
      </c>
      <c r="P52" s="161" t="s">
        <v>104</v>
      </c>
      <c r="Q52" s="162"/>
    </row>
    <row r="53" spans="1:17">
      <c r="A53" s="37" t="s">
        <v>181</v>
      </c>
      <c r="B53" s="38" t="s">
        <v>22</v>
      </c>
      <c r="C53" s="38" t="s">
        <v>18</v>
      </c>
      <c r="D53" s="145"/>
      <c r="E53" s="145"/>
      <c r="F53" s="145"/>
      <c r="G53" s="171">
        <v>62.84</v>
      </c>
      <c r="H53" s="78">
        <v>5</v>
      </c>
      <c r="I53" s="78"/>
      <c r="J53" s="78"/>
      <c r="K53" s="133">
        <f t="shared" si="15"/>
        <v>21.416666666666664</v>
      </c>
      <c r="L53" s="133">
        <f t="shared" si="16"/>
        <v>1345.8233333333333</v>
      </c>
      <c r="M53" s="134"/>
      <c r="N53" s="134"/>
      <c r="O53" s="133" t="e">
        <f t="shared" si="17"/>
        <v>#DIV/0!</v>
      </c>
      <c r="P53" s="172" t="s">
        <v>104</v>
      </c>
      <c r="Q53" s="147"/>
    </row>
    <row r="54" spans="1:17">
      <c r="A54" s="37" t="s">
        <v>182</v>
      </c>
      <c r="B54" s="38" t="s">
        <v>22</v>
      </c>
      <c r="C54" s="38" t="s">
        <v>17</v>
      </c>
      <c r="D54" s="145"/>
      <c r="E54" s="145"/>
      <c r="F54" s="145"/>
      <c r="G54" s="171">
        <v>79.959999999999994</v>
      </c>
      <c r="H54" s="78">
        <v>5</v>
      </c>
      <c r="I54" s="78"/>
      <c r="J54" s="78"/>
      <c r="K54" s="133">
        <f t="shared" si="15"/>
        <v>21.416666666666664</v>
      </c>
      <c r="L54" s="133">
        <f t="shared" si="16"/>
        <v>1712.4766666666662</v>
      </c>
      <c r="M54" s="134"/>
      <c r="N54" s="134"/>
      <c r="O54" s="133" t="e">
        <f t="shared" si="17"/>
        <v>#DIV/0!</v>
      </c>
      <c r="P54" s="172" t="s">
        <v>104</v>
      </c>
      <c r="Q54" s="147"/>
    </row>
    <row r="55" spans="1:17">
      <c r="A55" s="45" t="s">
        <v>183</v>
      </c>
      <c r="B55" s="43" t="s">
        <v>22</v>
      </c>
      <c r="C55" s="38" t="s">
        <v>32</v>
      </c>
      <c r="D55" s="145"/>
      <c r="E55" s="145"/>
      <c r="F55" s="145"/>
      <c r="G55" s="171">
        <v>25.97</v>
      </c>
      <c r="H55" s="78">
        <v>5</v>
      </c>
      <c r="I55" s="78"/>
      <c r="J55" s="78"/>
      <c r="K55" s="133">
        <f t="shared" si="15"/>
        <v>21.416666666666664</v>
      </c>
      <c r="L55" s="133">
        <f t="shared" si="16"/>
        <v>556.19083333333322</v>
      </c>
      <c r="M55" s="134"/>
      <c r="N55" s="134"/>
      <c r="O55" s="133" t="e">
        <f t="shared" si="17"/>
        <v>#DIV/0!</v>
      </c>
      <c r="P55" s="172" t="s">
        <v>104</v>
      </c>
      <c r="Q55" s="147"/>
    </row>
    <row r="56" spans="1:17">
      <c r="A56" s="37" t="s">
        <v>184</v>
      </c>
      <c r="B56" s="38" t="s">
        <v>22</v>
      </c>
      <c r="C56" s="38" t="s">
        <v>32</v>
      </c>
      <c r="D56" s="145"/>
      <c r="E56" s="145"/>
      <c r="F56" s="145"/>
      <c r="G56" s="171">
        <v>21.22</v>
      </c>
      <c r="H56" s="78">
        <v>5</v>
      </c>
      <c r="I56" s="78"/>
      <c r="J56" s="78"/>
      <c r="K56" s="133">
        <f t="shared" si="15"/>
        <v>21.416666666666664</v>
      </c>
      <c r="L56" s="133">
        <f t="shared" si="16"/>
        <v>454.46166666666659</v>
      </c>
      <c r="M56" s="134"/>
      <c r="N56" s="134"/>
      <c r="O56" s="133" t="e">
        <f t="shared" si="17"/>
        <v>#DIV/0!</v>
      </c>
      <c r="P56" s="172" t="s">
        <v>104</v>
      </c>
      <c r="Q56" s="147"/>
    </row>
    <row r="57" spans="1:17">
      <c r="A57" s="37" t="s">
        <v>185</v>
      </c>
      <c r="B57" s="38" t="s">
        <v>22</v>
      </c>
      <c r="C57" s="38" t="s">
        <v>17</v>
      </c>
      <c r="D57" s="145"/>
      <c r="E57" s="145"/>
      <c r="F57" s="145"/>
      <c r="G57" s="171">
        <v>44.87</v>
      </c>
      <c r="H57" s="78">
        <v>5</v>
      </c>
      <c r="I57" s="78"/>
      <c r="J57" s="78"/>
      <c r="K57" s="133">
        <f t="shared" si="15"/>
        <v>21.416666666666664</v>
      </c>
      <c r="L57" s="133">
        <f t="shared" si="16"/>
        <v>960.96583333333319</v>
      </c>
      <c r="M57" s="134"/>
      <c r="N57" s="134"/>
      <c r="O57" s="133" t="e">
        <f t="shared" si="17"/>
        <v>#DIV/0!</v>
      </c>
      <c r="P57" s="172" t="s">
        <v>104</v>
      </c>
      <c r="Q57" s="147"/>
    </row>
    <row r="58" spans="1:17">
      <c r="A58" s="37" t="s">
        <v>186</v>
      </c>
      <c r="B58" s="38" t="s">
        <v>22</v>
      </c>
      <c r="C58" s="38" t="s">
        <v>32</v>
      </c>
      <c r="D58" s="145"/>
      <c r="E58" s="145"/>
      <c r="F58" s="145"/>
      <c r="G58" s="171">
        <v>16.420000000000002</v>
      </c>
      <c r="H58" s="78">
        <v>5</v>
      </c>
      <c r="I58" s="78"/>
      <c r="J58" s="78"/>
      <c r="K58" s="133">
        <f t="shared" si="15"/>
        <v>21.416666666666664</v>
      </c>
      <c r="L58" s="133">
        <f t="shared" si="16"/>
        <v>351.66166666666669</v>
      </c>
      <c r="M58" s="134"/>
      <c r="N58" s="134"/>
      <c r="O58" s="133" t="e">
        <f t="shared" si="17"/>
        <v>#DIV/0!</v>
      </c>
      <c r="P58" s="172" t="s">
        <v>104</v>
      </c>
      <c r="Q58" s="147"/>
    </row>
    <row r="59" spans="1:17">
      <c r="A59" s="37" t="s">
        <v>187</v>
      </c>
      <c r="B59" s="38" t="s">
        <v>22</v>
      </c>
      <c r="C59" s="38" t="s">
        <v>17</v>
      </c>
      <c r="D59" s="145"/>
      <c r="E59" s="145"/>
      <c r="F59" s="145"/>
      <c r="G59" s="171">
        <v>16.149999999999999</v>
      </c>
      <c r="H59" s="78">
        <v>5</v>
      </c>
      <c r="I59" s="78"/>
      <c r="J59" s="78"/>
      <c r="K59" s="133">
        <f t="shared" si="15"/>
        <v>21.416666666666664</v>
      </c>
      <c r="L59" s="133">
        <f t="shared" si="16"/>
        <v>345.87916666666661</v>
      </c>
      <c r="M59" s="134"/>
      <c r="N59" s="134"/>
      <c r="O59" s="133" t="e">
        <f t="shared" si="17"/>
        <v>#DIV/0!</v>
      </c>
      <c r="P59" s="172" t="s">
        <v>104</v>
      </c>
      <c r="Q59" s="147"/>
    </row>
    <row r="60" spans="1:17">
      <c r="A60" s="37" t="s">
        <v>188</v>
      </c>
      <c r="B60" s="38" t="s">
        <v>22</v>
      </c>
      <c r="C60" s="38" t="s">
        <v>32</v>
      </c>
      <c r="D60" s="145"/>
      <c r="E60" s="145"/>
      <c r="F60" s="145"/>
      <c r="G60" s="171">
        <v>4.96</v>
      </c>
      <c r="H60" s="78">
        <v>5</v>
      </c>
      <c r="I60" s="78"/>
      <c r="J60" s="78"/>
      <c r="K60" s="133">
        <f t="shared" si="15"/>
        <v>21.416666666666664</v>
      </c>
      <c r="L60" s="133">
        <f t="shared" si="16"/>
        <v>106.22666666666666</v>
      </c>
      <c r="M60" s="134"/>
      <c r="N60" s="134"/>
      <c r="O60" s="133" t="e">
        <f t="shared" si="17"/>
        <v>#DIV/0!</v>
      </c>
      <c r="P60" s="172" t="s">
        <v>104</v>
      </c>
      <c r="Q60" s="147"/>
    </row>
    <row r="61" spans="1:17">
      <c r="A61" s="37" t="s">
        <v>189</v>
      </c>
      <c r="B61" s="48" t="s">
        <v>22</v>
      </c>
      <c r="C61" s="38" t="s">
        <v>32</v>
      </c>
      <c r="D61" s="145"/>
      <c r="E61" s="145"/>
      <c r="F61" s="145"/>
      <c r="G61" s="171">
        <v>2.61</v>
      </c>
      <c r="H61" s="78">
        <v>5</v>
      </c>
      <c r="I61" s="78"/>
      <c r="J61" s="78"/>
      <c r="K61" s="133">
        <f t="shared" si="15"/>
        <v>21.416666666666664</v>
      </c>
      <c r="L61" s="133">
        <f t="shared" si="16"/>
        <v>55.897499999999994</v>
      </c>
      <c r="M61" s="134"/>
      <c r="N61" s="134"/>
      <c r="O61" s="133" t="e">
        <f t="shared" si="17"/>
        <v>#DIV/0!</v>
      </c>
      <c r="P61" s="172" t="s">
        <v>104</v>
      </c>
      <c r="Q61" s="147"/>
    </row>
    <row r="62" spans="1:17">
      <c r="A62" s="37" t="s">
        <v>190</v>
      </c>
      <c r="B62" s="48" t="s">
        <v>22</v>
      </c>
      <c r="C62" s="38" t="s">
        <v>32</v>
      </c>
      <c r="D62" s="145"/>
      <c r="E62" s="145"/>
      <c r="F62" s="145"/>
      <c r="G62" s="171">
        <v>11.98</v>
      </c>
      <c r="H62" s="78">
        <v>5</v>
      </c>
      <c r="I62" s="78"/>
      <c r="J62" s="78"/>
      <c r="K62" s="133">
        <f t="shared" si="15"/>
        <v>21.416666666666664</v>
      </c>
      <c r="L62" s="133">
        <f t="shared" si="16"/>
        <v>256.57166666666666</v>
      </c>
      <c r="M62" s="134"/>
      <c r="N62" s="134"/>
      <c r="O62" s="133" t="e">
        <f t="shared" si="17"/>
        <v>#DIV/0!</v>
      </c>
      <c r="P62" s="172" t="s">
        <v>104</v>
      </c>
      <c r="Q62" s="147"/>
    </row>
    <row r="63" spans="1:17" ht="15.75" thickBot="1">
      <c r="A63" s="50" t="s">
        <v>191</v>
      </c>
      <c r="B63" s="51" t="s">
        <v>22</v>
      </c>
      <c r="C63" s="51" t="s">
        <v>18</v>
      </c>
      <c r="D63" s="148"/>
      <c r="E63" s="148"/>
      <c r="F63" s="148"/>
      <c r="G63" s="149">
        <v>24.1</v>
      </c>
      <c r="H63" s="68">
        <v>5</v>
      </c>
      <c r="I63" s="68"/>
      <c r="J63" s="68"/>
      <c r="K63" s="150">
        <f t="shared" si="15"/>
        <v>21.416666666666664</v>
      </c>
      <c r="L63" s="150">
        <f t="shared" si="16"/>
        <v>516.14166666666665</v>
      </c>
      <c r="M63" s="151"/>
      <c r="N63" s="151"/>
      <c r="O63" s="150" t="e">
        <f t="shared" si="17"/>
        <v>#DIV/0!</v>
      </c>
      <c r="P63" s="168" t="s">
        <v>104</v>
      </c>
      <c r="Q63" s="153"/>
    </row>
    <row r="64" spans="1:17">
      <c r="A64" s="169"/>
      <c r="B64" s="169"/>
      <c r="C64" s="169"/>
      <c r="D64" s="169"/>
      <c r="E64" s="169"/>
      <c r="F64" s="169"/>
      <c r="G64" s="170">
        <f>SUM(G52:G63)</f>
        <v>336.33000000000004</v>
      </c>
      <c r="H64" s="169"/>
      <c r="I64" s="169"/>
      <c r="J64" s="169"/>
      <c r="M64" s="117"/>
      <c r="N64" s="117"/>
      <c r="O64" s="56" t="e">
        <f>SUM(O52:O63)</f>
        <v>#DIV/0!</v>
      </c>
      <c r="P64" s="169"/>
      <c r="Q64" s="19"/>
    </row>
    <row r="65" spans="1:17" ht="15.75" thickBot="1">
      <c r="A65" s="315" t="s">
        <v>35</v>
      </c>
      <c r="B65" s="315"/>
      <c r="C65" s="315"/>
      <c r="D65" s="315"/>
      <c r="E65" s="315"/>
      <c r="F65" s="315"/>
      <c r="G65" s="315"/>
      <c r="H65" s="315"/>
      <c r="I65" s="315"/>
      <c r="J65" s="315"/>
      <c r="M65" s="117"/>
      <c r="N65" s="117"/>
    </row>
    <row r="66" spans="1:17">
      <c r="A66" s="31" t="s">
        <v>192</v>
      </c>
      <c r="B66" s="32" t="s">
        <v>21</v>
      </c>
      <c r="C66" s="32" t="s">
        <v>32</v>
      </c>
      <c r="D66" s="158"/>
      <c r="E66" s="158"/>
      <c r="F66" s="158"/>
      <c r="G66" s="159">
        <v>16.510000000000002</v>
      </c>
      <c r="H66" s="65">
        <v>5</v>
      </c>
      <c r="I66" s="65"/>
      <c r="J66" s="65"/>
      <c r="K66" s="126">
        <f t="shared" ref="K66:K70" si="18">257/12/5*H66</f>
        <v>21.416666666666664</v>
      </c>
      <c r="L66" s="126">
        <f t="shared" ref="L66:L70" si="19">G66*K66</f>
        <v>353.58916666666664</v>
      </c>
      <c r="M66" s="160"/>
      <c r="N66" s="160"/>
      <c r="O66" s="126" t="e">
        <f t="shared" ref="O66:O70" si="20">L66/M66*N66</f>
        <v>#DIV/0!</v>
      </c>
      <c r="P66" s="161" t="s">
        <v>104</v>
      </c>
      <c r="Q66" s="162"/>
    </row>
    <row r="67" spans="1:17">
      <c r="A67" s="37" t="s">
        <v>193</v>
      </c>
      <c r="B67" s="38" t="s">
        <v>21</v>
      </c>
      <c r="C67" s="38" t="s">
        <v>17</v>
      </c>
      <c r="D67" s="145"/>
      <c r="E67" s="145"/>
      <c r="F67" s="145"/>
      <c r="G67" s="171">
        <v>25.33</v>
      </c>
      <c r="H67" s="78">
        <v>5</v>
      </c>
      <c r="I67" s="78"/>
      <c r="J67" s="78"/>
      <c r="K67" s="133">
        <f t="shared" si="18"/>
        <v>21.416666666666664</v>
      </c>
      <c r="L67" s="133">
        <f t="shared" si="19"/>
        <v>542.48416666666662</v>
      </c>
      <c r="M67" s="134"/>
      <c r="N67" s="134"/>
      <c r="O67" s="133" t="e">
        <f t="shared" si="20"/>
        <v>#DIV/0!</v>
      </c>
      <c r="P67" s="172" t="s">
        <v>104</v>
      </c>
      <c r="Q67" s="147"/>
    </row>
    <row r="68" spans="1:17">
      <c r="A68" s="37" t="s">
        <v>194</v>
      </c>
      <c r="B68" s="38" t="s">
        <v>21</v>
      </c>
      <c r="C68" s="38" t="s">
        <v>32</v>
      </c>
      <c r="D68" s="145"/>
      <c r="E68" s="145"/>
      <c r="F68" s="145"/>
      <c r="G68" s="171">
        <v>13.85</v>
      </c>
      <c r="H68" s="78">
        <v>5</v>
      </c>
      <c r="I68" s="78"/>
      <c r="J68" s="78"/>
      <c r="K68" s="133">
        <f t="shared" si="18"/>
        <v>21.416666666666664</v>
      </c>
      <c r="L68" s="133">
        <f t="shared" si="19"/>
        <v>296.62083333333328</v>
      </c>
      <c r="M68" s="134"/>
      <c r="N68" s="134"/>
      <c r="O68" s="133" t="e">
        <f t="shared" si="20"/>
        <v>#DIV/0!</v>
      </c>
      <c r="P68" s="172" t="s">
        <v>104</v>
      </c>
      <c r="Q68" s="147"/>
    </row>
    <row r="69" spans="1:17">
      <c r="A69" s="45" t="s">
        <v>195</v>
      </c>
      <c r="B69" s="43" t="s">
        <v>21</v>
      </c>
      <c r="C69" s="38" t="s">
        <v>24</v>
      </c>
      <c r="D69" s="145"/>
      <c r="E69" s="145"/>
      <c r="F69" s="145"/>
      <c r="G69" s="171">
        <v>7.34</v>
      </c>
      <c r="H69" s="78">
        <v>5</v>
      </c>
      <c r="I69" s="78"/>
      <c r="J69" s="78"/>
      <c r="K69" s="133">
        <f t="shared" si="18"/>
        <v>21.416666666666664</v>
      </c>
      <c r="L69" s="133">
        <f t="shared" si="19"/>
        <v>157.19833333333332</v>
      </c>
      <c r="M69" s="134"/>
      <c r="N69" s="134"/>
      <c r="O69" s="133" t="e">
        <f t="shared" si="20"/>
        <v>#DIV/0!</v>
      </c>
      <c r="P69" s="172" t="s">
        <v>104</v>
      </c>
      <c r="Q69" s="147"/>
    </row>
    <row r="70" spans="1:17" ht="15.75" thickBot="1">
      <c r="A70" s="50" t="s">
        <v>195</v>
      </c>
      <c r="B70" s="51" t="s">
        <v>21</v>
      </c>
      <c r="C70" s="51" t="s">
        <v>24</v>
      </c>
      <c r="D70" s="148"/>
      <c r="E70" s="148"/>
      <c r="F70" s="148"/>
      <c r="G70" s="149">
        <v>8.06</v>
      </c>
      <c r="H70" s="68">
        <v>5</v>
      </c>
      <c r="I70" s="68"/>
      <c r="J70" s="68"/>
      <c r="K70" s="150">
        <f t="shared" si="18"/>
        <v>21.416666666666664</v>
      </c>
      <c r="L70" s="150">
        <f t="shared" si="19"/>
        <v>172.61833333333331</v>
      </c>
      <c r="M70" s="151"/>
      <c r="N70" s="151"/>
      <c r="O70" s="150" t="e">
        <f t="shared" si="20"/>
        <v>#DIV/0!</v>
      </c>
      <c r="P70" s="168" t="s">
        <v>104</v>
      </c>
      <c r="Q70" s="153"/>
    </row>
    <row r="71" spans="1:17">
      <c r="A71" s="173"/>
      <c r="B71" s="174"/>
      <c r="C71" s="174"/>
      <c r="D71" s="175"/>
      <c r="E71" s="175"/>
      <c r="F71" s="175"/>
      <c r="G71" s="176">
        <f>SUM(G66:G70)</f>
        <v>71.09</v>
      </c>
      <c r="H71" s="177"/>
      <c r="I71" s="177"/>
      <c r="J71" s="177"/>
      <c r="M71" s="117"/>
      <c r="N71" s="117"/>
      <c r="O71" s="56" t="e">
        <f>SUM(O66:O70)</f>
        <v>#DIV/0!</v>
      </c>
      <c r="P71" s="176"/>
      <c r="Q71" s="178"/>
    </row>
    <row r="72" spans="1:17">
      <c r="M72" s="117"/>
      <c r="N72" s="117"/>
    </row>
    <row r="73" spans="1:17">
      <c r="M73" s="117"/>
      <c r="N73" s="117"/>
    </row>
    <row r="74" spans="1:17" ht="15.75" thickBot="1">
      <c r="A74" s="315" t="s">
        <v>196</v>
      </c>
      <c r="B74" s="315"/>
      <c r="C74" s="315"/>
      <c r="D74" s="315"/>
      <c r="E74" s="315"/>
      <c r="F74" s="315"/>
      <c r="G74" s="315"/>
      <c r="H74" s="315"/>
      <c r="I74" s="315"/>
      <c r="J74" s="315"/>
      <c r="K74" s="179"/>
      <c r="L74" s="179"/>
      <c r="M74" s="180"/>
      <c r="N74" s="180"/>
      <c r="O74" s="179"/>
    </row>
    <row r="75" spans="1:17">
      <c r="A75" s="181" t="s">
        <v>197</v>
      </c>
      <c r="B75" s="123" t="s">
        <v>27</v>
      </c>
      <c r="C75" s="156" t="s">
        <v>28</v>
      </c>
      <c r="D75" s="182"/>
      <c r="E75" s="182"/>
      <c r="F75" s="182"/>
      <c r="G75" s="183">
        <v>72.48</v>
      </c>
      <c r="H75" s="124">
        <v>1</v>
      </c>
      <c r="I75" s="124"/>
      <c r="J75" s="124"/>
      <c r="K75" s="126">
        <f t="shared" ref="K75:K76" si="21">257/12/5*H75</f>
        <v>4.2833333333333332</v>
      </c>
      <c r="L75" s="126">
        <f t="shared" ref="L75:L76" si="22">G75*K75</f>
        <v>310.45600000000002</v>
      </c>
      <c r="M75" s="160"/>
      <c r="N75" s="160"/>
      <c r="O75" s="126" t="e">
        <f t="shared" ref="O75:O138" si="23">L75/M75*N75</f>
        <v>#DIV/0!</v>
      </c>
      <c r="P75" s="184" t="s">
        <v>102</v>
      </c>
      <c r="Q75" s="185"/>
    </row>
    <row r="76" spans="1:17">
      <c r="A76" s="129" t="s">
        <v>198</v>
      </c>
      <c r="B76" s="130" t="s">
        <v>199</v>
      </c>
      <c r="C76" s="186" t="s">
        <v>17</v>
      </c>
      <c r="D76" s="139"/>
      <c r="E76" s="139"/>
      <c r="F76" s="139"/>
      <c r="G76" s="187">
        <v>7.61</v>
      </c>
      <c r="H76" s="131">
        <v>1</v>
      </c>
      <c r="I76" s="131"/>
      <c r="J76" s="131"/>
      <c r="K76" s="133">
        <f t="shared" si="21"/>
        <v>4.2833333333333332</v>
      </c>
      <c r="L76" s="133">
        <f t="shared" si="22"/>
        <v>32.596166666666669</v>
      </c>
      <c r="M76" s="134"/>
      <c r="N76" s="134"/>
      <c r="O76" s="133" t="e">
        <f t="shared" si="23"/>
        <v>#DIV/0!</v>
      </c>
      <c r="P76" s="137" t="s">
        <v>102</v>
      </c>
      <c r="Q76" s="141"/>
    </row>
    <row r="77" spans="1:17">
      <c r="A77" s="129" t="s">
        <v>200</v>
      </c>
      <c r="B77" s="130" t="s">
        <v>25</v>
      </c>
      <c r="C77" s="186" t="s">
        <v>32</v>
      </c>
      <c r="D77" s="139"/>
      <c r="E77" s="139"/>
      <c r="F77" s="139"/>
      <c r="G77" s="187">
        <v>14.09</v>
      </c>
      <c r="H77" s="131"/>
      <c r="I77" s="131"/>
      <c r="J77" s="131">
        <v>1</v>
      </c>
      <c r="K77" s="133">
        <v>12</v>
      </c>
      <c r="L77" s="133">
        <f>G77/12</f>
        <v>1.1741666666666666</v>
      </c>
      <c r="M77" s="134"/>
      <c r="N77" s="134"/>
      <c r="O77" s="133" t="e">
        <f t="shared" si="23"/>
        <v>#DIV/0!</v>
      </c>
      <c r="P77" s="135" t="s">
        <v>105</v>
      </c>
      <c r="Q77" s="141"/>
    </row>
    <row r="78" spans="1:17">
      <c r="A78" s="188" t="s">
        <v>201</v>
      </c>
      <c r="B78" s="186" t="s">
        <v>202</v>
      </c>
      <c r="C78" s="186" t="s">
        <v>17</v>
      </c>
      <c r="D78" s="139"/>
      <c r="E78" s="139"/>
      <c r="F78" s="139"/>
      <c r="G78" s="187">
        <v>18</v>
      </c>
      <c r="H78" s="131">
        <v>1</v>
      </c>
      <c r="I78" s="131"/>
      <c r="J78" s="131"/>
      <c r="K78" s="133">
        <f t="shared" ref="K78:K110" si="24">257/12/5*H78</f>
        <v>4.2833333333333332</v>
      </c>
      <c r="L78" s="133">
        <f t="shared" ref="L78:L138" si="25">G78*K78</f>
        <v>77.099999999999994</v>
      </c>
      <c r="M78" s="134"/>
      <c r="N78" s="134"/>
      <c r="O78" s="133" t="e">
        <f t="shared" si="23"/>
        <v>#DIV/0!</v>
      </c>
      <c r="P78" s="137" t="s">
        <v>102</v>
      </c>
      <c r="Q78" s="141"/>
    </row>
    <row r="79" spans="1:17">
      <c r="A79" s="188" t="s">
        <v>203</v>
      </c>
      <c r="B79" s="186" t="s">
        <v>31</v>
      </c>
      <c r="C79" s="186" t="s">
        <v>18</v>
      </c>
      <c r="D79" s="139">
        <v>2</v>
      </c>
      <c r="E79" s="139">
        <v>4</v>
      </c>
      <c r="F79" s="139" t="s">
        <v>20</v>
      </c>
      <c r="G79" s="187">
        <v>4.0199999999999996</v>
      </c>
      <c r="H79" s="131">
        <v>5</v>
      </c>
      <c r="I79" s="131"/>
      <c r="J79" s="131"/>
      <c r="K79" s="133">
        <f t="shared" si="24"/>
        <v>21.416666666666664</v>
      </c>
      <c r="L79" s="133">
        <f t="shared" si="25"/>
        <v>86.094999999999985</v>
      </c>
      <c r="M79" s="134"/>
      <c r="N79" s="134"/>
      <c r="O79" s="133" t="e">
        <f t="shared" si="23"/>
        <v>#DIV/0!</v>
      </c>
      <c r="P79" s="138" t="s">
        <v>103</v>
      </c>
      <c r="Q79" s="141"/>
    </row>
    <row r="80" spans="1:17">
      <c r="A80" s="188" t="s">
        <v>204</v>
      </c>
      <c r="B80" s="186" t="s">
        <v>31</v>
      </c>
      <c r="C80" s="186" t="s">
        <v>18</v>
      </c>
      <c r="D80" s="139">
        <v>2</v>
      </c>
      <c r="E80" s="139">
        <v>4</v>
      </c>
      <c r="F80" s="139" t="s">
        <v>20</v>
      </c>
      <c r="G80" s="187">
        <v>7.15</v>
      </c>
      <c r="H80" s="131">
        <v>5</v>
      </c>
      <c r="I80" s="131"/>
      <c r="J80" s="131"/>
      <c r="K80" s="133">
        <f t="shared" si="24"/>
        <v>21.416666666666664</v>
      </c>
      <c r="L80" s="133">
        <f t="shared" si="25"/>
        <v>153.12916666666666</v>
      </c>
      <c r="M80" s="134"/>
      <c r="N80" s="134"/>
      <c r="O80" s="133" t="e">
        <f t="shared" si="23"/>
        <v>#DIV/0!</v>
      </c>
      <c r="P80" s="138" t="s">
        <v>103</v>
      </c>
      <c r="Q80" s="141"/>
    </row>
    <row r="81" spans="1:17">
      <c r="A81" s="188" t="s">
        <v>205</v>
      </c>
      <c r="B81" s="186" t="s">
        <v>31</v>
      </c>
      <c r="C81" s="186" t="s">
        <v>18</v>
      </c>
      <c r="D81" s="139">
        <v>1</v>
      </c>
      <c r="E81" s="139">
        <v>1</v>
      </c>
      <c r="F81" s="139" t="s">
        <v>20</v>
      </c>
      <c r="G81" s="187">
        <v>4.0999999999999996</v>
      </c>
      <c r="H81" s="131">
        <v>5</v>
      </c>
      <c r="I81" s="131"/>
      <c r="J81" s="131"/>
      <c r="K81" s="133">
        <f t="shared" si="24"/>
        <v>21.416666666666664</v>
      </c>
      <c r="L81" s="133">
        <f t="shared" si="25"/>
        <v>87.808333333333323</v>
      </c>
      <c r="M81" s="134"/>
      <c r="N81" s="134"/>
      <c r="O81" s="133" t="e">
        <f t="shared" si="23"/>
        <v>#DIV/0!</v>
      </c>
      <c r="P81" s="138" t="s">
        <v>103</v>
      </c>
      <c r="Q81" s="141"/>
    </row>
    <row r="82" spans="1:17">
      <c r="A82" s="188" t="s">
        <v>206</v>
      </c>
      <c r="B82" s="186" t="s">
        <v>30</v>
      </c>
      <c r="C82" s="186" t="s">
        <v>18</v>
      </c>
      <c r="D82" s="139">
        <v>2</v>
      </c>
      <c r="E82" s="139">
        <v>2</v>
      </c>
      <c r="F82" s="139" t="s">
        <v>20</v>
      </c>
      <c r="G82" s="187">
        <v>4.8600000000000003</v>
      </c>
      <c r="H82" s="131">
        <v>5</v>
      </c>
      <c r="I82" s="131"/>
      <c r="J82" s="131"/>
      <c r="K82" s="133">
        <f t="shared" si="24"/>
        <v>21.416666666666664</v>
      </c>
      <c r="L82" s="133">
        <f t="shared" si="25"/>
        <v>104.08499999999999</v>
      </c>
      <c r="M82" s="134"/>
      <c r="N82" s="134"/>
      <c r="O82" s="133" t="e">
        <f t="shared" si="23"/>
        <v>#DIV/0!</v>
      </c>
      <c r="P82" s="138" t="s">
        <v>103</v>
      </c>
      <c r="Q82" s="141"/>
    </row>
    <row r="83" spans="1:17">
      <c r="A83" s="188" t="s">
        <v>207</v>
      </c>
      <c r="B83" s="186" t="s">
        <v>208</v>
      </c>
      <c r="C83" s="186" t="s">
        <v>18</v>
      </c>
      <c r="D83" s="139">
        <v>1</v>
      </c>
      <c r="E83" s="139">
        <v>1</v>
      </c>
      <c r="F83" s="139" t="s">
        <v>20</v>
      </c>
      <c r="G83" s="187">
        <v>3.74</v>
      </c>
      <c r="H83" s="131">
        <v>5</v>
      </c>
      <c r="I83" s="131"/>
      <c r="J83" s="131"/>
      <c r="K83" s="133">
        <f t="shared" si="24"/>
        <v>21.416666666666664</v>
      </c>
      <c r="L83" s="133">
        <f t="shared" si="25"/>
        <v>80.098333333333329</v>
      </c>
      <c r="M83" s="134"/>
      <c r="N83" s="134"/>
      <c r="O83" s="133" t="e">
        <f t="shared" si="23"/>
        <v>#DIV/0!</v>
      </c>
      <c r="P83" s="138" t="s">
        <v>103</v>
      </c>
      <c r="Q83" s="141"/>
    </row>
    <row r="84" spans="1:17">
      <c r="A84" s="188" t="s">
        <v>209</v>
      </c>
      <c r="B84" s="186" t="s">
        <v>19</v>
      </c>
      <c r="C84" s="186" t="s">
        <v>18</v>
      </c>
      <c r="D84" s="139">
        <v>2</v>
      </c>
      <c r="E84" s="139"/>
      <c r="F84" s="139" t="s">
        <v>20</v>
      </c>
      <c r="G84" s="187">
        <v>2.76</v>
      </c>
      <c r="H84" s="131">
        <v>5</v>
      </c>
      <c r="I84" s="131"/>
      <c r="J84" s="131"/>
      <c r="K84" s="133">
        <f t="shared" si="24"/>
        <v>21.416666666666664</v>
      </c>
      <c r="L84" s="133">
        <f t="shared" si="25"/>
        <v>59.109999999999992</v>
      </c>
      <c r="M84" s="134"/>
      <c r="N84" s="134"/>
      <c r="O84" s="133" t="e">
        <f t="shared" si="23"/>
        <v>#DIV/0!</v>
      </c>
      <c r="P84" s="138" t="s">
        <v>103</v>
      </c>
      <c r="Q84" s="141"/>
    </row>
    <row r="85" spans="1:17">
      <c r="A85" s="188" t="s">
        <v>210</v>
      </c>
      <c r="B85" s="186" t="s">
        <v>31</v>
      </c>
      <c r="C85" s="186" t="s">
        <v>18</v>
      </c>
      <c r="D85" s="139">
        <v>1</v>
      </c>
      <c r="E85" s="139">
        <v>2</v>
      </c>
      <c r="F85" s="139" t="s">
        <v>20</v>
      </c>
      <c r="G85" s="187">
        <v>3.25</v>
      </c>
      <c r="H85" s="131">
        <v>5</v>
      </c>
      <c r="I85" s="131"/>
      <c r="J85" s="131"/>
      <c r="K85" s="133">
        <f t="shared" si="24"/>
        <v>21.416666666666664</v>
      </c>
      <c r="L85" s="133">
        <f t="shared" si="25"/>
        <v>69.604166666666657</v>
      </c>
      <c r="M85" s="134"/>
      <c r="N85" s="134"/>
      <c r="O85" s="133" t="e">
        <f t="shared" si="23"/>
        <v>#DIV/0!</v>
      </c>
      <c r="P85" s="138" t="s">
        <v>103</v>
      </c>
      <c r="Q85" s="141"/>
    </row>
    <row r="86" spans="1:17">
      <c r="A86" s="188" t="s">
        <v>211</v>
      </c>
      <c r="B86" s="186" t="s">
        <v>19</v>
      </c>
      <c r="C86" s="186" t="s">
        <v>18</v>
      </c>
      <c r="D86" s="139"/>
      <c r="E86" s="139"/>
      <c r="F86" s="139" t="s">
        <v>20</v>
      </c>
      <c r="G86" s="140">
        <v>3.41</v>
      </c>
      <c r="H86" s="131">
        <v>5</v>
      </c>
      <c r="I86" s="131"/>
      <c r="J86" s="131"/>
      <c r="K86" s="133">
        <f t="shared" si="24"/>
        <v>21.416666666666664</v>
      </c>
      <c r="L86" s="133">
        <f t="shared" si="25"/>
        <v>73.030833333333334</v>
      </c>
      <c r="M86" s="134"/>
      <c r="N86" s="134"/>
      <c r="O86" s="133" t="e">
        <f t="shared" si="23"/>
        <v>#DIV/0!</v>
      </c>
      <c r="P86" s="138" t="s">
        <v>103</v>
      </c>
      <c r="Q86" s="141"/>
    </row>
    <row r="87" spans="1:17">
      <c r="A87" s="188" t="s">
        <v>212</v>
      </c>
      <c r="B87" s="186" t="s">
        <v>30</v>
      </c>
      <c r="C87" s="186" t="s">
        <v>18</v>
      </c>
      <c r="D87" s="139">
        <v>1</v>
      </c>
      <c r="E87" s="139">
        <v>2</v>
      </c>
      <c r="F87" s="139"/>
      <c r="G87" s="140">
        <v>4.7300000000000004</v>
      </c>
      <c r="H87" s="131">
        <v>5</v>
      </c>
      <c r="I87" s="131"/>
      <c r="J87" s="131"/>
      <c r="K87" s="133">
        <f t="shared" si="24"/>
        <v>21.416666666666664</v>
      </c>
      <c r="L87" s="133">
        <f t="shared" si="25"/>
        <v>101.30083333333333</v>
      </c>
      <c r="M87" s="134"/>
      <c r="N87" s="134"/>
      <c r="O87" s="133" t="e">
        <f t="shared" si="23"/>
        <v>#DIV/0!</v>
      </c>
      <c r="P87" s="138" t="s">
        <v>103</v>
      </c>
      <c r="Q87" s="141"/>
    </row>
    <row r="88" spans="1:17">
      <c r="A88" s="188" t="s">
        <v>213</v>
      </c>
      <c r="B88" s="186" t="s">
        <v>27</v>
      </c>
      <c r="C88" s="186" t="s">
        <v>28</v>
      </c>
      <c r="D88" s="139"/>
      <c r="E88" s="139"/>
      <c r="F88" s="139"/>
      <c r="G88" s="187">
        <v>30.18</v>
      </c>
      <c r="H88" s="131">
        <v>1</v>
      </c>
      <c r="I88" s="131"/>
      <c r="J88" s="131"/>
      <c r="K88" s="133">
        <f t="shared" si="24"/>
        <v>4.2833333333333332</v>
      </c>
      <c r="L88" s="133">
        <f t="shared" si="25"/>
        <v>129.27099999999999</v>
      </c>
      <c r="M88" s="134"/>
      <c r="N88" s="134"/>
      <c r="O88" s="133" t="e">
        <f t="shared" si="23"/>
        <v>#DIV/0!</v>
      </c>
      <c r="P88" s="137" t="s">
        <v>102</v>
      </c>
      <c r="Q88" s="141"/>
    </row>
    <row r="89" spans="1:17">
      <c r="A89" s="188" t="s">
        <v>214</v>
      </c>
      <c r="B89" s="186" t="s">
        <v>27</v>
      </c>
      <c r="C89" s="186" t="s">
        <v>17</v>
      </c>
      <c r="D89" s="139">
        <v>1</v>
      </c>
      <c r="E89" s="139"/>
      <c r="F89" s="139" t="s">
        <v>20</v>
      </c>
      <c r="G89" s="187">
        <v>22.47</v>
      </c>
      <c r="H89" s="131">
        <v>1</v>
      </c>
      <c r="I89" s="131"/>
      <c r="J89" s="131"/>
      <c r="K89" s="133">
        <f t="shared" si="24"/>
        <v>4.2833333333333332</v>
      </c>
      <c r="L89" s="133">
        <f t="shared" si="25"/>
        <v>96.246499999999997</v>
      </c>
      <c r="M89" s="134"/>
      <c r="N89" s="134"/>
      <c r="O89" s="133" t="e">
        <f t="shared" si="23"/>
        <v>#DIV/0!</v>
      </c>
      <c r="P89" s="137" t="s">
        <v>102</v>
      </c>
      <c r="Q89" s="141"/>
    </row>
    <row r="90" spans="1:17">
      <c r="A90" s="188" t="s">
        <v>215</v>
      </c>
      <c r="B90" s="186" t="s">
        <v>27</v>
      </c>
      <c r="C90" s="186" t="s">
        <v>28</v>
      </c>
      <c r="D90" s="139">
        <v>1</v>
      </c>
      <c r="E90" s="139"/>
      <c r="F90" s="139" t="s">
        <v>20</v>
      </c>
      <c r="G90" s="187">
        <v>25.23</v>
      </c>
      <c r="H90" s="131">
        <v>1</v>
      </c>
      <c r="I90" s="131"/>
      <c r="J90" s="131"/>
      <c r="K90" s="133">
        <f t="shared" si="24"/>
        <v>4.2833333333333332</v>
      </c>
      <c r="L90" s="133">
        <f t="shared" si="25"/>
        <v>108.0685</v>
      </c>
      <c r="M90" s="134"/>
      <c r="N90" s="134"/>
      <c r="O90" s="133" t="e">
        <f t="shared" si="23"/>
        <v>#DIV/0!</v>
      </c>
      <c r="P90" s="137" t="s">
        <v>102</v>
      </c>
      <c r="Q90" s="141"/>
    </row>
    <row r="91" spans="1:17">
      <c r="A91" s="188" t="s">
        <v>216</v>
      </c>
      <c r="B91" s="186" t="s">
        <v>27</v>
      </c>
      <c r="C91" s="186" t="s">
        <v>17</v>
      </c>
      <c r="D91" s="139">
        <v>1</v>
      </c>
      <c r="E91" s="139"/>
      <c r="F91" s="139" t="s">
        <v>20</v>
      </c>
      <c r="G91" s="187">
        <v>20.56</v>
      </c>
      <c r="H91" s="131">
        <v>1</v>
      </c>
      <c r="I91" s="131"/>
      <c r="J91" s="131"/>
      <c r="K91" s="133">
        <f t="shared" si="24"/>
        <v>4.2833333333333332</v>
      </c>
      <c r="L91" s="133">
        <f t="shared" si="25"/>
        <v>88.065333333333328</v>
      </c>
      <c r="M91" s="134"/>
      <c r="N91" s="134"/>
      <c r="O91" s="133" t="e">
        <f t="shared" si="23"/>
        <v>#DIV/0!</v>
      </c>
      <c r="P91" s="137" t="s">
        <v>102</v>
      </c>
      <c r="Q91" s="141"/>
    </row>
    <row r="92" spans="1:17">
      <c r="A92" s="188" t="s">
        <v>217</v>
      </c>
      <c r="B92" s="186" t="s">
        <v>27</v>
      </c>
      <c r="C92" s="186" t="s">
        <v>17</v>
      </c>
      <c r="D92" s="139">
        <v>1</v>
      </c>
      <c r="E92" s="139"/>
      <c r="F92" s="139" t="s">
        <v>20</v>
      </c>
      <c r="G92" s="187">
        <v>24.01</v>
      </c>
      <c r="H92" s="131">
        <v>1</v>
      </c>
      <c r="I92" s="131"/>
      <c r="J92" s="131"/>
      <c r="K92" s="133">
        <f t="shared" si="24"/>
        <v>4.2833333333333332</v>
      </c>
      <c r="L92" s="133">
        <f t="shared" si="25"/>
        <v>102.84283333333333</v>
      </c>
      <c r="M92" s="134"/>
      <c r="N92" s="134"/>
      <c r="O92" s="133" t="e">
        <f t="shared" si="23"/>
        <v>#DIV/0!</v>
      </c>
      <c r="P92" s="137" t="s">
        <v>102</v>
      </c>
      <c r="Q92" s="141"/>
    </row>
    <row r="93" spans="1:17">
      <c r="A93" s="188" t="s">
        <v>218</v>
      </c>
      <c r="B93" s="186" t="s">
        <v>27</v>
      </c>
      <c r="C93" s="186" t="s">
        <v>17</v>
      </c>
      <c r="D93" s="139">
        <v>1</v>
      </c>
      <c r="E93" s="139"/>
      <c r="F93" s="139" t="s">
        <v>20</v>
      </c>
      <c r="G93" s="187">
        <v>13.72</v>
      </c>
      <c r="H93" s="131">
        <v>1</v>
      </c>
      <c r="I93" s="131"/>
      <c r="J93" s="131"/>
      <c r="K93" s="133">
        <f t="shared" si="24"/>
        <v>4.2833333333333332</v>
      </c>
      <c r="L93" s="133">
        <f t="shared" si="25"/>
        <v>58.767333333333333</v>
      </c>
      <c r="M93" s="134"/>
      <c r="N93" s="134"/>
      <c r="O93" s="133" t="e">
        <f t="shared" si="23"/>
        <v>#DIV/0!</v>
      </c>
      <c r="P93" s="137" t="s">
        <v>102</v>
      </c>
      <c r="Q93" s="141"/>
    </row>
    <row r="94" spans="1:17">
      <c r="A94" s="188" t="s">
        <v>219</v>
      </c>
      <c r="B94" s="186" t="s">
        <v>27</v>
      </c>
      <c r="C94" s="186" t="s">
        <v>17</v>
      </c>
      <c r="D94" s="139"/>
      <c r="E94" s="139"/>
      <c r="F94" s="139" t="s">
        <v>20</v>
      </c>
      <c r="G94" s="187">
        <v>12.98</v>
      </c>
      <c r="H94" s="131">
        <v>1</v>
      </c>
      <c r="I94" s="131"/>
      <c r="J94" s="131"/>
      <c r="K94" s="133">
        <f t="shared" si="24"/>
        <v>4.2833333333333332</v>
      </c>
      <c r="L94" s="133">
        <f t="shared" si="25"/>
        <v>55.597666666666669</v>
      </c>
      <c r="M94" s="134"/>
      <c r="N94" s="134"/>
      <c r="O94" s="133" t="e">
        <f t="shared" si="23"/>
        <v>#DIV/0!</v>
      </c>
      <c r="P94" s="137" t="s">
        <v>102</v>
      </c>
      <c r="Q94" s="141"/>
    </row>
    <row r="95" spans="1:17">
      <c r="A95" s="188" t="s">
        <v>220</v>
      </c>
      <c r="B95" s="186" t="s">
        <v>27</v>
      </c>
      <c r="C95" s="186" t="s">
        <v>17</v>
      </c>
      <c r="D95" s="139">
        <v>1</v>
      </c>
      <c r="E95" s="139"/>
      <c r="F95" s="139" t="s">
        <v>20</v>
      </c>
      <c r="G95" s="187">
        <v>25.75</v>
      </c>
      <c r="H95" s="131">
        <v>1</v>
      </c>
      <c r="I95" s="131"/>
      <c r="J95" s="131"/>
      <c r="K95" s="133">
        <f t="shared" si="24"/>
        <v>4.2833333333333332</v>
      </c>
      <c r="L95" s="133">
        <f t="shared" si="25"/>
        <v>110.29583333333333</v>
      </c>
      <c r="M95" s="134"/>
      <c r="N95" s="134"/>
      <c r="O95" s="133" t="e">
        <f t="shared" si="23"/>
        <v>#DIV/0!</v>
      </c>
      <c r="P95" s="137" t="s">
        <v>102</v>
      </c>
      <c r="Q95" s="141"/>
    </row>
    <row r="96" spans="1:17">
      <c r="A96" s="188" t="s">
        <v>221</v>
      </c>
      <c r="B96" s="186" t="s">
        <v>27</v>
      </c>
      <c r="C96" s="186" t="s">
        <v>17</v>
      </c>
      <c r="D96" s="139">
        <v>1</v>
      </c>
      <c r="E96" s="139"/>
      <c r="F96" s="139" t="s">
        <v>20</v>
      </c>
      <c r="G96" s="187">
        <v>26.2</v>
      </c>
      <c r="H96" s="131">
        <v>1</v>
      </c>
      <c r="I96" s="131"/>
      <c r="J96" s="131"/>
      <c r="K96" s="133">
        <f t="shared" si="24"/>
        <v>4.2833333333333332</v>
      </c>
      <c r="L96" s="133">
        <f t="shared" si="25"/>
        <v>112.22333333333333</v>
      </c>
      <c r="M96" s="134"/>
      <c r="N96" s="134"/>
      <c r="O96" s="133" t="e">
        <f t="shared" si="23"/>
        <v>#DIV/0!</v>
      </c>
      <c r="P96" s="137" t="s">
        <v>102</v>
      </c>
      <c r="Q96" s="141"/>
    </row>
    <row r="97" spans="1:17">
      <c r="A97" s="188" t="s">
        <v>222</v>
      </c>
      <c r="B97" s="186" t="s">
        <v>27</v>
      </c>
      <c r="C97" s="186" t="s">
        <v>17</v>
      </c>
      <c r="D97" s="139"/>
      <c r="E97" s="139"/>
      <c r="F97" s="139"/>
      <c r="G97" s="187">
        <v>25.88</v>
      </c>
      <c r="H97" s="131">
        <v>1</v>
      </c>
      <c r="I97" s="131"/>
      <c r="J97" s="131"/>
      <c r="K97" s="133">
        <f t="shared" si="24"/>
        <v>4.2833333333333332</v>
      </c>
      <c r="L97" s="133">
        <f t="shared" si="25"/>
        <v>110.85266666666666</v>
      </c>
      <c r="M97" s="134"/>
      <c r="N97" s="134"/>
      <c r="O97" s="133" t="e">
        <f t="shared" si="23"/>
        <v>#DIV/0!</v>
      </c>
      <c r="P97" s="137" t="s">
        <v>102</v>
      </c>
      <c r="Q97" s="141"/>
    </row>
    <row r="98" spans="1:17">
      <c r="A98" s="188" t="s">
        <v>223</v>
      </c>
      <c r="B98" s="186" t="s">
        <v>33</v>
      </c>
      <c r="C98" s="186" t="s">
        <v>17</v>
      </c>
      <c r="D98" s="139"/>
      <c r="E98" s="139"/>
      <c r="F98" s="139"/>
      <c r="G98" s="187">
        <v>14.83</v>
      </c>
      <c r="H98" s="131">
        <v>5</v>
      </c>
      <c r="I98" s="131"/>
      <c r="J98" s="131"/>
      <c r="K98" s="133">
        <f t="shared" si="24"/>
        <v>21.416666666666664</v>
      </c>
      <c r="L98" s="133">
        <f t="shared" si="25"/>
        <v>317.60916666666662</v>
      </c>
      <c r="M98" s="134"/>
      <c r="N98" s="134"/>
      <c r="O98" s="133" t="e">
        <f t="shared" si="23"/>
        <v>#DIV/0!</v>
      </c>
      <c r="P98" s="189" t="s">
        <v>114</v>
      </c>
      <c r="Q98" s="141"/>
    </row>
    <row r="99" spans="1:17">
      <c r="A99" s="188" t="s">
        <v>224</v>
      </c>
      <c r="B99" s="186" t="s">
        <v>27</v>
      </c>
      <c r="C99" s="186" t="s">
        <v>28</v>
      </c>
      <c r="D99" s="139">
        <v>1</v>
      </c>
      <c r="E99" s="139"/>
      <c r="F99" s="139" t="s">
        <v>20</v>
      </c>
      <c r="G99" s="187">
        <v>19.21</v>
      </c>
      <c r="H99" s="131">
        <v>1</v>
      </c>
      <c r="I99" s="131"/>
      <c r="J99" s="131"/>
      <c r="K99" s="133">
        <f t="shared" si="24"/>
        <v>4.2833333333333332</v>
      </c>
      <c r="L99" s="133">
        <f t="shared" si="25"/>
        <v>82.282833333333329</v>
      </c>
      <c r="M99" s="134"/>
      <c r="N99" s="134"/>
      <c r="O99" s="133" t="e">
        <f t="shared" si="23"/>
        <v>#DIV/0!</v>
      </c>
      <c r="P99" s="137" t="s">
        <v>102</v>
      </c>
      <c r="Q99" s="141"/>
    </row>
    <row r="100" spans="1:17">
      <c r="A100" s="188" t="s">
        <v>225</v>
      </c>
      <c r="B100" s="186" t="s">
        <v>27</v>
      </c>
      <c r="C100" s="186" t="s">
        <v>28</v>
      </c>
      <c r="D100" s="139"/>
      <c r="E100" s="139"/>
      <c r="F100" s="139"/>
      <c r="G100" s="187">
        <v>26.52</v>
      </c>
      <c r="H100" s="131">
        <v>1</v>
      </c>
      <c r="I100" s="131"/>
      <c r="J100" s="131"/>
      <c r="K100" s="133">
        <f t="shared" si="24"/>
        <v>4.2833333333333332</v>
      </c>
      <c r="L100" s="133">
        <f t="shared" si="25"/>
        <v>113.59399999999999</v>
      </c>
      <c r="M100" s="134"/>
      <c r="N100" s="134"/>
      <c r="O100" s="133" t="e">
        <f t="shared" si="23"/>
        <v>#DIV/0!</v>
      </c>
      <c r="P100" s="137" t="s">
        <v>102</v>
      </c>
      <c r="Q100" s="141"/>
    </row>
    <row r="101" spans="1:17">
      <c r="A101" s="188" t="s">
        <v>226</v>
      </c>
      <c r="B101" s="186" t="s">
        <v>27</v>
      </c>
      <c r="C101" s="186" t="s">
        <v>227</v>
      </c>
      <c r="D101" s="139"/>
      <c r="E101" s="139"/>
      <c r="F101" s="139"/>
      <c r="G101" s="187">
        <v>26.39</v>
      </c>
      <c r="H101" s="131">
        <v>1</v>
      </c>
      <c r="I101" s="131"/>
      <c r="J101" s="131"/>
      <c r="K101" s="133">
        <f t="shared" si="24"/>
        <v>4.2833333333333332</v>
      </c>
      <c r="L101" s="133">
        <f t="shared" si="25"/>
        <v>113.03716666666666</v>
      </c>
      <c r="M101" s="134"/>
      <c r="N101" s="134"/>
      <c r="O101" s="133" t="e">
        <f t="shared" si="23"/>
        <v>#DIV/0!</v>
      </c>
      <c r="P101" s="137" t="s">
        <v>102</v>
      </c>
      <c r="Q101" s="141"/>
    </row>
    <row r="102" spans="1:17">
      <c r="A102" s="188" t="s">
        <v>228</v>
      </c>
      <c r="B102" s="186" t="s">
        <v>27</v>
      </c>
      <c r="C102" s="186" t="s">
        <v>227</v>
      </c>
      <c r="D102" s="139"/>
      <c r="E102" s="139"/>
      <c r="F102" s="139"/>
      <c r="G102" s="187">
        <v>17.329999999999998</v>
      </c>
      <c r="H102" s="131">
        <v>1</v>
      </c>
      <c r="I102" s="131"/>
      <c r="J102" s="131"/>
      <c r="K102" s="133">
        <f t="shared" si="24"/>
        <v>4.2833333333333332</v>
      </c>
      <c r="L102" s="133">
        <f t="shared" si="25"/>
        <v>74.230166666666662</v>
      </c>
      <c r="M102" s="134"/>
      <c r="N102" s="134"/>
      <c r="O102" s="133" t="e">
        <f t="shared" si="23"/>
        <v>#DIV/0!</v>
      </c>
      <c r="P102" s="137" t="s">
        <v>102</v>
      </c>
      <c r="Q102" s="141"/>
    </row>
    <row r="103" spans="1:17">
      <c r="A103" s="188" t="s">
        <v>229</v>
      </c>
      <c r="B103" s="186" t="s">
        <v>27</v>
      </c>
      <c r="C103" s="186" t="s">
        <v>227</v>
      </c>
      <c r="D103" s="139"/>
      <c r="E103" s="139"/>
      <c r="F103" s="139"/>
      <c r="G103" s="187">
        <v>17.22</v>
      </c>
      <c r="H103" s="131">
        <v>1</v>
      </c>
      <c r="I103" s="131"/>
      <c r="J103" s="131"/>
      <c r="K103" s="133">
        <f t="shared" si="24"/>
        <v>4.2833333333333332</v>
      </c>
      <c r="L103" s="133">
        <f t="shared" si="25"/>
        <v>73.758999999999986</v>
      </c>
      <c r="M103" s="134"/>
      <c r="N103" s="134"/>
      <c r="O103" s="133" t="e">
        <f t="shared" si="23"/>
        <v>#DIV/0!</v>
      </c>
      <c r="P103" s="137" t="s">
        <v>102</v>
      </c>
      <c r="Q103" s="141"/>
    </row>
    <row r="104" spans="1:17">
      <c r="A104" s="188" t="s">
        <v>230</v>
      </c>
      <c r="B104" s="186" t="s">
        <v>27</v>
      </c>
      <c r="C104" s="186" t="s">
        <v>227</v>
      </c>
      <c r="D104" s="139"/>
      <c r="E104" s="139"/>
      <c r="F104" s="139"/>
      <c r="G104" s="187">
        <v>17.440000000000001</v>
      </c>
      <c r="H104" s="131">
        <v>1</v>
      </c>
      <c r="I104" s="131"/>
      <c r="J104" s="131"/>
      <c r="K104" s="133">
        <f t="shared" si="24"/>
        <v>4.2833333333333332</v>
      </c>
      <c r="L104" s="133">
        <f t="shared" si="25"/>
        <v>74.701333333333338</v>
      </c>
      <c r="M104" s="134"/>
      <c r="N104" s="134"/>
      <c r="O104" s="133" t="e">
        <f t="shared" si="23"/>
        <v>#DIV/0!</v>
      </c>
      <c r="P104" s="137" t="s">
        <v>102</v>
      </c>
      <c r="Q104" s="141"/>
    </row>
    <row r="105" spans="1:17">
      <c r="A105" s="188" t="s">
        <v>231</v>
      </c>
      <c r="B105" s="186" t="s">
        <v>27</v>
      </c>
      <c r="C105" s="186" t="s">
        <v>227</v>
      </c>
      <c r="D105" s="139"/>
      <c r="E105" s="139"/>
      <c r="F105" s="139"/>
      <c r="G105" s="187">
        <v>17.14</v>
      </c>
      <c r="H105" s="131">
        <v>1</v>
      </c>
      <c r="I105" s="131"/>
      <c r="J105" s="131"/>
      <c r="K105" s="133">
        <f t="shared" si="24"/>
        <v>4.2833333333333332</v>
      </c>
      <c r="L105" s="133">
        <f t="shared" si="25"/>
        <v>73.416333333333327</v>
      </c>
      <c r="M105" s="134"/>
      <c r="N105" s="134"/>
      <c r="O105" s="133" t="e">
        <f t="shared" si="23"/>
        <v>#DIV/0!</v>
      </c>
      <c r="P105" s="137" t="s">
        <v>102</v>
      </c>
      <c r="Q105" s="141"/>
    </row>
    <row r="106" spans="1:17">
      <c r="A106" s="188" t="s">
        <v>232</v>
      </c>
      <c r="B106" s="186" t="s">
        <v>27</v>
      </c>
      <c r="C106" s="186" t="s">
        <v>227</v>
      </c>
      <c r="D106" s="139"/>
      <c r="E106" s="139"/>
      <c r="F106" s="139"/>
      <c r="G106" s="140">
        <v>34.99</v>
      </c>
      <c r="H106" s="131">
        <v>1</v>
      </c>
      <c r="I106" s="131"/>
      <c r="J106" s="131"/>
      <c r="K106" s="133">
        <f t="shared" si="24"/>
        <v>4.2833333333333332</v>
      </c>
      <c r="L106" s="133">
        <f t="shared" si="25"/>
        <v>149.87383333333335</v>
      </c>
      <c r="M106" s="134"/>
      <c r="N106" s="134"/>
      <c r="O106" s="133" t="e">
        <f t="shared" si="23"/>
        <v>#DIV/0!</v>
      </c>
      <c r="P106" s="137" t="s">
        <v>102</v>
      </c>
      <c r="Q106" s="141"/>
    </row>
    <row r="107" spans="1:17">
      <c r="A107" s="188" t="s">
        <v>233</v>
      </c>
      <c r="B107" s="186" t="s">
        <v>27</v>
      </c>
      <c r="C107" s="186" t="s">
        <v>28</v>
      </c>
      <c r="D107" s="139"/>
      <c r="E107" s="139"/>
      <c r="F107" s="139"/>
      <c r="G107" s="140">
        <v>26.05</v>
      </c>
      <c r="H107" s="131">
        <v>1</v>
      </c>
      <c r="I107" s="131"/>
      <c r="J107" s="131"/>
      <c r="K107" s="133">
        <f t="shared" si="24"/>
        <v>4.2833333333333332</v>
      </c>
      <c r="L107" s="133">
        <f t="shared" si="25"/>
        <v>111.58083333333333</v>
      </c>
      <c r="M107" s="134"/>
      <c r="N107" s="134"/>
      <c r="O107" s="133" t="e">
        <f t="shared" si="23"/>
        <v>#DIV/0!</v>
      </c>
      <c r="P107" s="137" t="s">
        <v>102</v>
      </c>
      <c r="Q107" s="141"/>
    </row>
    <row r="108" spans="1:17">
      <c r="A108" s="188" t="s">
        <v>234</v>
      </c>
      <c r="B108" s="186" t="s">
        <v>235</v>
      </c>
      <c r="C108" s="186" t="s">
        <v>17</v>
      </c>
      <c r="D108" s="139"/>
      <c r="E108" s="139"/>
      <c r="F108" s="139"/>
      <c r="G108" s="187">
        <v>32.08</v>
      </c>
      <c r="H108" s="131">
        <v>1</v>
      </c>
      <c r="I108" s="131"/>
      <c r="J108" s="131"/>
      <c r="K108" s="133">
        <f t="shared" si="24"/>
        <v>4.2833333333333332</v>
      </c>
      <c r="L108" s="133">
        <f t="shared" si="25"/>
        <v>137.40933333333334</v>
      </c>
      <c r="M108" s="134"/>
      <c r="N108" s="134"/>
      <c r="O108" s="133" t="e">
        <f t="shared" si="23"/>
        <v>#DIV/0!</v>
      </c>
      <c r="P108" s="137" t="s">
        <v>102</v>
      </c>
      <c r="Q108" s="141"/>
    </row>
    <row r="109" spans="1:17">
      <c r="A109" s="188" t="s">
        <v>236</v>
      </c>
      <c r="B109" s="186" t="s">
        <v>27</v>
      </c>
      <c r="C109" s="186" t="s">
        <v>17</v>
      </c>
      <c r="D109" s="139"/>
      <c r="E109" s="139"/>
      <c r="F109" s="139"/>
      <c r="G109" s="187">
        <v>25.95</v>
      </c>
      <c r="H109" s="131">
        <v>1</v>
      </c>
      <c r="I109" s="131"/>
      <c r="J109" s="131"/>
      <c r="K109" s="133">
        <f t="shared" si="24"/>
        <v>4.2833333333333332</v>
      </c>
      <c r="L109" s="133">
        <f t="shared" si="25"/>
        <v>111.15249999999999</v>
      </c>
      <c r="M109" s="134"/>
      <c r="N109" s="134"/>
      <c r="O109" s="133" t="e">
        <f t="shared" si="23"/>
        <v>#DIV/0!</v>
      </c>
      <c r="P109" s="137" t="s">
        <v>102</v>
      </c>
      <c r="Q109" s="141"/>
    </row>
    <row r="110" spans="1:17">
      <c r="A110" s="188" t="s">
        <v>237</v>
      </c>
      <c r="B110" s="186" t="s">
        <v>27</v>
      </c>
      <c r="C110" s="186" t="s">
        <v>17</v>
      </c>
      <c r="D110" s="139"/>
      <c r="E110" s="139"/>
      <c r="F110" s="139"/>
      <c r="G110" s="187">
        <v>209.25</v>
      </c>
      <c r="H110" s="131">
        <v>1</v>
      </c>
      <c r="I110" s="131"/>
      <c r="J110" s="131"/>
      <c r="K110" s="133">
        <f t="shared" si="24"/>
        <v>4.2833333333333332</v>
      </c>
      <c r="L110" s="133">
        <f t="shared" si="25"/>
        <v>896.28750000000002</v>
      </c>
      <c r="M110" s="134"/>
      <c r="N110" s="134"/>
      <c r="O110" s="133" t="e">
        <f t="shared" si="23"/>
        <v>#DIV/0!</v>
      </c>
      <c r="P110" s="137" t="s">
        <v>102</v>
      </c>
      <c r="Q110" s="141"/>
    </row>
    <row r="111" spans="1:17">
      <c r="A111" s="188" t="s">
        <v>238</v>
      </c>
      <c r="B111" s="186" t="s">
        <v>239</v>
      </c>
      <c r="C111" s="186" t="s">
        <v>17</v>
      </c>
      <c r="D111" s="139"/>
      <c r="E111" s="139"/>
      <c r="F111" s="139"/>
      <c r="G111" s="187">
        <v>16.46</v>
      </c>
      <c r="H111" s="131"/>
      <c r="I111" s="131"/>
      <c r="J111" s="131">
        <v>1</v>
      </c>
      <c r="K111" s="133">
        <v>12</v>
      </c>
      <c r="L111" s="133">
        <f>G111/12</f>
        <v>1.3716666666666668</v>
      </c>
      <c r="M111" s="134"/>
      <c r="N111" s="134"/>
      <c r="O111" s="133" t="e">
        <f t="shared" si="23"/>
        <v>#DIV/0!</v>
      </c>
      <c r="P111" s="135" t="s">
        <v>105</v>
      </c>
      <c r="Q111" s="141"/>
    </row>
    <row r="112" spans="1:17">
      <c r="A112" s="105" t="s">
        <v>240</v>
      </c>
      <c r="B112" s="106" t="s">
        <v>22</v>
      </c>
      <c r="C112" s="106" t="s">
        <v>17</v>
      </c>
      <c r="D112" s="110"/>
      <c r="E112" s="110"/>
      <c r="F112" s="110"/>
      <c r="G112" s="190">
        <v>1.9</v>
      </c>
      <c r="H112" s="110">
        <v>5</v>
      </c>
      <c r="I112" s="110"/>
      <c r="J112" s="110"/>
      <c r="K112" s="133">
        <f t="shared" ref="K112:K127" si="26">257/12/5*H112</f>
        <v>21.416666666666664</v>
      </c>
      <c r="L112" s="133">
        <f t="shared" si="25"/>
        <v>40.691666666666663</v>
      </c>
      <c r="M112" s="134"/>
      <c r="N112" s="134"/>
      <c r="O112" s="133" t="e">
        <f t="shared" si="23"/>
        <v>#DIV/0!</v>
      </c>
      <c r="P112" s="172" t="s">
        <v>104</v>
      </c>
      <c r="Q112" s="191"/>
    </row>
    <row r="113" spans="1:17">
      <c r="A113" s="188" t="s">
        <v>241</v>
      </c>
      <c r="B113" s="186" t="s">
        <v>23</v>
      </c>
      <c r="C113" s="186" t="s">
        <v>18</v>
      </c>
      <c r="D113" s="139">
        <v>1</v>
      </c>
      <c r="E113" s="139">
        <v>1</v>
      </c>
      <c r="F113" s="139"/>
      <c r="G113" s="187">
        <v>2.4700000000000002</v>
      </c>
      <c r="H113" s="131">
        <v>5</v>
      </c>
      <c r="I113" s="131"/>
      <c r="J113" s="131"/>
      <c r="K113" s="133">
        <f t="shared" si="26"/>
        <v>21.416666666666664</v>
      </c>
      <c r="L113" s="133">
        <f t="shared" si="25"/>
        <v>52.899166666666666</v>
      </c>
      <c r="M113" s="134"/>
      <c r="N113" s="134"/>
      <c r="O113" s="133" t="e">
        <f t="shared" si="23"/>
        <v>#DIV/0!</v>
      </c>
      <c r="P113" s="138" t="s">
        <v>103</v>
      </c>
      <c r="Q113" s="141"/>
    </row>
    <row r="114" spans="1:17">
      <c r="A114" s="188" t="s">
        <v>242</v>
      </c>
      <c r="B114" s="186" t="s">
        <v>33</v>
      </c>
      <c r="C114" s="186" t="s">
        <v>17</v>
      </c>
      <c r="D114" s="139"/>
      <c r="E114" s="139"/>
      <c r="F114" s="139"/>
      <c r="G114" s="187">
        <v>11.07</v>
      </c>
      <c r="H114" s="131">
        <v>5</v>
      </c>
      <c r="I114" s="131"/>
      <c r="J114" s="131"/>
      <c r="K114" s="133">
        <f t="shared" si="26"/>
        <v>21.416666666666664</v>
      </c>
      <c r="L114" s="133">
        <f t="shared" si="25"/>
        <v>237.08249999999998</v>
      </c>
      <c r="M114" s="134"/>
      <c r="N114" s="134"/>
      <c r="O114" s="133" t="e">
        <f t="shared" si="23"/>
        <v>#DIV/0!</v>
      </c>
      <c r="P114" s="189" t="s">
        <v>114</v>
      </c>
      <c r="Q114" s="141"/>
    </row>
    <row r="115" spans="1:17">
      <c r="A115" s="188" t="s">
        <v>243</v>
      </c>
      <c r="B115" s="186" t="s">
        <v>27</v>
      </c>
      <c r="C115" s="186" t="s">
        <v>28</v>
      </c>
      <c r="D115" s="139"/>
      <c r="E115" s="139"/>
      <c r="F115" s="139"/>
      <c r="G115" s="187">
        <v>18.98</v>
      </c>
      <c r="H115" s="131">
        <v>1</v>
      </c>
      <c r="I115" s="131"/>
      <c r="J115" s="131"/>
      <c r="K115" s="133">
        <f t="shared" si="26"/>
        <v>4.2833333333333332</v>
      </c>
      <c r="L115" s="133">
        <f t="shared" si="25"/>
        <v>81.297666666666672</v>
      </c>
      <c r="M115" s="134"/>
      <c r="N115" s="134"/>
      <c r="O115" s="133" t="e">
        <f t="shared" si="23"/>
        <v>#DIV/0!</v>
      </c>
      <c r="P115" s="137" t="s">
        <v>102</v>
      </c>
      <c r="Q115" s="141"/>
    </row>
    <row r="116" spans="1:17">
      <c r="A116" s="188" t="s">
        <v>244</v>
      </c>
      <c r="B116" s="186" t="s">
        <v>27</v>
      </c>
      <c r="C116" s="186" t="s">
        <v>17</v>
      </c>
      <c r="D116" s="139"/>
      <c r="E116" s="139"/>
      <c r="F116" s="139"/>
      <c r="G116" s="187">
        <v>22.25</v>
      </c>
      <c r="H116" s="131">
        <v>1</v>
      </c>
      <c r="I116" s="131"/>
      <c r="J116" s="131"/>
      <c r="K116" s="133">
        <f t="shared" si="26"/>
        <v>4.2833333333333332</v>
      </c>
      <c r="L116" s="133">
        <f t="shared" si="25"/>
        <v>95.30416666666666</v>
      </c>
      <c r="M116" s="134"/>
      <c r="N116" s="134"/>
      <c r="O116" s="133" t="e">
        <f t="shared" si="23"/>
        <v>#DIV/0!</v>
      </c>
      <c r="P116" s="137" t="s">
        <v>102</v>
      </c>
      <c r="Q116" s="141"/>
    </row>
    <row r="117" spans="1:17">
      <c r="A117" s="188" t="s">
        <v>245</v>
      </c>
      <c r="B117" s="186" t="s">
        <v>19</v>
      </c>
      <c r="C117" s="186" t="s">
        <v>18</v>
      </c>
      <c r="D117" s="139">
        <v>2</v>
      </c>
      <c r="E117" s="139"/>
      <c r="F117" s="139" t="s">
        <v>20</v>
      </c>
      <c r="G117" s="187">
        <v>3.27</v>
      </c>
      <c r="H117" s="131">
        <v>5</v>
      </c>
      <c r="I117" s="131"/>
      <c r="J117" s="131"/>
      <c r="K117" s="133">
        <f t="shared" si="26"/>
        <v>21.416666666666664</v>
      </c>
      <c r="L117" s="133">
        <f t="shared" si="25"/>
        <v>70.032499999999999</v>
      </c>
      <c r="M117" s="134"/>
      <c r="N117" s="134"/>
      <c r="O117" s="133" t="e">
        <f t="shared" si="23"/>
        <v>#DIV/0!</v>
      </c>
      <c r="P117" s="138" t="s">
        <v>103</v>
      </c>
      <c r="Q117" s="141"/>
    </row>
    <row r="118" spans="1:17">
      <c r="A118" s="188" t="s">
        <v>246</v>
      </c>
      <c r="B118" s="186" t="s">
        <v>30</v>
      </c>
      <c r="C118" s="186" t="s">
        <v>18</v>
      </c>
      <c r="D118" s="139">
        <v>1</v>
      </c>
      <c r="E118" s="139">
        <v>2</v>
      </c>
      <c r="F118" s="139"/>
      <c r="G118" s="187">
        <v>4.7</v>
      </c>
      <c r="H118" s="131">
        <v>5</v>
      </c>
      <c r="I118" s="131"/>
      <c r="J118" s="131"/>
      <c r="K118" s="133">
        <f t="shared" si="26"/>
        <v>21.416666666666664</v>
      </c>
      <c r="L118" s="133">
        <f t="shared" si="25"/>
        <v>100.65833333333333</v>
      </c>
      <c r="M118" s="134"/>
      <c r="N118" s="134"/>
      <c r="O118" s="133" t="e">
        <f t="shared" si="23"/>
        <v>#DIV/0!</v>
      </c>
      <c r="P118" s="138" t="s">
        <v>103</v>
      </c>
      <c r="Q118" s="141"/>
    </row>
    <row r="119" spans="1:17">
      <c r="A119" s="188" t="s">
        <v>247</v>
      </c>
      <c r="B119" s="186" t="s">
        <v>19</v>
      </c>
      <c r="C119" s="186" t="s">
        <v>18</v>
      </c>
      <c r="D119" s="139">
        <v>1</v>
      </c>
      <c r="E119" s="139"/>
      <c r="F119" s="139" t="s">
        <v>20</v>
      </c>
      <c r="G119" s="187">
        <v>2.54</v>
      </c>
      <c r="H119" s="131">
        <v>5</v>
      </c>
      <c r="I119" s="131"/>
      <c r="J119" s="131"/>
      <c r="K119" s="133">
        <f t="shared" si="26"/>
        <v>21.416666666666664</v>
      </c>
      <c r="L119" s="133">
        <f t="shared" si="25"/>
        <v>54.398333333333326</v>
      </c>
      <c r="M119" s="134"/>
      <c r="N119" s="134"/>
      <c r="O119" s="133" t="e">
        <f t="shared" si="23"/>
        <v>#DIV/0!</v>
      </c>
      <c r="P119" s="138" t="s">
        <v>103</v>
      </c>
      <c r="Q119" s="141"/>
    </row>
    <row r="120" spans="1:17">
      <c r="A120" s="188" t="s">
        <v>248</v>
      </c>
      <c r="B120" s="186" t="s">
        <v>31</v>
      </c>
      <c r="C120" s="186" t="s">
        <v>17</v>
      </c>
      <c r="D120" s="139"/>
      <c r="E120" s="139">
        <v>2</v>
      </c>
      <c r="F120" s="139"/>
      <c r="G120" s="187">
        <v>4.1500000000000004</v>
      </c>
      <c r="H120" s="131">
        <v>5</v>
      </c>
      <c r="I120" s="131"/>
      <c r="J120" s="131"/>
      <c r="K120" s="133">
        <f t="shared" si="26"/>
        <v>21.416666666666664</v>
      </c>
      <c r="L120" s="133">
        <f t="shared" si="25"/>
        <v>88.879166666666663</v>
      </c>
      <c r="M120" s="134"/>
      <c r="N120" s="134"/>
      <c r="O120" s="133" t="e">
        <f t="shared" si="23"/>
        <v>#DIV/0!</v>
      </c>
      <c r="P120" s="138" t="s">
        <v>103</v>
      </c>
      <c r="Q120" s="141"/>
    </row>
    <row r="121" spans="1:17">
      <c r="A121" s="188" t="s">
        <v>249</v>
      </c>
      <c r="B121" s="186" t="s">
        <v>27</v>
      </c>
      <c r="C121" s="186" t="s">
        <v>17</v>
      </c>
      <c r="D121" s="139"/>
      <c r="E121" s="139"/>
      <c r="F121" s="139"/>
      <c r="G121" s="187">
        <v>19.420000000000002</v>
      </c>
      <c r="H121" s="131">
        <v>1</v>
      </c>
      <c r="I121" s="131"/>
      <c r="J121" s="131"/>
      <c r="K121" s="133">
        <f t="shared" si="26"/>
        <v>4.2833333333333332</v>
      </c>
      <c r="L121" s="133">
        <f t="shared" si="25"/>
        <v>83.182333333333332</v>
      </c>
      <c r="M121" s="134"/>
      <c r="N121" s="134"/>
      <c r="O121" s="133" t="e">
        <f t="shared" si="23"/>
        <v>#DIV/0!</v>
      </c>
      <c r="P121" s="137" t="s">
        <v>102</v>
      </c>
      <c r="Q121" s="141"/>
    </row>
    <row r="122" spans="1:17">
      <c r="A122" s="188" t="s">
        <v>250</v>
      </c>
      <c r="B122" s="186" t="s">
        <v>27</v>
      </c>
      <c r="C122" s="186" t="s">
        <v>17</v>
      </c>
      <c r="D122" s="139"/>
      <c r="E122" s="139"/>
      <c r="F122" s="139"/>
      <c r="G122" s="187">
        <v>26.55</v>
      </c>
      <c r="H122" s="131">
        <v>1</v>
      </c>
      <c r="I122" s="131"/>
      <c r="J122" s="131"/>
      <c r="K122" s="133">
        <f t="shared" si="26"/>
        <v>4.2833333333333332</v>
      </c>
      <c r="L122" s="133">
        <f t="shared" si="25"/>
        <v>113.7225</v>
      </c>
      <c r="M122" s="134"/>
      <c r="N122" s="134"/>
      <c r="O122" s="133" t="e">
        <f t="shared" si="23"/>
        <v>#DIV/0!</v>
      </c>
      <c r="P122" s="137" t="s">
        <v>102</v>
      </c>
      <c r="Q122" s="141"/>
    </row>
    <row r="123" spans="1:17">
      <c r="A123" s="188" t="s">
        <v>251</v>
      </c>
      <c r="B123" s="186" t="s">
        <v>27</v>
      </c>
      <c r="C123" s="186" t="s">
        <v>17</v>
      </c>
      <c r="D123" s="139"/>
      <c r="E123" s="139"/>
      <c r="F123" s="139"/>
      <c r="G123" s="187">
        <v>26.51</v>
      </c>
      <c r="H123" s="131">
        <v>1</v>
      </c>
      <c r="I123" s="131"/>
      <c r="J123" s="131"/>
      <c r="K123" s="133">
        <f t="shared" si="26"/>
        <v>4.2833333333333332</v>
      </c>
      <c r="L123" s="133">
        <f t="shared" si="25"/>
        <v>113.55116666666667</v>
      </c>
      <c r="M123" s="134"/>
      <c r="N123" s="134"/>
      <c r="O123" s="133" t="e">
        <f t="shared" si="23"/>
        <v>#DIV/0!</v>
      </c>
      <c r="P123" s="137" t="s">
        <v>102</v>
      </c>
      <c r="Q123" s="141"/>
    </row>
    <row r="124" spans="1:17">
      <c r="A124" s="188" t="s">
        <v>252</v>
      </c>
      <c r="B124" s="186" t="s">
        <v>27</v>
      </c>
      <c r="C124" s="186" t="s">
        <v>17</v>
      </c>
      <c r="D124" s="139">
        <v>1</v>
      </c>
      <c r="E124" s="139"/>
      <c r="F124" s="139" t="s">
        <v>20</v>
      </c>
      <c r="G124" s="187">
        <v>26.17</v>
      </c>
      <c r="H124" s="131">
        <v>1</v>
      </c>
      <c r="I124" s="131"/>
      <c r="J124" s="131"/>
      <c r="K124" s="133">
        <f t="shared" si="26"/>
        <v>4.2833333333333332</v>
      </c>
      <c r="L124" s="133">
        <f t="shared" si="25"/>
        <v>112.09483333333334</v>
      </c>
      <c r="M124" s="134"/>
      <c r="N124" s="134"/>
      <c r="O124" s="133" t="e">
        <f t="shared" si="23"/>
        <v>#DIV/0!</v>
      </c>
      <c r="P124" s="137" t="s">
        <v>102</v>
      </c>
      <c r="Q124" s="141"/>
    </row>
    <row r="125" spans="1:17">
      <c r="A125" s="188" t="s">
        <v>253</v>
      </c>
      <c r="B125" s="186" t="s">
        <v>27</v>
      </c>
      <c r="C125" s="186" t="s">
        <v>28</v>
      </c>
      <c r="D125" s="139">
        <v>1</v>
      </c>
      <c r="E125" s="139"/>
      <c r="F125" s="139" t="s">
        <v>20</v>
      </c>
      <c r="G125" s="140">
        <v>19.29</v>
      </c>
      <c r="H125" s="131">
        <v>1</v>
      </c>
      <c r="I125" s="131"/>
      <c r="J125" s="131"/>
      <c r="K125" s="133">
        <f t="shared" si="26"/>
        <v>4.2833333333333332</v>
      </c>
      <c r="L125" s="133">
        <f t="shared" si="25"/>
        <v>82.625499999999988</v>
      </c>
      <c r="M125" s="134"/>
      <c r="N125" s="134"/>
      <c r="O125" s="133" t="e">
        <f t="shared" si="23"/>
        <v>#DIV/0!</v>
      </c>
      <c r="P125" s="137" t="s">
        <v>102</v>
      </c>
      <c r="Q125" s="141"/>
    </row>
    <row r="126" spans="1:17">
      <c r="A126" s="188" t="s">
        <v>254</v>
      </c>
      <c r="B126" s="186" t="s">
        <v>30</v>
      </c>
      <c r="C126" s="186" t="s">
        <v>18</v>
      </c>
      <c r="D126" s="139">
        <v>1</v>
      </c>
      <c r="E126" s="139">
        <v>2</v>
      </c>
      <c r="F126" s="139" t="s">
        <v>20</v>
      </c>
      <c r="G126" s="140">
        <v>3.47</v>
      </c>
      <c r="H126" s="131">
        <v>5</v>
      </c>
      <c r="I126" s="131"/>
      <c r="J126" s="131"/>
      <c r="K126" s="133">
        <f t="shared" si="26"/>
        <v>21.416666666666664</v>
      </c>
      <c r="L126" s="133">
        <f t="shared" si="25"/>
        <v>74.31583333333333</v>
      </c>
      <c r="M126" s="134"/>
      <c r="N126" s="134"/>
      <c r="O126" s="133" t="e">
        <f t="shared" si="23"/>
        <v>#DIV/0!</v>
      </c>
      <c r="P126" s="138" t="s">
        <v>103</v>
      </c>
      <c r="Q126" s="141"/>
    </row>
    <row r="127" spans="1:17">
      <c r="A127" s="188" t="s">
        <v>255</v>
      </c>
      <c r="B127" s="186" t="s">
        <v>31</v>
      </c>
      <c r="C127" s="186" t="s">
        <v>18</v>
      </c>
      <c r="D127" s="139">
        <v>1</v>
      </c>
      <c r="E127" s="139">
        <v>1</v>
      </c>
      <c r="F127" s="139" t="s">
        <v>20</v>
      </c>
      <c r="G127" s="187">
        <v>4.54</v>
      </c>
      <c r="H127" s="131">
        <v>5</v>
      </c>
      <c r="I127" s="131"/>
      <c r="J127" s="131"/>
      <c r="K127" s="133">
        <f t="shared" si="26"/>
        <v>21.416666666666664</v>
      </c>
      <c r="L127" s="133">
        <f t="shared" si="25"/>
        <v>97.231666666666655</v>
      </c>
      <c r="M127" s="134"/>
      <c r="N127" s="134"/>
      <c r="O127" s="133" t="e">
        <f t="shared" si="23"/>
        <v>#DIV/0!</v>
      </c>
      <c r="P127" s="138" t="s">
        <v>103</v>
      </c>
      <c r="Q127" s="141"/>
    </row>
    <row r="128" spans="1:17">
      <c r="A128" s="188" t="s">
        <v>256</v>
      </c>
      <c r="B128" s="186" t="s">
        <v>257</v>
      </c>
      <c r="C128" s="186" t="s">
        <v>17</v>
      </c>
      <c r="D128" s="139"/>
      <c r="E128" s="139"/>
      <c r="F128" s="139"/>
      <c r="G128" s="187">
        <v>4.1500000000000004</v>
      </c>
      <c r="H128" s="131"/>
      <c r="I128" s="131"/>
      <c r="J128" s="131">
        <v>1</v>
      </c>
      <c r="K128" s="133">
        <v>12</v>
      </c>
      <c r="L128" s="133">
        <f>G128/12</f>
        <v>0.34583333333333338</v>
      </c>
      <c r="M128" s="134"/>
      <c r="N128" s="134"/>
      <c r="O128" s="133" t="e">
        <f t="shared" si="23"/>
        <v>#DIV/0!</v>
      </c>
      <c r="P128" s="135" t="s">
        <v>105</v>
      </c>
      <c r="Q128" s="141"/>
    </row>
    <row r="129" spans="1:17">
      <c r="A129" s="188" t="s">
        <v>258</v>
      </c>
      <c r="B129" s="186" t="s">
        <v>31</v>
      </c>
      <c r="C129" s="186" t="s">
        <v>18</v>
      </c>
      <c r="D129" s="139">
        <v>1</v>
      </c>
      <c r="E129" s="139">
        <v>2</v>
      </c>
      <c r="F129" s="139"/>
      <c r="G129" s="187">
        <v>3.54</v>
      </c>
      <c r="H129" s="131">
        <v>5</v>
      </c>
      <c r="I129" s="131"/>
      <c r="J129" s="131"/>
      <c r="K129" s="133">
        <f t="shared" ref="K129:K138" si="27">257/12/5*H129</f>
        <v>21.416666666666664</v>
      </c>
      <c r="L129" s="133">
        <f t="shared" si="25"/>
        <v>75.814999999999998</v>
      </c>
      <c r="M129" s="134"/>
      <c r="N129" s="134"/>
      <c r="O129" s="133" t="e">
        <f t="shared" si="23"/>
        <v>#DIV/0!</v>
      </c>
      <c r="P129" s="138" t="s">
        <v>103</v>
      </c>
      <c r="Q129" s="141"/>
    </row>
    <row r="130" spans="1:17">
      <c r="A130" s="188" t="s">
        <v>259</v>
      </c>
      <c r="B130" s="186" t="s">
        <v>19</v>
      </c>
      <c r="C130" s="186" t="s">
        <v>18</v>
      </c>
      <c r="D130" s="139"/>
      <c r="E130" s="139"/>
      <c r="F130" s="139" t="s">
        <v>20</v>
      </c>
      <c r="G130" s="187">
        <v>5.62</v>
      </c>
      <c r="H130" s="131">
        <v>5</v>
      </c>
      <c r="I130" s="131"/>
      <c r="J130" s="131"/>
      <c r="K130" s="133">
        <f t="shared" si="27"/>
        <v>21.416666666666664</v>
      </c>
      <c r="L130" s="133">
        <f t="shared" si="25"/>
        <v>120.36166666666665</v>
      </c>
      <c r="M130" s="134"/>
      <c r="N130" s="134"/>
      <c r="O130" s="133" t="e">
        <f t="shared" si="23"/>
        <v>#DIV/0!</v>
      </c>
      <c r="P130" s="138" t="s">
        <v>103</v>
      </c>
      <c r="Q130" s="141"/>
    </row>
    <row r="131" spans="1:17">
      <c r="A131" s="188" t="s">
        <v>260</v>
      </c>
      <c r="B131" s="186" t="s">
        <v>30</v>
      </c>
      <c r="C131" s="186" t="s">
        <v>18</v>
      </c>
      <c r="D131" s="139">
        <v>1</v>
      </c>
      <c r="E131" s="139">
        <v>1</v>
      </c>
      <c r="F131" s="139"/>
      <c r="G131" s="187">
        <v>3.53</v>
      </c>
      <c r="H131" s="131">
        <v>5</v>
      </c>
      <c r="I131" s="131"/>
      <c r="J131" s="131"/>
      <c r="K131" s="133">
        <f t="shared" si="27"/>
        <v>21.416666666666664</v>
      </c>
      <c r="L131" s="133">
        <f t="shared" si="25"/>
        <v>75.600833333333327</v>
      </c>
      <c r="M131" s="134"/>
      <c r="N131" s="134"/>
      <c r="O131" s="133" t="e">
        <f t="shared" si="23"/>
        <v>#DIV/0!</v>
      </c>
      <c r="P131" s="138" t="s">
        <v>103</v>
      </c>
      <c r="Q131" s="141"/>
    </row>
    <row r="132" spans="1:17">
      <c r="A132" s="188" t="s">
        <v>261</v>
      </c>
      <c r="B132" s="186" t="s">
        <v>33</v>
      </c>
      <c r="C132" s="186" t="s">
        <v>17</v>
      </c>
      <c r="D132" s="139"/>
      <c r="E132" s="139"/>
      <c r="F132" s="139"/>
      <c r="G132" s="187">
        <v>16.05</v>
      </c>
      <c r="H132" s="131">
        <v>5</v>
      </c>
      <c r="I132" s="131"/>
      <c r="J132" s="131"/>
      <c r="K132" s="133">
        <f t="shared" si="27"/>
        <v>21.416666666666664</v>
      </c>
      <c r="L132" s="133">
        <f t="shared" si="25"/>
        <v>343.73749999999995</v>
      </c>
      <c r="M132" s="134"/>
      <c r="N132" s="134"/>
      <c r="O132" s="133" t="e">
        <f t="shared" si="23"/>
        <v>#DIV/0!</v>
      </c>
      <c r="P132" s="189" t="s">
        <v>114</v>
      </c>
      <c r="Q132" s="141"/>
    </row>
    <row r="133" spans="1:17">
      <c r="A133" s="188" t="s">
        <v>262</v>
      </c>
      <c r="B133" s="186" t="s">
        <v>27</v>
      </c>
      <c r="C133" s="186" t="s">
        <v>17</v>
      </c>
      <c r="D133" s="139">
        <v>1</v>
      </c>
      <c r="E133" s="139"/>
      <c r="F133" s="139" t="s">
        <v>20</v>
      </c>
      <c r="G133" s="187">
        <v>25.72</v>
      </c>
      <c r="H133" s="131">
        <v>1</v>
      </c>
      <c r="I133" s="131"/>
      <c r="J133" s="131"/>
      <c r="K133" s="133">
        <f t="shared" si="27"/>
        <v>4.2833333333333332</v>
      </c>
      <c r="L133" s="133">
        <f t="shared" si="25"/>
        <v>110.16733333333333</v>
      </c>
      <c r="M133" s="134"/>
      <c r="N133" s="134"/>
      <c r="O133" s="133" t="e">
        <f t="shared" si="23"/>
        <v>#DIV/0!</v>
      </c>
      <c r="P133" s="137" t="s">
        <v>102</v>
      </c>
      <c r="Q133" s="141"/>
    </row>
    <row r="134" spans="1:17">
      <c r="A134" s="188" t="s">
        <v>263</v>
      </c>
      <c r="B134" s="186" t="s">
        <v>27</v>
      </c>
      <c r="C134" s="186" t="s">
        <v>17</v>
      </c>
      <c r="D134" s="139"/>
      <c r="E134" s="139"/>
      <c r="F134" s="139"/>
      <c r="G134" s="187">
        <v>24.85</v>
      </c>
      <c r="H134" s="131">
        <v>1</v>
      </c>
      <c r="I134" s="131"/>
      <c r="J134" s="131"/>
      <c r="K134" s="133">
        <f t="shared" si="27"/>
        <v>4.2833333333333332</v>
      </c>
      <c r="L134" s="133">
        <f t="shared" si="25"/>
        <v>106.44083333333333</v>
      </c>
      <c r="M134" s="134"/>
      <c r="N134" s="134"/>
      <c r="O134" s="133" t="e">
        <f t="shared" si="23"/>
        <v>#DIV/0!</v>
      </c>
      <c r="P134" s="137" t="s">
        <v>102</v>
      </c>
      <c r="Q134" s="141"/>
    </row>
    <row r="135" spans="1:17">
      <c r="A135" s="188" t="s">
        <v>264</v>
      </c>
      <c r="B135" s="186" t="s">
        <v>27</v>
      </c>
      <c r="C135" s="186" t="s">
        <v>17</v>
      </c>
      <c r="D135" s="139"/>
      <c r="E135" s="139"/>
      <c r="F135" s="139"/>
      <c r="G135" s="187">
        <v>13.2</v>
      </c>
      <c r="H135" s="131">
        <v>1</v>
      </c>
      <c r="I135" s="131"/>
      <c r="J135" s="131"/>
      <c r="K135" s="133">
        <f t="shared" si="27"/>
        <v>4.2833333333333332</v>
      </c>
      <c r="L135" s="133">
        <f t="shared" si="25"/>
        <v>56.539999999999992</v>
      </c>
      <c r="M135" s="134"/>
      <c r="N135" s="134"/>
      <c r="O135" s="133" t="e">
        <f t="shared" si="23"/>
        <v>#DIV/0!</v>
      </c>
      <c r="P135" s="137" t="s">
        <v>102</v>
      </c>
      <c r="Q135" s="141"/>
    </row>
    <row r="136" spans="1:17">
      <c r="A136" s="188" t="s">
        <v>265</v>
      </c>
      <c r="B136" s="186" t="s">
        <v>27</v>
      </c>
      <c r="C136" s="186" t="s">
        <v>17</v>
      </c>
      <c r="D136" s="139"/>
      <c r="E136" s="139"/>
      <c r="F136" s="139"/>
      <c r="G136" s="187">
        <v>14.18</v>
      </c>
      <c r="H136" s="131">
        <v>1</v>
      </c>
      <c r="I136" s="131"/>
      <c r="J136" s="131"/>
      <c r="K136" s="133">
        <f t="shared" si="27"/>
        <v>4.2833333333333332</v>
      </c>
      <c r="L136" s="133">
        <f t="shared" si="25"/>
        <v>60.737666666666662</v>
      </c>
      <c r="M136" s="134"/>
      <c r="N136" s="134"/>
      <c r="O136" s="133" t="e">
        <f t="shared" si="23"/>
        <v>#DIV/0!</v>
      </c>
      <c r="P136" s="137" t="s">
        <v>102</v>
      </c>
      <c r="Q136" s="141"/>
    </row>
    <row r="137" spans="1:17">
      <c r="A137" s="188" t="s">
        <v>266</v>
      </c>
      <c r="B137" s="186" t="s">
        <v>27</v>
      </c>
      <c r="C137" s="186" t="s">
        <v>17</v>
      </c>
      <c r="D137" s="139">
        <v>1</v>
      </c>
      <c r="E137" s="139"/>
      <c r="F137" s="139" t="s">
        <v>20</v>
      </c>
      <c r="G137" s="187">
        <v>23.51</v>
      </c>
      <c r="H137" s="131">
        <v>1</v>
      </c>
      <c r="I137" s="131"/>
      <c r="J137" s="131"/>
      <c r="K137" s="133">
        <f t="shared" si="27"/>
        <v>4.2833333333333332</v>
      </c>
      <c r="L137" s="133">
        <f t="shared" si="25"/>
        <v>100.70116666666667</v>
      </c>
      <c r="M137" s="134"/>
      <c r="N137" s="134"/>
      <c r="O137" s="133" t="e">
        <f t="shared" si="23"/>
        <v>#DIV/0!</v>
      </c>
      <c r="P137" s="137" t="s">
        <v>102</v>
      </c>
      <c r="Q137" s="141"/>
    </row>
    <row r="138" spans="1:17" ht="15.75" thickBot="1">
      <c r="A138" s="192" t="s">
        <v>267</v>
      </c>
      <c r="B138" s="164" t="s">
        <v>27</v>
      </c>
      <c r="C138" s="164" t="s">
        <v>17</v>
      </c>
      <c r="D138" s="193"/>
      <c r="E138" s="193"/>
      <c r="F138" s="193"/>
      <c r="G138" s="194">
        <v>19.28</v>
      </c>
      <c r="H138" s="167">
        <v>1</v>
      </c>
      <c r="I138" s="167"/>
      <c r="J138" s="167"/>
      <c r="K138" s="150">
        <f t="shared" si="27"/>
        <v>4.2833333333333332</v>
      </c>
      <c r="L138" s="150">
        <f t="shared" si="25"/>
        <v>82.582666666666668</v>
      </c>
      <c r="M138" s="151"/>
      <c r="N138" s="151"/>
      <c r="O138" s="150" t="e">
        <f t="shared" si="23"/>
        <v>#DIV/0!</v>
      </c>
      <c r="P138" s="195" t="s">
        <v>102</v>
      </c>
      <c r="Q138" s="196"/>
    </row>
    <row r="139" spans="1:17">
      <c r="G139" s="197">
        <f>SUM(G75:G138)</f>
        <v>1228.9499999999998</v>
      </c>
      <c r="M139" s="117"/>
      <c r="N139" s="117"/>
      <c r="O139" s="56" t="e">
        <f>SUM(O75:O138)</f>
        <v>#DIV/0!</v>
      </c>
    </row>
    <row r="140" spans="1:17">
      <c r="M140" s="117"/>
      <c r="N140" s="117"/>
    </row>
    <row r="141" spans="1:17">
      <c r="M141" s="117"/>
      <c r="N141" s="117"/>
    </row>
    <row r="142" spans="1:17" ht="15.75" thickBot="1">
      <c r="A142" s="6" t="s">
        <v>36</v>
      </c>
      <c r="B142" s="7"/>
      <c r="C142" s="7"/>
      <c r="M142" s="117"/>
      <c r="N142" s="117"/>
    </row>
    <row r="143" spans="1:17">
      <c r="A143" s="122" t="s">
        <v>240</v>
      </c>
      <c r="B143" s="123" t="s">
        <v>22</v>
      </c>
      <c r="C143" s="123" t="s">
        <v>17</v>
      </c>
      <c r="D143" s="198"/>
      <c r="E143" s="198"/>
      <c r="F143" s="198"/>
      <c r="G143" s="199">
        <v>1.9</v>
      </c>
      <c r="H143" s="200">
        <v>5</v>
      </c>
      <c r="I143" s="200"/>
      <c r="J143" s="200"/>
      <c r="K143" s="126">
        <f t="shared" ref="K143" si="28">257/12/5*H143</f>
        <v>21.416666666666664</v>
      </c>
      <c r="L143" s="126">
        <f t="shared" ref="L143:L154" si="29">G143*K143</f>
        <v>40.691666666666663</v>
      </c>
      <c r="M143" s="160"/>
      <c r="N143" s="160"/>
      <c r="O143" s="126" t="e">
        <f t="shared" ref="O143:O154" si="30">L143/M143*N143</f>
        <v>#DIV/0!</v>
      </c>
      <c r="P143" s="161" t="s">
        <v>104</v>
      </c>
      <c r="Q143" s="128"/>
    </row>
    <row r="144" spans="1:17">
      <c r="A144" s="37" t="s">
        <v>268</v>
      </c>
      <c r="B144" s="38" t="s">
        <v>22</v>
      </c>
      <c r="C144" s="38" t="s">
        <v>32</v>
      </c>
      <c r="D144" s="145"/>
      <c r="E144" s="145"/>
      <c r="F144" s="145"/>
      <c r="G144" s="171">
        <v>33.11</v>
      </c>
      <c r="H144" s="78">
        <v>2</v>
      </c>
      <c r="I144" s="78"/>
      <c r="J144" s="78"/>
      <c r="K144" s="201">
        <f>257/12/5*H144</f>
        <v>8.5666666666666664</v>
      </c>
      <c r="L144" s="133">
        <f t="shared" si="29"/>
        <v>283.64233333333334</v>
      </c>
      <c r="M144" s="134"/>
      <c r="N144" s="134"/>
      <c r="O144" s="133" t="e">
        <f t="shared" si="30"/>
        <v>#DIV/0!</v>
      </c>
      <c r="P144" s="172" t="s">
        <v>104</v>
      </c>
      <c r="Q144" s="147"/>
    </row>
    <row r="145" spans="1:17">
      <c r="A145" s="37" t="s">
        <v>269</v>
      </c>
      <c r="B145" s="38" t="s">
        <v>22</v>
      </c>
      <c r="C145" s="38" t="s">
        <v>32</v>
      </c>
      <c r="D145" s="145"/>
      <c r="E145" s="145"/>
      <c r="F145" s="145"/>
      <c r="G145" s="171">
        <v>59.14</v>
      </c>
      <c r="H145" s="78">
        <v>2</v>
      </c>
      <c r="I145" s="78"/>
      <c r="J145" s="78"/>
      <c r="K145" s="201">
        <f t="shared" ref="K145:K154" si="31">257/12/5*H145</f>
        <v>8.5666666666666664</v>
      </c>
      <c r="L145" s="133">
        <f t="shared" si="29"/>
        <v>506.63266666666664</v>
      </c>
      <c r="M145" s="134"/>
      <c r="N145" s="134"/>
      <c r="O145" s="133" t="e">
        <f t="shared" si="30"/>
        <v>#DIV/0!</v>
      </c>
      <c r="P145" s="172" t="s">
        <v>104</v>
      </c>
      <c r="Q145" s="147"/>
    </row>
    <row r="146" spans="1:17">
      <c r="A146" s="37" t="s">
        <v>270</v>
      </c>
      <c r="B146" s="38" t="s">
        <v>22</v>
      </c>
      <c r="C146" s="38" t="s">
        <v>17</v>
      </c>
      <c r="D146" s="145"/>
      <c r="E146" s="145"/>
      <c r="F146" s="145"/>
      <c r="G146" s="171">
        <v>91.54</v>
      </c>
      <c r="H146" s="78">
        <v>2</v>
      </c>
      <c r="I146" s="78"/>
      <c r="J146" s="78"/>
      <c r="K146" s="201">
        <f t="shared" si="31"/>
        <v>8.5666666666666664</v>
      </c>
      <c r="L146" s="133">
        <f t="shared" si="29"/>
        <v>784.1926666666667</v>
      </c>
      <c r="M146" s="134"/>
      <c r="N146" s="134"/>
      <c r="O146" s="133" t="e">
        <f t="shared" si="30"/>
        <v>#DIV/0!</v>
      </c>
      <c r="P146" s="172" t="s">
        <v>104</v>
      </c>
      <c r="Q146" s="147"/>
    </row>
    <row r="147" spans="1:17">
      <c r="A147" s="45" t="s">
        <v>271</v>
      </c>
      <c r="B147" s="43" t="s">
        <v>22</v>
      </c>
      <c r="C147" s="38" t="s">
        <v>17</v>
      </c>
      <c r="D147" s="145"/>
      <c r="E147" s="145"/>
      <c r="F147" s="145"/>
      <c r="G147" s="171">
        <v>47.52</v>
      </c>
      <c r="H147" s="78">
        <v>2</v>
      </c>
      <c r="I147" s="78"/>
      <c r="J147" s="78"/>
      <c r="K147" s="201">
        <f t="shared" si="31"/>
        <v>8.5666666666666664</v>
      </c>
      <c r="L147" s="133">
        <f t="shared" si="29"/>
        <v>407.08800000000002</v>
      </c>
      <c r="M147" s="134"/>
      <c r="N147" s="134"/>
      <c r="O147" s="133" t="e">
        <f t="shared" si="30"/>
        <v>#DIV/0!</v>
      </c>
      <c r="P147" s="172" t="s">
        <v>104</v>
      </c>
      <c r="Q147" s="147"/>
    </row>
    <row r="148" spans="1:17">
      <c r="A148" s="37" t="s">
        <v>272</v>
      </c>
      <c r="B148" s="38" t="s">
        <v>22</v>
      </c>
      <c r="C148" s="38" t="s">
        <v>17</v>
      </c>
      <c r="D148" s="202"/>
      <c r="E148" s="202"/>
      <c r="F148" s="145"/>
      <c r="G148" s="187">
        <v>20.34</v>
      </c>
      <c r="H148" s="78">
        <v>2</v>
      </c>
      <c r="I148" s="78"/>
      <c r="J148" s="78"/>
      <c r="K148" s="201">
        <f t="shared" si="31"/>
        <v>8.5666666666666664</v>
      </c>
      <c r="L148" s="133">
        <f t="shared" si="29"/>
        <v>174.24599999999998</v>
      </c>
      <c r="M148" s="134"/>
      <c r="N148" s="134"/>
      <c r="O148" s="133" t="e">
        <f t="shared" si="30"/>
        <v>#DIV/0!</v>
      </c>
      <c r="P148" s="172" t="s">
        <v>104</v>
      </c>
      <c r="Q148" s="141"/>
    </row>
    <row r="149" spans="1:17">
      <c r="A149" s="37" t="s">
        <v>273</v>
      </c>
      <c r="B149" s="38" t="s">
        <v>22</v>
      </c>
      <c r="C149" s="38" t="s">
        <v>17</v>
      </c>
      <c r="D149" s="202"/>
      <c r="E149" s="202"/>
      <c r="F149" s="145"/>
      <c r="G149" s="187">
        <v>61.84</v>
      </c>
      <c r="H149" s="78">
        <v>2</v>
      </c>
      <c r="I149" s="78"/>
      <c r="J149" s="78"/>
      <c r="K149" s="201">
        <f t="shared" si="31"/>
        <v>8.5666666666666664</v>
      </c>
      <c r="L149" s="133">
        <f t="shared" si="29"/>
        <v>529.76266666666663</v>
      </c>
      <c r="M149" s="134"/>
      <c r="N149" s="134"/>
      <c r="O149" s="133" t="e">
        <f t="shared" si="30"/>
        <v>#DIV/0!</v>
      </c>
      <c r="P149" s="172" t="s">
        <v>104</v>
      </c>
      <c r="Q149" s="141"/>
    </row>
    <row r="150" spans="1:17">
      <c r="A150" s="37" t="s">
        <v>274</v>
      </c>
      <c r="B150" s="38" t="s">
        <v>22</v>
      </c>
      <c r="C150" s="38" t="s">
        <v>17</v>
      </c>
      <c r="D150" s="202"/>
      <c r="E150" s="202"/>
      <c r="F150" s="145"/>
      <c r="G150" s="187">
        <v>64.319999999999993</v>
      </c>
      <c r="H150" s="78">
        <v>2</v>
      </c>
      <c r="I150" s="78"/>
      <c r="J150" s="78"/>
      <c r="K150" s="201">
        <f t="shared" si="31"/>
        <v>8.5666666666666664</v>
      </c>
      <c r="L150" s="133">
        <f t="shared" si="29"/>
        <v>551.00799999999992</v>
      </c>
      <c r="M150" s="134"/>
      <c r="N150" s="134"/>
      <c r="O150" s="133" t="e">
        <f t="shared" si="30"/>
        <v>#DIV/0!</v>
      </c>
      <c r="P150" s="172" t="s">
        <v>104</v>
      </c>
      <c r="Q150" s="141"/>
    </row>
    <row r="151" spans="1:17">
      <c r="A151" s="37" t="s">
        <v>275</v>
      </c>
      <c r="B151" s="38" t="s">
        <v>22</v>
      </c>
      <c r="C151" s="38" t="s">
        <v>17</v>
      </c>
      <c r="D151" s="202"/>
      <c r="E151" s="202"/>
      <c r="F151" s="145"/>
      <c r="G151" s="187">
        <v>9.34</v>
      </c>
      <c r="H151" s="78">
        <v>2</v>
      </c>
      <c r="I151" s="78"/>
      <c r="J151" s="78"/>
      <c r="K151" s="201">
        <f t="shared" si="31"/>
        <v>8.5666666666666664</v>
      </c>
      <c r="L151" s="133">
        <f t="shared" si="29"/>
        <v>80.012666666666661</v>
      </c>
      <c r="M151" s="134"/>
      <c r="N151" s="134"/>
      <c r="O151" s="133" t="e">
        <f t="shared" si="30"/>
        <v>#DIV/0!</v>
      </c>
      <c r="P151" s="172" t="s">
        <v>104</v>
      </c>
      <c r="Q151" s="141"/>
    </row>
    <row r="152" spans="1:17">
      <c r="A152" s="37" t="s">
        <v>276</v>
      </c>
      <c r="B152" s="38" t="s">
        <v>22</v>
      </c>
      <c r="C152" s="38" t="s">
        <v>18</v>
      </c>
      <c r="D152" s="202"/>
      <c r="E152" s="202"/>
      <c r="F152" s="145"/>
      <c r="G152" s="187">
        <v>1.91</v>
      </c>
      <c r="H152" s="78">
        <v>2</v>
      </c>
      <c r="I152" s="78"/>
      <c r="J152" s="78"/>
      <c r="K152" s="201">
        <f t="shared" si="31"/>
        <v>8.5666666666666664</v>
      </c>
      <c r="L152" s="133">
        <f t="shared" si="29"/>
        <v>16.362333333333332</v>
      </c>
      <c r="M152" s="134"/>
      <c r="N152" s="134"/>
      <c r="O152" s="133" t="e">
        <f t="shared" si="30"/>
        <v>#DIV/0!</v>
      </c>
      <c r="P152" s="172" t="s">
        <v>104</v>
      </c>
      <c r="Q152" s="141"/>
    </row>
    <row r="153" spans="1:17">
      <c r="A153" s="37" t="s">
        <v>277</v>
      </c>
      <c r="B153" s="48" t="s">
        <v>22</v>
      </c>
      <c r="C153" s="38" t="s">
        <v>32</v>
      </c>
      <c r="D153" s="202"/>
      <c r="E153" s="202"/>
      <c r="F153" s="145"/>
      <c r="G153" s="187">
        <v>3.79</v>
      </c>
      <c r="H153" s="78">
        <v>5</v>
      </c>
      <c r="I153" s="78"/>
      <c r="J153" s="78"/>
      <c r="K153" s="133">
        <f t="shared" si="31"/>
        <v>21.416666666666664</v>
      </c>
      <c r="L153" s="133">
        <f t="shared" si="29"/>
        <v>81.169166666666655</v>
      </c>
      <c r="M153" s="134"/>
      <c r="N153" s="134"/>
      <c r="O153" s="133" t="e">
        <f t="shared" si="30"/>
        <v>#DIV/0!</v>
      </c>
      <c r="P153" s="172" t="s">
        <v>104</v>
      </c>
      <c r="Q153" s="141"/>
    </row>
    <row r="154" spans="1:17" ht="15.75" thickBot="1">
      <c r="A154" s="50" t="s">
        <v>278</v>
      </c>
      <c r="B154" s="51" t="s">
        <v>22</v>
      </c>
      <c r="C154" s="51" t="s">
        <v>17</v>
      </c>
      <c r="D154" s="148"/>
      <c r="E154" s="148"/>
      <c r="F154" s="148"/>
      <c r="G154" s="149">
        <v>19.97</v>
      </c>
      <c r="H154" s="68">
        <v>5</v>
      </c>
      <c r="I154" s="68"/>
      <c r="J154" s="68"/>
      <c r="K154" s="150">
        <f t="shared" si="31"/>
        <v>21.416666666666664</v>
      </c>
      <c r="L154" s="150">
        <f t="shared" si="29"/>
        <v>427.69083333333327</v>
      </c>
      <c r="M154" s="151"/>
      <c r="N154" s="151"/>
      <c r="O154" s="150" t="e">
        <f t="shared" si="30"/>
        <v>#DIV/0!</v>
      </c>
      <c r="P154" s="168" t="s">
        <v>104</v>
      </c>
      <c r="Q154" s="153"/>
    </row>
    <row r="155" spans="1:17">
      <c r="G155" s="197">
        <f>SUM(G143:G154)</f>
        <v>414.72</v>
      </c>
      <c r="M155" s="117"/>
      <c r="N155" s="117"/>
      <c r="O155" s="56" t="e">
        <f>SUM(O143:O154)</f>
        <v>#DIV/0!</v>
      </c>
    </row>
    <row r="156" spans="1:17">
      <c r="M156" s="117"/>
      <c r="N156" s="117"/>
    </row>
    <row r="157" spans="1:17" ht="15.75" thickBot="1">
      <c r="A157" s="315" t="s">
        <v>279</v>
      </c>
      <c r="B157" s="315"/>
      <c r="C157" s="315"/>
      <c r="D157" s="315"/>
      <c r="E157" s="315"/>
      <c r="F157" s="315"/>
      <c r="G157" s="315"/>
      <c r="H157" s="315"/>
      <c r="I157" s="315"/>
      <c r="J157" s="315"/>
      <c r="M157" s="117"/>
      <c r="N157" s="117"/>
    </row>
    <row r="158" spans="1:17">
      <c r="A158" s="31" t="s">
        <v>280</v>
      </c>
      <c r="B158" s="32" t="s">
        <v>21</v>
      </c>
      <c r="C158" s="32" t="s">
        <v>32</v>
      </c>
      <c r="D158" s="158"/>
      <c r="E158" s="158"/>
      <c r="F158" s="158"/>
      <c r="G158" s="159">
        <v>31.36</v>
      </c>
      <c r="H158" s="65">
        <v>5</v>
      </c>
      <c r="I158" s="65"/>
      <c r="J158" s="65"/>
      <c r="K158" s="126">
        <f t="shared" ref="K158:K159" si="32">257/12/5*H158</f>
        <v>21.416666666666664</v>
      </c>
      <c r="L158" s="126">
        <f t="shared" ref="L158:L159" si="33">G158*K158</f>
        <v>671.62666666666655</v>
      </c>
      <c r="M158" s="160"/>
      <c r="N158" s="160"/>
      <c r="O158" s="126" t="e">
        <f t="shared" ref="O158:O159" si="34">L158/M158*N158</f>
        <v>#DIV/0!</v>
      </c>
      <c r="P158" s="161" t="s">
        <v>104</v>
      </c>
      <c r="Q158" s="162"/>
    </row>
    <row r="159" spans="1:17" ht="15.75" thickBot="1">
      <c r="A159" s="50" t="s">
        <v>281</v>
      </c>
      <c r="B159" s="51" t="s">
        <v>21</v>
      </c>
      <c r="C159" s="51" t="s">
        <v>32</v>
      </c>
      <c r="D159" s="148"/>
      <c r="E159" s="148"/>
      <c r="F159" s="148"/>
      <c r="G159" s="166">
        <v>12.23</v>
      </c>
      <c r="H159" s="68">
        <v>5</v>
      </c>
      <c r="I159" s="68"/>
      <c r="J159" s="68"/>
      <c r="K159" s="150">
        <f t="shared" si="32"/>
        <v>21.416666666666664</v>
      </c>
      <c r="L159" s="150">
        <f t="shared" si="33"/>
        <v>261.92583333333329</v>
      </c>
      <c r="M159" s="151"/>
      <c r="N159" s="151"/>
      <c r="O159" s="150" t="e">
        <f t="shared" si="34"/>
        <v>#DIV/0!</v>
      </c>
      <c r="P159" s="168" t="s">
        <v>104</v>
      </c>
      <c r="Q159" s="153"/>
    </row>
    <row r="160" spans="1:17">
      <c r="G160" s="56">
        <f>SUM(G158:G159)</f>
        <v>43.59</v>
      </c>
      <c r="M160" s="117"/>
      <c r="N160" s="117"/>
      <c r="O160" s="56" t="e">
        <f>SUM(O158:O159)</f>
        <v>#DIV/0!</v>
      </c>
    </row>
    <row r="161" spans="1:17">
      <c r="M161" s="117"/>
      <c r="N161" s="117"/>
    </row>
    <row r="162" spans="1:17" ht="15.75" thickBot="1">
      <c r="A162" s="315" t="s">
        <v>282</v>
      </c>
      <c r="B162" s="315"/>
      <c r="C162" s="315"/>
      <c r="D162" s="315"/>
      <c r="E162" s="315"/>
      <c r="F162" s="315"/>
      <c r="G162" s="315"/>
      <c r="H162" s="315"/>
      <c r="I162" s="315"/>
      <c r="J162" s="315"/>
      <c r="K162" s="203"/>
      <c r="L162" s="203"/>
      <c r="M162" s="204"/>
      <c r="N162" s="204"/>
      <c r="O162" s="203"/>
    </row>
    <row r="163" spans="1:17" ht="15.75" thickBot="1">
      <c r="A163" s="155">
        <v>200</v>
      </c>
      <c r="B163" s="156" t="s">
        <v>27</v>
      </c>
      <c r="C163" s="156" t="s">
        <v>28</v>
      </c>
      <c r="D163" s="182"/>
      <c r="E163" s="182"/>
      <c r="F163" s="182"/>
      <c r="G163" s="183">
        <v>32.33</v>
      </c>
      <c r="H163" s="124">
        <v>1</v>
      </c>
      <c r="I163" s="124"/>
      <c r="J163" s="124"/>
      <c r="K163" s="126">
        <f t="shared" ref="K163:K186" si="35">257/12/5*H163</f>
        <v>4.2833333333333332</v>
      </c>
      <c r="L163" s="126">
        <f t="shared" ref="L163:L186" si="36">G163*K163</f>
        <v>138.48016666666666</v>
      </c>
      <c r="M163" s="160"/>
      <c r="N163" s="160"/>
      <c r="O163" s="126" t="e">
        <f t="shared" ref="O163:O221" si="37">L163/M163*N163</f>
        <v>#DIV/0!</v>
      </c>
      <c r="P163" s="205" t="s">
        <v>106</v>
      </c>
      <c r="Q163" s="185">
        <v>1</v>
      </c>
    </row>
    <row r="164" spans="1:17" ht="15.75" thickBot="1">
      <c r="A164" s="206">
        <v>201</v>
      </c>
      <c r="B164" s="186" t="s">
        <v>27</v>
      </c>
      <c r="C164" s="186" t="s">
        <v>28</v>
      </c>
      <c r="D164" s="139">
        <v>1</v>
      </c>
      <c r="E164" s="139"/>
      <c r="F164" s="139" t="s">
        <v>20</v>
      </c>
      <c r="G164" s="187">
        <v>30.89</v>
      </c>
      <c r="H164" s="131">
        <v>1</v>
      </c>
      <c r="I164" s="131"/>
      <c r="J164" s="131"/>
      <c r="K164" s="133">
        <f t="shared" si="35"/>
        <v>4.2833333333333332</v>
      </c>
      <c r="L164" s="133">
        <f t="shared" si="36"/>
        <v>132.31216666666666</v>
      </c>
      <c r="M164" s="134"/>
      <c r="N164" s="134"/>
      <c r="O164" s="133" t="e">
        <f t="shared" si="37"/>
        <v>#DIV/0!</v>
      </c>
      <c r="P164" s="207" t="s">
        <v>106</v>
      </c>
      <c r="Q164" s="185">
        <v>1</v>
      </c>
    </row>
    <row r="165" spans="1:17">
      <c r="A165" s="206">
        <v>202</v>
      </c>
      <c r="B165" s="130" t="s">
        <v>27</v>
      </c>
      <c r="C165" s="186" t="s">
        <v>28</v>
      </c>
      <c r="D165" s="139">
        <v>1</v>
      </c>
      <c r="E165" s="139"/>
      <c r="F165" s="139" t="s">
        <v>20</v>
      </c>
      <c r="G165" s="187">
        <v>27.96</v>
      </c>
      <c r="H165" s="131">
        <v>1</v>
      </c>
      <c r="I165" s="131"/>
      <c r="J165" s="131"/>
      <c r="K165" s="133">
        <f t="shared" si="35"/>
        <v>4.2833333333333332</v>
      </c>
      <c r="L165" s="133">
        <f t="shared" si="36"/>
        <v>119.762</v>
      </c>
      <c r="M165" s="134"/>
      <c r="N165" s="134"/>
      <c r="O165" s="133" t="e">
        <f t="shared" si="37"/>
        <v>#DIV/0!</v>
      </c>
      <c r="P165" s="207" t="s">
        <v>106</v>
      </c>
      <c r="Q165" s="185">
        <v>1</v>
      </c>
    </row>
    <row r="166" spans="1:17">
      <c r="A166" s="206">
        <v>203</v>
      </c>
      <c r="B166" s="186" t="s">
        <v>27</v>
      </c>
      <c r="C166" s="186" t="s">
        <v>28</v>
      </c>
      <c r="D166" s="139">
        <v>1</v>
      </c>
      <c r="E166" s="139"/>
      <c r="F166" s="139" t="s">
        <v>20</v>
      </c>
      <c r="G166" s="187">
        <v>26.07</v>
      </c>
      <c r="H166" s="131">
        <v>1</v>
      </c>
      <c r="I166" s="131"/>
      <c r="J166" s="131"/>
      <c r="K166" s="133">
        <f t="shared" si="35"/>
        <v>4.2833333333333332</v>
      </c>
      <c r="L166" s="133">
        <f t="shared" si="36"/>
        <v>111.6665</v>
      </c>
      <c r="M166" s="134"/>
      <c r="N166" s="134"/>
      <c r="O166" s="133" t="e">
        <f t="shared" si="37"/>
        <v>#DIV/0!</v>
      </c>
      <c r="P166" s="207" t="s">
        <v>106</v>
      </c>
      <c r="Q166" s="141">
        <v>0</v>
      </c>
    </row>
    <row r="167" spans="1:17">
      <c r="A167" s="206">
        <v>204</v>
      </c>
      <c r="B167" s="130" t="s">
        <v>27</v>
      </c>
      <c r="C167" s="186" t="s">
        <v>28</v>
      </c>
      <c r="D167" s="139">
        <v>1</v>
      </c>
      <c r="E167" s="139"/>
      <c r="F167" s="139" t="s">
        <v>20</v>
      </c>
      <c r="G167" s="187">
        <v>16.329999999999998</v>
      </c>
      <c r="H167" s="131">
        <v>1</v>
      </c>
      <c r="I167" s="131"/>
      <c r="J167" s="131"/>
      <c r="K167" s="133">
        <f t="shared" si="35"/>
        <v>4.2833333333333332</v>
      </c>
      <c r="L167" s="133">
        <f t="shared" si="36"/>
        <v>69.946833333333331</v>
      </c>
      <c r="M167" s="134"/>
      <c r="N167" s="134"/>
      <c r="O167" s="133" t="e">
        <f t="shared" si="37"/>
        <v>#DIV/0!</v>
      </c>
      <c r="P167" s="207" t="s">
        <v>106</v>
      </c>
      <c r="Q167" s="141">
        <v>0</v>
      </c>
    </row>
    <row r="168" spans="1:17">
      <c r="A168" s="208">
        <v>205</v>
      </c>
      <c r="B168" s="130" t="s">
        <v>27</v>
      </c>
      <c r="C168" s="130" t="s">
        <v>17</v>
      </c>
      <c r="D168" s="131"/>
      <c r="E168" s="131"/>
      <c r="F168" s="131"/>
      <c r="G168" s="209">
        <v>6.57</v>
      </c>
      <c r="H168" s="131">
        <v>1</v>
      </c>
      <c r="I168" s="131"/>
      <c r="J168" s="131"/>
      <c r="K168" s="133">
        <f t="shared" si="35"/>
        <v>4.2833333333333332</v>
      </c>
      <c r="L168" s="133">
        <f t="shared" si="36"/>
        <v>28.141500000000001</v>
      </c>
      <c r="M168" s="134"/>
      <c r="N168" s="134"/>
      <c r="O168" s="133" t="e">
        <f t="shared" si="37"/>
        <v>#DIV/0!</v>
      </c>
      <c r="P168" s="207" t="s">
        <v>106</v>
      </c>
      <c r="Q168" s="141">
        <v>0</v>
      </c>
    </row>
    <row r="169" spans="1:17">
      <c r="A169" s="208">
        <v>206</v>
      </c>
      <c r="B169" s="130" t="s">
        <v>27</v>
      </c>
      <c r="C169" s="130" t="s">
        <v>17</v>
      </c>
      <c r="D169" s="131"/>
      <c r="E169" s="131"/>
      <c r="F169" s="131"/>
      <c r="G169" s="209">
        <v>5.21</v>
      </c>
      <c r="H169" s="131">
        <v>1</v>
      </c>
      <c r="I169" s="131"/>
      <c r="J169" s="131"/>
      <c r="K169" s="133">
        <f t="shared" si="35"/>
        <v>4.2833333333333332</v>
      </c>
      <c r="L169" s="133">
        <f t="shared" si="36"/>
        <v>22.316166666666668</v>
      </c>
      <c r="M169" s="134"/>
      <c r="N169" s="134"/>
      <c r="O169" s="133" t="e">
        <f t="shared" si="37"/>
        <v>#DIV/0!</v>
      </c>
      <c r="P169" s="207" t="s">
        <v>106</v>
      </c>
      <c r="Q169" s="141">
        <v>0</v>
      </c>
    </row>
    <row r="170" spans="1:17">
      <c r="A170" s="208" t="s">
        <v>283</v>
      </c>
      <c r="B170" s="130" t="s">
        <v>23</v>
      </c>
      <c r="C170" s="130" t="s">
        <v>18</v>
      </c>
      <c r="D170" s="131">
        <v>2</v>
      </c>
      <c r="E170" s="131">
        <v>2</v>
      </c>
      <c r="F170" s="131"/>
      <c r="G170" s="209">
        <v>4.08</v>
      </c>
      <c r="H170" s="131">
        <v>5</v>
      </c>
      <c r="I170" s="131"/>
      <c r="J170" s="131"/>
      <c r="K170" s="133">
        <f t="shared" si="35"/>
        <v>21.416666666666664</v>
      </c>
      <c r="L170" s="133">
        <f t="shared" si="36"/>
        <v>87.38</v>
      </c>
      <c r="M170" s="134"/>
      <c r="N170" s="134"/>
      <c r="O170" s="133" t="e">
        <f t="shared" si="37"/>
        <v>#DIV/0!</v>
      </c>
      <c r="P170" s="138" t="s">
        <v>103</v>
      </c>
      <c r="Q170" s="136"/>
    </row>
    <row r="171" spans="1:17">
      <c r="A171" s="206" t="s">
        <v>284</v>
      </c>
      <c r="B171" s="186" t="s">
        <v>23</v>
      </c>
      <c r="C171" s="186" t="s">
        <v>18</v>
      </c>
      <c r="D171" s="139">
        <v>2</v>
      </c>
      <c r="E171" s="139">
        <v>1</v>
      </c>
      <c r="F171" s="139" t="s">
        <v>20</v>
      </c>
      <c r="G171" s="187">
        <v>6.91</v>
      </c>
      <c r="H171" s="131">
        <v>5</v>
      </c>
      <c r="I171" s="131"/>
      <c r="J171" s="131"/>
      <c r="K171" s="133">
        <f t="shared" si="35"/>
        <v>21.416666666666664</v>
      </c>
      <c r="L171" s="133">
        <f t="shared" si="36"/>
        <v>147.98916666666665</v>
      </c>
      <c r="M171" s="134"/>
      <c r="N171" s="134"/>
      <c r="O171" s="133" t="e">
        <f t="shared" si="37"/>
        <v>#DIV/0!</v>
      </c>
      <c r="P171" s="138" t="s">
        <v>103</v>
      </c>
      <c r="Q171" s="141"/>
    </row>
    <row r="172" spans="1:17">
      <c r="A172" s="206">
        <v>208</v>
      </c>
      <c r="B172" s="186" t="s">
        <v>208</v>
      </c>
      <c r="C172" s="186" t="s">
        <v>18</v>
      </c>
      <c r="D172" s="139">
        <v>1</v>
      </c>
      <c r="E172" s="139">
        <v>1</v>
      </c>
      <c r="F172" s="139" t="s">
        <v>20</v>
      </c>
      <c r="G172" s="187">
        <v>5.31</v>
      </c>
      <c r="H172" s="131">
        <v>5</v>
      </c>
      <c r="I172" s="131"/>
      <c r="J172" s="131"/>
      <c r="K172" s="133">
        <f t="shared" si="35"/>
        <v>21.416666666666664</v>
      </c>
      <c r="L172" s="133">
        <f t="shared" si="36"/>
        <v>113.72249999999998</v>
      </c>
      <c r="M172" s="134"/>
      <c r="N172" s="134"/>
      <c r="O172" s="133" t="e">
        <f t="shared" si="37"/>
        <v>#DIV/0!</v>
      </c>
      <c r="P172" s="138" t="s">
        <v>103</v>
      </c>
      <c r="Q172" s="141"/>
    </row>
    <row r="173" spans="1:17">
      <c r="A173" s="206" t="s">
        <v>285</v>
      </c>
      <c r="B173" s="186" t="s">
        <v>19</v>
      </c>
      <c r="C173" s="186" t="s">
        <v>18</v>
      </c>
      <c r="D173" s="139"/>
      <c r="E173" s="139"/>
      <c r="F173" s="139" t="s">
        <v>20</v>
      </c>
      <c r="G173" s="187">
        <v>2.82</v>
      </c>
      <c r="H173" s="131">
        <v>5</v>
      </c>
      <c r="I173" s="131"/>
      <c r="J173" s="131"/>
      <c r="K173" s="133">
        <f t="shared" si="35"/>
        <v>21.416666666666664</v>
      </c>
      <c r="L173" s="133">
        <f t="shared" si="36"/>
        <v>60.394999999999989</v>
      </c>
      <c r="M173" s="134"/>
      <c r="N173" s="134"/>
      <c r="O173" s="133" t="e">
        <f t="shared" si="37"/>
        <v>#DIV/0!</v>
      </c>
      <c r="P173" s="138" t="s">
        <v>103</v>
      </c>
      <c r="Q173" s="141"/>
    </row>
    <row r="174" spans="1:17">
      <c r="A174" s="206" t="s">
        <v>286</v>
      </c>
      <c r="B174" s="186" t="s">
        <v>31</v>
      </c>
      <c r="C174" s="186" t="s">
        <v>18</v>
      </c>
      <c r="D174" s="139">
        <v>1</v>
      </c>
      <c r="E174" s="139">
        <v>2</v>
      </c>
      <c r="F174" s="139" t="s">
        <v>20</v>
      </c>
      <c r="G174" s="187">
        <v>3.14</v>
      </c>
      <c r="H174" s="131">
        <v>5</v>
      </c>
      <c r="I174" s="131"/>
      <c r="J174" s="131"/>
      <c r="K174" s="133">
        <f t="shared" si="35"/>
        <v>21.416666666666664</v>
      </c>
      <c r="L174" s="133">
        <f t="shared" si="36"/>
        <v>67.248333333333335</v>
      </c>
      <c r="M174" s="134"/>
      <c r="N174" s="134"/>
      <c r="O174" s="133" t="e">
        <f t="shared" si="37"/>
        <v>#DIV/0!</v>
      </c>
      <c r="P174" s="138" t="s">
        <v>103</v>
      </c>
      <c r="Q174" s="141"/>
    </row>
    <row r="175" spans="1:17">
      <c r="A175" s="206" t="s">
        <v>287</v>
      </c>
      <c r="B175" s="186" t="s">
        <v>19</v>
      </c>
      <c r="C175" s="186" t="s">
        <v>18</v>
      </c>
      <c r="D175" s="139"/>
      <c r="E175" s="139"/>
      <c r="F175" s="139" t="s">
        <v>20</v>
      </c>
      <c r="G175" s="186">
        <v>3.42</v>
      </c>
      <c r="H175" s="131">
        <v>5</v>
      </c>
      <c r="I175" s="131"/>
      <c r="J175" s="131"/>
      <c r="K175" s="133">
        <f t="shared" si="35"/>
        <v>21.416666666666664</v>
      </c>
      <c r="L175" s="133">
        <f t="shared" si="36"/>
        <v>73.24499999999999</v>
      </c>
      <c r="M175" s="134"/>
      <c r="N175" s="134"/>
      <c r="O175" s="133" t="e">
        <f t="shared" si="37"/>
        <v>#DIV/0!</v>
      </c>
      <c r="P175" s="138" t="s">
        <v>103</v>
      </c>
      <c r="Q175" s="141"/>
    </row>
    <row r="176" spans="1:17">
      <c r="A176" s="206" t="s">
        <v>288</v>
      </c>
      <c r="B176" s="186" t="s">
        <v>30</v>
      </c>
      <c r="C176" s="186" t="s">
        <v>18</v>
      </c>
      <c r="D176" s="139">
        <v>1</v>
      </c>
      <c r="E176" s="139">
        <v>2</v>
      </c>
      <c r="F176" s="139" t="s">
        <v>20</v>
      </c>
      <c r="G176" s="143">
        <v>4.43</v>
      </c>
      <c r="H176" s="131">
        <v>5</v>
      </c>
      <c r="I176" s="131"/>
      <c r="J176" s="131"/>
      <c r="K176" s="133">
        <f t="shared" si="35"/>
        <v>21.416666666666664</v>
      </c>
      <c r="L176" s="133">
        <f t="shared" si="36"/>
        <v>94.875833333333318</v>
      </c>
      <c r="M176" s="134"/>
      <c r="N176" s="134"/>
      <c r="O176" s="133" t="e">
        <f t="shared" si="37"/>
        <v>#DIV/0!</v>
      </c>
      <c r="P176" s="138" t="s">
        <v>103</v>
      </c>
      <c r="Q176" s="141"/>
    </row>
    <row r="177" spans="1:17">
      <c r="A177" s="208">
        <v>211</v>
      </c>
      <c r="B177" s="130" t="s">
        <v>27</v>
      </c>
      <c r="C177" s="130" t="s">
        <v>28</v>
      </c>
      <c r="D177" s="139">
        <v>1</v>
      </c>
      <c r="E177" s="139"/>
      <c r="F177" s="139" t="s">
        <v>20</v>
      </c>
      <c r="G177" s="143">
        <v>26.8</v>
      </c>
      <c r="H177" s="131">
        <v>1</v>
      </c>
      <c r="I177" s="131"/>
      <c r="J177" s="131"/>
      <c r="K177" s="133">
        <f t="shared" si="35"/>
        <v>4.2833333333333332</v>
      </c>
      <c r="L177" s="133">
        <f t="shared" si="36"/>
        <v>114.79333333333334</v>
      </c>
      <c r="M177" s="134"/>
      <c r="N177" s="134"/>
      <c r="O177" s="133" t="e">
        <f t="shared" si="37"/>
        <v>#DIV/0!</v>
      </c>
      <c r="P177" s="207" t="s">
        <v>106</v>
      </c>
      <c r="Q177" s="141">
        <v>1</v>
      </c>
    </row>
    <row r="178" spans="1:17">
      <c r="A178" s="206">
        <v>212</v>
      </c>
      <c r="B178" s="130" t="s">
        <v>27</v>
      </c>
      <c r="C178" s="186" t="s">
        <v>28</v>
      </c>
      <c r="D178" s="139">
        <v>1</v>
      </c>
      <c r="E178" s="139"/>
      <c r="F178" s="139" t="s">
        <v>20</v>
      </c>
      <c r="G178" s="186">
        <v>23.18</v>
      </c>
      <c r="H178" s="131">
        <v>1</v>
      </c>
      <c r="I178" s="131"/>
      <c r="J178" s="131"/>
      <c r="K178" s="133">
        <f t="shared" si="35"/>
        <v>4.2833333333333332</v>
      </c>
      <c r="L178" s="133">
        <f t="shared" si="36"/>
        <v>99.287666666666667</v>
      </c>
      <c r="M178" s="134"/>
      <c r="N178" s="134"/>
      <c r="O178" s="133" t="e">
        <f t="shared" si="37"/>
        <v>#DIV/0!</v>
      </c>
      <c r="P178" s="207" t="s">
        <v>106</v>
      </c>
      <c r="Q178" s="141">
        <v>1</v>
      </c>
    </row>
    <row r="179" spans="1:17">
      <c r="A179" s="208">
        <v>213</v>
      </c>
      <c r="B179" s="130" t="s">
        <v>27</v>
      </c>
      <c r="C179" s="186" t="s">
        <v>17</v>
      </c>
      <c r="D179" s="139">
        <v>1</v>
      </c>
      <c r="E179" s="139"/>
      <c r="F179" s="139" t="s">
        <v>20</v>
      </c>
      <c r="G179" s="187">
        <v>26.92</v>
      </c>
      <c r="H179" s="131">
        <v>1</v>
      </c>
      <c r="I179" s="131"/>
      <c r="J179" s="131"/>
      <c r="K179" s="133">
        <f t="shared" si="35"/>
        <v>4.2833333333333332</v>
      </c>
      <c r="L179" s="133">
        <f t="shared" si="36"/>
        <v>115.30733333333333</v>
      </c>
      <c r="M179" s="134"/>
      <c r="N179" s="134"/>
      <c r="O179" s="133" t="e">
        <f t="shared" si="37"/>
        <v>#DIV/0!</v>
      </c>
      <c r="P179" s="207" t="s">
        <v>106</v>
      </c>
      <c r="Q179" s="141">
        <v>1</v>
      </c>
    </row>
    <row r="180" spans="1:17">
      <c r="A180" s="206">
        <v>214</v>
      </c>
      <c r="B180" s="130" t="s">
        <v>27</v>
      </c>
      <c r="C180" s="186" t="s">
        <v>28</v>
      </c>
      <c r="D180" s="139">
        <v>1</v>
      </c>
      <c r="E180" s="139"/>
      <c r="F180" s="139" t="s">
        <v>20</v>
      </c>
      <c r="G180" s="187">
        <v>18.71</v>
      </c>
      <c r="H180" s="131">
        <v>1</v>
      </c>
      <c r="I180" s="131"/>
      <c r="J180" s="131"/>
      <c r="K180" s="133">
        <f t="shared" si="35"/>
        <v>4.2833333333333332</v>
      </c>
      <c r="L180" s="133">
        <f t="shared" si="36"/>
        <v>80.141166666666663</v>
      </c>
      <c r="M180" s="134"/>
      <c r="N180" s="134"/>
      <c r="O180" s="133" t="e">
        <f t="shared" si="37"/>
        <v>#DIV/0!</v>
      </c>
      <c r="P180" s="207" t="s">
        <v>106</v>
      </c>
      <c r="Q180" s="141">
        <v>1</v>
      </c>
    </row>
    <row r="181" spans="1:17">
      <c r="A181" s="208">
        <v>215</v>
      </c>
      <c r="B181" s="130" t="s">
        <v>27</v>
      </c>
      <c r="C181" s="186" t="s">
        <v>17</v>
      </c>
      <c r="D181" s="139">
        <v>1</v>
      </c>
      <c r="E181" s="139"/>
      <c r="F181" s="139"/>
      <c r="G181" s="187">
        <v>26.62</v>
      </c>
      <c r="H181" s="131">
        <v>5</v>
      </c>
      <c r="I181" s="131"/>
      <c r="J181" s="131"/>
      <c r="K181" s="133">
        <f t="shared" si="35"/>
        <v>21.416666666666664</v>
      </c>
      <c r="L181" s="133">
        <f t="shared" si="36"/>
        <v>570.11166666666668</v>
      </c>
      <c r="M181" s="134"/>
      <c r="N181" s="134"/>
      <c r="O181" s="133" t="e">
        <f t="shared" si="37"/>
        <v>#DIV/0!</v>
      </c>
      <c r="P181" s="207" t="s">
        <v>106</v>
      </c>
      <c r="Q181" s="141">
        <v>2</v>
      </c>
    </row>
    <row r="182" spans="1:17">
      <c r="A182" s="206">
        <v>216</v>
      </c>
      <c r="B182" s="186" t="s">
        <v>29</v>
      </c>
      <c r="C182" s="186" t="s">
        <v>17</v>
      </c>
      <c r="D182" s="139">
        <v>2</v>
      </c>
      <c r="E182" s="139"/>
      <c r="F182" s="139" t="s">
        <v>20</v>
      </c>
      <c r="G182" s="187">
        <v>9.1300000000000008</v>
      </c>
      <c r="H182" s="131">
        <v>5</v>
      </c>
      <c r="I182" s="131"/>
      <c r="J182" s="131"/>
      <c r="K182" s="133">
        <f t="shared" si="35"/>
        <v>21.416666666666664</v>
      </c>
      <c r="L182" s="133">
        <f t="shared" si="36"/>
        <v>195.53416666666666</v>
      </c>
      <c r="M182" s="134"/>
      <c r="N182" s="134"/>
      <c r="O182" s="133" t="e">
        <f t="shared" si="37"/>
        <v>#DIV/0!</v>
      </c>
      <c r="P182" s="207" t="s">
        <v>106</v>
      </c>
      <c r="Q182" s="141">
        <v>2</v>
      </c>
    </row>
    <row r="183" spans="1:17">
      <c r="A183" s="208">
        <v>217</v>
      </c>
      <c r="B183" s="186" t="s">
        <v>29</v>
      </c>
      <c r="C183" s="186" t="s">
        <v>18</v>
      </c>
      <c r="D183" s="139">
        <v>2</v>
      </c>
      <c r="E183" s="139"/>
      <c r="F183" s="139" t="s">
        <v>20</v>
      </c>
      <c r="G183" s="187">
        <v>8.8000000000000007</v>
      </c>
      <c r="H183" s="131">
        <v>5</v>
      </c>
      <c r="I183" s="131"/>
      <c r="J183" s="131"/>
      <c r="K183" s="133">
        <f t="shared" si="35"/>
        <v>21.416666666666664</v>
      </c>
      <c r="L183" s="133">
        <f t="shared" si="36"/>
        <v>188.46666666666667</v>
      </c>
      <c r="M183" s="134"/>
      <c r="N183" s="134"/>
      <c r="O183" s="133" t="e">
        <f t="shared" si="37"/>
        <v>#DIV/0!</v>
      </c>
      <c r="P183" s="207" t="s">
        <v>106</v>
      </c>
      <c r="Q183" s="141">
        <v>3</v>
      </c>
    </row>
    <row r="184" spans="1:17">
      <c r="A184" s="206">
        <v>218</v>
      </c>
      <c r="B184" s="186" t="s">
        <v>27</v>
      </c>
      <c r="C184" s="186" t="s">
        <v>28</v>
      </c>
      <c r="D184" s="139">
        <v>1</v>
      </c>
      <c r="E184" s="139"/>
      <c r="F184" s="139" t="s">
        <v>20</v>
      </c>
      <c r="G184" s="187">
        <v>26.61</v>
      </c>
      <c r="H184" s="131">
        <v>1</v>
      </c>
      <c r="I184" s="131"/>
      <c r="J184" s="131"/>
      <c r="K184" s="133">
        <f t="shared" si="35"/>
        <v>4.2833333333333332</v>
      </c>
      <c r="L184" s="133">
        <f t="shared" si="36"/>
        <v>113.97949999999999</v>
      </c>
      <c r="M184" s="134"/>
      <c r="N184" s="134"/>
      <c r="O184" s="133" t="e">
        <f t="shared" si="37"/>
        <v>#DIV/0!</v>
      </c>
      <c r="P184" s="207" t="s">
        <v>106</v>
      </c>
      <c r="Q184" s="141">
        <v>1</v>
      </c>
    </row>
    <row r="185" spans="1:17">
      <c r="A185" s="208">
        <v>219</v>
      </c>
      <c r="B185" s="186" t="s">
        <v>27</v>
      </c>
      <c r="C185" s="186" t="s">
        <v>17</v>
      </c>
      <c r="D185" s="139">
        <v>1</v>
      </c>
      <c r="E185" s="139"/>
      <c r="F185" s="139" t="s">
        <v>20</v>
      </c>
      <c r="G185" s="187">
        <v>26.94</v>
      </c>
      <c r="H185" s="131">
        <v>1</v>
      </c>
      <c r="I185" s="131"/>
      <c r="J185" s="131"/>
      <c r="K185" s="133">
        <f t="shared" si="35"/>
        <v>4.2833333333333332</v>
      </c>
      <c r="L185" s="133">
        <f t="shared" si="36"/>
        <v>115.393</v>
      </c>
      <c r="M185" s="134"/>
      <c r="N185" s="134"/>
      <c r="O185" s="133" t="e">
        <f t="shared" si="37"/>
        <v>#DIV/0!</v>
      </c>
      <c r="P185" s="207" t="s">
        <v>106</v>
      </c>
      <c r="Q185" s="141">
        <v>1</v>
      </c>
    </row>
    <row r="186" spans="1:17">
      <c r="A186" s="206">
        <v>220</v>
      </c>
      <c r="B186" s="186" t="s">
        <v>27</v>
      </c>
      <c r="C186" s="186" t="s">
        <v>17</v>
      </c>
      <c r="D186" s="139">
        <v>1</v>
      </c>
      <c r="E186" s="139"/>
      <c r="F186" s="139" t="s">
        <v>20</v>
      </c>
      <c r="G186" s="187">
        <v>26.63</v>
      </c>
      <c r="H186" s="131">
        <v>1</v>
      </c>
      <c r="I186" s="131"/>
      <c r="J186" s="131"/>
      <c r="K186" s="133">
        <f t="shared" si="35"/>
        <v>4.2833333333333332</v>
      </c>
      <c r="L186" s="133">
        <f t="shared" si="36"/>
        <v>114.06516666666666</v>
      </c>
      <c r="M186" s="134"/>
      <c r="N186" s="134"/>
      <c r="O186" s="133" t="e">
        <f t="shared" si="37"/>
        <v>#DIV/0!</v>
      </c>
      <c r="P186" s="207" t="s">
        <v>106</v>
      </c>
      <c r="Q186" s="141">
        <v>1</v>
      </c>
    </row>
    <row r="187" spans="1:17">
      <c r="A187" s="208">
        <v>221</v>
      </c>
      <c r="B187" s="186" t="s">
        <v>202</v>
      </c>
      <c r="C187" s="186" t="s">
        <v>17</v>
      </c>
      <c r="D187" s="139"/>
      <c r="E187" s="139"/>
      <c r="F187" s="139"/>
      <c r="G187" s="187">
        <v>10.48</v>
      </c>
      <c r="H187" s="131"/>
      <c r="I187" s="131"/>
      <c r="J187" s="131">
        <v>1</v>
      </c>
      <c r="K187" s="133">
        <v>12</v>
      </c>
      <c r="L187" s="133">
        <f>G187/12</f>
        <v>0.87333333333333341</v>
      </c>
      <c r="M187" s="134"/>
      <c r="N187" s="134"/>
      <c r="O187" s="133" t="e">
        <f t="shared" si="37"/>
        <v>#DIV/0!</v>
      </c>
      <c r="P187" s="135" t="s">
        <v>105</v>
      </c>
      <c r="Q187" s="141"/>
    </row>
    <row r="188" spans="1:17">
      <c r="A188" s="206">
        <v>222</v>
      </c>
      <c r="B188" s="186" t="s">
        <v>27</v>
      </c>
      <c r="C188" s="186" t="s">
        <v>28</v>
      </c>
      <c r="D188" s="139">
        <v>1</v>
      </c>
      <c r="E188" s="139"/>
      <c r="F188" s="139" t="s">
        <v>20</v>
      </c>
      <c r="G188" s="187">
        <v>22.68</v>
      </c>
      <c r="H188" s="131">
        <v>1</v>
      </c>
      <c r="I188" s="131"/>
      <c r="J188" s="131"/>
      <c r="K188" s="133">
        <f t="shared" ref="K188:K199" si="38">257/12/5*H188</f>
        <v>4.2833333333333332</v>
      </c>
      <c r="L188" s="133">
        <f t="shared" ref="L188:L199" si="39">G188*K188</f>
        <v>97.146000000000001</v>
      </c>
      <c r="M188" s="134"/>
      <c r="N188" s="134"/>
      <c r="O188" s="133" t="e">
        <f t="shared" si="37"/>
        <v>#DIV/0!</v>
      </c>
      <c r="P188" s="207" t="s">
        <v>106</v>
      </c>
      <c r="Q188" s="141">
        <v>1</v>
      </c>
    </row>
    <row r="189" spans="1:17">
      <c r="A189" s="208">
        <v>223</v>
      </c>
      <c r="B189" s="186" t="s">
        <v>27</v>
      </c>
      <c r="C189" s="186" t="s">
        <v>28</v>
      </c>
      <c r="D189" s="139">
        <v>1</v>
      </c>
      <c r="E189" s="139"/>
      <c r="F189" s="139" t="s">
        <v>20</v>
      </c>
      <c r="G189" s="187">
        <v>16.46</v>
      </c>
      <c r="H189" s="131">
        <v>5</v>
      </c>
      <c r="I189" s="131"/>
      <c r="J189" s="131"/>
      <c r="K189" s="133">
        <f t="shared" si="38"/>
        <v>21.416666666666664</v>
      </c>
      <c r="L189" s="133">
        <f t="shared" si="39"/>
        <v>352.51833333333332</v>
      </c>
      <c r="M189" s="134"/>
      <c r="N189" s="134"/>
      <c r="O189" s="133" t="e">
        <f t="shared" si="37"/>
        <v>#DIV/0!</v>
      </c>
      <c r="P189" s="207" t="s">
        <v>106</v>
      </c>
      <c r="Q189" s="141">
        <v>2</v>
      </c>
    </row>
    <row r="190" spans="1:17">
      <c r="A190" s="206">
        <v>224</v>
      </c>
      <c r="B190" s="186" t="s">
        <v>27</v>
      </c>
      <c r="C190" s="186" t="s">
        <v>17</v>
      </c>
      <c r="D190" s="139">
        <v>1</v>
      </c>
      <c r="E190" s="139"/>
      <c r="F190" s="139" t="s">
        <v>20</v>
      </c>
      <c r="G190" s="187">
        <v>20.2</v>
      </c>
      <c r="H190" s="131">
        <v>5</v>
      </c>
      <c r="I190" s="131"/>
      <c r="J190" s="131"/>
      <c r="K190" s="133">
        <f t="shared" si="38"/>
        <v>21.416666666666664</v>
      </c>
      <c r="L190" s="133">
        <f t="shared" si="39"/>
        <v>432.61666666666662</v>
      </c>
      <c r="M190" s="134"/>
      <c r="N190" s="134"/>
      <c r="O190" s="133" t="e">
        <f t="shared" si="37"/>
        <v>#DIV/0!</v>
      </c>
      <c r="P190" s="207" t="s">
        <v>106</v>
      </c>
      <c r="Q190" s="141">
        <v>2</v>
      </c>
    </row>
    <row r="191" spans="1:17">
      <c r="A191" s="208">
        <v>225</v>
      </c>
      <c r="B191" s="186" t="s">
        <v>27</v>
      </c>
      <c r="C191" s="186" t="s">
        <v>17</v>
      </c>
      <c r="D191" s="139"/>
      <c r="E191" s="139"/>
      <c r="F191" s="139"/>
      <c r="G191" s="187">
        <v>16.79</v>
      </c>
      <c r="H191" s="131">
        <v>5</v>
      </c>
      <c r="I191" s="131"/>
      <c r="J191" s="131"/>
      <c r="K191" s="133">
        <f t="shared" si="38"/>
        <v>21.416666666666664</v>
      </c>
      <c r="L191" s="133">
        <f t="shared" si="39"/>
        <v>359.58583333333326</v>
      </c>
      <c r="M191" s="134"/>
      <c r="N191" s="134"/>
      <c r="O191" s="133" t="e">
        <f t="shared" si="37"/>
        <v>#DIV/0!</v>
      </c>
      <c r="P191" s="207" t="s">
        <v>106</v>
      </c>
      <c r="Q191" s="141">
        <v>2</v>
      </c>
    </row>
    <row r="192" spans="1:17">
      <c r="A192" s="206">
        <v>226</v>
      </c>
      <c r="B192" s="130" t="s">
        <v>239</v>
      </c>
      <c r="C192" s="186" t="s">
        <v>17</v>
      </c>
      <c r="D192" s="139"/>
      <c r="E192" s="139"/>
      <c r="F192" s="139"/>
      <c r="G192" s="187">
        <v>27.22</v>
      </c>
      <c r="H192" s="131">
        <v>1</v>
      </c>
      <c r="I192" s="131"/>
      <c r="J192" s="131"/>
      <c r="K192" s="133">
        <f t="shared" si="38"/>
        <v>4.2833333333333332</v>
      </c>
      <c r="L192" s="133">
        <f t="shared" si="39"/>
        <v>116.59233333333333</v>
      </c>
      <c r="M192" s="134"/>
      <c r="N192" s="134"/>
      <c r="O192" s="133" t="e">
        <f t="shared" si="37"/>
        <v>#DIV/0!</v>
      </c>
      <c r="P192" s="207" t="s">
        <v>106</v>
      </c>
      <c r="Q192" s="141">
        <v>0</v>
      </c>
    </row>
    <row r="193" spans="1:17">
      <c r="A193" s="208">
        <v>227</v>
      </c>
      <c r="B193" s="130" t="s">
        <v>37</v>
      </c>
      <c r="C193" s="186" t="s">
        <v>28</v>
      </c>
      <c r="D193" s="139"/>
      <c r="E193" s="139"/>
      <c r="F193" s="139"/>
      <c r="G193" s="187">
        <v>35.53</v>
      </c>
      <c r="H193" s="131">
        <v>1</v>
      </c>
      <c r="I193" s="131"/>
      <c r="J193" s="131"/>
      <c r="K193" s="133">
        <f t="shared" si="38"/>
        <v>4.2833333333333332</v>
      </c>
      <c r="L193" s="133">
        <f t="shared" si="39"/>
        <v>152.18683333333334</v>
      </c>
      <c r="M193" s="134"/>
      <c r="N193" s="134"/>
      <c r="O193" s="133" t="e">
        <f t="shared" si="37"/>
        <v>#DIV/0!</v>
      </c>
      <c r="P193" s="207" t="s">
        <v>106</v>
      </c>
      <c r="Q193" s="141">
        <v>0</v>
      </c>
    </row>
    <row r="194" spans="1:17">
      <c r="A194" s="208" t="s">
        <v>289</v>
      </c>
      <c r="B194" s="130" t="s">
        <v>27</v>
      </c>
      <c r="C194" s="186" t="s">
        <v>17</v>
      </c>
      <c r="D194" s="139"/>
      <c r="E194" s="139"/>
      <c r="F194" s="139"/>
      <c r="G194" s="209">
        <v>32</v>
      </c>
      <c r="H194" s="131">
        <v>1</v>
      </c>
      <c r="I194" s="131"/>
      <c r="J194" s="131"/>
      <c r="K194" s="133">
        <f t="shared" si="38"/>
        <v>4.2833333333333332</v>
      </c>
      <c r="L194" s="133">
        <f t="shared" si="39"/>
        <v>137.06666666666666</v>
      </c>
      <c r="M194" s="134"/>
      <c r="N194" s="134"/>
      <c r="O194" s="133" t="e">
        <f t="shared" si="37"/>
        <v>#DIV/0!</v>
      </c>
      <c r="P194" s="207" t="s">
        <v>106</v>
      </c>
      <c r="Q194" s="141">
        <v>0</v>
      </c>
    </row>
    <row r="195" spans="1:17">
      <c r="A195" s="208" t="s">
        <v>290</v>
      </c>
      <c r="B195" s="130" t="s">
        <v>33</v>
      </c>
      <c r="C195" s="186" t="s">
        <v>291</v>
      </c>
      <c r="D195" s="139"/>
      <c r="E195" s="139"/>
      <c r="F195" s="139"/>
      <c r="G195" s="209">
        <v>33</v>
      </c>
      <c r="H195" s="131">
        <v>5</v>
      </c>
      <c r="I195" s="131"/>
      <c r="J195" s="131"/>
      <c r="K195" s="133">
        <f t="shared" si="38"/>
        <v>21.416666666666664</v>
      </c>
      <c r="L195" s="133">
        <f t="shared" si="39"/>
        <v>706.74999999999989</v>
      </c>
      <c r="M195" s="134"/>
      <c r="N195" s="134"/>
      <c r="O195" s="133" t="e">
        <f t="shared" si="37"/>
        <v>#DIV/0!</v>
      </c>
      <c r="P195" s="189" t="s">
        <v>114</v>
      </c>
      <c r="Q195" s="141">
        <v>0</v>
      </c>
    </row>
    <row r="196" spans="1:17">
      <c r="A196" s="208" t="s">
        <v>292</v>
      </c>
      <c r="B196" s="130" t="s">
        <v>27</v>
      </c>
      <c r="C196" s="186" t="s">
        <v>28</v>
      </c>
      <c r="D196" s="139"/>
      <c r="E196" s="139"/>
      <c r="F196" s="139"/>
      <c r="G196" s="210">
        <v>29.85</v>
      </c>
      <c r="H196" s="131">
        <v>1</v>
      </c>
      <c r="I196" s="131"/>
      <c r="J196" s="131"/>
      <c r="K196" s="133">
        <f t="shared" si="38"/>
        <v>4.2833333333333332</v>
      </c>
      <c r="L196" s="133">
        <f t="shared" si="39"/>
        <v>127.8575</v>
      </c>
      <c r="M196" s="134"/>
      <c r="N196" s="134"/>
      <c r="O196" s="133" t="e">
        <f t="shared" si="37"/>
        <v>#DIV/0!</v>
      </c>
      <c r="P196" s="207" t="s">
        <v>106</v>
      </c>
      <c r="Q196" s="211">
        <v>0</v>
      </c>
    </row>
    <row r="197" spans="1:17">
      <c r="A197" s="208">
        <v>229</v>
      </c>
      <c r="B197" s="130" t="s">
        <v>293</v>
      </c>
      <c r="C197" s="186" t="s">
        <v>28</v>
      </c>
      <c r="D197" s="139"/>
      <c r="E197" s="139"/>
      <c r="F197" s="139"/>
      <c r="G197" s="187">
        <v>274.10000000000002</v>
      </c>
      <c r="H197" s="131">
        <v>1</v>
      </c>
      <c r="I197" s="131"/>
      <c r="J197" s="131"/>
      <c r="K197" s="133">
        <f t="shared" si="38"/>
        <v>4.2833333333333332</v>
      </c>
      <c r="L197" s="133">
        <f t="shared" si="39"/>
        <v>1174.0616666666667</v>
      </c>
      <c r="M197" s="134"/>
      <c r="N197" s="134"/>
      <c r="O197" s="133" t="e">
        <f t="shared" si="37"/>
        <v>#DIV/0!</v>
      </c>
      <c r="P197" s="137" t="s">
        <v>102</v>
      </c>
      <c r="Q197" s="141"/>
    </row>
    <row r="198" spans="1:17">
      <c r="A198" s="208">
        <v>230</v>
      </c>
      <c r="B198" s="130" t="s">
        <v>27</v>
      </c>
      <c r="C198" s="186" t="s">
        <v>28</v>
      </c>
      <c r="D198" s="139"/>
      <c r="E198" s="139"/>
      <c r="F198" s="139"/>
      <c r="G198" s="187">
        <v>16.39</v>
      </c>
      <c r="H198" s="131">
        <v>1</v>
      </c>
      <c r="I198" s="131"/>
      <c r="J198" s="131"/>
      <c r="K198" s="133">
        <f t="shared" si="38"/>
        <v>4.2833333333333332</v>
      </c>
      <c r="L198" s="133">
        <f t="shared" si="39"/>
        <v>70.203833333333336</v>
      </c>
      <c r="M198" s="134"/>
      <c r="N198" s="134"/>
      <c r="O198" s="133" t="e">
        <f t="shared" si="37"/>
        <v>#DIV/0!</v>
      </c>
      <c r="P198" s="137" t="s">
        <v>102</v>
      </c>
      <c r="Q198" s="141"/>
    </row>
    <row r="199" spans="1:17">
      <c r="A199" s="212" t="s">
        <v>294</v>
      </c>
      <c r="B199" s="106" t="s">
        <v>27</v>
      </c>
      <c r="C199" s="213" t="s">
        <v>24</v>
      </c>
      <c r="D199" s="139"/>
      <c r="E199" s="139"/>
      <c r="F199" s="139"/>
      <c r="G199" s="187">
        <v>16.46</v>
      </c>
      <c r="H199" s="110">
        <v>1</v>
      </c>
      <c r="I199" s="110"/>
      <c r="J199" s="110"/>
      <c r="K199" s="133">
        <f t="shared" si="38"/>
        <v>4.2833333333333332</v>
      </c>
      <c r="L199" s="133">
        <f t="shared" si="39"/>
        <v>70.503666666666675</v>
      </c>
      <c r="M199" s="134"/>
      <c r="N199" s="134"/>
      <c r="O199" s="133" t="e">
        <f t="shared" si="37"/>
        <v>#DIV/0!</v>
      </c>
      <c r="P199" s="137" t="s">
        <v>102</v>
      </c>
      <c r="Q199" s="141"/>
    </row>
    <row r="200" spans="1:17">
      <c r="A200" s="208">
        <v>231</v>
      </c>
      <c r="B200" s="130" t="s">
        <v>25</v>
      </c>
      <c r="C200" s="186" t="s">
        <v>28</v>
      </c>
      <c r="D200" s="139"/>
      <c r="E200" s="139"/>
      <c r="F200" s="139"/>
      <c r="G200" s="187">
        <v>6.86</v>
      </c>
      <c r="H200" s="131"/>
      <c r="I200" s="131"/>
      <c r="J200" s="131">
        <v>1</v>
      </c>
      <c r="K200" s="133">
        <v>12</v>
      </c>
      <c r="L200" s="133">
        <f>G200/12</f>
        <v>0.57166666666666666</v>
      </c>
      <c r="M200" s="134"/>
      <c r="N200" s="134"/>
      <c r="O200" s="133" t="e">
        <f t="shared" si="37"/>
        <v>#DIV/0!</v>
      </c>
      <c r="P200" s="135" t="s">
        <v>105</v>
      </c>
      <c r="Q200" s="141"/>
    </row>
    <row r="201" spans="1:17">
      <c r="A201" s="208">
        <v>232</v>
      </c>
      <c r="B201" s="130" t="s">
        <v>199</v>
      </c>
      <c r="C201" s="186" t="s">
        <v>28</v>
      </c>
      <c r="D201" s="139"/>
      <c r="E201" s="139"/>
      <c r="F201" s="139"/>
      <c r="G201" s="187">
        <v>24.31</v>
      </c>
      <c r="H201" s="131">
        <v>1</v>
      </c>
      <c r="I201" s="131"/>
      <c r="J201" s="131"/>
      <c r="K201" s="133">
        <f t="shared" ref="K201:K212" si="40">257/12/5*H201</f>
        <v>4.2833333333333332</v>
      </c>
      <c r="L201" s="133">
        <f t="shared" ref="L201:L212" si="41">G201*K201</f>
        <v>104.12783333333333</v>
      </c>
      <c r="M201" s="134"/>
      <c r="N201" s="134"/>
      <c r="O201" s="133" t="e">
        <f t="shared" si="37"/>
        <v>#DIV/0!</v>
      </c>
      <c r="P201" s="207" t="s">
        <v>106</v>
      </c>
      <c r="Q201" s="141">
        <v>1</v>
      </c>
    </row>
    <row r="202" spans="1:17">
      <c r="A202" s="208" t="s">
        <v>295</v>
      </c>
      <c r="B202" s="130" t="s">
        <v>19</v>
      </c>
      <c r="C202" s="186" t="s">
        <v>18</v>
      </c>
      <c r="D202" s="139">
        <v>1</v>
      </c>
      <c r="E202" s="139"/>
      <c r="F202" s="139" t="s">
        <v>20</v>
      </c>
      <c r="G202" s="187">
        <v>3.09</v>
      </c>
      <c r="H202" s="131">
        <v>5</v>
      </c>
      <c r="I202" s="131"/>
      <c r="J202" s="131"/>
      <c r="K202" s="133">
        <f t="shared" si="40"/>
        <v>21.416666666666664</v>
      </c>
      <c r="L202" s="133">
        <f t="shared" si="41"/>
        <v>66.177499999999995</v>
      </c>
      <c r="M202" s="134"/>
      <c r="N202" s="134"/>
      <c r="O202" s="133" t="e">
        <f t="shared" si="37"/>
        <v>#DIV/0!</v>
      </c>
      <c r="P202" s="138" t="s">
        <v>103</v>
      </c>
      <c r="Q202" s="141"/>
    </row>
    <row r="203" spans="1:17">
      <c r="A203" s="208" t="s">
        <v>296</v>
      </c>
      <c r="B203" s="130" t="s">
        <v>30</v>
      </c>
      <c r="C203" s="186" t="s">
        <v>18</v>
      </c>
      <c r="D203" s="139">
        <v>1</v>
      </c>
      <c r="E203" s="139">
        <v>2</v>
      </c>
      <c r="F203" s="139"/>
      <c r="G203" s="187">
        <v>4.25</v>
      </c>
      <c r="H203" s="131">
        <v>5</v>
      </c>
      <c r="I203" s="131"/>
      <c r="J203" s="131"/>
      <c r="K203" s="133">
        <f t="shared" si="40"/>
        <v>21.416666666666664</v>
      </c>
      <c r="L203" s="133">
        <f t="shared" si="41"/>
        <v>91.020833333333329</v>
      </c>
      <c r="M203" s="134"/>
      <c r="N203" s="134"/>
      <c r="O203" s="133" t="e">
        <f t="shared" si="37"/>
        <v>#DIV/0!</v>
      </c>
      <c r="P203" s="138" t="s">
        <v>103</v>
      </c>
      <c r="Q203" s="141"/>
    </row>
    <row r="204" spans="1:17">
      <c r="A204" s="208" t="s">
        <v>297</v>
      </c>
      <c r="B204" s="130" t="s">
        <v>31</v>
      </c>
      <c r="C204" s="186" t="s">
        <v>18</v>
      </c>
      <c r="D204" s="139">
        <v>1</v>
      </c>
      <c r="E204" s="139">
        <v>2</v>
      </c>
      <c r="F204" s="139"/>
      <c r="G204" s="187">
        <v>3.89</v>
      </c>
      <c r="H204" s="131">
        <v>5</v>
      </c>
      <c r="I204" s="131"/>
      <c r="J204" s="131"/>
      <c r="K204" s="133">
        <f t="shared" si="40"/>
        <v>21.416666666666664</v>
      </c>
      <c r="L204" s="133">
        <f t="shared" si="41"/>
        <v>83.310833333333321</v>
      </c>
      <c r="M204" s="134"/>
      <c r="N204" s="134"/>
      <c r="O204" s="133" t="e">
        <f t="shared" si="37"/>
        <v>#DIV/0!</v>
      </c>
      <c r="P204" s="138" t="s">
        <v>103</v>
      </c>
      <c r="Q204" s="141"/>
    </row>
    <row r="205" spans="1:17">
      <c r="A205" s="208" t="s">
        <v>298</v>
      </c>
      <c r="B205" s="130" t="s">
        <v>19</v>
      </c>
      <c r="C205" s="186" t="s">
        <v>18</v>
      </c>
      <c r="D205" s="139"/>
      <c r="E205" s="139"/>
      <c r="F205" s="139" t="s">
        <v>20</v>
      </c>
      <c r="G205" s="187">
        <v>2.65</v>
      </c>
      <c r="H205" s="131">
        <v>5</v>
      </c>
      <c r="I205" s="131"/>
      <c r="J205" s="131"/>
      <c r="K205" s="133">
        <f t="shared" si="40"/>
        <v>21.416666666666664</v>
      </c>
      <c r="L205" s="133">
        <f t="shared" si="41"/>
        <v>56.754166666666656</v>
      </c>
      <c r="M205" s="134"/>
      <c r="N205" s="134"/>
      <c r="O205" s="133" t="e">
        <f t="shared" si="37"/>
        <v>#DIV/0!</v>
      </c>
      <c r="P205" s="138" t="s">
        <v>103</v>
      </c>
      <c r="Q205" s="141"/>
    </row>
    <row r="206" spans="1:17">
      <c r="A206" s="208" t="s">
        <v>299</v>
      </c>
      <c r="B206" s="130" t="s">
        <v>27</v>
      </c>
      <c r="C206" s="186" t="s">
        <v>17</v>
      </c>
      <c r="D206" s="139">
        <v>1</v>
      </c>
      <c r="E206" s="139"/>
      <c r="F206" s="139" t="s">
        <v>20</v>
      </c>
      <c r="G206" s="187">
        <v>20</v>
      </c>
      <c r="H206" s="131">
        <v>1</v>
      </c>
      <c r="I206" s="131"/>
      <c r="J206" s="131"/>
      <c r="K206" s="133">
        <f t="shared" si="40"/>
        <v>4.2833333333333332</v>
      </c>
      <c r="L206" s="133">
        <f t="shared" si="41"/>
        <v>85.666666666666657</v>
      </c>
      <c r="M206" s="134"/>
      <c r="N206" s="134"/>
      <c r="O206" s="133" t="e">
        <f t="shared" si="37"/>
        <v>#DIV/0!</v>
      </c>
      <c r="P206" s="207" t="s">
        <v>106</v>
      </c>
      <c r="Q206" s="141">
        <v>0</v>
      </c>
    </row>
    <row r="207" spans="1:17">
      <c r="A207" s="208" t="s">
        <v>300</v>
      </c>
      <c r="B207" s="130" t="s">
        <v>38</v>
      </c>
      <c r="C207" s="186" t="s">
        <v>17</v>
      </c>
      <c r="D207" s="139">
        <v>1</v>
      </c>
      <c r="E207" s="139"/>
      <c r="F207" s="139" t="s">
        <v>20</v>
      </c>
      <c r="G207" s="187">
        <v>26.77</v>
      </c>
      <c r="H207" s="131">
        <v>1</v>
      </c>
      <c r="I207" s="131"/>
      <c r="J207" s="131"/>
      <c r="K207" s="133">
        <f t="shared" si="40"/>
        <v>4.2833333333333332</v>
      </c>
      <c r="L207" s="133">
        <f t="shared" si="41"/>
        <v>114.66483333333333</v>
      </c>
      <c r="M207" s="134"/>
      <c r="N207" s="134"/>
      <c r="O207" s="133" t="e">
        <f t="shared" si="37"/>
        <v>#DIV/0!</v>
      </c>
      <c r="P207" s="207" t="s">
        <v>106</v>
      </c>
      <c r="Q207" s="141">
        <v>1</v>
      </c>
    </row>
    <row r="208" spans="1:17">
      <c r="A208" s="206">
        <v>236</v>
      </c>
      <c r="B208" s="186" t="s">
        <v>27</v>
      </c>
      <c r="C208" s="186" t="s">
        <v>17</v>
      </c>
      <c r="D208" s="139">
        <v>1</v>
      </c>
      <c r="E208" s="139"/>
      <c r="F208" s="139" t="s">
        <v>20</v>
      </c>
      <c r="G208" s="187">
        <v>27.14</v>
      </c>
      <c r="H208" s="131">
        <v>1</v>
      </c>
      <c r="I208" s="131"/>
      <c r="J208" s="131"/>
      <c r="K208" s="133">
        <f t="shared" si="40"/>
        <v>4.2833333333333332</v>
      </c>
      <c r="L208" s="133">
        <f t="shared" si="41"/>
        <v>116.24966666666667</v>
      </c>
      <c r="M208" s="134"/>
      <c r="N208" s="134"/>
      <c r="O208" s="133" t="e">
        <f t="shared" si="37"/>
        <v>#DIV/0!</v>
      </c>
      <c r="P208" s="207" t="s">
        <v>106</v>
      </c>
      <c r="Q208" s="141">
        <v>1</v>
      </c>
    </row>
    <row r="209" spans="1:17">
      <c r="A209" s="206">
        <v>237</v>
      </c>
      <c r="B209" s="186" t="s">
        <v>27</v>
      </c>
      <c r="C209" s="186" t="s">
        <v>17</v>
      </c>
      <c r="D209" s="139">
        <v>1</v>
      </c>
      <c r="E209" s="139"/>
      <c r="F209" s="139" t="s">
        <v>20</v>
      </c>
      <c r="G209" s="187">
        <v>27.12</v>
      </c>
      <c r="H209" s="131">
        <v>1</v>
      </c>
      <c r="I209" s="131"/>
      <c r="J209" s="131"/>
      <c r="K209" s="133">
        <f t="shared" si="40"/>
        <v>4.2833333333333332</v>
      </c>
      <c r="L209" s="133">
        <f t="shared" si="41"/>
        <v>116.164</v>
      </c>
      <c r="M209" s="134"/>
      <c r="N209" s="134"/>
      <c r="O209" s="133" t="e">
        <f t="shared" si="37"/>
        <v>#DIV/0!</v>
      </c>
      <c r="P209" s="207" t="s">
        <v>106</v>
      </c>
      <c r="Q209" s="141">
        <v>1</v>
      </c>
    </row>
    <row r="210" spans="1:17">
      <c r="A210" s="206">
        <v>238</v>
      </c>
      <c r="B210" s="186" t="s">
        <v>27</v>
      </c>
      <c r="C210" s="186" t="s">
        <v>17</v>
      </c>
      <c r="D210" s="139">
        <v>1</v>
      </c>
      <c r="E210" s="139"/>
      <c r="F210" s="139" t="s">
        <v>20</v>
      </c>
      <c r="G210" s="187">
        <v>19.62</v>
      </c>
      <c r="H210" s="131">
        <v>5</v>
      </c>
      <c r="I210" s="131"/>
      <c r="J210" s="131"/>
      <c r="K210" s="133">
        <f t="shared" si="40"/>
        <v>21.416666666666664</v>
      </c>
      <c r="L210" s="133">
        <f t="shared" si="41"/>
        <v>420.19499999999999</v>
      </c>
      <c r="M210" s="134"/>
      <c r="N210" s="134"/>
      <c r="O210" s="133" t="e">
        <f t="shared" si="37"/>
        <v>#DIV/0!</v>
      </c>
      <c r="P210" s="207" t="s">
        <v>106</v>
      </c>
      <c r="Q210" s="141">
        <v>2</v>
      </c>
    </row>
    <row r="211" spans="1:17">
      <c r="A211" s="206">
        <v>239</v>
      </c>
      <c r="B211" s="186" t="s">
        <v>30</v>
      </c>
      <c r="C211" s="186" t="s">
        <v>18</v>
      </c>
      <c r="D211" s="139">
        <v>1</v>
      </c>
      <c r="E211" s="139">
        <v>1</v>
      </c>
      <c r="F211" s="139" t="s">
        <v>20</v>
      </c>
      <c r="G211" s="187">
        <v>3.64</v>
      </c>
      <c r="H211" s="131">
        <v>5</v>
      </c>
      <c r="I211" s="131"/>
      <c r="J211" s="131"/>
      <c r="K211" s="133">
        <f t="shared" si="40"/>
        <v>21.416666666666664</v>
      </c>
      <c r="L211" s="133">
        <f t="shared" si="41"/>
        <v>77.956666666666663</v>
      </c>
      <c r="M211" s="134"/>
      <c r="N211" s="134"/>
      <c r="O211" s="133" t="e">
        <f t="shared" si="37"/>
        <v>#DIV/0!</v>
      </c>
      <c r="P211" s="138" t="s">
        <v>103</v>
      </c>
      <c r="Q211" s="141"/>
    </row>
    <row r="212" spans="1:17">
      <c r="A212" s="206">
        <v>240</v>
      </c>
      <c r="B212" s="186" t="s">
        <v>31</v>
      </c>
      <c r="C212" s="186" t="s">
        <v>18</v>
      </c>
      <c r="D212" s="139">
        <v>1</v>
      </c>
      <c r="E212" s="139">
        <v>2</v>
      </c>
      <c r="F212" s="139" t="s">
        <v>20</v>
      </c>
      <c r="G212" s="187">
        <v>4.5599999999999996</v>
      </c>
      <c r="H212" s="131">
        <v>5</v>
      </c>
      <c r="I212" s="131"/>
      <c r="J212" s="131"/>
      <c r="K212" s="133">
        <f t="shared" si="40"/>
        <v>21.416666666666664</v>
      </c>
      <c r="L212" s="133">
        <f t="shared" si="41"/>
        <v>97.659999999999982</v>
      </c>
      <c r="M212" s="134"/>
      <c r="N212" s="134"/>
      <c r="O212" s="133" t="e">
        <f t="shared" si="37"/>
        <v>#DIV/0!</v>
      </c>
      <c r="P212" s="138" t="s">
        <v>103</v>
      </c>
      <c r="Q212" s="141"/>
    </row>
    <row r="213" spans="1:17">
      <c r="A213" s="206">
        <v>241</v>
      </c>
      <c r="B213" s="186" t="s">
        <v>257</v>
      </c>
      <c r="C213" s="186" t="s">
        <v>17</v>
      </c>
      <c r="D213" s="139"/>
      <c r="E213" s="139"/>
      <c r="F213" s="139"/>
      <c r="G213" s="187">
        <v>3.87</v>
      </c>
      <c r="H213" s="131"/>
      <c r="I213" s="131"/>
      <c r="J213" s="131">
        <v>1</v>
      </c>
      <c r="K213" s="133">
        <v>12</v>
      </c>
      <c r="L213" s="133">
        <f t="shared" ref="L213" si="42">G213/12</f>
        <v>0.32250000000000001</v>
      </c>
      <c r="M213" s="134"/>
      <c r="N213" s="134"/>
      <c r="O213" s="133" t="e">
        <f t="shared" si="37"/>
        <v>#DIV/0!</v>
      </c>
      <c r="P213" s="135" t="s">
        <v>105</v>
      </c>
      <c r="Q213" s="141"/>
    </row>
    <row r="214" spans="1:17">
      <c r="A214" s="206">
        <v>242</v>
      </c>
      <c r="B214" s="186" t="s">
        <v>25</v>
      </c>
      <c r="C214" s="186" t="s">
        <v>17</v>
      </c>
      <c r="D214" s="139"/>
      <c r="E214" s="139"/>
      <c r="F214" s="139"/>
      <c r="G214" s="187">
        <v>16.850000000000001</v>
      </c>
      <c r="H214" s="131">
        <v>1</v>
      </c>
      <c r="I214" s="131"/>
      <c r="J214" s="131"/>
      <c r="K214" s="133">
        <f t="shared" ref="K214:K221" si="43">257/12/5*H214</f>
        <v>4.2833333333333332</v>
      </c>
      <c r="L214" s="133">
        <f t="shared" ref="L214:L221" si="44">G214*K214</f>
        <v>72.174166666666665</v>
      </c>
      <c r="M214" s="134"/>
      <c r="N214" s="134"/>
      <c r="O214" s="133" t="e">
        <f t="shared" si="37"/>
        <v>#DIV/0!</v>
      </c>
      <c r="P214" s="207" t="s">
        <v>106</v>
      </c>
      <c r="Q214" s="141">
        <v>0</v>
      </c>
    </row>
    <row r="215" spans="1:17">
      <c r="A215" s="206">
        <v>243</v>
      </c>
      <c r="B215" s="186" t="s">
        <v>27</v>
      </c>
      <c r="C215" s="186" t="s">
        <v>17</v>
      </c>
      <c r="D215" s="139">
        <v>1</v>
      </c>
      <c r="E215" s="139"/>
      <c r="F215" s="139" t="s">
        <v>20</v>
      </c>
      <c r="G215" s="187">
        <v>16.600000000000001</v>
      </c>
      <c r="H215" s="131">
        <v>5</v>
      </c>
      <c r="I215" s="131"/>
      <c r="J215" s="131"/>
      <c r="K215" s="133">
        <f t="shared" si="43"/>
        <v>21.416666666666664</v>
      </c>
      <c r="L215" s="133">
        <f t="shared" si="44"/>
        <v>355.51666666666665</v>
      </c>
      <c r="M215" s="134"/>
      <c r="N215" s="134"/>
      <c r="O215" s="133" t="e">
        <f t="shared" si="37"/>
        <v>#DIV/0!</v>
      </c>
      <c r="P215" s="207" t="s">
        <v>106</v>
      </c>
      <c r="Q215" s="141">
        <v>2</v>
      </c>
    </row>
    <row r="216" spans="1:17">
      <c r="A216" s="206">
        <v>244</v>
      </c>
      <c r="B216" s="186" t="s">
        <v>27</v>
      </c>
      <c r="C216" s="186" t="s">
        <v>17</v>
      </c>
      <c r="D216" s="139">
        <v>1</v>
      </c>
      <c r="E216" s="139"/>
      <c r="F216" s="139" t="s">
        <v>20</v>
      </c>
      <c r="G216" s="187">
        <v>18.54</v>
      </c>
      <c r="H216" s="131">
        <v>5</v>
      </c>
      <c r="I216" s="131"/>
      <c r="J216" s="131"/>
      <c r="K216" s="133">
        <f t="shared" si="43"/>
        <v>21.416666666666664</v>
      </c>
      <c r="L216" s="133">
        <f t="shared" si="44"/>
        <v>397.06499999999994</v>
      </c>
      <c r="M216" s="134"/>
      <c r="N216" s="134"/>
      <c r="O216" s="133" t="e">
        <f t="shared" si="37"/>
        <v>#DIV/0!</v>
      </c>
      <c r="P216" s="207" t="s">
        <v>106</v>
      </c>
      <c r="Q216" s="141">
        <v>2</v>
      </c>
    </row>
    <row r="217" spans="1:17">
      <c r="A217" s="206">
        <v>245</v>
      </c>
      <c r="B217" s="186" t="s">
        <v>27</v>
      </c>
      <c r="C217" s="186" t="s">
        <v>17</v>
      </c>
      <c r="D217" s="139">
        <v>1</v>
      </c>
      <c r="E217" s="139"/>
      <c r="F217" s="139" t="s">
        <v>20</v>
      </c>
      <c r="G217" s="187">
        <v>26.58</v>
      </c>
      <c r="H217" s="131">
        <v>5</v>
      </c>
      <c r="I217" s="131"/>
      <c r="J217" s="131"/>
      <c r="K217" s="133">
        <f t="shared" si="43"/>
        <v>21.416666666666664</v>
      </c>
      <c r="L217" s="133">
        <f t="shared" si="44"/>
        <v>569.25499999999988</v>
      </c>
      <c r="M217" s="134"/>
      <c r="N217" s="134"/>
      <c r="O217" s="133" t="e">
        <f t="shared" si="37"/>
        <v>#DIV/0!</v>
      </c>
      <c r="P217" s="207" t="s">
        <v>106</v>
      </c>
      <c r="Q217" s="141">
        <v>3</v>
      </c>
    </row>
    <row r="218" spans="1:17">
      <c r="A218" s="206">
        <v>246</v>
      </c>
      <c r="B218" s="186" t="s">
        <v>27</v>
      </c>
      <c r="C218" s="186" t="s">
        <v>17</v>
      </c>
      <c r="D218" s="139">
        <v>1</v>
      </c>
      <c r="E218" s="139"/>
      <c r="F218" s="139" t="s">
        <v>20</v>
      </c>
      <c r="G218" s="187">
        <v>26.85</v>
      </c>
      <c r="H218" s="131">
        <v>5</v>
      </c>
      <c r="I218" s="131"/>
      <c r="J218" s="131"/>
      <c r="K218" s="133">
        <f t="shared" si="43"/>
        <v>21.416666666666664</v>
      </c>
      <c r="L218" s="133">
        <f t="shared" si="44"/>
        <v>575.03750000000002</v>
      </c>
      <c r="M218" s="134"/>
      <c r="N218" s="134"/>
      <c r="O218" s="133" t="e">
        <f t="shared" si="37"/>
        <v>#DIV/0!</v>
      </c>
      <c r="P218" s="207" t="s">
        <v>106</v>
      </c>
      <c r="Q218" s="141">
        <v>2</v>
      </c>
    </row>
    <row r="219" spans="1:17">
      <c r="A219" s="206">
        <v>247</v>
      </c>
      <c r="B219" s="186" t="s">
        <v>27</v>
      </c>
      <c r="C219" s="186" t="s">
        <v>17</v>
      </c>
      <c r="D219" s="139">
        <v>1</v>
      </c>
      <c r="E219" s="139"/>
      <c r="F219" s="139" t="s">
        <v>20</v>
      </c>
      <c r="G219" s="187">
        <v>18.61</v>
      </c>
      <c r="H219" s="131">
        <v>1</v>
      </c>
      <c r="I219" s="131"/>
      <c r="J219" s="131"/>
      <c r="K219" s="133">
        <f t="shared" si="43"/>
        <v>4.2833333333333332</v>
      </c>
      <c r="L219" s="133">
        <f t="shared" si="44"/>
        <v>79.712833333333322</v>
      </c>
      <c r="M219" s="134"/>
      <c r="N219" s="134"/>
      <c r="O219" s="133" t="e">
        <f t="shared" si="37"/>
        <v>#DIV/0!</v>
      </c>
      <c r="P219" s="207" t="s">
        <v>106</v>
      </c>
      <c r="Q219" s="141">
        <v>1</v>
      </c>
    </row>
    <row r="220" spans="1:17">
      <c r="A220" s="206">
        <v>248</v>
      </c>
      <c r="B220" s="186" t="s">
        <v>27</v>
      </c>
      <c r="C220" s="186" t="s">
        <v>17</v>
      </c>
      <c r="D220" s="139">
        <v>1</v>
      </c>
      <c r="E220" s="139"/>
      <c r="F220" s="139" t="s">
        <v>20</v>
      </c>
      <c r="G220" s="187">
        <v>26.89</v>
      </c>
      <c r="H220" s="131">
        <v>1</v>
      </c>
      <c r="I220" s="131"/>
      <c r="J220" s="131"/>
      <c r="K220" s="133">
        <f t="shared" si="43"/>
        <v>4.2833333333333332</v>
      </c>
      <c r="L220" s="133">
        <f t="shared" si="44"/>
        <v>115.17883333333333</v>
      </c>
      <c r="M220" s="134"/>
      <c r="N220" s="134"/>
      <c r="O220" s="133" t="e">
        <f t="shared" si="37"/>
        <v>#DIV/0!</v>
      </c>
      <c r="P220" s="207" t="s">
        <v>106</v>
      </c>
      <c r="Q220" s="141">
        <v>1</v>
      </c>
    </row>
    <row r="221" spans="1:17" ht="15.75" thickBot="1">
      <c r="A221" s="163">
        <v>249</v>
      </c>
      <c r="B221" s="164" t="s">
        <v>25</v>
      </c>
      <c r="C221" s="164" t="s">
        <v>17</v>
      </c>
      <c r="D221" s="193"/>
      <c r="E221" s="193"/>
      <c r="F221" s="193"/>
      <c r="G221" s="194">
        <v>12.92</v>
      </c>
      <c r="H221" s="167">
        <v>1</v>
      </c>
      <c r="I221" s="167"/>
      <c r="J221" s="167"/>
      <c r="K221" s="150">
        <f t="shared" si="43"/>
        <v>4.2833333333333332</v>
      </c>
      <c r="L221" s="150">
        <f t="shared" si="44"/>
        <v>55.340666666666664</v>
      </c>
      <c r="M221" s="151"/>
      <c r="N221" s="151"/>
      <c r="O221" s="150" t="e">
        <f t="shared" si="37"/>
        <v>#DIV/0!</v>
      </c>
      <c r="P221" s="214" t="s">
        <v>106</v>
      </c>
      <c r="Q221" s="196">
        <v>1</v>
      </c>
    </row>
    <row r="222" spans="1:17">
      <c r="G222" s="197">
        <f>SUM(G163:G221)</f>
        <v>1288.5799999999995</v>
      </c>
      <c r="M222" s="117"/>
      <c r="N222" s="117"/>
      <c r="O222" s="56" t="e">
        <f>SUM(O163:O221)</f>
        <v>#DIV/0!</v>
      </c>
    </row>
    <row r="223" spans="1:17">
      <c r="M223" s="117"/>
      <c r="N223" s="117"/>
    </row>
    <row r="224" spans="1:17" ht="15.75" thickBot="1">
      <c r="A224" s="315" t="s">
        <v>301</v>
      </c>
      <c r="B224" s="315"/>
      <c r="C224" s="315"/>
      <c r="D224" s="315"/>
      <c r="E224" s="315"/>
      <c r="F224" s="315"/>
      <c r="G224" s="315"/>
      <c r="H224" s="315"/>
      <c r="I224" s="315"/>
      <c r="J224" s="315"/>
      <c r="M224" s="117"/>
      <c r="N224" s="117"/>
    </row>
    <row r="225" spans="1:17">
      <c r="A225" s="215" t="s">
        <v>302</v>
      </c>
      <c r="B225" s="216" t="s">
        <v>22</v>
      </c>
      <c r="C225" s="216" t="s">
        <v>17</v>
      </c>
      <c r="D225" s="182"/>
      <c r="E225" s="182"/>
      <c r="F225" s="182"/>
      <c r="G225" s="183">
        <v>131.72</v>
      </c>
      <c r="H225" s="217">
        <v>2</v>
      </c>
      <c r="I225" s="217"/>
      <c r="J225" s="217"/>
      <c r="K225" s="218">
        <f t="shared" ref="K225:K230" si="45">257/12/5*H225</f>
        <v>8.5666666666666664</v>
      </c>
      <c r="L225" s="126">
        <f t="shared" ref="L225:L230" si="46">G225*K225</f>
        <v>1128.4013333333332</v>
      </c>
      <c r="M225" s="160"/>
      <c r="N225" s="160"/>
      <c r="O225" s="126" t="e">
        <f t="shared" ref="O225:O230" si="47">L225/M225*N225</f>
        <v>#DIV/0!</v>
      </c>
      <c r="P225" s="161" t="s">
        <v>104</v>
      </c>
      <c r="Q225" s="185"/>
    </row>
    <row r="226" spans="1:17">
      <c r="A226" s="219" t="s">
        <v>303</v>
      </c>
      <c r="B226" s="220" t="s">
        <v>22</v>
      </c>
      <c r="C226" s="220" t="s">
        <v>17</v>
      </c>
      <c r="D226" s="139"/>
      <c r="E226" s="139"/>
      <c r="F226" s="139"/>
      <c r="G226" s="187">
        <v>97.66</v>
      </c>
      <c r="H226" s="221">
        <v>2</v>
      </c>
      <c r="I226" s="221"/>
      <c r="J226" s="221"/>
      <c r="K226" s="201">
        <f t="shared" si="45"/>
        <v>8.5666666666666664</v>
      </c>
      <c r="L226" s="133">
        <f t="shared" si="46"/>
        <v>836.62066666666658</v>
      </c>
      <c r="M226" s="134"/>
      <c r="N226" s="134"/>
      <c r="O226" s="133" t="e">
        <f t="shared" si="47"/>
        <v>#DIV/0!</v>
      </c>
      <c r="P226" s="172" t="s">
        <v>104</v>
      </c>
      <c r="Q226" s="141"/>
    </row>
    <row r="227" spans="1:17">
      <c r="A227" s="219" t="s">
        <v>304</v>
      </c>
      <c r="B227" s="220" t="s">
        <v>22</v>
      </c>
      <c r="C227" s="220" t="s">
        <v>17</v>
      </c>
      <c r="D227" s="139"/>
      <c r="E227" s="139"/>
      <c r="F227" s="139"/>
      <c r="G227" s="187">
        <v>19.43</v>
      </c>
      <c r="H227" s="221">
        <v>2</v>
      </c>
      <c r="I227" s="221"/>
      <c r="J227" s="221"/>
      <c r="K227" s="201">
        <f t="shared" si="45"/>
        <v>8.5666666666666664</v>
      </c>
      <c r="L227" s="133">
        <f t="shared" si="46"/>
        <v>166.45033333333333</v>
      </c>
      <c r="M227" s="134"/>
      <c r="N227" s="134"/>
      <c r="O227" s="133" t="e">
        <f t="shared" si="47"/>
        <v>#DIV/0!</v>
      </c>
      <c r="P227" s="172" t="s">
        <v>104</v>
      </c>
      <c r="Q227" s="141"/>
    </row>
    <row r="228" spans="1:17">
      <c r="A228" s="222" t="s">
        <v>305</v>
      </c>
      <c r="B228" s="223" t="s">
        <v>22</v>
      </c>
      <c r="C228" s="186" t="s">
        <v>17</v>
      </c>
      <c r="D228" s="139"/>
      <c r="E228" s="139"/>
      <c r="F228" s="139"/>
      <c r="G228" s="187">
        <v>88.18</v>
      </c>
      <c r="H228" s="224">
        <v>2</v>
      </c>
      <c r="I228" s="224"/>
      <c r="J228" s="224"/>
      <c r="K228" s="201">
        <f t="shared" si="45"/>
        <v>8.5666666666666664</v>
      </c>
      <c r="L228" s="133">
        <f t="shared" si="46"/>
        <v>755.4086666666667</v>
      </c>
      <c r="M228" s="134"/>
      <c r="N228" s="134"/>
      <c r="O228" s="133" t="e">
        <f t="shared" si="47"/>
        <v>#DIV/0!</v>
      </c>
      <c r="P228" s="172" t="s">
        <v>104</v>
      </c>
      <c r="Q228" s="141"/>
    </row>
    <row r="229" spans="1:17">
      <c r="A229" s="219" t="s">
        <v>306</v>
      </c>
      <c r="B229" s="220" t="s">
        <v>22</v>
      </c>
      <c r="C229" s="220" t="s">
        <v>17</v>
      </c>
      <c r="D229" s="139"/>
      <c r="E229" s="139"/>
      <c r="F229" s="139"/>
      <c r="G229" s="187">
        <v>47.76</v>
      </c>
      <c r="H229" s="221">
        <v>2</v>
      </c>
      <c r="I229" s="221"/>
      <c r="J229" s="221"/>
      <c r="K229" s="201">
        <f t="shared" si="45"/>
        <v>8.5666666666666664</v>
      </c>
      <c r="L229" s="133">
        <f t="shared" si="46"/>
        <v>409.14399999999995</v>
      </c>
      <c r="M229" s="134"/>
      <c r="N229" s="134"/>
      <c r="O229" s="133" t="e">
        <f t="shared" si="47"/>
        <v>#DIV/0!</v>
      </c>
      <c r="P229" s="172" t="s">
        <v>104</v>
      </c>
      <c r="Q229" s="141"/>
    </row>
    <row r="230" spans="1:17" ht="15.75" thickBot="1">
      <c r="A230" s="225" t="s">
        <v>307</v>
      </c>
      <c r="B230" s="226" t="s">
        <v>22</v>
      </c>
      <c r="C230" s="226" t="s">
        <v>17</v>
      </c>
      <c r="D230" s="193"/>
      <c r="E230" s="193"/>
      <c r="F230" s="193"/>
      <c r="G230" s="194">
        <v>9.0299999999999994</v>
      </c>
      <c r="H230" s="227">
        <v>2</v>
      </c>
      <c r="I230" s="227"/>
      <c r="J230" s="227"/>
      <c r="K230" s="228">
        <f t="shared" si="45"/>
        <v>8.5666666666666664</v>
      </c>
      <c r="L230" s="150">
        <f t="shared" si="46"/>
        <v>77.356999999999999</v>
      </c>
      <c r="M230" s="151"/>
      <c r="N230" s="151"/>
      <c r="O230" s="150" t="e">
        <f t="shared" si="47"/>
        <v>#DIV/0!</v>
      </c>
      <c r="P230" s="168" t="s">
        <v>104</v>
      </c>
      <c r="Q230" s="196"/>
    </row>
    <row r="231" spans="1:17">
      <c r="A231" s="229"/>
      <c r="B231" s="229"/>
      <c r="C231" s="229"/>
      <c r="D231" s="229"/>
      <c r="E231" s="229"/>
      <c r="F231" s="229"/>
      <c r="G231" s="230">
        <f>SUM(G225:G230)</f>
        <v>393.78</v>
      </c>
      <c r="H231" s="231"/>
      <c r="I231" s="231"/>
      <c r="J231" s="231"/>
      <c r="M231" s="117"/>
      <c r="N231" s="117"/>
      <c r="O231" s="56" t="e">
        <f>SUM(O225:O230)</f>
        <v>#DIV/0!</v>
      </c>
      <c r="P231" s="230"/>
      <c r="Q231" s="232"/>
    </row>
    <row r="232" spans="1:17">
      <c r="M232" s="117"/>
      <c r="N232" s="117"/>
    </row>
    <row r="233" spans="1:17" ht="15.75" thickBot="1">
      <c r="A233" s="315" t="s">
        <v>308</v>
      </c>
      <c r="B233" s="315"/>
      <c r="C233" s="315"/>
      <c r="D233" s="315"/>
      <c r="E233" s="315"/>
      <c r="F233" s="315"/>
      <c r="G233" s="315"/>
      <c r="H233" s="315"/>
      <c r="I233" s="315"/>
      <c r="J233" s="315"/>
      <c r="M233" s="117"/>
      <c r="N233" s="117"/>
    </row>
    <row r="234" spans="1:17">
      <c r="A234" s="31" t="s">
        <v>309</v>
      </c>
      <c r="B234" s="32" t="s">
        <v>21</v>
      </c>
      <c r="C234" s="32" t="s">
        <v>32</v>
      </c>
      <c r="D234" s="182"/>
      <c r="E234" s="182"/>
      <c r="F234" s="182"/>
      <c r="G234" s="183">
        <v>31.83</v>
      </c>
      <c r="H234" s="65">
        <v>5</v>
      </c>
      <c r="I234" s="65"/>
      <c r="J234" s="65"/>
      <c r="K234" s="126">
        <f t="shared" ref="K234:K238" si="48">257/12/5*H234</f>
        <v>21.416666666666664</v>
      </c>
      <c r="L234" s="126">
        <f t="shared" ref="L234:L238" si="49">G234*K234</f>
        <v>681.69249999999988</v>
      </c>
      <c r="M234" s="160"/>
      <c r="N234" s="160"/>
      <c r="O234" s="126" t="e">
        <f t="shared" ref="O234:O238" si="50">L234/M234*N234</f>
        <v>#DIV/0!</v>
      </c>
      <c r="P234" s="161" t="s">
        <v>104</v>
      </c>
      <c r="Q234" s="185"/>
    </row>
    <row r="235" spans="1:17">
      <c r="A235" s="37" t="s">
        <v>310</v>
      </c>
      <c r="B235" s="38" t="s">
        <v>21</v>
      </c>
      <c r="C235" s="38" t="s">
        <v>32</v>
      </c>
      <c r="D235" s="139"/>
      <c r="E235" s="139"/>
      <c r="F235" s="139"/>
      <c r="G235" s="187">
        <v>24.34</v>
      </c>
      <c r="H235" s="78">
        <v>5</v>
      </c>
      <c r="I235" s="78"/>
      <c r="J235" s="78"/>
      <c r="K235" s="133">
        <f t="shared" si="48"/>
        <v>21.416666666666664</v>
      </c>
      <c r="L235" s="133">
        <f t="shared" si="49"/>
        <v>521.28166666666664</v>
      </c>
      <c r="M235" s="134"/>
      <c r="N235" s="134"/>
      <c r="O235" s="133" t="e">
        <f t="shared" si="50"/>
        <v>#DIV/0!</v>
      </c>
      <c r="P235" s="172" t="s">
        <v>104</v>
      </c>
      <c r="Q235" s="141"/>
    </row>
    <row r="236" spans="1:17">
      <c r="A236" s="37" t="s">
        <v>311</v>
      </c>
      <c r="B236" s="38" t="s">
        <v>21</v>
      </c>
      <c r="C236" s="38" t="s">
        <v>32</v>
      </c>
      <c r="D236" s="139"/>
      <c r="E236" s="139"/>
      <c r="F236" s="139"/>
      <c r="G236" s="187">
        <v>13.86</v>
      </c>
      <c r="H236" s="78">
        <v>5</v>
      </c>
      <c r="I236" s="78"/>
      <c r="J236" s="78"/>
      <c r="K236" s="133">
        <f t="shared" si="48"/>
        <v>21.416666666666664</v>
      </c>
      <c r="L236" s="133">
        <f t="shared" si="49"/>
        <v>296.83499999999998</v>
      </c>
      <c r="M236" s="134"/>
      <c r="N236" s="134"/>
      <c r="O236" s="133" t="e">
        <f t="shared" si="50"/>
        <v>#DIV/0!</v>
      </c>
      <c r="P236" s="172" t="s">
        <v>104</v>
      </c>
      <c r="Q236" s="141"/>
    </row>
    <row r="237" spans="1:17">
      <c r="A237" s="37" t="s">
        <v>312</v>
      </c>
      <c r="B237" s="38" t="s">
        <v>21</v>
      </c>
      <c r="C237" s="38" t="s">
        <v>32</v>
      </c>
      <c r="D237" s="139"/>
      <c r="E237" s="139"/>
      <c r="F237" s="139"/>
      <c r="G237" s="187">
        <v>12.23</v>
      </c>
      <c r="H237" s="78">
        <v>5</v>
      </c>
      <c r="I237" s="78"/>
      <c r="J237" s="78"/>
      <c r="K237" s="133">
        <f t="shared" si="48"/>
        <v>21.416666666666664</v>
      </c>
      <c r="L237" s="133">
        <f t="shared" si="49"/>
        <v>261.92583333333329</v>
      </c>
      <c r="M237" s="134"/>
      <c r="N237" s="134"/>
      <c r="O237" s="133" t="e">
        <f t="shared" si="50"/>
        <v>#DIV/0!</v>
      </c>
      <c r="P237" s="172" t="s">
        <v>104</v>
      </c>
      <c r="Q237" s="141"/>
    </row>
    <row r="238" spans="1:17" ht="15.75" thickBot="1">
      <c r="A238" s="50" t="s">
        <v>313</v>
      </c>
      <c r="B238" s="51" t="s">
        <v>21</v>
      </c>
      <c r="C238" s="51" t="s">
        <v>32</v>
      </c>
      <c r="D238" s="193"/>
      <c r="E238" s="193"/>
      <c r="F238" s="193"/>
      <c r="G238" s="194">
        <v>3.84</v>
      </c>
      <c r="H238" s="68">
        <v>5</v>
      </c>
      <c r="I238" s="68"/>
      <c r="J238" s="68"/>
      <c r="K238" s="150">
        <f t="shared" si="48"/>
        <v>21.416666666666664</v>
      </c>
      <c r="L238" s="150">
        <f t="shared" si="49"/>
        <v>82.24</v>
      </c>
      <c r="M238" s="151"/>
      <c r="N238" s="151"/>
      <c r="O238" s="150" t="e">
        <f t="shared" si="50"/>
        <v>#DIV/0!</v>
      </c>
      <c r="P238" s="168" t="s">
        <v>104</v>
      </c>
      <c r="Q238" s="196"/>
    </row>
    <row r="239" spans="1:17">
      <c r="G239" s="197">
        <f>SUM(G234:G238)</f>
        <v>86.100000000000009</v>
      </c>
      <c r="M239" s="117"/>
      <c r="N239" s="117"/>
      <c r="O239" s="56" t="e">
        <f>SUM(O234:O238)</f>
        <v>#DIV/0!</v>
      </c>
    </row>
    <row r="240" spans="1:17" ht="15.75" thickBot="1">
      <c r="A240" s="315" t="s">
        <v>314</v>
      </c>
      <c r="B240" s="315"/>
      <c r="C240" s="315"/>
      <c r="D240" s="315"/>
      <c r="E240" s="315"/>
      <c r="F240" s="315"/>
      <c r="G240" s="315"/>
      <c r="H240" s="315"/>
      <c r="I240" s="315"/>
      <c r="J240" s="315"/>
      <c r="M240" s="117"/>
      <c r="N240" s="117"/>
    </row>
    <row r="241" spans="1:17">
      <c r="A241" s="31" t="s">
        <v>315</v>
      </c>
      <c r="B241" s="32" t="s">
        <v>316</v>
      </c>
      <c r="C241" s="32" t="s">
        <v>28</v>
      </c>
      <c r="D241" s="158"/>
      <c r="E241" s="158"/>
      <c r="F241" s="158"/>
      <c r="G241" s="159">
        <v>43.13</v>
      </c>
      <c r="H241" s="124">
        <v>5</v>
      </c>
      <c r="I241" s="124"/>
      <c r="J241" s="124"/>
      <c r="K241" s="126">
        <f t="shared" ref="K241:K242" si="51">257/12/5*H241</f>
        <v>21.416666666666664</v>
      </c>
      <c r="L241" s="126">
        <f t="shared" ref="L241:L242" si="52">G241*K241</f>
        <v>923.70083333333332</v>
      </c>
      <c r="M241" s="160"/>
      <c r="N241" s="160"/>
      <c r="O241" s="126" t="e">
        <f t="shared" ref="O241:O242" si="53">L241/M241*N241</f>
        <v>#DIV/0!</v>
      </c>
      <c r="P241" s="161" t="s">
        <v>104</v>
      </c>
      <c r="Q241" s="162"/>
    </row>
    <row r="242" spans="1:17" ht="15.75" thickBot="1">
      <c r="A242" s="192" t="s">
        <v>317</v>
      </c>
      <c r="B242" s="164" t="s">
        <v>316</v>
      </c>
      <c r="C242" s="164" t="s">
        <v>32</v>
      </c>
      <c r="D242" s="148"/>
      <c r="E242" s="148"/>
      <c r="F242" s="148"/>
      <c r="G242" s="166">
        <v>16.46</v>
      </c>
      <c r="H242" s="167">
        <v>5</v>
      </c>
      <c r="I242" s="167"/>
      <c r="J242" s="167"/>
      <c r="K242" s="150">
        <f t="shared" si="51"/>
        <v>21.416666666666664</v>
      </c>
      <c r="L242" s="150">
        <f t="shared" si="52"/>
        <v>352.51833333333332</v>
      </c>
      <c r="M242" s="151"/>
      <c r="N242" s="151"/>
      <c r="O242" s="150" t="e">
        <f t="shared" si="53"/>
        <v>#DIV/0!</v>
      </c>
      <c r="P242" s="168" t="s">
        <v>104</v>
      </c>
      <c r="Q242" s="153"/>
    </row>
    <row r="243" spans="1:17">
      <c r="G243" s="56">
        <f>SUM(G241:G242)</f>
        <v>59.59</v>
      </c>
      <c r="M243" s="117"/>
      <c r="N243" s="117"/>
      <c r="O243" s="56" t="e">
        <f>SUM(O241:O242)</f>
        <v>#DIV/0!</v>
      </c>
    </row>
    <row r="244" spans="1:17">
      <c r="M244" s="117"/>
      <c r="N244" s="117"/>
    </row>
    <row r="245" spans="1:17" ht="15.75" thickBot="1">
      <c r="A245" s="315" t="s">
        <v>318</v>
      </c>
      <c r="B245" s="315"/>
      <c r="C245" s="315"/>
      <c r="D245" s="315"/>
      <c r="E245" s="315"/>
      <c r="F245" s="315"/>
      <c r="G245" s="315"/>
      <c r="H245" s="315"/>
      <c r="I245" s="315"/>
      <c r="J245" s="315"/>
      <c r="K245" s="203"/>
      <c r="L245" s="203"/>
      <c r="M245" s="204"/>
      <c r="N245" s="204"/>
      <c r="O245" s="203"/>
    </row>
    <row r="246" spans="1:17">
      <c r="A246" s="155">
        <v>300</v>
      </c>
      <c r="B246" s="156" t="s">
        <v>27</v>
      </c>
      <c r="C246" s="156" t="s">
        <v>28</v>
      </c>
      <c r="D246" s="182"/>
      <c r="E246" s="182"/>
      <c r="F246" s="182"/>
      <c r="G246" s="183">
        <v>32.65</v>
      </c>
      <c r="H246" s="124">
        <v>1</v>
      </c>
      <c r="I246" s="124"/>
      <c r="J246" s="124"/>
      <c r="K246" s="126">
        <f t="shared" ref="K246:K248" si="54">257/12/5*H246</f>
        <v>4.2833333333333332</v>
      </c>
      <c r="L246" s="126">
        <f t="shared" ref="L246:L270" si="55">G246*K246</f>
        <v>139.85083333333333</v>
      </c>
      <c r="M246" s="160"/>
      <c r="N246" s="160"/>
      <c r="O246" s="126" t="e">
        <f t="shared" ref="O246:O284" si="56">L246/M246*N246</f>
        <v>#DIV/0!</v>
      </c>
      <c r="P246" s="184" t="s">
        <v>102</v>
      </c>
      <c r="Q246" s="185"/>
    </row>
    <row r="247" spans="1:17">
      <c r="A247" s="206">
        <v>301</v>
      </c>
      <c r="B247" s="186" t="s">
        <v>27</v>
      </c>
      <c r="C247" s="186" t="s">
        <v>28</v>
      </c>
      <c r="D247" s="139">
        <v>1</v>
      </c>
      <c r="E247" s="139"/>
      <c r="F247" s="139"/>
      <c r="G247" s="187">
        <v>31.1</v>
      </c>
      <c r="H247" s="131">
        <v>1</v>
      </c>
      <c r="I247" s="131"/>
      <c r="J247" s="131"/>
      <c r="K247" s="133">
        <f t="shared" si="54"/>
        <v>4.2833333333333332</v>
      </c>
      <c r="L247" s="133">
        <f t="shared" si="55"/>
        <v>133.21166666666667</v>
      </c>
      <c r="M247" s="134"/>
      <c r="N247" s="134"/>
      <c r="O247" s="133" t="e">
        <f t="shared" si="56"/>
        <v>#DIV/0!</v>
      </c>
      <c r="P247" s="137" t="s">
        <v>102</v>
      </c>
      <c r="Q247" s="141"/>
    </row>
    <row r="248" spans="1:17">
      <c r="A248" s="206">
        <v>302</v>
      </c>
      <c r="B248" s="186" t="s">
        <v>27</v>
      </c>
      <c r="C248" s="186" t="s">
        <v>17</v>
      </c>
      <c r="D248" s="139">
        <v>1</v>
      </c>
      <c r="E248" s="139"/>
      <c r="F248" s="139" t="s">
        <v>20</v>
      </c>
      <c r="G248" s="187">
        <v>30.48</v>
      </c>
      <c r="H248" s="131">
        <v>1</v>
      </c>
      <c r="I248" s="131"/>
      <c r="J248" s="131"/>
      <c r="K248" s="133">
        <f t="shared" si="54"/>
        <v>4.2833333333333332</v>
      </c>
      <c r="L248" s="133">
        <f t="shared" si="55"/>
        <v>130.55600000000001</v>
      </c>
      <c r="M248" s="134"/>
      <c r="N248" s="134"/>
      <c r="O248" s="133" t="e">
        <f t="shared" si="56"/>
        <v>#DIV/0!</v>
      </c>
      <c r="P248" s="137" t="s">
        <v>102</v>
      </c>
      <c r="Q248" s="141"/>
    </row>
    <row r="249" spans="1:17">
      <c r="A249" s="206">
        <v>303</v>
      </c>
      <c r="B249" s="186" t="s">
        <v>37</v>
      </c>
      <c r="C249" s="186" t="s">
        <v>17</v>
      </c>
      <c r="D249" s="139">
        <v>1</v>
      </c>
      <c r="E249" s="139"/>
      <c r="F249" s="139" t="s">
        <v>20</v>
      </c>
      <c r="G249" s="187">
        <v>25.02</v>
      </c>
      <c r="H249" s="131"/>
      <c r="I249" s="131">
        <v>1</v>
      </c>
      <c r="J249" s="131"/>
      <c r="K249" s="133"/>
      <c r="L249" s="133">
        <f t="shared" si="55"/>
        <v>0</v>
      </c>
      <c r="M249" s="134"/>
      <c r="N249" s="134"/>
      <c r="O249" s="133" t="e">
        <f t="shared" si="56"/>
        <v>#DIV/0!</v>
      </c>
      <c r="P249" s="137" t="s">
        <v>102</v>
      </c>
      <c r="Q249" s="141"/>
    </row>
    <row r="250" spans="1:17">
      <c r="A250" s="206">
        <v>304</v>
      </c>
      <c r="B250" s="186" t="s">
        <v>27</v>
      </c>
      <c r="C250" s="186" t="s">
        <v>28</v>
      </c>
      <c r="D250" s="139">
        <v>1</v>
      </c>
      <c r="E250" s="139"/>
      <c r="F250" s="139" t="s">
        <v>20</v>
      </c>
      <c r="G250" s="187">
        <v>16.440000000000001</v>
      </c>
      <c r="H250" s="131">
        <v>1</v>
      </c>
      <c r="I250" s="131"/>
      <c r="J250" s="131"/>
      <c r="K250" s="133">
        <f t="shared" ref="K250:K270" si="57">257/12/5*H250</f>
        <v>4.2833333333333332</v>
      </c>
      <c r="L250" s="133">
        <f t="shared" si="55"/>
        <v>70.418000000000006</v>
      </c>
      <c r="M250" s="134"/>
      <c r="N250" s="134"/>
      <c r="O250" s="133" t="e">
        <f t="shared" si="56"/>
        <v>#DIV/0!</v>
      </c>
      <c r="P250" s="137" t="s">
        <v>102</v>
      </c>
      <c r="Q250" s="141"/>
    </row>
    <row r="251" spans="1:17">
      <c r="A251" s="206">
        <v>305</v>
      </c>
      <c r="B251" s="186" t="s">
        <v>27</v>
      </c>
      <c r="C251" s="186" t="s">
        <v>17</v>
      </c>
      <c r="D251" s="139">
        <v>1</v>
      </c>
      <c r="E251" s="139"/>
      <c r="F251" s="139" t="s">
        <v>20</v>
      </c>
      <c r="G251" s="187">
        <v>27.06</v>
      </c>
      <c r="H251" s="131">
        <v>1</v>
      </c>
      <c r="I251" s="131"/>
      <c r="J251" s="131"/>
      <c r="K251" s="133">
        <f t="shared" si="57"/>
        <v>4.2833333333333332</v>
      </c>
      <c r="L251" s="133">
        <f t="shared" si="55"/>
        <v>115.907</v>
      </c>
      <c r="M251" s="134"/>
      <c r="N251" s="134"/>
      <c r="O251" s="133" t="e">
        <f t="shared" si="56"/>
        <v>#DIV/0!</v>
      </c>
      <c r="P251" s="137" t="s">
        <v>102</v>
      </c>
      <c r="Q251" s="141"/>
    </row>
    <row r="252" spans="1:17">
      <c r="A252" s="206" t="s">
        <v>319</v>
      </c>
      <c r="B252" s="186" t="s">
        <v>19</v>
      </c>
      <c r="C252" s="186" t="s">
        <v>18</v>
      </c>
      <c r="D252" s="139">
        <v>2</v>
      </c>
      <c r="E252" s="139"/>
      <c r="F252" s="139" t="s">
        <v>20</v>
      </c>
      <c r="G252" s="187">
        <v>4.0599999999999996</v>
      </c>
      <c r="H252" s="131">
        <v>5</v>
      </c>
      <c r="I252" s="131"/>
      <c r="J252" s="131"/>
      <c r="K252" s="133">
        <f t="shared" si="57"/>
        <v>21.416666666666664</v>
      </c>
      <c r="L252" s="133">
        <f t="shared" si="55"/>
        <v>86.951666666666654</v>
      </c>
      <c r="M252" s="134"/>
      <c r="N252" s="134"/>
      <c r="O252" s="133" t="e">
        <f t="shared" si="56"/>
        <v>#DIV/0!</v>
      </c>
      <c r="P252" s="138" t="s">
        <v>103</v>
      </c>
      <c r="Q252" s="141"/>
    </row>
    <row r="253" spans="1:17">
      <c r="A253" s="206" t="s">
        <v>320</v>
      </c>
      <c r="B253" s="186" t="s">
        <v>31</v>
      </c>
      <c r="C253" s="186" t="s">
        <v>18</v>
      </c>
      <c r="D253" s="139"/>
      <c r="E253" s="139">
        <v>3</v>
      </c>
      <c r="F253" s="139" t="s">
        <v>20</v>
      </c>
      <c r="G253" s="187">
        <v>7.67</v>
      </c>
      <c r="H253" s="131">
        <v>5</v>
      </c>
      <c r="I253" s="131"/>
      <c r="J253" s="131"/>
      <c r="K253" s="133">
        <f t="shared" si="57"/>
        <v>21.416666666666664</v>
      </c>
      <c r="L253" s="133">
        <f t="shared" si="55"/>
        <v>164.26583333333332</v>
      </c>
      <c r="M253" s="134"/>
      <c r="N253" s="134"/>
      <c r="O253" s="133" t="e">
        <f t="shared" si="56"/>
        <v>#DIV/0!</v>
      </c>
      <c r="P253" s="138" t="s">
        <v>103</v>
      </c>
      <c r="Q253" s="141"/>
    </row>
    <row r="254" spans="1:17">
      <c r="A254" s="206" t="s">
        <v>321</v>
      </c>
      <c r="B254" s="186" t="s">
        <v>19</v>
      </c>
      <c r="C254" s="186" t="s">
        <v>18</v>
      </c>
      <c r="D254" s="139">
        <v>2</v>
      </c>
      <c r="E254" s="139"/>
      <c r="F254" s="139" t="s">
        <v>20</v>
      </c>
      <c r="G254" s="187">
        <v>4.03</v>
      </c>
      <c r="H254" s="131">
        <v>5</v>
      </c>
      <c r="I254" s="131"/>
      <c r="J254" s="131"/>
      <c r="K254" s="133">
        <f t="shared" si="57"/>
        <v>21.416666666666664</v>
      </c>
      <c r="L254" s="133">
        <f t="shared" si="55"/>
        <v>86.309166666666655</v>
      </c>
      <c r="M254" s="134"/>
      <c r="N254" s="134"/>
      <c r="O254" s="133" t="e">
        <f t="shared" si="56"/>
        <v>#DIV/0!</v>
      </c>
      <c r="P254" s="138" t="s">
        <v>103</v>
      </c>
      <c r="Q254" s="141"/>
    </row>
    <row r="255" spans="1:17">
      <c r="A255" s="206" t="s">
        <v>322</v>
      </c>
      <c r="B255" s="186" t="s">
        <v>30</v>
      </c>
      <c r="C255" s="186" t="s">
        <v>18</v>
      </c>
      <c r="D255" s="139"/>
      <c r="E255" s="139">
        <v>1</v>
      </c>
      <c r="F255" s="139" t="s">
        <v>20</v>
      </c>
      <c r="G255" s="187">
        <v>5.01</v>
      </c>
      <c r="H255" s="131">
        <v>5</v>
      </c>
      <c r="I255" s="131"/>
      <c r="J255" s="131"/>
      <c r="K255" s="133">
        <f t="shared" si="57"/>
        <v>21.416666666666664</v>
      </c>
      <c r="L255" s="133">
        <f t="shared" si="55"/>
        <v>107.29749999999999</v>
      </c>
      <c r="M255" s="134"/>
      <c r="N255" s="134"/>
      <c r="O255" s="133" t="e">
        <f t="shared" si="56"/>
        <v>#DIV/0!</v>
      </c>
      <c r="P255" s="138" t="s">
        <v>103</v>
      </c>
      <c r="Q255" s="141"/>
    </row>
    <row r="256" spans="1:17">
      <c r="A256" s="206">
        <v>308</v>
      </c>
      <c r="B256" s="186" t="s">
        <v>208</v>
      </c>
      <c r="C256" s="186" t="s">
        <v>18</v>
      </c>
      <c r="D256" s="139">
        <v>1</v>
      </c>
      <c r="E256" s="139">
        <v>1</v>
      </c>
      <c r="F256" s="139" t="s">
        <v>20</v>
      </c>
      <c r="G256" s="187">
        <v>3.78</v>
      </c>
      <c r="H256" s="131">
        <v>5</v>
      </c>
      <c r="I256" s="131"/>
      <c r="J256" s="131"/>
      <c r="K256" s="133">
        <f t="shared" si="57"/>
        <v>21.416666666666664</v>
      </c>
      <c r="L256" s="133">
        <f t="shared" si="55"/>
        <v>80.954999999999984</v>
      </c>
      <c r="M256" s="134"/>
      <c r="N256" s="134"/>
      <c r="O256" s="133" t="e">
        <f t="shared" si="56"/>
        <v>#DIV/0!</v>
      </c>
      <c r="P256" s="138" t="s">
        <v>103</v>
      </c>
      <c r="Q256" s="141"/>
    </row>
    <row r="257" spans="1:17">
      <c r="A257" s="206">
        <v>309</v>
      </c>
      <c r="B257" s="130" t="s">
        <v>31</v>
      </c>
      <c r="C257" s="186" t="s">
        <v>18</v>
      </c>
      <c r="D257" s="139">
        <v>1</v>
      </c>
      <c r="E257" s="139">
        <v>2</v>
      </c>
      <c r="F257" s="139" t="s">
        <v>20</v>
      </c>
      <c r="G257" s="187">
        <v>4.63</v>
      </c>
      <c r="H257" s="131">
        <v>5</v>
      </c>
      <c r="I257" s="131"/>
      <c r="J257" s="131"/>
      <c r="K257" s="133">
        <f t="shared" si="57"/>
        <v>21.416666666666664</v>
      </c>
      <c r="L257" s="133">
        <f t="shared" si="55"/>
        <v>99.15916666666665</v>
      </c>
      <c r="M257" s="134"/>
      <c r="N257" s="134"/>
      <c r="O257" s="133" t="e">
        <f t="shared" si="56"/>
        <v>#DIV/0!</v>
      </c>
      <c r="P257" s="138" t="s">
        <v>103</v>
      </c>
      <c r="Q257" s="141"/>
    </row>
    <row r="258" spans="1:17">
      <c r="A258" s="206" t="s">
        <v>323</v>
      </c>
      <c r="B258" s="186" t="s">
        <v>30</v>
      </c>
      <c r="C258" s="186" t="s">
        <v>18</v>
      </c>
      <c r="D258" s="139">
        <v>1</v>
      </c>
      <c r="E258" s="139">
        <v>1</v>
      </c>
      <c r="F258" s="139" t="s">
        <v>20</v>
      </c>
      <c r="G258" s="187">
        <v>3.29</v>
      </c>
      <c r="H258" s="131">
        <v>5</v>
      </c>
      <c r="I258" s="131"/>
      <c r="J258" s="131"/>
      <c r="K258" s="133">
        <f t="shared" si="57"/>
        <v>21.416666666666664</v>
      </c>
      <c r="L258" s="133">
        <f t="shared" si="55"/>
        <v>70.460833333333326</v>
      </c>
      <c r="M258" s="134"/>
      <c r="N258" s="134"/>
      <c r="O258" s="133" t="e">
        <f t="shared" si="56"/>
        <v>#DIV/0!</v>
      </c>
      <c r="P258" s="138" t="s">
        <v>103</v>
      </c>
      <c r="Q258" s="141"/>
    </row>
    <row r="259" spans="1:17">
      <c r="A259" s="206" t="s">
        <v>324</v>
      </c>
      <c r="B259" s="186" t="s">
        <v>30</v>
      </c>
      <c r="C259" s="186" t="s">
        <v>18</v>
      </c>
      <c r="D259" s="139">
        <v>1</v>
      </c>
      <c r="E259" s="139">
        <v>1</v>
      </c>
      <c r="F259" s="139" t="s">
        <v>20</v>
      </c>
      <c r="G259" s="187">
        <v>4.3600000000000003</v>
      </c>
      <c r="H259" s="131">
        <v>5</v>
      </c>
      <c r="I259" s="131"/>
      <c r="J259" s="131"/>
      <c r="K259" s="133">
        <f t="shared" si="57"/>
        <v>21.416666666666664</v>
      </c>
      <c r="L259" s="133">
        <f t="shared" si="55"/>
        <v>93.376666666666665</v>
      </c>
      <c r="M259" s="134"/>
      <c r="N259" s="134"/>
      <c r="O259" s="133" t="e">
        <f t="shared" si="56"/>
        <v>#DIV/0!</v>
      </c>
      <c r="P259" s="138" t="s">
        <v>103</v>
      </c>
      <c r="Q259" s="141"/>
    </row>
    <row r="260" spans="1:17">
      <c r="A260" s="206">
        <v>311</v>
      </c>
      <c r="B260" s="186" t="s">
        <v>27</v>
      </c>
      <c r="C260" s="186" t="s">
        <v>28</v>
      </c>
      <c r="D260" s="139">
        <v>1</v>
      </c>
      <c r="E260" s="139"/>
      <c r="F260" s="139" t="s">
        <v>20</v>
      </c>
      <c r="G260" s="187">
        <v>16.239999999999998</v>
      </c>
      <c r="H260" s="131">
        <v>1</v>
      </c>
      <c r="I260" s="131"/>
      <c r="J260" s="131"/>
      <c r="K260" s="133">
        <f t="shared" si="57"/>
        <v>4.2833333333333332</v>
      </c>
      <c r="L260" s="133">
        <f t="shared" si="55"/>
        <v>69.561333333333323</v>
      </c>
      <c r="M260" s="134"/>
      <c r="N260" s="134"/>
      <c r="O260" s="133" t="e">
        <f t="shared" si="56"/>
        <v>#DIV/0!</v>
      </c>
      <c r="P260" s="137" t="s">
        <v>102</v>
      </c>
      <c r="Q260" s="141"/>
    </row>
    <row r="261" spans="1:17">
      <c r="A261" s="206">
        <v>312</v>
      </c>
      <c r="B261" s="186" t="s">
        <v>27</v>
      </c>
      <c r="C261" s="186" t="s">
        <v>17</v>
      </c>
      <c r="D261" s="139"/>
      <c r="E261" s="139"/>
      <c r="F261" s="139"/>
      <c r="G261" s="187">
        <v>17.05</v>
      </c>
      <c r="H261" s="131">
        <v>1</v>
      </c>
      <c r="I261" s="131"/>
      <c r="J261" s="131"/>
      <c r="K261" s="133">
        <f t="shared" si="57"/>
        <v>4.2833333333333332</v>
      </c>
      <c r="L261" s="133">
        <f t="shared" si="55"/>
        <v>73.030833333333334</v>
      </c>
      <c r="M261" s="134"/>
      <c r="N261" s="134"/>
      <c r="O261" s="133" t="e">
        <f t="shared" si="56"/>
        <v>#DIV/0!</v>
      </c>
      <c r="P261" s="137" t="s">
        <v>102</v>
      </c>
      <c r="Q261" s="141"/>
    </row>
    <row r="262" spans="1:17">
      <c r="A262" s="206">
        <v>313</v>
      </c>
      <c r="B262" s="186" t="s">
        <v>27</v>
      </c>
      <c r="C262" s="186" t="s">
        <v>17</v>
      </c>
      <c r="D262" s="139">
        <v>1</v>
      </c>
      <c r="E262" s="139"/>
      <c r="F262" s="139"/>
      <c r="G262" s="187">
        <v>27.44</v>
      </c>
      <c r="H262" s="131">
        <v>1</v>
      </c>
      <c r="I262" s="131"/>
      <c r="J262" s="131"/>
      <c r="K262" s="133">
        <f t="shared" si="57"/>
        <v>4.2833333333333332</v>
      </c>
      <c r="L262" s="133">
        <f t="shared" si="55"/>
        <v>117.53466666666667</v>
      </c>
      <c r="M262" s="134"/>
      <c r="N262" s="134"/>
      <c r="O262" s="133" t="e">
        <f t="shared" si="56"/>
        <v>#DIV/0!</v>
      </c>
      <c r="P262" s="137" t="s">
        <v>102</v>
      </c>
      <c r="Q262" s="141"/>
    </row>
    <row r="263" spans="1:17">
      <c r="A263" s="206">
        <v>314</v>
      </c>
      <c r="B263" s="186" t="s">
        <v>27</v>
      </c>
      <c r="C263" s="186" t="s">
        <v>17</v>
      </c>
      <c r="D263" s="139">
        <v>1</v>
      </c>
      <c r="E263" s="139"/>
      <c r="F263" s="139"/>
      <c r="G263" s="187">
        <v>26.72</v>
      </c>
      <c r="H263" s="131">
        <v>1</v>
      </c>
      <c r="I263" s="131"/>
      <c r="J263" s="131"/>
      <c r="K263" s="133">
        <f t="shared" si="57"/>
        <v>4.2833333333333332</v>
      </c>
      <c r="L263" s="133">
        <f t="shared" si="55"/>
        <v>114.45066666666666</v>
      </c>
      <c r="M263" s="134"/>
      <c r="N263" s="134"/>
      <c r="O263" s="133" t="e">
        <f t="shared" si="56"/>
        <v>#DIV/0!</v>
      </c>
      <c r="P263" s="137" t="s">
        <v>102</v>
      </c>
      <c r="Q263" s="141"/>
    </row>
    <row r="264" spans="1:17">
      <c r="A264" s="206">
        <v>315</v>
      </c>
      <c r="B264" s="186" t="s">
        <v>27</v>
      </c>
      <c r="C264" s="186" t="s">
        <v>17</v>
      </c>
      <c r="D264" s="139">
        <v>1</v>
      </c>
      <c r="E264" s="139"/>
      <c r="F264" s="139" t="s">
        <v>20</v>
      </c>
      <c r="G264" s="187">
        <v>27.06</v>
      </c>
      <c r="H264" s="131">
        <v>1</v>
      </c>
      <c r="I264" s="131"/>
      <c r="J264" s="131"/>
      <c r="K264" s="133">
        <f t="shared" si="57"/>
        <v>4.2833333333333332</v>
      </c>
      <c r="L264" s="133">
        <f t="shared" si="55"/>
        <v>115.907</v>
      </c>
      <c r="M264" s="134"/>
      <c r="N264" s="134"/>
      <c r="O264" s="133" t="e">
        <f t="shared" si="56"/>
        <v>#DIV/0!</v>
      </c>
      <c r="P264" s="137" t="s">
        <v>102</v>
      </c>
      <c r="Q264" s="141"/>
    </row>
    <row r="265" spans="1:17">
      <c r="A265" s="206">
        <v>316</v>
      </c>
      <c r="B265" s="186" t="s">
        <v>27</v>
      </c>
      <c r="C265" s="186" t="s">
        <v>17</v>
      </c>
      <c r="D265" s="139">
        <v>1</v>
      </c>
      <c r="E265" s="139"/>
      <c r="F265" s="139" t="s">
        <v>20</v>
      </c>
      <c r="G265" s="187">
        <v>26.71</v>
      </c>
      <c r="H265" s="131">
        <v>1</v>
      </c>
      <c r="I265" s="131"/>
      <c r="J265" s="131"/>
      <c r="K265" s="133">
        <f t="shared" si="57"/>
        <v>4.2833333333333332</v>
      </c>
      <c r="L265" s="133">
        <f t="shared" si="55"/>
        <v>114.40783333333333</v>
      </c>
      <c r="M265" s="134"/>
      <c r="N265" s="134"/>
      <c r="O265" s="133" t="e">
        <f t="shared" si="56"/>
        <v>#DIV/0!</v>
      </c>
      <c r="P265" s="137" t="s">
        <v>102</v>
      </c>
      <c r="Q265" s="141"/>
    </row>
    <row r="266" spans="1:17">
      <c r="A266" s="206">
        <v>317</v>
      </c>
      <c r="B266" s="186" t="s">
        <v>27</v>
      </c>
      <c r="C266" s="186" t="s">
        <v>17</v>
      </c>
      <c r="D266" s="139"/>
      <c r="E266" s="139"/>
      <c r="F266" s="139"/>
      <c r="G266" s="187">
        <v>17.670000000000002</v>
      </c>
      <c r="H266" s="131">
        <v>1</v>
      </c>
      <c r="I266" s="131"/>
      <c r="J266" s="131"/>
      <c r="K266" s="133">
        <f t="shared" si="57"/>
        <v>4.2833333333333332</v>
      </c>
      <c r="L266" s="133">
        <f t="shared" si="55"/>
        <v>75.686500000000009</v>
      </c>
      <c r="M266" s="134"/>
      <c r="N266" s="134"/>
      <c r="O266" s="133" t="e">
        <f t="shared" si="56"/>
        <v>#DIV/0!</v>
      </c>
      <c r="P266" s="207" t="s">
        <v>106</v>
      </c>
      <c r="Q266" s="141"/>
    </row>
    <row r="267" spans="1:17">
      <c r="A267" s="206">
        <v>318</v>
      </c>
      <c r="B267" s="186" t="s">
        <v>27</v>
      </c>
      <c r="C267" s="186" t="s">
        <v>17</v>
      </c>
      <c r="D267" s="139">
        <v>1</v>
      </c>
      <c r="E267" s="139"/>
      <c r="F267" s="139" t="s">
        <v>20</v>
      </c>
      <c r="G267" s="187">
        <v>18.579999999999998</v>
      </c>
      <c r="H267" s="131">
        <v>1</v>
      </c>
      <c r="I267" s="131"/>
      <c r="J267" s="131"/>
      <c r="K267" s="133">
        <f t="shared" si="57"/>
        <v>4.2833333333333332</v>
      </c>
      <c r="L267" s="133">
        <f t="shared" si="55"/>
        <v>79.584333333333319</v>
      </c>
      <c r="M267" s="134"/>
      <c r="N267" s="134"/>
      <c r="O267" s="133" t="e">
        <f t="shared" si="56"/>
        <v>#DIV/0!</v>
      </c>
      <c r="P267" s="207" t="s">
        <v>106</v>
      </c>
      <c r="Q267" s="141"/>
    </row>
    <row r="268" spans="1:17">
      <c r="A268" s="206">
        <v>319</v>
      </c>
      <c r="B268" s="186" t="s">
        <v>27</v>
      </c>
      <c r="C268" s="186" t="s">
        <v>17</v>
      </c>
      <c r="D268" s="139"/>
      <c r="E268" s="139"/>
      <c r="F268" s="139"/>
      <c r="G268" s="187">
        <v>17.059999999999999</v>
      </c>
      <c r="H268" s="131">
        <v>1</v>
      </c>
      <c r="I268" s="131"/>
      <c r="J268" s="131"/>
      <c r="K268" s="133">
        <f t="shared" si="57"/>
        <v>4.2833333333333332</v>
      </c>
      <c r="L268" s="133">
        <f t="shared" si="55"/>
        <v>73.073666666666654</v>
      </c>
      <c r="M268" s="134"/>
      <c r="N268" s="134"/>
      <c r="O268" s="133" t="e">
        <f t="shared" si="56"/>
        <v>#DIV/0!</v>
      </c>
      <c r="P268" s="207" t="s">
        <v>106</v>
      </c>
      <c r="Q268" s="141"/>
    </row>
    <row r="269" spans="1:17">
      <c r="A269" s="206" t="s">
        <v>325</v>
      </c>
      <c r="B269" s="186" t="s">
        <v>27</v>
      </c>
      <c r="C269" s="186" t="s">
        <v>17</v>
      </c>
      <c r="D269" s="139">
        <v>1</v>
      </c>
      <c r="E269" s="139"/>
      <c r="F269" s="139" t="s">
        <v>20</v>
      </c>
      <c r="G269" s="210">
        <v>28.92</v>
      </c>
      <c r="H269" s="131">
        <v>1</v>
      </c>
      <c r="I269" s="131"/>
      <c r="J269" s="131"/>
      <c r="K269" s="133">
        <f t="shared" si="57"/>
        <v>4.2833333333333332</v>
      </c>
      <c r="L269" s="133">
        <f t="shared" si="55"/>
        <v>123.87400000000001</v>
      </c>
      <c r="M269" s="134"/>
      <c r="N269" s="134"/>
      <c r="O269" s="133" t="e">
        <f t="shared" si="56"/>
        <v>#DIV/0!</v>
      </c>
      <c r="P269" s="137" t="s">
        <v>102</v>
      </c>
      <c r="Q269" s="211"/>
    </row>
    <row r="270" spans="1:17">
      <c r="A270" s="206">
        <v>320</v>
      </c>
      <c r="B270" s="186" t="s">
        <v>27</v>
      </c>
      <c r="C270" s="186" t="s">
        <v>17</v>
      </c>
      <c r="D270" s="139">
        <v>1</v>
      </c>
      <c r="E270" s="139"/>
      <c r="F270" s="139" t="s">
        <v>20</v>
      </c>
      <c r="G270" s="187">
        <v>40.71</v>
      </c>
      <c r="H270" s="131">
        <v>1</v>
      </c>
      <c r="I270" s="131"/>
      <c r="J270" s="131"/>
      <c r="K270" s="133">
        <f t="shared" si="57"/>
        <v>4.2833333333333332</v>
      </c>
      <c r="L270" s="133">
        <f t="shared" si="55"/>
        <v>174.37450000000001</v>
      </c>
      <c r="M270" s="134"/>
      <c r="N270" s="134"/>
      <c r="O270" s="133" t="e">
        <f t="shared" si="56"/>
        <v>#DIV/0!</v>
      </c>
      <c r="P270" s="137" t="s">
        <v>102</v>
      </c>
      <c r="Q270" s="141"/>
    </row>
    <row r="271" spans="1:17">
      <c r="A271" s="206">
        <v>321</v>
      </c>
      <c r="B271" s="186" t="s">
        <v>25</v>
      </c>
      <c r="C271" s="186" t="s">
        <v>17</v>
      </c>
      <c r="D271" s="139"/>
      <c r="E271" s="139"/>
      <c r="F271" s="139"/>
      <c r="G271" s="187">
        <v>51.1</v>
      </c>
      <c r="H271" s="131"/>
      <c r="I271" s="131"/>
      <c r="J271" s="131">
        <v>1</v>
      </c>
      <c r="K271" s="133">
        <v>12</v>
      </c>
      <c r="L271" s="133">
        <f t="shared" ref="L271:L276" si="58">G271/12</f>
        <v>4.2583333333333337</v>
      </c>
      <c r="M271" s="134"/>
      <c r="N271" s="134"/>
      <c r="O271" s="133" t="e">
        <f t="shared" si="56"/>
        <v>#DIV/0!</v>
      </c>
      <c r="P271" s="135" t="s">
        <v>105</v>
      </c>
      <c r="Q271" s="141"/>
    </row>
    <row r="272" spans="1:17">
      <c r="A272" s="206" t="s">
        <v>326</v>
      </c>
      <c r="B272" s="186" t="s">
        <v>25</v>
      </c>
      <c r="C272" s="186" t="s">
        <v>17</v>
      </c>
      <c r="D272" s="139"/>
      <c r="E272" s="139"/>
      <c r="F272" s="139"/>
      <c r="G272" s="210">
        <v>69.819999999999993</v>
      </c>
      <c r="H272" s="131"/>
      <c r="I272" s="131"/>
      <c r="J272" s="131">
        <v>1</v>
      </c>
      <c r="K272" s="133">
        <v>12</v>
      </c>
      <c r="L272" s="133">
        <f t="shared" si="58"/>
        <v>5.8183333333333325</v>
      </c>
      <c r="M272" s="134"/>
      <c r="N272" s="134"/>
      <c r="O272" s="133" t="e">
        <f t="shared" si="56"/>
        <v>#DIV/0!</v>
      </c>
      <c r="P272" s="135" t="s">
        <v>105</v>
      </c>
      <c r="Q272" s="211"/>
    </row>
    <row r="273" spans="1:17">
      <c r="A273" s="206">
        <v>322</v>
      </c>
      <c r="B273" s="186" t="s">
        <v>327</v>
      </c>
      <c r="C273" s="186" t="s">
        <v>17</v>
      </c>
      <c r="D273" s="139"/>
      <c r="E273" s="139"/>
      <c r="F273" s="139"/>
      <c r="G273" s="187">
        <v>66.88</v>
      </c>
      <c r="H273" s="131"/>
      <c r="I273" s="131"/>
      <c r="J273" s="131">
        <v>1</v>
      </c>
      <c r="K273" s="133">
        <v>12</v>
      </c>
      <c r="L273" s="133">
        <f t="shared" si="58"/>
        <v>5.5733333333333333</v>
      </c>
      <c r="M273" s="134"/>
      <c r="N273" s="134"/>
      <c r="O273" s="133" t="e">
        <f t="shared" si="56"/>
        <v>#DIV/0!</v>
      </c>
      <c r="P273" s="135" t="s">
        <v>105</v>
      </c>
      <c r="Q273" s="141"/>
    </row>
    <row r="274" spans="1:17">
      <c r="A274" s="206">
        <v>323</v>
      </c>
      <c r="B274" s="186" t="s">
        <v>328</v>
      </c>
      <c r="C274" s="186" t="s">
        <v>17</v>
      </c>
      <c r="D274" s="139"/>
      <c r="E274" s="139"/>
      <c r="F274" s="139"/>
      <c r="G274" s="187">
        <v>26.67</v>
      </c>
      <c r="H274" s="131"/>
      <c r="I274" s="131"/>
      <c r="J274" s="131">
        <v>1</v>
      </c>
      <c r="K274" s="133">
        <v>12</v>
      </c>
      <c r="L274" s="133">
        <f t="shared" si="58"/>
        <v>2.2225000000000001</v>
      </c>
      <c r="M274" s="134"/>
      <c r="N274" s="134"/>
      <c r="O274" s="133" t="e">
        <f t="shared" si="56"/>
        <v>#DIV/0!</v>
      </c>
      <c r="P274" s="135" t="s">
        <v>105</v>
      </c>
      <c r="Q274" s="141"/>
    </row>
    <row r="275" spans="1:17">
      <c r="A275" s="206">
        <v>324</v>
      </c>
      <c r="B275" s="186" t="s">
        <v>25</v>
      </c>
      <c r="C275" s="186" t="s">
        <v>17</v>
      </c>
      <c r="D275" s="139"/>
      <c r="E275" s="139"/>
      <c r="F275" s="139"/>
      <c r="G275" s="187">
        <v>68.14</v>
      </c>
      <c r="H275" s="131"/>
      <c r="I275" s="131"/>
      <c r="J275" s="131">
        <v>1</v>
      </c>
      <c r="K275" s="133">
        <v>12</v>
      </c>
      <c r="L275" s="133">
        <f t="shared" si="58"/>
        <v>5.6783333333333337</v>
      </c>
      <c r="M275" s="134"/>
      <c r="N275" s="134"/>
      <c r="O275" s="133" t="e">
        <f t="shared" si="56"/>
        <v>#DIV/0!</v>
      </c>
      <c r="P275" s="135" t="s">
        <v>105</v>
      </c>
      <c r="Q275" s="141"/>
    </row>
    <row r="276" spans="1:17">
      <c r="A276" s="206" t="s">
        <v>329</v>
      </c>
      <c r="B276" s="186" t="s">
        <v>25</v>
      </c>
      <c r="C276" s="186" t="s">
        <v>17</v>
      </c>
      <c r="D276" s="139"/>
      <c r="E276" s="139"/>
      <c r="F276" s="139"/>
      <c r="G276" s="210">
        <v>51.23</v>
      </c>
      <c r="H276" s="131"/>
      <c r="I276" s="131"/>
      <c r="J276" s="131">
        <v>1</v>
      </c>
      <c r="K276" s="133">
        <v>12</v>
      </c>
      <c r="L276" s="133">
        <f t="shared" si="58"/>
        <v>4.2691666666666661</v>
      </c>
      <c r="M276" s="134"/>
      <c r="N276" s="134"/>
      <c r="O276" s="133" t="e">
        <f t="shared" si="56"/>
        <v>#DIV/0!</v>
      </c>
      <c r="P276" s="135" t="s">
        <v>105</v>
      </c>
      <c r="Q276" s="211"/>
    </row>
    <row r="277" spans="1:17">
      <c r="A277" s="206">
        <v>325</v>
      </c>
      <c r="B277" s="186" t="s">
        <v>27</v>
      </c>
      <c r="C277" s="186" t="s">
        <v>17</v>
      </c>
      <c r="D277" s="139"/>
      <c r="E277" s="139"/>
      <c r="F277" s="139"/>
      <c r="G277" s="210">
        <v>16.03</v>
      </c>
      <c r="H277" s="131">
        <v>1</v>
      </c>
      <c r="I277" s="131"/>
      <c r="J277" s="131"/>
      <c r="K277" s="133">
        <f t="shared" ref="K277:K283" si="59">257/12/5*H277</f>
        <v>4.2833333333333332</v>
      </c>
      <c r="L277" s="133">
        <f t="shared" ref="L277:L283" si="60">G277*K277</f>
        <v>68.661833333333334</v>
      </c>
      <c r="M277" s="134"/>
      <c r="N277" s="134"/>
      <c r="O277" s="133" t="e">
        <f t="shared" si="56"/>
        <v>#DIV/0!</v>
      </c>
      <c r="P277" s="207" t="s">
        <v>106</v>
      </c>
      <c r="Q277" s="211"/>
    </row>
    <row r="278" spans="1:17">
      <c r="A278" s="206">
        <v>326</v>
      </c>
      <c r="B278" s="186" t="s">
        <v>33</v>
      </c>
      <c r="C278" s="186" t="s">
        <v>28</v>
      </c>
      <c r="D278" s="139"/>
      <c r="E278" s="139"/>
      <c r="F278" s="139"/>
      <c r="G278" s="187">
        <v>14.26</v>
      </c>
      <c r="H278" s="131">
        <v>5</v>
      </c>
      <c r="I278" s="131"/>
      <c r="J278" s="131"/>
      <c r="K278" s="133">
        <f t="shared" si="59"/>
        <v>21.416666666666664</v>
      </c>
      <c r="L278" s="133">
        <f t="shared" si="60"/>
        <v>305.40166666666664</v>
      </c>
      <c r="M278" s="134"/>
      <c r="N278" s="134"/>
      <c r="O278" s="133" t="e">
        <f t="shared" si="56"/>
        <v>#DIV/0!</v>
      </c>
      <c r="P278" s="189" t="s">
        <v>114</v>
      </c>
      <c r="Q278" s="141"/>
    </row>
    <row r="279" spans="1:17">
      <c r="A279" s="206">
        <v>327</v>
      </c>
      <c r="B279" s="186" t="s">
        <v>27</v>
      </c>
      <c r="C279" s="186" t="s">
        <v>17</v>
      </c>
      <c r="D279" s="139">
        <v>1</v>
      </c>
      <c r="E279" s="139"/>
      <c r="F279" s="139" t="s">
        <v>20</v>
      </c>
      <c r="G279" s="187">
        <v>26.01</v>
      </c>
      <c r="H279" s="131">
        <v>1</v>
      </c>
      <c r="I279" s="131"/>
      <c r="J279" s="131"/>
      <c r="K279" s="133">
        <f t="shared" si="59"/>
        <v>4.2833333333333332</v>
      </c>
      <c r="L279" s="133">
        <f t="shared" si="60"/>
        <v>111.40950000000001</v>
      </c>
      <c r="M279" s="134"/>
      <c r="N279" s="134"/>
      <c r="O279" s="133" t="e">
        <f t="shared" si="56"/>
        <v>#DIV/0!</v>
      </c>
      <c r="P279" s="137" t="s">
        <v>102</v>
      </c>
      <c r="Q279" s="141"/>
    </row>
    <row r="280" spans="1:17">
      <c r="A280" s="206">
        <v>328</v>
      </c>
      <c r="B280" s="186" t="s">
        <v>27</v>
      </c>
      <c r="C280" s="186" t="s">
        <v>17</v>
      </c>
      <c r="D280" s="139"/>
      <c r="E280" s="139"/>
      <c r="F280" s="139"/>
      <c r="G280" s="187">
        <v>27.55</v>
      </c>
      <c r="H280" s="131">
        <v>1</v>
      </c>
      <c r="I280" s="131"/>
      <c r="J280" s="131"/>
      <c r="K280" s="133">
        <f t="shared" si="59"/>
        <v>4.2833333333333332</v>
      </c>
      <c r="L280" s="133">
        <f t="shared" si="60"/>
        <v>118.00583333333333</v>
      </c>
      <c r="M280" s="134"/>
      <c r="N280" s="134"/>
      <c r="O280" s="133" t="e">
        <f t="shared" si="56"/>
        <v>#DIV/0!</v>
      </c>
      <c r="P280" s="137" t="s">
        <v>102</v>
      </c>
      <c r="Q280" s="141"/>
    </row>
    <row r="281" spans="1:17">
      <c r="A281" s="206">
        <v>329</v>
      </c>
      <c r="B281" s="186" t="s">
        <v>27</v>
      </c>
      <c r="C281" s="186" t="s">
        <v>17</v>
      </c>
      <c r="D281" s="139">
        <v>1</v>
      </c>
      <c r="E281" s="139"/>
      <c r="F281" s="139" t="s">
        <v>20</v>
      </c>
      <c r="G281" s="187">
        <v>26.87</v>
      </c>
      <c r="H281" s="131">
        <v>1</v>
      </c>
      <c r="I281" s="131"/>
      <c r="J281" s="131"/>
      <c r="K281" s="133">
        <f t="shared" si="59"/>
        <v>4.2833333333333332</v>
      </c>
      <c r="L281" s="133">
        <f t="shared" si="60"/>
        <v>115.09316666666666</v>
      </c>
      <c r="M281" s="134"/>
      <c r="N281" s="134"/>
      <c r="O281" s="133" t="e">
        <f t="shared" si="56"/>
        <v>#DIV/0!</v>
      </c>
      <c r="P281" s="137" t="s">
        <v>102</v>
      </c>
      <c r="Q281" s="141"/>
    </row>
    <row r="282" spans="1:17">
      <c r="A282" s="206">
        <v>330</v>
      </c>
      <c r="B282" s="186" t="s">
        <v>27</v>
      </c>
      <c r="C282" s="186" t="s">
        <v>17</v>
      </c>
      <c r="D282" s="139">
        <v>1</v>
      </c>
      <c r="E282" s="139"/>
      <c r="F282" s="139" t="s">
        <v>20</v>
      </c>
      <c r="G282" s="187">
        <v>26.71</v>
      </c>
      <c r="H282" s="131">
        <v>1</v>
      </c>
      <c r="I282" s="131"/>
      <c r="J282" s="131"/>
      <c r="K282" s="133">
        <f t="shared" si="59"/>
        <v>4.2833333333333332</v>
      </c>
      <c r="L282" s="133">
        <f t="shared" si="60"/>
        <v>114.40783333333333</v>
      </c>
      <c r="M282" s="134"/>
      <c r="N282" s="134"/>
      <c r="O282" s="133" t="e">
        <f t="shared" si="56"/>
        <v>#DIV/0!</v>
      </c>
      <c r="P282" s="137" t="s">
        <v>102</v>
      </c>
      <c r="Q282" s="141"/>
    </row>
    <row r="283" spans="1:17">
      <c r="A283" s="206">
        <v>331</v>
      </c>
      <c r="B283" s="186" t="s">
        <v>27</v>
      </c>
      <c r="C283" s="186" t="s">
        <v>17</v>
      </c>
      <c r="D283" s="139">
        <v>1</v>
      </c>
      <c r="E283" s="139"/>
      <c r="F283" s="139" t="s">
        <v>20</v>
      </c>
      <c r="G283" s="187">
        <v>27.05</v>
      </c>
      <c r="H283" s="131">
        <v>1</v>
      </c>
      <c r="I283" s="131"/>
      <c r="J283" s="131"/>
      <c r="K283" s="133">
        <f t="shared" si="59"/>
        <v>4.2833333333333332</v>
      </c>
      <c r="L283" s="133">
        <f t="shared" si="60"/>
        <v>115.86416666666666</v>
      </c>
      <c r="M283" s="134"/>
      <c r="N283" s="134"/>
      <c r="O283" s="133" t="e">
        <f t="shared" si="56"/>
        <v>#DIV/0!</v>
      </c>
      <c r="P283" s="137" t="s">
        <v>102</v>
      </c>
      <c r="Q283" s="141"/>
    </row>
    <row r="284" spans="1:17" ht="15.75" thickBot="1">
      <c r="A284" s="163">
        <v>332</v>
      </c>
      <c r="B284" s="164" t="s">
        <v>25</v>
      </c>
      <c r="C284" s="164" t="s">
        <v>17</v>
      </c>
      <c r="D284" s="193"/>
      <c r="E284" s="193"/>
      <c r="F284" s="193"/>
      <c r="G284" s="194">
        <v>13.04</v>
      </c>
      <c r="H284" s="167"/>
      <c r="I284" s="167"/>
      <c r="J284" s="167">
        <v>1</v>
      </c>
      <c r="K284" s="150">
        <v>12</v>
      </c>
      <c r="L284" s="150">
        <f>G284/12</f>
        <v>1.0866666666666667</v>
      </c>
      <c r="M284" s="151"/>
      <c r="N284" s="151"/>
      <c r="O284" s="150" t="e">
        <f t="shared" si="56"/>
        <v>#DIV/0!</v>
      </c>
      <c r="P284" s="152" t="s">
        <v>105</v>
      </c>
      <c r="Q284" s="196"/>
    </row>
    <row r="285" spans="1:17">
      <c r="G285" s="197">
        <f>SUM(G246:G284)</f>
        <v>975.09999999999968</v>
      </c>
      <c r="M285" s="117"/>
      <c r="N285" s="117"/>
      <c r="O285" s="56" t="e">
        <f>SUM(O246:O284)</f>
        <v>#DIV/0!</v>
      </c>
    </row>
    <row r="286" spans="1:17">
      <c r="M286" s="117"/>
      <c r="N286" s="117"/>
    </row>
    <row r="287" spans="1:17">
      <c r="M287" s="117"/>
      <c r="N287" s="117"/>
    </row>
    <row r="288" spans="1:17" ht="15.75" thickBot="1">
      <c r="A288" s="315" t="s">
        <v>330</v>
      </c>
      <c r="B288" s="315"/>
      <c r="C288" s="315"/>
      <c r="D288" s="315"/>
      <c r="E288" s="315"/>
      <c r="F288" s="315"/>
      <c r="G288" s="315"/>
      <c r="H288" s="315"/>
      <c r="I288" s="315"/>
      <c r="J288" s="315"/>
      <c r="M288" s="117"/>
      <c r="N288" s="117"/>
    </row>
    <row r="289" spans="1:17">
      <c r="A289" s="31" t="s">
        <v>331</v>
      </c>
      <c r="B289" s="32" t="s">
        <v>22</v>
      </c>
      <c r="C289" s="32" t="s">
        <v>17</v>
      </c>
      <c r="D289" s="158"/>
      <c r="E289" s="158"/>
      <c r="F289" s="158"/>
      <c r="G289" s="159">
        <v>105.51</v>
      </c>
      <c r="H289" s="65">
        <v>2</v>
      </c>
      <c r="I289" s="65"/>
      <c r="J289" s="65"/>
      <c r="K289" s="218">
        <f t="shared" ref="K289:K293" si="61">257/12/5*H289</f>
        <v>8.5666666666666664</v>
      </c>
      <c r="L289" s="126">
        <f t="shared" ref="L289:L293" si="62">G289*K289</f>
        <v>903.86900000000003</v>
      </c>
      <c r="M289" s="160"/>
      <c r="N289" s="160"/>
      <c r="O289" s="126" t="e">
        <f t="shared" ref="O289:O293" si="63">L289/M289*N289</f>
        <v>#DIV/0!</v>
      </c>
      <c r="P289" s="161" t="s">
        <v>104</v>
      </c>
      <c r="Q289" s="162"/>
    </row>
    <row r="290" spans="1:17">
      <c r="A290" s="37" t="s">
        <v>332</v>
      </c>
      <c r="B290" s="38" t="s">
        <v>22</v>
      </c>
      <c r="C290" s="38" t="s">
        <v>17</v>
      </c>
      <c r="D290" s="145"/>
      <c r="E290" s="145"/>
      <c r="F290" s="145"/>
      <c r="G290" s="171">
        <v>90.06</v>
      </c>
      <c r="H290" s="78">
        <v>2</v>
      </c>
      <c r="I290" s="78"/>
      <c r="J290" s="78"/>
      <c r="K290" s="201">
        <f t="shared" si="61"/>
        <v>8.5666666666666664</v>
      </c>
      <c r="L290" s="133">
        <f t="shared" si="62"/>
        <v>771.51400000000001</v>
      </c>
      <c r="M290" s="134"/>
      <c r="N290" s="134"/>
      <c r="O290" s="133" t="e">
        <f t="shared" si="63"/>
        <v>#DIV/0!</v>
      </c>
      <c r="P290" s="172" t="s">
        <v>104</v>
      </c>
      <c r="Q290" s="147"/>
    </row>
    <row r="291" spans="1:17">
      <c r="A291" s="37" t="s">
        <v>333</v>
      </c>
      <c r="B291" s="38" t="s">
        <v>22</v>
      </c>
      <c r="C291" s="38" t="s">
        <v>17</v>
      </c>
      <c r="D291" s="145"/>
      <c r="E291" s="145"/>
      <c r="F291" s="145"/>
      <c r="G291" s="171">
        <v>44.46</v>
      </c>
      <c r="H291" s="78">
        <v>2</v>
      </c>
      <c r="I291" s="78"/>
      <c r="J291" s="78"/>
      <c r="K291" s="201">
        <f t="shared" si="61"/>
        <v>8.5666666666666664</v>
      </c>
      <c r="L291" s="133">
        <f t="shared" si="62"/>
        <v>380.87400000000002</v>
      </c>
      <c r="M291" s="134"/>
      <c r="N291" s="134"/>
      <c r="O291" s="133" t="e">
        <f t="shared" si="63"/>
        <v>#DIV/0!</v>
      </c>
      <c r="P291" s="172" t="s">
        <v>104</v>
      </c>
      <c r="Q291" s="147"/>
    </row>
    <row r="292" spans="1:17">
      <c r="A292" s="45" t="s">
        <v>334</v>
      </c>
      <c r="B292" s="43" t="s">
        <v>22</v>
      </c>
      <c r="C292" s="38" t="s">
        <v>17</v>
      </c>
      <c r="D292" s="145"/>
      <c r="E292" s="145"/>
      <c r="F292" s="145"/>
      <c r="G292" s="171">
        <v>38.729999999999997</v>
      </c>
      <c r="H292" s="78">
        <v>2</v>
      </c>
      <c r="I292" s="78"/>
      <c r="J292" s="78"/>
      <c r="K292" s="201">
        <f t="shared" si="61"/>
        <v>8.5666666666666664</v>
      </c>
      <c r="L292" s="133">
        <f t="shared" si="62"/>
        <v>331.78699999999998</v>
      </c>
      <c r="M292" s="134"/>
      <c r="N292" s="134"/>
      <c r="O292" s="133" t="e">
        <f t="shared" si="63"/>
        <v>#DIV/0!</v>
      </c>
      <c r="P292" s="172" t="s">
        <v>104</v>
      </c>
      <c r="Q292" s="147"/>
    </row>
    <row r="293" spans="1:17" ht="15.75" thickBot="1">
      <c r="A293" s="50" t="s">
        <v>335</v>
      </c>
      <c r="B293" s="51" t="s">
        <v>22</v>
      </c>
      <c r="C293" s="51" t="s">
        <v>17</v>
      </c>
      <c r="D293" s="148"/>
      <c r="E293" s="148"/>
      <c r="F293" s="148"/>
      <c r="G293" s="149">
        <v>47.42</v>
      </c>
      <c r="H293" s="68">
        <v>2</v>
      </c>
      <c r="I293" s="68"/>
      <c r="J293" s="68"/>
      <c r="K293" s="228">
        <f t="shared" si="61"/>
        <v>8.5666666666666664</v>
      </c>
      <c r="L293" s="150">
        <f t="shared" si="62"/>
        <v>406.23133333333334</v>
      </c>
      <c r="M293" s="151"/>
      <c r="N293" s="151"/>
      <c r="O293" s="150" t="e">
        <f t="shared" si="63"/>
        <v>#DIV/0!</v>
      </c>
      <c r="P293" s="168" t="s">
        <v>104</v>
      </c>
      <c r="Q293" s="153"/>
    </row>
    <row r="294" spans="1:17">
      <c r="G294" s="56">
        <f>SUM(G289:G293)</f>
        <v>326.18</v>
      </c>
      <c r="M294" s="117"/>
      <c r="N294" s="117"/>
      <c r="O294" s="56" t="e">
        <f>SUM(O289:O293)</f>
        <v>#DIV/0!</v>
      </c>
    </row>
    <row r="295" spans="1:17">
      <c r="M295" s="117"/>
      <c r="N295" s="117"/>
    </row>
    <row r="296" spans="1:17" ht="15.75" thickBot="1">
      <c r="A296" s="315" t="s">
        <v>336</v>
      </c>
      <c r="B296" s="315"/>
      <c r="C296" s="315"/>
      <c r="D296" s="315"/>
      <c r="E296" s="315"/>
      <c r="F296" s="315"/>
      <c r="G296" s="315"/>
      <c r="H296" s="315"/>
      <c r="I296" s="315"/>
      <c r="J296" s="315"/>
      <c r="M296" s="117"/>
      <c r="N296" s="117"/>
    </row>
    <row r="297" spans="1:17">
      <c r="A297" s="31" t="s">
        <v>337</v>
      </c>
      <c r="B297" s="32" t="s">
        <v>21</v>
      </c>
      <c r="C297" s="32" t="s">
        <v>32</v>
      </c>
      <c r="D297" s="182"/>
      <c r="E297" s="182"/>
      <c r="F297" s="182"/>
      <c r="G297" s="183">
        <v>33.03</v>
      </c>
      <c r="H297" s="65">
        <v>5</v>
      </c>
      <c r="I297" s="65"/>
      <c r="J297" s="65"/>
      <c r="K297" s="126">
        <f t="shared" ref="K297:K299" si="64">257/12/5*H297</f>
        <v>21.416666666666664</v>
      </c>
      <c r="L297" s="126">
        <f t="shared" ref="L297:L299" si="65">G297*K297</f>
        <v>707.39249999999993</v>
      </c>
      <c r="M297" s="160"/>
      <c r="N297" s="160"/>
      <c r="O297" s="126" t="e">
        <f t="shared" ref="O297:O299" si="66">L297/M297*N297</f>
        <v>#DIV/0!</v>
      </c>
      <c r="P297" s="161" t="s">
        <v>104</v>
      </c>
      <c r="Q297" s="185"/>
    </row>
    <row r="298" spans="1:17">
      <c r="A298" s="37" t="s">
        <v>338</v>
      </c>
      <c r="B298" s="38" t="s">
        <v>21</v>
      </c>
      <c r="C298" s="38" t="s">
        <v>32</v>
      </c>
      <c r="D298" s="139"/>
      <c r="E298" s="139"/>
      <c r="F298" s="139"/>
      <c r="G298" s="187">
        <v>24.19</v>
      </c>
      <c r="H298" s="78">
        <v>5</v>
      </c>
      <c r="I298" s="78"/>
      <c r="J298" s="78"/>
      <c r="K298" s="133">
        <f t="shared" si="64"/>
        <v>21.416666666666664</v>
      </c>
      <c r="L298" s="133">
        <f t="shared" si="65"/>
        <v>518.06916666666666</v>
      </c>
      <c r="M298" s="134"/>
      <c r="N298" s="134"/>
      <c r="O298" s="133" t="e">
        <f t="shared" si="66"/>
        <v>#DIV/0!</v>
      </c>
      <c r="P298" s="172" t="s">
        <v>104</v>
      </c>
      <c r="Q298" s="141"/>
    </row>
    <row r="299" spans="1:17" ht="15.75" thickBot="1">
      <c r="A299" s="50" t="s">
        <v>339</v>
      </c>
      <c r="B299" s="51" t="s">
        <v>21</v>
      </c>
      <c r="C299" s="51" t="s">
        <v>32</v>
      </c>
      <c r="D299" s="193"/>
      <c r="E299" s="193"/>
      <c r="F299" s="193"/>
      <c r="G299" s="194">
        <v>13.86</v>
      </c>
      <c r="H299" s="68">
        <v>5</v>
      </c>
      <c r="I299" s="68"/>
      <c r="J299" s="68"/>
      <c r="K299" s="150">
        <f t="shared" si="64"/>
        <v>21.416666666666664</v>
      </c>
      <c r="L299" s="150">
        <f t="shared" si="65"/>
        <v>296.83499999999998</v>
      </c>
      <c r="M299" s="151"/>
      <c r="N299" s="151"/>
      <c r="O299" s="150" t="e">
        <f t="shared" si="66"/>
        <v>#DIV/0!</v>
      </c>
      <c r="P299" s="168" t="s">
        <v>104</v>
      </c>
      <c r="Q299" s="196"/>
    </row>
    <row r="300" spans="1:17">
      <c r="G300" s="197">
        <f>SUM(G297:G299)</f>
        <v>71.08</v>
      </c>
      <c r="O300" s="56" t="e">
        <f>SUM(O297:O299)</f>
        <v>#DIV/0!</v>
      </c>
    </row>
    <row r="302" spans="1:17" ht="15.75" thickBot="1"/>
    <row r="303" spans="1:17">
      <c r="A303" s="233"/>
      <c r="B303" s="333" t="s">
        <v>108</v>
      </c>
      <c r="C303" s="334"/>
      <c r="D303" s="234"/>
      <c r="E303" s="234"/>
      <c r="F303" s="234"/>
      <c r="G303" s="235">
        <f>G46+G50+G64+G71</f>
        <v>1787.4199999999998</v>
      </c>
      <c r="H303" s="236"/>
      <c r="I303" s="236"/>
      <c r="J303" s="236"/>
      <c r="K303" s="237"/>
      <c r="L303" s="237"/>
      <c r="M303" s="237"/>
      <c r="N303" s="237"/>
      <c r="O303" s="238" t="e">
        <f>O46+O50+O64+O71</f>
        <v>#DIV/0!</v>
      </c>
      <c r="P303" s="235"/>
      <c r="Q303" s="239"/>
    </row>
    <row r="304" spans="1:17">
      <c r="A304" s="240"/>
      <c r="B304" s="335" t="s">
        <v>109</v>
      </c>
      <c r="C304" s="336"/>
      <c r="D304" s="110"/>
      <c r="E304" s="110"/>
      <c r="F304" s="110"/>
      <c r="G304" s="241">
        <f>G139+G155+G160</f>
        <v>1687.2599999999998</v>
      </c>
      <c r="H304" s="293"/>
      <c r="I304" s="293"/>
      <c r="J304" s="293"/>
      <c r="K304" s="242"/>
      <c r="L304" s="242"/>
      <c r="M304" s="242"/>
      <c r="N304" s="242"/>
      <c r="O304" s="243" t="e">
        <f>O139+O155+O160</f>
        <v>#DIV/0!</v>
      </c>
      <c r="P304" s="241"/>
      <c r="Q304" s="244"/>
    </row>
    <row r="305" spans="1:17">
      <c r="A305" s="240"/>
      <c r="B305" s="335" t="s">
        <v>340</v>
      </c>
      <c r="C305" s="336"/>
      <c r="D305" s="110"/>
      <c r="E305" s="110"/>
      <c r="F305" s="110"/>
      <c r="G305" s="241">
        <f>G222+G231+G239+G243</f>
        <v>1828.0499999999993</v>
      </c>
      <c r="H305" s="293"/>
      <c r="I305" s="293"/>
      <c r="J305" s="293"/>
      <c r="K305" s="242"/>
      <c r="L305" s="242"/>
      <c r="M305" s="242"/>
      <c r="N305" s="242"/>
      <c r="O305" s="243" t="e">
        <f>O222+O231+O239+O243</f>
        <v>#DIV/0!</v>
      </c>
      <c r="P305" s="241"/>
      <c r="Q305" s="244"/>
    </row>
    <row r="306" spans="1:17" ht="15.75" thickBot="1">
      <c r="A306" s="240"/>
      <c r="B306" s="337" t="s">
        <v>341</v>
      </c>
      <c r="C306" s="338"/>
      <c r="D306" s="245"/>
      <c r="E306" s="245"/>
      <c r="F306" s="245"/>
      <c r="G306" s="246">
        <v>1377.36</v>
      </c>
      <c r="H306" s="294"/>
      <c r="I306" s="294"/>
      <c r="J306" s="294"/>
      <c r="K306" s="247"/>
      <c r="L306" s="247"/>
      <c r="M306" s="247"/>
      <c r="N306" s="247"/>
      <c r="O306" s="248" t="e">
        <f>O285+O294+O300</f>
        <v>#DIV/0!</v>
      </c>
      <c r="P306" s="246"/>
      <c r="Q306" s="249"/>
    </row>
    <row r="307" spans="1:17" ht="15.75" thickBot="1">
      <c r="A307" s="233"/>
      <c r="B307" s="339" t="s">
        <v>110</v>
      </c>
      <c r="C307" s="340"/>
      <c r="D307" s="250"/>
      <c r="E307" s="251"/>
      <c r="F307" s="252"/>
      <c r="G307" s="253">
        <v>6695.83</v>
      </c>
      <c r="H307" s="254"/>
      <c r="I307" s="255"/>
      <c r="J307" s="255"/>
      <c r="K307" s="256"/>
      <c r="L307" s="257"/>
      <c r="M307" s="256"/>
      <c r="N307" s="256"/>
      <c r="O307" s="258" t="e">
        <f>SUM(O303:O306)</f>
        <v>#DIV/0!</v>
      </c>
      <c r="P307" s="253"/>
      <c r="Q307" s="259"/>
    </row>
    <row r="308" spans="1:17">
      <c r="A308" s="233"/>
      <c r="B308" s="233"/>
      <c r="C308" s="233"/>
      <c r="D308" s="233"/>
      <c r="E308" s="233"/>
      <c r="F308" s="233"/>
      <c r="G308" s="260"/>
      <c r="H308" s="261"/>
      <c r="I308" s="261"/>
      <c r="J308" s="261"/>
      <c r="K308" s="260"/>
      <c r="L308" s="260"/>
      <c r="M308" s="260"/>
      <c r="N308" s="260"/>
      <c r="O308" s="260"/>
      <c r="P308" s="260"/>
      <c r="Q308" s="262"/>
    </row>
    <row r="309" spans="1:17">
      <c r="A309" s="233"/>
      <c r="B309" s="332"/>
      <c r="C309" s="332"/>
      <c r="D309" s="332"/>
      <c r="E309" s="332"/>
      <c r="F309" s="332"/>
      <c r="G309" s="332"/>
      <c r="H309" s="332"/>
      <c r="I309" s="332"/>
      <c r="J309" s="332"/>
      <c r="K309" s="332"/>
      <c r="L309" s="332"/>
      <c r="M309" s="332"/>
      <c r="N309" s="332"/>
      <c r="O309" s="332"/>
    </row>
    <row r="310" spans="1:17">
      <c r="A310" s="16"/>
      <c r="B310" s="16"/>
      <c r="C310" s="17"/>
      <c r="D310" s="16"/>
      <c r="E310" s="17"/>
      <c r="F310" s="17"/>
      <c r="G310" s="18"/>
      <c r="H310" s="16"/>
      <c r="I310" s="16"/>
      <c r="J310" s="16"/>
      <c r="K310" s="16"/>
      <c r="L310" s="16"/>
      <c r="M310" s="16"/>
      <c r="N310" s="16"/>
      <c r="O310" s="233"/>
      <c r="P310" s="18"/>
      <c r="Q310" s="19"/>
    </row>
    <row r="311" spans="1:17">
      <c r="A311" s="16"/>
      <c r="B311" s="16" t="s">
        <v>88</v>
      </c>
      <c r="C311" s="16"/>
      <c r="D311" s="17"/>
      <c r="E311" s="17"/>
      <c r="F311" s="18"/>
      <c r="G311" s="16"/>
      <c r="H311" s="16"/>
      <c r="I311" s="16"/>
      <c r="J311" s="16"/>
      <c r="K311" s="16"/>
      <c r="L311" s="16"/>
      <c r="M311" s="16"/>
      <c r="N311" s="16"/>
      <c r="O311" s="18"/>
      <c r="P311" s="19"/>
      <c r="Q311" s="29"/>
    </row>
    <row r="312" spans="1:17">
      <c r="A312" s="16"/>
      <c r="B312" s="16" t="s">
        <v>89</v>
      </c>
      <c r="C312" s="16"/>
      <c r="D312" s="17"/>
      <c r="E312" s="17"/>
      <c r="F312" s="18"/>
      <c r="G312" s="16"/>
      <c r="H312" s="16"/>
      <c r="I312" s="16"/>
      <c r="J312" s="16"/>
      <c r="K312" s="16"/>
      <c r="L312" s="16"/>
      <c r="M312" s="16"/>
      <c r="N312" s="16"/>
      <c r="O312" s="18"/>
      <c r="P312" s="19"/>
      <c r="Q312" s="29"/>
    </row>
    <row r="313" spans="1:17">
      <c r="A313" s="16"/>
      <c r="B313" s="16"/>
      <c r="C313" s="16"/>
      <c r="D313" s="16"/>
      <c r="E313" s="16"/>
      <c r="F313" s="18"/>
      <c r="G313" s="16"/>
      <c r="H313" s="16"/>
      <c r="I313" s="16"/>
      <c r="J313" s="16"/>
      <c r="K313" s="16"/>
      <c r="L313" s="16"/>
      <c r="M313" s="16"/>
      <c r="N313" s="16"/>
      <c r="O313" s="18"/>
      <c r="P313" s="19"/>
      <c r="Q313" s="29"/>
    </row>
    <row r="314" spans="1:17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9"/>
      <c r="Q314" s="29"/>
    </row>
    <row r="315" spans="1:17">
      <c r="B315" s="94" t="s">
        <v>90</v>
      </c>
      <c r="C315" s="95" t="s">
        <v>91</v>
      </c>
      <c r="P315" s="96"/>
      <c r="Q315" s="29"/>
    </row>
    <row r="316" spans="1:17" ht="15.75" thickBot="1">
      <c r="B316" s="97" t="s">
        <v>92</v>
      </c>
      <c r="C316" s="95" t="s">
        <v>93</v>
      </c>
      <c r="P316" s="96"/>
      <c r="Q316" s="29"/>
    </row>
    <row r="317" spans="1:17">
      <c r="B317" s="98" t="s">
        <v>94</v>
      </c>
      <c r="C317" s="95" t="s">
        <v>95</v>
      </c>
      <c r="P317" s="96"/>
      <c r="Q317" s="29"/>
    </row>
    <row r="318" spans="1:17">
      <c r="B318" s="99" t="s">
        <v>96</v>
      </c>
      <c r="C318" s="95" t="s">
        <v>97</v>
      </c>
      <c r="P318" s="96"/>
      <c r="Q318" s="29"/>
    </row>
    <row r="319" spans="1:17">
      <c r="B319" s="100" t="s">
        <v>98</v>
      </c>
      <c r="C319" s="95" t="s">
        <v>99</v>
      </c>
      <c r="P319" s="96"/>
      <c r="Q319" s="29"/>
    </row>
    <row r="320" spans="1:17">
      <c r="B320" s="101" t="s">
        <v>100</v>
      </c>
      <c r="C320" s="95" t="s">
        <v>101</v>
      </c>
      <c r="P320" s="96"/>
      <c r="Q320" s="29"/>
    </row>
    <row r="321" spans="2:17">
      <c r="C321" s="95"/>
      <c r="P321" s="96"/>
      <c r="Q321" s="29"/>
    </row>
    <row r="322" spans="2:17">
      <c r="B322" s="29" t="s">
        <v>342</v>
      </c>
      <c r="D322" s="29" t="s">
        <v>343</v>
      </c>
      <c r="E322" s="263"/>
      <c r="P322" s="96"/>
      <c r="Q322" s="29"/>
    </row>
    <row r="323" spans="2:17">
      <c r="B323" s="29" t="s">
        <v>344</v>
      </c>
      <c r="C323" s="116"/>
      <c r="D323" s="29" t="s">
        <v>345</v>
      </c>
    </row>
    <row r="324" spans="2:17">
      <c r="B324" s="29" t="s">
        <v>346</v>
      </c>
      <c r="D324" s="29" t="s">
        <v>347</v>
      </c>
    </row>
    <row r="325" spans="2:17">
      <c r="D325" s="29" t="s">
        <v>348</v>
      </c>
    </row>
    <row r="326" spans="2:17">
      <c r="B326" s="29" t="s">
        <v>349</v>
      </c>
      <c r="D326" s="29" t="s">
        <v>350</v>
      </c>
    </row>
    <row r="327" spans="2:17">
      <c r="D327" s="29" t="s">
        <v>348</v>
      </c>
    </row>
  </sheetData>
  <sheetProtection algorithmName="SHA-512" hashValue="ZL3sAVbuZBZZy6uDEFLD2EUcaIEEraFyg9L7aG83l7YxTJkBhJtZYtV4Yeq8I4Svo3c+DbynXLfd41r+lhqQNQ==" saltValue="06v/3jNi3hlTWvFeZ7p7AQ==" spinCount="100000" sheet="1" objects="1" scenarios="1"/>
  <mergeCells count="28">
    <mergeCell ref="A1:Q1"/>
    <mergeCell ref="A162:J162"/>
    <mergeCell ref="B309:O309"/>
    <mergeCell ref="A233:J233"/>
    <mergeCell ref="A240:J240"/>
    <mergeCell ref="A245:J245"/>
    <mergeCell ref="A288:J288"/>
    <mergeCell ref="A296:J296"/>
    <mergeCell ref="B303:C303"/>
    <mergeCell ref="B304:C304"/>
    <mergeCell ref="B305:C305"/>
    <mergeCell ref="B306:C306"/>
    <mergeCell ref="B307:C307"/>
    <mergeCell ref="A224:J224"/>
    <mergeCell ref="P2:P3"/>
    <mergeCell ref="Q2:Q3"/>
    <mergeCell ref="A4:J4"/>
    <mergeCell ref="A47:J47"/>
    <mergeCell ref="A51:J51"/>
    <mergeCell ref="A74:J74"/>
    <mergeCell ref="A157:J157"/>
    <mergeCell ref="A65:J65"/>
    <mergeCell ref="A2:A3"/>
    <mergeCell ref="B2:B3"/>
    <mergeCell ref="C2:C3"/>
    <mergeCell ref="D2:F2"/>
    <mergeCell ref="G2:G3"/>
    <mergeCell ref="H2:O2"/>
  </mergeCells>
  <conditionalFormatting sqref="B246">
    <cfRule type="cellIs" dxfId="0" priority="1" operator="equal">
      <formula>"""Büro"""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topLeftCell="A34" workbookViewId="0">
      <selection activeCell="S31" sqref="S31"/>
    </sheetView>
  </sheetViews>
  <sheetFormatPr baseColWidth="10" defaultRowHeight="15"/>
  <cols>
    <col min="1" max="6" width="11.42578125" style="29"/>
    <col min="7" max="7" width="11.42578125" style="30"/>
    <col min="8" max="16384" width="11.42578125" style="29"/>
  </cols>
  <sheetData>
    <row r="1" spans="1:16" ht="15.75" thickBot="1">
      <c r="A1" s="341" t="s">
        <v>358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</row>
    <row r="2" spans="1:16" ht="15.75" thickBot="1">
      <c r="A2" s="345" t="s">
        <v>0</v>
      </c>
      <c r="B2" s="347" t="s">
        <v>1</v>
      </c>
      <c r="C2" s="349" t="s">
        <v>2</v>
      </c>
      <c r="D2" s="351" t="s">
        <v>3</v>
      </c>
      <c r="E2" s="352"/>
      <c r="F2" s="353"/>
      <c r="G2" s="354" t="s">
        <v>4</v>
      </c>
      <c r="H2" s="342" t="s">
        <v>5</v>
      </c>
      <c r="I2" s="343"/>
      <c r="J2" s="343"/>
      <c r="K2" s="343"/>
      <c r="L2" s="343"/>
      <c r="M2" s="343"/>
      <c r="N2" s="343"/>
      <c r="O2" s="344"/>
      <c r="P2" s="290"/>
    </row>
    <row r="3" spans="1:16" ht="93.75" thickBot="1">
      <c r="A3" s="346"/>
      <c r="B3" s="348"/>
      <c r="C3" s="350"/>
      <c r="D3" s="1" t="s">
        <v>6</v>
      </c>
      <c r="E3" s="2" t="s">
        <v>7</v>
      </c>
      <c r="F3" s="3" t="s">
        <v>8</v>
      </c>
      <c r="G3" s="355"/>
      <c r="H3" s="1" t="s">
        <v>9</v>
      </c>
      <c r="I3" s="1" t="s">
        <v>10</v>
      </c>
      <c r="J3" s="1" t="s">
        <v>11</v>
      </c>
      <c r="K3" s="2" t="s">
        <v>107</v>
      </c>
      <c r="L3" s="2" t="s">
        <v>13</v>
      </c>
      <c r="M3" s="2" t="s">
        <v>14</v>
      </c>
      <c r="N3" s="2" t="s">
        <v>15</v>
      </c>
      <c r="O3" s="3" t="s">
        <v>16</v>
      </c>
      <c r="P3" s="295" t="s">
        <v>87</v>
      </c>
    </row>
    <row r="4" spans="1:16" ht="15.75" thickBot="1">
      <c r="A4" s="6" t="s">
        <v>39</v>
      </c>
    </row>
    <row r="5" spans="1:16">
      <c r="A5" s="31" t="s">
        <v>40</v>
      </c>
      <c r="B5" s="32" t="s">
        <v>29</v>
      </c>
      <c r="C5" s="32" t="s">
        <v>18</v>
      </c>
      <c r="D5" s="33">
        <v>1</v>
      </c>
      <c r="E5" s="33"/>
      <c r="F5" s="33" t="s">
        <v>20</v>
      </c>
      <c r="G5" s="34">
        <v>17.899999999999999</v>
      </c>
      <c r="H5" s="35">
        <v>5</v>
      </c>
      <c r="I5" s="35"/>
      <c r="J5" s="35"/>
      <c r="K5" s="22">
        <f t="shared" ref="K5" si="0">257/12/5*H5</f>
        <v>21.416666666666664</v>
      </c>
      <c r="L5" s="22">
        <f t="shared" ref="L5" si="1">G5*K5</f>
        <v>383.35833333333323</v>
      </c>
      <c r="M5" s="23"/>
      <c r="N5" s="23"/>
      <c r="O5" s="22" t="e">
        <f t="shared" ref="O5" si="2">L5/M5*N5</f>
        <v>#DIV/0!</v>
      </c>
      <c r="P5" s="36" t="s">
        <v>106</v>
      </c>
    </row>
    <row r="6" spans="1:16">
      <c r="A6" s="37" t="s">
        <v>41</v>
      </c>
      <c r="B6" s="38" t="s">
        <v>29</v>
      </c>
      <c r="C6" s="38" t="s">
        <v>18</v>
      </c>
      <c r="D6" s="39"/>
      <c r="E6" s="39"/>
      <c r="F6" s="39"/>
      <c r="G6" s="40">
        <v>23.44</v>
      </c>
      <c r="H6" s="41">
        <v>5</v>
      </c>
      <c r="I6" s="41"/>
      <c r="J6" s="41"/>
      <c r="K6" s="20">
        <f t="shared" ref="K6:K7" si="3">257/12/5*H6</f>
        <v>21.416666666666664</v>
      </c>
      <c r="L6" s="20">
        <f t="shared" ref="L6:L7" si="4">G6*K6</f>
        <v>502.00666666666666</v>
      </c>
      <c r="M6" s="21"/>
      <c r="N6" s="21"/>
      <c r="O6" s="20" t="e">
        <f t="shared" ref="O6:O7" si="5">L6/M6*N6</f>
        <v>#DIV/0!</v>
      </c>
      <c r="P6" s="42" t="s">
        <v>106</v>
      </c>
    </row>
    <row r="7" spans="1:16">
      <c r="A7" s="37" t="s">
        <v>42</v>
      </c>
      <c r="B7" s="43" t="s">
        <v>37</v>
      </c>
      <c r="C7" s="38" t="s">
        <v>18</v>
      </c>
      <c r="D7" s="39">
        <v>1</v>
      </c>
      <c r="E7" s="39"/>
      <c r="F7" s="39" t="s">
        <v>20</v>
      </c>
      <c r="G7" s="40">
        <v>45.23</v>
      </c>
      <c r="H7" s="41">
        <v>1</v>
      </c>
      <c r="I7" s="41"/>
      <c r="J7" s="41"/>
      <c r="K7" s="20">
        <f t="shared" si="3"/>
        <v>4.2833333333333332</v>
      </c>
      <c r="L7" s="20">
        <f t="shared" si="4"/>
        <v>193.73516666666666</v>
      </c>
      <c r="M7" s="21"/>
      <c r="N7" s="21"/>
      <c r="O7" s="20" t="e">
        <f t="shared" si="5"/>
        <v>#DIV/0!</v>
      </c>
      <c r="P7" s="44" t="s">
        <v>102</v>
      </c>
    </row>
    <row r="8" spans="1:16">
      <c r="A8" s="45" t="s">
        <v>43</v>
      </c>
      <c r="B8" s="43" t="s">
        <v>19</v>
      </c>
      <c r="C8" s="38" t="s">
        <v>18</v>
      </c>
      <c r="D8" s="39"/>
      <c r="E8" s="39"/>
      <c r="F8" s="39"/>
      <c r="G8" s="40">
        <v>3.39</v>
      </c>
      <c r="H8" s="46">
        <v>5</v>
      </c>
      <c r="I8" s="46"/>
      <c r="J8" s="46"/>
      <c r="K8" s="20">
        <f t="shared" ref="K8:K15" si="6">257/12/5*H8</f>
        <v>21.416666666666664</v>
      </c>
      <c r="L8" s="20">
        <f t="shared" ref="L8:L15" si="7">G8*K8</f>
        <v>72.602499999999992</v>
      </c>
      <c r="M8" s="21"/>
      <c r="N8" s="21"/>
      <c r="O8" s="20" t="e">
        <f t="shared" ref="O8:O16" si="8">L8/M8*N8</f>
        <v>#DIV/0!</v>
      </c>
      <c r="P8" s="47" t="s">
        <v>103</v>
      </c>
    </row>
    <row r="9" spans="1:16">
      <c r="A9" s="37" t="s">
        <v>44</v>
      </c>
      <c r="B9" s="38" t="s">
        <v>45</v>
      </c>
      <c r="C9" s="38" t="s">
        <v>18</v>
      </c>
      <c r="D9" s="39">
        <v>1</v>
      </c>
      <c r="E9" s="39"/>
      <c r="F9" s="39" t="s">
        <v>20</v>
      </c>
      <c r="G9" s="40">
        <v>7.82</v>
      </c>
      <c r="H9" s="41">
        <v>5</v>
      </c>
      <c r="I9" s="41"/>
      <c r="J9" s="41"/>
      <c r="K9" s="20">
        <f>257/12/5*H9</f>
        <v>21.416666666666664</v>
      </c>
      <c r="L9" s="20">
        <f t="shared" si="7"/>
        <v>167.47833333333332</v>
      </c>
      <c r="M9" s="21"/>
      <c r="N9" s="21"/>
      <c r="O9" s="20" t="e">
        <f t="shared" si="8"/>
        <v>#DIV/0!</v>
      </c>
      <c r="P9" s="47" t="s">
        <v>103</v>
      </c>
    </row>
    <row r="10" spans="1:16">
      <c r="A10" s="37" t="s">
        <v>46</v>
      </c>
      <c r="B10" s="38" t="s">
        <v>47</v>
      </c>
      <c r="C10" s="38" t="s">
        <v>18</v>
      </c>
      <c r="D10" s="39">
        <v>1</v>
      </c>
      <c r="E10" s="39"/>
      <c r="F10" s="39"/>
      <c r="G10" s="40">
        <v>3.41</v>
      </c>
      <c r="H10" s="41">
        <v>5</v>
      </c>
      <c r="I10" s="41"/>
      <c r="J10" s="41"/>
      <c r="K10" s="20">
        <f t="shared" si="6"/>
        <v>21.416666666666664</v>
      </c>
      <c r="L10" s="20">
        <f t="shared" si="7"/>
        <v>73.030833333333334</v>
      </c>
      <c r="M10" s="21"/>
      <c r="N10" s="21"/>
      <c r="O10" s="20" t="e">
        <f t="shared" si="8"/>
        <v>#DIV/0!</v>
      </c>
      <c r="P10" s="47" t="s">
        <v>103</v>
      </c>
    </row>
    <row r="11" spans="1:16">
      <c r="A11" s="37" t="s">
        <v>48</v>
      </c>
      <c r="B11" s="38" t="s">
        <v>31</v>
      </c>
      <c r="C11" s="38" t="s">
        <v>18</v>
      </c>
      <c r="D11" s="39"/>
      <c r="E11" s="39">
        <v>1</v>
      </c>
      <c r="F11" s="39" t="s">
        <v>20</v>
      </c>
      <c r="G11" s="40">
        <v>2.72</v>
      </c>
      <c r="H11" s="46">
        <v>5</v>
      </c>
      <c r="I11" s="46"/>
      <c r="J11" s="46"/>
      <c r="K11" s="20">
        <f t="shared" si="6"/>
        <v>21.416666666666664</v>
      </c>
      <c r="L11" s="20">
        <f t="shared" si="7"/>
        <v>58.25333333333333</v>
      </c>
      <c r="M11" s="21"/>
      <c r="N11" s="21"/>
      <c r="O11" s="20" t="e">
        <f t="shared" si="8"/>
        <v>#DIV/0!</v>
      </c>
      <c r="P11" s="47" t="s">
        <v>103</v>
      </c>
    </row>
    <row r="12" spans="1:16">
      <c r="A12" s="37" t="s">
        <v>49</v>
      </c>
      <c r="B12" s="48" t="s">
        <v>19</v>
      </c>
      <c r="C12" s="38" t="s">
        <v>18</v>
      </c>
      <c r="D12" s="39"/>
      <c r="E12" s="39"/>
      <c r="F12" s="39"/>
      <c r="G12" s="40">
        <v>3.38</v>
      </c>
      <c r="H12" s="46">
        <v>5</v>
      </c>
      <c r="I12" s="46"/>
      <c r="J12" s="46"/>
      <c r="K12" s="20">
        <f t="shared" si="6"/>
        <v>21.416666666666664</v>
      </c>
      <c r="L12" s="20">
        <f t="shared" si="7"/>
        <v>72.388333333333321</v>
      </c>
      <c r="M12" s="21"/>
      <c r="N12" s="21"/>
      <c r="O12" s="20" t="e">
        <f t="shared" si="8"/>
        <v>#DIV/0!</v>
      </c>
      <c r="P12" s="47" t="s">
        <v>103</v>
      </c>
    </row>
    <row r="13" spans="1:16">
      <c r="A13" s="37" t="s">
        <v>50</v>
      </c>
      <c r="B13" s="48" t="s">
        <v>30</v>
      </c>
      <c r="C13" s="38" t="s">
        <v>18</v>
      </c>
      <c r="D13" s="39"/>
      <c r="E13" s="39">
        <v>1</v>
      </c>
      <c r="F13" s="39" t="s">
        <v>20</v>
      </c>
      <c r="G13" s="40">
        <v>2.4300000000000002</v>
      </c>
      <c r="H13" s="46">
        <v>5</v>
      </c>
      <c r="I13" s="46"/>
      <c r="J13" s="46"/>
      <c r="K13" s="20">
        <f t="shared" si="6"/>
        <v>21.416666666666664</v>
      </c>
      <c r="L13" s="20">
        <f t="shared" si="7"/>
        <v>52.042499999999997</v>
      </c>
      <c r="M13" s="21"/>
      <c r="N13" s="21"/>
      <c r="O13" s="20" t="e">
        <f t="shared" si="8"/>
        <v>#DIV/0!</v>
      </c>
      <c r="P13" s="47" t="s">
        <v>103</v>
      </c>
    </row>
    <row r="14" spans="1:16">
      <c r="A14" s="37" t="s">
        <v>51</v>
      </c>
      <c r="B14" s="38" t="s">
        <v>47</v>
      </c>
      <c r="C14" s="38" t="s">
        <v>18</v>
      </c>
      <c r="D14" s="39">
        <v>1</v>
      </c>
      <c r="E14" s="39"/>
      <c r="F14" s="39" t="s">
        <v>20</v>
      </c>
      <c r="G14" s="40">
        <v>2.14</v>
      </c>
      <c r="H14" s="46">
        <v>5</v>
      </c>
      <c r="I14" s="46"/>
      <c r="J14" s="46"/>
      <c r="K14" s="20">
        <f t="shared" si="6"/>
        <v>21.416666666666664</v>
      </c>
      <c r="L14" s="20">
        <f t="shared" si="7"/>
        <v>45.831666666666663</v>
      </c>
      <c r="M14" s="21"/>
      <c r="N14" s="21"/>
      <c r="O14" s="20" t="e">
        <f t="shared" si="8"/>
        <v>#DIV/0!</v>
      </c>
      <c r="P14" s="47" t="s">
        <v>103</v>
      </c>
    </row>
    <row r="15" spans="1:16">
      <c r="A15" s="37" t="s">
        <v>52</v>
      </c>
      <c r="B15" s="38" t="s">
        <v>45</v>
      </c>
      <c r="C15" s="38" t="s">
        <v>18</v>
      </c>
      <c r="D15" s="39">
        <v>1</v>
      </c>
      <c r="E15" s="39"/>
      <c r="F15" s="39" t="s">
        <v>20</v>
      </c>
      <c r="G15" s="40">
        <v>11.13</v>
      </c>
      <c r="H15" s="46">
        <v>5</v>
      </c>
      <c r="I15" s="46"/>
      <c r="J15" s="46"/>
      <c r="K15" s="20">
        <f t="shared" si="6"/>
        <v>21.416666666666664</v>
      </c>
      <c r="L15" s="20">
        <f t="shared" si="7"/>
        <v>238.36749999999998</v>
      </c>
      <c r="M15" s="21"/>
      <c r="N15" s="21"/>
      <c r="O15" s="20" t="e">
        <f t="shared" si="8"/>
        <v>#DIV/0!</v>
      </c>
      <c r="P15" s="47" t="s">
        <v>103</v>
      </c>
    </row>
    <row r="16" spans="1:16">
      <c r="A16" s="37" t="s">
        <v>53</v>
      </c>
      <c r="B16" s="38" t="s">
        <v>26</v>
      </c>
      <c r="C16" s="38" t="s">
        <v>18</v>
      </c>
      <c r="D16" s="39"/>
      <c r="E16" s="39"/>
      <c r="F16" s="39"/>
      <c r="G16" s="40">
        <v>12.37</v>
      </c>
      <c r="H16" s="46"/>
      <c r="I16" s="46"/>
      <c r="J16" s="46">
        <v>1</v>
      </c>
      <c r="K16" s="20">
        <v>12</v>
      </c>
      <c r="L16" s="20">
        <f t="shared" ref="L16" si="9">G16/12</f>
        <v>1.0308333333333333</v>
      </c>
      <c r="M16" s="21"/>
      <c r="N16" s="21"/>
      <c r="O16" s="20" t="e">
        <f t="shared" si="8"/>
        <v>#DIV/0!</v>
      </c>
      <c r="P16" s="49" t="s">
        <v>105</v>
      </c>
    </row>
    <row r="17" spans="1:16">
      <c r="A17" s="37" t="s">
        <v>54</v>
      </c>
      <c r="B17" s="38" t="s">
        <v>19</v>
      </c>
      <c r="C17" s="38" t="s">
        <v>18</v>
      </c>
      <c r="D17" s="39">
        <v>1</v>
      </c>
      <c r="E17" s="39"/>
      <c r="F17" s="39" t="s">
        <v>20</v>
      </c>
      <c r="G17" s="40">
        <v>1.56</v>
      </c>
      <c r="H17" s="41">
        <v>5</v>
      </c>
      <c r="I17" s="41"/>
      <c r="J17" s="41"/>
      <c r="K17" s="20">
        <f t="shared" ref="K17:K18" si="10">257/12/5*H17</f>
        <v>21.416666666666664</v>
      </c>
      <c r="L17" s="20">
        <f t="shared" ref="L17:L18" si="11">G17*K17</f>
        <v>33.409999999999997</v>
      </c>
      <c r="M17" s="21"/>
      <c r="N17" s="21"/>
      <c r="O17" s="20" t="e">
        <f t="shared" ref="O17:O19" si="12">L17/M17*N17</f>
        <v>#DIV/0!</v>
      </c>
      <c r="P17" s="47" t="s">
        <v>103</v>
      </c>
    </row>
    <row r="18" spans="1:16">
      <c r="A18" s="45" t="s">
        <v>55</v>
      </c>
      <c r="B18" s="43" t="s">
        <v>23</v>
      </c>
      <c r="C18" s="38" t="s">
        <v>18</v>
      </c>
      <c r="D18" s="39"/>
      <c r="E18" s="39">
        <v>1</v>
      </c>
      <c r="F18" s="39" t="s">
        <v>20</v>
      </c>
      <c r="G18" s="40">
        <v>1.56</v>
      </c>
      <c r="H18" s="41">
        <v>5</v>
      </c>
      <c r="I18" s="41"/>
      <c r="J18" s="41"/>
      <c r="K18" s="20">
        <f t="shared" si="10"/>
        <v>21.416666666666664</v>
      </c>
      <c r="L18" s="20">
        <f t="shared" si="11"/>
        <v>33.409999999999997</v>
      </c>
      <c r="M18" s="21"/>
      <c r="N18" s="21"/>
      <c r="O18" s="20" t="e">
        <f t="shared" si="12"/>
        <v>#DIV/0!</v>
      </c>
      <c r="P18" s="47" t="s">
        <v>103</v>
      </c>
    </row>
    <row r="19" spans="1:16" ht="15.75" thickBot="1">
      <c r="A19" s="50" t="s">
        <v>56</v>
      </c>
      <c r="B19" s="51" t="s">
        <v>25</v>
      </c>
      <c r="C19" s="51" t="s">
        <v>18</v>
      </c>
      <c r="D19" s="52">
        <v>1</v>
      </c>
      <c r="E19" s="52"/>
      <c r="F19" s="52" t="s">
        <v>20</v>
      </c>
      <c r="G19" s="53">
        <v>5.79</v>
      </c>
      <c r="H19" s="54"/>
      <c r="I19" s="54"/>
      <c r="J19" s="54">
        <v>1</v>
      </c>
      <c r="K19" s="24">
        <v>12</v>
      </c>
      <c r="L19" s="24">
        <f t="shared" ref="L19" si="13">G19/12</f>
        <v>0.48249999999999998</v>
      </c>
      <c r="M19" s="25"/>
      <c r="N19" s="25"/>
      <c r="O19" s="24" t="e">
        <f t="shared" si="12"/>
        <v>#DIV/0!</v>
      </c>
      <c r="P19" s="55" t="s">
        <v>105</v>
      </c>
    </row>
    <row r="20" spans="1:16">
      <c r="G20" s="56">
        <f>SUM(G5:G19)</f>
        <v>144.26999999999998</v>
      </c>
      <c r="K20" s="57"/>
      <c r="L20" s="57"/>
      <c r="M20" s="102"/>
      <c r="N20" s="102"/>
      <c r="O20" s="58" t="e">
        <f>SUM(O5:O19)</f>
        <v>#DIV/0!</v>
      </c>
    </row>
    <row r="21" spans="1:16" ht="15.75" thickBot="1">
      <c r="A21" s="6" t="s">
        <v>35</v>
      </c>
      <c r="B21" s="7"/>
      <c r="C21" s="7"/>
      <c r="D21" s="8"/>
      <c r="E21" s="8"/>
      <c r="F21" s="8"/>
      <c r="K21" s="57"/>
      <c r="L21" s="57"/>
      <c r="M21" s="102"/>
      <c r="N21" s="102"/>
      <c r="O21" s="57"/>
    </row>
    <row r="22" spans="1:16" ht="15.75" thickBot="1">
      <c r="A22" s="59" t="s">
        <v>57</v>
      </c>
      <c r="B22" s="60" t="s">
        <v>21</v>
      </c>
      <c r="C22" s="60" t="s">
        <v>17</v>
      </c>
      <c r="D22" s="61"/>
      <c r="E22" s="61"/>
      <c r="F22" s="61"/>
      <c r="G22" s="62">
        <v>2.81</v>
      </c>
      <c r="H22" s="61">
        <v>2</v>
      </c>
      <c r="I22" s="61"/>
      <c r="J22" s="61"/>
      <c r="K22" s="26">
        <f t="shared" ref="K22" si="14">257/12/5*H22</f>
        <v>8.5666666666666664</v>
      </c>
      <c r="L22" s="26">
        <f t="shared" ref="L22" si="15">G22*K22</f>
        <v>24.072333333333333</v>
      </c>
      <c r="M22" s="27"/>
      <c r="N22" s="27"/>
      <c r="O22" s="26" t="e">
        <f t="shared" ref="O22" si="16">L22/M22*N22</f>
        <v>#DIV/0!</v>
      </c>
      <c r="P22" s="63" t="s">
        <v>104</v>
      </c>
    </row>
    <row r="23" spans="1:16">
      <c r="K23" s="57"/>
      <c r="L23" s="57"/>
      <c r="M23" s="102"/>
      <c r="N23" s="102"/>
      <c r="O23" s="57"/>
    </row>
    <row r="24" spans="1:16" ht="15.75" thickBot="1">
      <c r="A24" s="6" t="s">
        <v>34</v>
      </c>
      <c r="B24" s="7"/>
      <c r="C24" s="7"/>
      <c r="K24" s="57"/>
      <c r="L24" s="57"/>
      <c r="M24" s="102"/>
      <c r="N24" s="102"/>
      <c r="O24" s="57"/>
    </row>
    <row r="25" spans="1:16">
      <c r="A25" s="31" t="s">
        <v>75</v>
      </c>
      <c r="B25" s="32" t="s">
        <v>22</v>
      </c>
      <c r="C25" s="32" t="s">
        <v>18</v>
      </c>
      <c r="D25" s="64"/>
      <c r="E25" s="64"/>
      <c r="F25" s="64"/>
      <c r="G25" s="34">
        <v>42.36</v>
      </c>
      <c r="H25" s="65">
        <v>2</v>
      </c>
      <c r="I25" s="65"/>
      <c r="J25" s="65"/>
      <c r="K25" s="22">
        <f t="shared" ref="K25:K26" si="17">257/12/5*H25</f>
        <v>8.5666666666666664</v>
      </c>
      <c r="L25" s="22">
        <f t="shared" ref="L25:L26" si="18">G25*K25</f>
        <v>362.88399999999996</v>
      </c>
      <c r="M25" s="23"/>
      <c r="N25" s="23"/>
      <c r="O25" s="22" t="e">
        <f t="shared" ref="O25:O26" si="19">L25/M25*N25</f>
        <v>#DIV/0!</v>
      </c>
      <c r="P25" s="66" t="s">
        <v>104</v>
      </c>
    </row>
    <row r="26" spans="1:16" ht="15.75" thickBot="1">
      <c r="A26" s="50" t="s">
        <v>76</v>
      </c>
      <c r="B26" s="51" t="s">
        <v>22</v>
      </c>
      <c r="C26" s="51" t="s">
        <v>18</v>
      </c>
      <c r="D26" s="67"/>
      <c r="E26" s="67"/>
      <c r="F26" s="67"/>
      <c r="G26" s="53">
        <v>8.4499999999999993</v>
      </c>
      <c r="H26" s="68">
        <v>2</v>
      </c>
      <c r="I26" s="68"/>
      <c r="J26" s="68"/>
      <c r="K26" s="24">
        <f t="shared" si="17"/>
        <v>8.5666666666666664</v>
      </c>
      <c r="L26" s="24">
        <f t="shared" si="18"/>
        <v>72.388333333333321</v>
      </c>
      <c r="M26" s="25"/>
      <c r="N26" s="25"/>
      <c r="O26" s="24" t="e">
        <f t="shared" si="19"/>
        <v>#DIV/0!</v>
      </c>
      <c r="P26" s="69" t="s">
        <v>104</v>
      </c>
    </row>
    <row r="27" spans="1:16">
      <c r="A27" s="6"/>
      <c r="B27" s="9"/>
      <c r="C27" s="10"/>
      <c r="G27" s="56">
        <f>SUM(G25:G26)</f>
        <v>50.81</v>
      </c>
      <c r="K27" s="57"/>
      <c r="L27" s="57"/>
      <c r="M27" s="102"/>
      <c r="N27" s="102"/>
      <c r="O27" s="58" t="e">
        <f>SUM(O25:O26)</f>
        <v>#DIV/0!</v>
      </c>
    </row>
    <row r="28" spans="1:16" ht="15.75" thickBot="1">
      <c r="A28" s="6" t="s">
        <v>58</v>
      </c>
      <c r="B28" s="9"/>
      <c r="C28" s="10"/>
      <c r="K28" s="57"/>
      <c r="L28" s="57"/>
      <c r="M28" s="102"/>
      <c r="N28" s="102"/>
      <c r="O28" s="57"/>
    </row>
    <row r="29" spans="1:16">
      <c r="A29" s="31" t="s">
        <v>59</v>
      </c>
      <c r="B29" s="32" t="s">
        <v>27</v>
      </c>
      <c r="C29" s="32" t="s">
        <v>17</v>
      </c>
      <c r="D29" s="33">
        <v>1</v>
      </c>
      <c r="E29" s="33"/>
      <c r="F29" s="33" t="s">
        <v>20</v>
      </c>
      <c r="G29" s="34">
        <v>23.585999999999999</v>
      </c>
      <c r="H29" s="33">
        <v>1</v>
      </c>
      <c r="I29" s="35"/>
      <c r="J29" s="35"/>
      <c r="K29" s="22">
        <f t="shared" ref="K29:K35" si="20">257/12/5*H29</f>
        <v>4.2833333333333332</v>
      </c>
      <c r="L29" s="22">
        <f t="shared" ref="L29:L35" si="21">G29*K29</f>
        <v>101.02669999999999</v>
      </c>
      <c r="M29" s="23"/>
      <c r="N29" s="23"/>
      <c r="O29" s="22" t="e">
        <f t="shared" ref="O29:O35" si="22">L29/M29*N29</f>
        <v>#DIV/0!</v>
      </c>
      <c r="P29" s="70" t="s">
        <v>102</v>
      </c>
    </row>
    <row r="30" spans="1:16">
      <c r="A30" s="37" t="s">
        <v>60</v>
      </c>
      <c r="B30" s="38" t="s">
        <v>27</v>
      </c>
      <c r="C30" s="38" t="s">
        <v>28</v>
      </c>
      <c r="D30" s="39"/>
      <c r="E30" s="39"/>
      <c r="F30" s="39"/>
      <c r="G30" s="71">
        <v>12.49</v>
      </c>
      <c r="H30" s="39">
        <v>1</v>
      </c>
      <c r="I30" s="41"/>
      <c r="J30" s="41"/>
      <c r="K30" s="20">
        <f t="shared" si="20"/>
        <v>4.2833333333333332</v>
      </c>
      <c r="L30" s="20">
        <f t="shared" si="21"/>
        <v>53.49883333333333</v>
      </c>
      <c r="M30" s="21"/>
      <c r="N30" s="21"/>
      <c r="O30" s="20" t="e">
        <f t="shared" si="22"/>
        <v>#DIV/0!</v>
      </c>
      <c r="P30" s="44" t="s">
        <v>102</v>
      </c>
    </row>
    <row r="31" spans="1:16">
      <c r="A31" s="37" t="s">
        <v>77</v>
      </c>
      <c r="B31" s="38" t="s">
        <v>27</v>
      </c>
      <c r="C31" s="38" t="s">
        <v>28</v>
      </c>
      <c r="D31" s="39">
        <v>1</v>
      </c>
      <c r="E31" s="39"/>
      <c r="F31" s="39" t="s">
        <v>20</v>
      </c>
      <c r="G31" s="40">
        <v>24.97</v>
      </c>
      <c r="H31" s="39">
        <v>1</v>
      </c>
      <c r="I31" s="41"/>
      <c r="J31" s="41"/>
      <c r="K31" s="20">
        <f t="shared" si="20"/>
        <v>4.2833333333333332</v>
      </c>
      <c r="L31" s="20">
        <f t="shared" si="21"/>
        <v>106.95483333333333</v>
      </c>
      <c r="M31" s="21"/>
      <c r="N31" s="21"/>
      <c r="O31" s="20" t="e">
        <f t="shared" si="22"/>
        <v>#DIV/0!</v>
      </c>
      <c r="P31" s="44" t="s">
        <v>102</v>
      </c>
    </row>
    <row r="32" spans="1:16">
      <c r="A32" s="37" t="s">
        <v>61</v>
      </c>
      <c r="B32" s="38" t="s">
        <v>27</v>
      </c>
      <c r="C32" s="38" t="s">
        <v>17</v>
      </c>
      <c r="D32" s="39">
        <v>1</v>
      </c>
      <c r="E32" s="39"/>
      <c r="F32" s="39" t="s">
        <v>20</v>
      </c>
      <c r="G32" s="40">
        <v>16.844000000000001</v>
      </c>
      <c r="H32" s="39">
        <v>1</v>
      </c>
      <c r="I32" s="41"/>
      <c r="J32" s="41"/>
      <c r="K32" s="20">
        <f t="shared" si="20"/>
        <v>4.2833333333333332</v>
      </c>
      <c r="L32" s="20">
        <f t="shared" si="21"/>
        <v>72.148466666666664</v>
      </c>
      <c r="M32" s="21"/>
      <c r="N32" s="21"/>
      <c r="O32" s="20" t="e">
        <f t="shared" si="22"/>
        <v>#DIV/0!</v>
      </c>
      <c r="P32" s="44" t="s">
        <v>102</v>
      </c>
    </row>
    <row r="33" spans="1:16">
      <c r="A33" s="45" t="s">
        <v>62</v>
      </c>
      <c r="B33" s="38" t="s">
        <v>27</v>
      </c>
      <c r="C33" s="38" t="s">
        <v>17</v>
      </c>
      <c r="D33" s="39">
        <v>1</v>
      </c>
      <c r="E33" s="39"/>
      <c r="F33" s="39" t="s">
        <v>20</v>
      </c>
      <c r="G33" s="40">
        <v>19.344999999999999</v>
      </c>
      <c r="H33" s="39">
        <v>1</v>
      </c>
      <c r="I33" s="46"/>
      <c r="J33" s="46"/>
      <c r="K33" s="20">
        <f t="shared" si="20"/>
        <v>4.2833333333333332</v>
      </c>
      <c r="L33" s="20">
        <f t="shared" si="21"/>
        <v>82.861083333333326</v>
      </c>
      <c r="M33" s="21"/>
      <c r="N33" s="21"/>
      <c r="O33" s="20" t="e">
        <f t="shared" si="22"/>
        <v>#DIV/0!</v>
      </c>
      <c r="P33" s="44" t="s">
        <v>102</v>
      </c>
    </row>
    <row r="34" spans="1:16">
      <c r="A34" s="37" t="s">
        <v>63</v>
      </c>
      <c r="B34" s="38" t="s">
        <v>27</v>
      </c>
      <c r="C34" s="38" t="s">
        <v>17</v>
      </c>
      <c r="D34" s="39">
        <v>1</v>
      </c>
      <c r="E34" s="39"/>
      <c r="F34" s="39" t="s">
        <v>20</v>
      </c>
      <c r="G34" s="72">
        <v>22.64</v>
      </c>
      <c r="H34" s="39">
        <v>1</v>
      </c>
      <c r="I34" s="41"/>
      <c r="J34" s="41"/>
      <c r="K34" s="20">
        <f t="shared" si="20"/>
        <v>4.2833333333333332</v>
      </c>
      <c r="L34" s="20">
        <f t="shared" si="21"/>
        <v>96.974666666666664</v>
      </c>
      <c r="M34" s="21"/>
      <c r="N34" s="21"/>
      <c r="O34" s="20" t="e">
        <f t="shared" si="22"/>
        <v>#DIV/0!</v>
      </c>
      <c r="P34" s="44" t="s">
        <v>102</v>
      </c>
    </row>
    <row r="35" spans="1:16">
      <c r="A35" s="37" t="s">
        <v>78</v>
      </c>
      <c r="B35" s="38" t="s">
        <v>27</v>
      </c>
      <c r="C35" s="38" t="s">
        <v>17</v>
      </c>
      <c r="D35" s="39"/>
      <c r="E35" s="39"/>
      <c r="F35" s="39"/>
      <c r="G35" s="73">
        <v>28.17</v>
      </c>
      <c r="H35" s="39">
        <v>1</v>
      </c>
      <c r="I35" s="41"/>
      <c r="J35" s="41"/>
      <c r="K35" s="20">
        <f t="shared" si="20"/>
        <v>4.2833333333333332</v>
      </c>
      <c r="L35" s="20">
        <f t="shared" si="21"/>
        <v>120.6615</v>
      </c>
      <c r="M35" s="21"/>
      <c r="N35" s="21"/>
      <c r="O35" s="20" t="e">
        <f t="shared" si="22"/>
        <v>#DIV/0!</v>
      </c>
      <c r="P35" s="44" t="s">
        <v>102</v>
      </c>
    </row>
    <row r="36" spans="1:16">
      <c r="A36" s="37" t="s">
        <v>64</v>
      </c>
      <c r="B36" s="38" t="s">
        <v>19</v>
      </c>
      <c r="C36" s="38" t="s">
        <v>18</v>
      </c>
      <c r="D36" s="39">
        <v>1</v>
      </c>
      <c r="E36" s="39"/>
      <c r="F36" s="39" t="s">
        <v>20</v>
      </c>
      <c r="G36" s="40">
        <v>2.3889999999999998</v>
      </c>
      <c r="H36" s="39">
        <v>5</v>
      </c>
      <c r="I36" s="41"/>
      <c r="J36" s="41"/>
      <c r="K36" s="20">
        <f t="shared" ref="K36:K41" si="23">257/12/5*H36</f>
        <v>21.416666666666664</v>
      </c>
      <c r="L36" s="20">
        <f t="shared" ref="L36:L41" si="24">G36*K36</f>
        <v>51.164416666666654</v>
      </c>
      <c r="M36" s="21"/>
      <c r="N36" s="21"/>
      <c r="O36" s="20" t="e">
        <f t="shared" ref="O36:O41" si="25">L36/M36*N36</f>
        <v>#DIV/0!</v>
      </c>
      <c r="P36" s="47" t="s">
        <v>103</v>
      </c>
    </row>
    <row r="37" spans="1:16">
      <c r="A37" s="37" t="s">
        <v>65</v>
      </c>
      <c r="B37" s="38" t="s">
        <v>30</v>
      </c>
      <c r="C37" s="38" t="s">
        <v>18</v>
      </c>
      <c r="D37" s="39"/>
      <c r="E37" s="39">
        <v>1</v>
      </c>
      <c r="F37" s="39" t="s">
        <v>20</v>
      </c>
      <c r="G37" s="40">
        <v>2.0750000000000002</v>
      </c>
      <c r="H37" s="39">
        <v>5</v>
      </c>
      <c r="I37" s="46"/>
      <c r="J37" s="46"/>
      <c r="K37" s="20">
        <f t="shared" si="23"/>
        <v>21.416666666666664</v>
      </c>
      <c r="L37" s="20">
        <f t="shared" si="24"/>
        <v>44.439583333333331</v>
      </c>
      <c r="M37" s="21"/>
      <c r="N37" s="21"/>
      <c r="O37" s="20" t="e">
        <f t="shared" si="25"/>
        <v>#DIV/0!</v>
      </c>
      <c r="P37" s="47" t="s">
        <v>103</v>
      </c>
    </row>
    <row r="38" spans="1:16">
      <c r="A38" s="37" t="s">
        <v>66</v>
      </c>
      <c r="B38" s="48" t="s">
        <v>19</v>
      </c>
      <c r="C38" s="38" t="s">
        <v>18</v>
      </c>
      <c r="D38" s="39">
        <v>1</v>
      </c>
      <c r="E38" s="39"/>
      <c r="F38" s="39" t="s">
        <v>20</v>
      </c>
      <c r="G38" s="40">
        <v>2.4359999999999999</v>
      </c>
      <c r="H38" s="39">
        <v>5</v>
      </c>
      <c r="I38" s="46"/>
      <c r="J38" s="46"/>
      <c r="K38" s="20">
        <f t="shared" si="23"/>
        <v>21.416666666666664</v>
      </c>
      <c r="L38" s="20">
        <f t="shared" si="24"/>
        <v>52.170999999999992</v>
      </c>
      <c r="M38" s="21"/>
      <c r="N38" s="21"/>
      <c r="O38" s="20" t="e">
        <f t="shared" si="25"/>
        <v>#DIV/0!</v>
      </c>
      <c r="P38" s="47" t="s">
        <v>103</v>
      </c>
    </row>
    <row r="39" spans="1:16">
      <c r="A39" s="37" t="s">
        <v>67</v>
      </c>
      <c r="B39" s="48" t="s">
        <v>31</v>
      </c>
      <c r="C39" s="38" t="s">
        <v>18</v>
      </c>
      <c r="D39" s="39"/>
      <c r="E39" s="39">
        <v>1</v>
      </c>
      <c r="F39" s="39" t="s">
        <v>20</v>
      </c>
      <c r="G39" s="40">
        <v>2.1150000000000002</v>
      </c>
      <c r="H39" s="39">
        <v>5</v>
      </c>
      <c r="I39" s="46"/>
      <c r="J39" s="46"/>
      <c r="K39" s="20">
        <f t="shared" si="23"/>
        <v>21.416666666666664</v>
      </c>
      <c r="L39" s="20">
        <f t="shared" si="24"/>
        <v>45.296250000000001</v>
      </c>
      <c r="M39" s="21"/>
      <c r="N39" s="21"/>
      <c r="O39" s="20" t="e">
        <f t="shared" si="25"/>
        <v>#DIV/0!</v>
      </c>
      <c r="P39" s="47" t="s">
        <v>103</v>
      </c>
    </row>
    <row r="40" spans="1:16">
      <c r="A40" s="37" t="s">
        <v>68</v>
      </c>
      <c r="B40" s="38" t="s">
        <v>27</v>
      </c>
      <c r="C40" s="38" t="s">
        <v>17</v>
      </c>
      <c r="D40" s="39">
        <v>1</v>
      </c>
      <c r="E40" s="39"/>
      <c r="F40" s="39" t="s">
        <v>20</v>
      </c>
      <c r="G40" s="40">
        <v>13.317</v>
      </c>
      <c r="H40" s="39">
        <v>1</v>
      </c>
      <c r="I40" s="46"/>
      <c r="J40" s="46"/>
      <c r="K40" s="20">
        <f t="shared" si="23"/>
        <v>4.2833333333333332</v>
      </c>
      <c r="L40" s="20">
        <f t="shared" si="24"/>
        <v>57.041150000000002</v>
      </c>
      <c r="M40" s="21"/>
      <c r="N40" s="21"/>
      <c r="O40" s="20" t="e">
        <f t="shared" si="25"/>
        <v>#DIV/0!</v>
      </c>
      <c r="P40" s="44" t="s">
        <v>102</v>
      </c>
    </row>
    <row r="41" spans="1:16">
      <c r="A41" s="37" t="s">
        <v>69</v>
      </c>
      <c r="B41" s="38" t="s">
        <v>27</v>
      </c>
      <c r="C41" s="38" t="s">
        <v>17</v>
      </c>
      <c r="D41" s="39">
        <v>1</v>
      </c>
      <c r="E41" s="39"/>
      <c r="F41" s="39" t="s">
        <v>20</v>
      </c>
      <c r="G41" s="40">
        <v>16.640999999999998</v>
      </c>
      <c r="H41" s="39">
        <v>1</v>
      </c>
      <c r="I41" s="46"/>
      <c r="J41" s="46"/>
      <c r="K41" s="20">
        <f t="shared" si="23"/>
        <v>4.2833333333333332</v>
      </c>
      <c r="L41" s="20">
        <f t="shared" si="24"/>
        <v>71.278949999999995</v>
      </c>
      <c r="M41" s="21"/>
      <c r="N41" s="21"/>
      <c r="O41" s="20" t="e">
        <f t="shared" si="25"/>
        <v>#DIV/0!</v>
      </c>
      <c r="P41" s="44" t="s">
        <v>102</v>
      </c>
    </row>
    <row r="42" spans="1:16">
      <c r="A42" s="37" t="s">
        <v>70</v>
      </c>
      <c r="B42" s="38" t="s">
        <v>38</v>
      </c>
      <c r="C42" s="38" t="s">
        <v>18</v>
      </c>
      <c r="D42" s="39"/>
      <c r="E42" s="39"/>
      <c r="F42" s="39"/>
      <c r="G42" s="40">
        <v>8.8339999999999996</v>
      </c>
      <c r="H42" s="39">
        <v>5</v>
      </c>
      <c r="I42" s="46"/>
      <c r="J42" s="46"/>
      <c r="K42" s="20">
        <f t="shared" ref="K42:K43" si="26">257/12/5*H42</f>
        <v>21.416666666666664</v>
      </c>
      <c r="L42" s="20">
        <f t="shared" ref="L42:L43" si="27">G42*K42</f>
        <v>189.19483333333329</v>
      </c>
      <c r="M42" s="21"/>
      <c r="N42" s="21"/>
      <c r="O42" s="20" t="e">
        <f t="shared" ref="O42:O43" si="28">L42/M42*N42</f>
        <v>#DIV/0!</v>
      </c>
      <c r="P42" s="42" t="s">
        <v>106</v>
      </c>
    </row>
    <row r="43" spans="1:16" ht="15.75" thickBot="1">
      <c r="A43" s="50" t="s">
        <v>71</v>
      </c>
      <c r="B43" s="51" t="s">
        <v>38</v>
      </c>
      <c r="C43" s="51" t="s">
        <v>18</v>
      </c>
      <c r="D43" s="52">
        <v>1</v>
      </c>
      <c r="E43" s="52"/>
      <c r="F43" s="52" t="s">
        <v>20</v>
      </c>
      <c r="G43" s="53">
        <v>17.597000000000001</v>
      </c>
      <c r="H43" s="52">
        <v>5</v>
      </c>
      <c r="I43" s="54"/>
      <c r="J43" s="54"/>
      <c r="K43" s="24">
        <f t="shared" si="26"/>
        <v>21.416666666666664</v>
      </c>
      <c r="L43" s="24">
        <f t="shared" si="27"/>
        <v>376.86908333333332</v>
      </c>
      <c r="M43" s="25"/>
      <c r="N43" s="25"/>
      <c r="O43" s="24" t="e">
        <f t="shared" si="28"/>
        <v>#DIV/0!</v>
      </c>
      <c r="P43" s="74" t="s">
        <v>106</v>
      </c>
    </row>
    <row r="44" spans="1:16">
      <c r="G44" s="56">
        <f>SUM(G29:G43)</f>
        <v>213.44900000000004</v>
      </c>
      <c r="K44" s="57"/>
      <c r="L44" s="57"/>
      <c r="M44" s="102"/>
      <c r="N44" s="102"/>
      <c r="O44" s="58" t="e">
        <f>SUM(O29:O43)</f>
        <v>#DIV/0!</v>
      </c>
    </row>
    <row r="45" spans="1:16">
      <c r="K45" s="57"/>
      <c r="L45" s="57"/>
      <c r="M45" s="102"/>
      <c r="N45" s="102"/>
      <c r="O45" s="57"/>
    </row>
    <row r="46" spans="1:16" ht="15.75" thickBot="1">
      <c r="A46" s="6" t="s">
        <v>36</v>
      </c>
      <c r="B46" s="7"/>
      <c r="C46" s="7"/>
      <c r="K46" s="57"/>
      <c r="L46" s="57"/>
      <c r="M46" s="102"/>
      <c r="N46" s="102"/>
      <c r="O46" s="57"/>
    </row>
    <row r="47" spans="1:16">
      <c r="A47" s="31" t="s">
        <v>72</v>
      </c>
      <c r="B47" s="32" t="s">
        <v>22</v>
      </c>
      <c r="C47" s="32" t="s">
        <v>32</v>
      </c>
      <c r="D47" s="64"/>
      <c r="E47" s="64"/>
      <c r="F47" s="64"/>
      <c r="G47" s="75">
        <v>7.4089999999999998</v>
      </c>
      <c r="H47" s="65">
        <v>5</v>
      </c>
      <c r="I47" s="65"/>
      <c r="J47" s="65"/>
      <c r="K47" s="22">
        <f t="shared" ref="K47" si="29">257/12/5*H47</f>
        <v>21.416666666666664</v>
      </c>
      <c r="L47" s="22">
        <f t="shared" ref="L47" si="30">G47*K47</f>
        <v>158.67608333333331</v>
      </c>
      <c r="M47" s="23"/>
      <c r="N47" s="23"/>
      <c r="O47" s="22" t="e">
        <f t="shared" ref="O47" si="31">L47/M47*N47</f>
        <v>#DIV/0!</v>
      </c>
      <c r="P47" s="66" t="s">
        <v>104</v>
      </c>
    </row>
    <row r="48" spans="1:16">
      <c r="A48" s="37" t="s">
        <v>73</v>
      </c>
      <c r="B48" s="38" t="s">
        <v>22</v>
      </c>
      <c r="C48" s="38" t="s">
        <v>32</v>
      </c>
      <c r="D48" s="76"/>
      <c r="E48" s="76"/>
      <c r="F48" s="76"/>
      <c r="G48" s="77">
        <v>22.852</v>
      </c>
      <c r="H48" s="78">
        <v>5</v>
      </c>
      <c r="I48" s="78"/>
      <c r="J48" s="78"/>
      <c r="K48" s="20">
        <f t="shared" ref="K48:K49" si="32">257/12/5*H48</f>
        <v>21.416666666666664</v>
      </c>
      <c r="L48" s="20">
        <f t="shared" ref="L48:L49" si="33">G48*K48</f>
        <v>489.41366666666664</v>
      </c>
      <c r="M48" s="21"/>
      <c r="N48" s="21"/>
      <c r="O48" s="20" t="e">
        <f t="shared" ref="O48:O49" si="34">L48/M48*N48</f>
        <v>#DIV/0!</v>
      </c>
      <c r="P48" s="79" t="s">
        <v>104</v>
      </c>
    </row>
    <row r="49" spans="1:16" ht="15.75" thickBot="1">
      <c r="A49" s="50" t="s">
        <v>74</v>
      </c>
      <c r="B49" s="51" t="s">
        <v>22</v>
      </c>
      <c r="C49" s="51" t="s">
        <v>32</v>
      </c>
      <c r="D49" s="67"/>
      <c r="E49" s="67"/>
      <c r="F49" s="67"/>
      <c r="G49" s="80">
        <v>54.36</v>
      </c>
      <c r="H49" s="68">
        <v>5</v>
      </c>
      <c r="I49" s="68"/>
      <c r="J49" s="68"/>
      <c r="K49" s="24">
        <f t="shared" si="32"/>
        <v>21.416666666666664</v>
      </c>
      <c r="L49" s="24">
        <f t="shared" si="33"/>
        <v>1164.2099999999998</v>
      </c>
      <c r="M49" s="25"/>
      <c r="N49" s="25"/>
      <c r="O49" s="24" t="e">
        <f t="shared" si="34"/>
        <v>#DIV/0!</v>
      </c>
      <c r="P49" s="69" t="s">
        <v>104</v>
      </c>
    </row>
    <row r="50" spans="1:16">
      <c r="G50" s="56">
        <f>SUM(G47:G49)</f>
        <v>84.620999999999995</v>
      </c>
      <c r="O50" s="56" t="e">
        <f>SUM(O47:O49)</f>
        <v>#DIV/0!</v>
      </c>
    </row>
    <row r="51" spans="1:16" ht="15.75" thickBot="1"/>
    <row r="52" spans="1:16">
      <c r="B52" s="81" t="s">
        <v>108</v>
      </c>
      <c r="C52" s="82"/>
      <c r="D52" s="82"/>
      <c r="E52" s="82"/>
      <c r="F52" s="82"/>
      <c r="G52" s="83">
        <f>G20+G22+G27</f>
        <v>197.89</v>
      </c>
      <c r="H52" s="82"/>
      <c r="I52" s="82"/>
      <c r="J52" s="82"/>
      <c r="K52" s="82"/>
      <c r="L52" s="82"/>
      <c r="M52" s="82"/>
      <c r="N52" s="82"/>
      <c r="O52" s="83" t="e">
        <f>O20+O22+O27</f>
        <v>#DIV/0!</v>
      </c>
      <c r="P52" s="84"/>
    </row>
    <row r="53" spans="1:16" ht="15.75" thickBot="1">
      <c r="B53" s="85" t="s">
        <v>109</v>
      </c>
      <c r="C53" s="86"/>
      <c r="D53" s="86"/>
      <c r="E53" s="86"/>
      <c r="F53" s="86"/>
      <c r="G53" s="87">
        <f>G44+G50</f>
        <v>298.07000000000005</v>
      </c>
      <c r="H53" s="86"/>
      <c r="I53" s="86"/>
      <c r="J53" s="86"/>
      <c r="K53" s="86"/>
      <c r="L53" s="86"/>
      <c r="M53" s="86"/>
      <c r="N53" s="86"/>
      <c r="O53" s="87" t="e">
        <f>O44+O50</f>
        <v>#DIV/0!</v>
      </c>
      <c r="P53" s="88"/>
    </row>
    <row r="54" spans="1:16" ht="15.75" thickBot="1">
      <c r="B54" s="89" t="s">
        <v>110</v>
      </c>
      <c r="C54" s="90"/>
      <c r="D54" s="90"/>
      <c r="E54" s="90"/>
      <c r="F54" s="90"/>
      <c r="G54" s="91">
        <f>SUM(G52:G53)</f>
        <v>495.96000000000004</v>
      </c>
      <c r="H54" s="90"/>
      <c r="I54" s="90"/>
      <c r="J54" s="90"/>
      <c r="K54" s="90"/>
      <c r="L54" s="90"/>
      <c r="M54" s="90"/>
      <c r="N54" s="90"/>
      <c r="O54" s="92" t="e">
        <f>SUM(O52:O53)</f>
        <v>#DIV/0!</v>
      </c>
      <c r="P54" s="93"/>
    </row>
    <row r="59" spans="1:16">
      <c r="A59" s="16" t="s">
        <v>88</v>
      </c>
      <c r="B59" s="16"/>
      <c r="C59" s="17"/>
      <c r="D59" s="17"/>
      <c r="E59" s="18"/>
      <c r="F59" s="16"/>
      <c r="G59" s="18"/>
      <c r="H59" s="16"/>
      <c r="I59" s="16"/>
      <c r="J59" s="16"/>
      <c r="K59" s="16"/>
      <c r="L59" s="16"/>
      <c r="M59" s="16"/>
      <c r="N59" s="18"/>
      <c r="O59" s="19"/>
    </row>
    <row r="60" spans="1:16">
      <c r="A60" s="16" t="s">
        <v>89</v>
      </c>
      <c r="B60" s="16"/>
      <c r="C60" s="17"/>
      <c r="D60" s="17"/>
      <c r="E60" s="18"/>
      <c r="F60" s="16"/>
      <c r="G60" s="18"/>
      <c r="H60" s="16"/>
      <c r="I60" s="16"/>
      <c r="J60" s="16"/>
      <c r="K60" s="16"/>
      <c r="L60" s="16"/>
      <c r="M60" s="16"/>
      <c r="N60" s="18"/>
      <c r="O60" s="19"/>
    </row>
    <row r="61" spans="1:16">
      <c r="A61" s="16"/>
      <c r="B61" s="16"/>
      <c r="C61" s="16"/>
      <c r="D61" s="16"/>
      <c r="E61" s="18"/>
      <c r="F61" s="16"/>
      <c r="G61" s="18"/>
      <c r="H61" s="16"/>
      <c r="I61" s="16"/>
      <c r="J61" s="16"/>
      <c r="K61" s="16"/>
      <c r="L61" s="16"/>
      <c r="M61" s="16"/>
      <c r="N61" s="18"/>
      <c r="O61" s="19"/>
    </row>
    <row r="62" spans="1:16">
      <c r="A62" s="16"/>
      <c r="B62" s="16"/>
      <c r="C62" s="16"/>
      <c r="D62" s="16"/>
      <c r="E62" s="16"/>
      <c r="F62" s="16"/>
      <c r="G62" s="18"/>
      <c r="H62" s="16"/>
      <c r="I62" s="16"/>
      <c r="J62" s="16"/>
      <c r="K62" s="16"/>
      <c r="L62" s="16"/>
      <c r="M62" s="16"/>
      <c r="N62" s="16"/>
      <c r="O62" s="19"/>
    </row>
    <row r="63" spans="1:16">
      <c r="A63" s="94" t="s">
        <v>90</v>
      </c>
      <c r="B63" s="95" t="s">
        <v>91</v>
      </c>
      <c r="O63" s="96"/>
    </row>
    <row r="64" spans="1:16" ht="15.75" thickBot="1">
      <c r="A64" s="97" t="s">
        <v>92</v>
      </c>
      <c r="B64" s="95" t="s">
        <v>93</v>
      </c>
      <c r="O64" s="96"/>
    </row>
    <row r="65" spans="1:15">
      <c r="A65" s="98" t="s">
        <v>94</v>
      </c>
      <c r="B65" s="95" t="s">
        <v>95</v>
      </c>
      <c r="O65" s="96"/>
    </row>
    <row r="66" spans="1:15">
      <c r="A66" s="99" t="s">
        <v>96</v>
      </c>
      <c r="B66" s="95" t="s">
        <v>97</v>
      </c>
      <c r="O66" s="96"/>
    </row>
    <row r="67" spans="1:15">
      <c r="A67" s="100" t="s">
        <v>98</v>
      </c>
      <c r="B67" s="95" t="s">
        <v>99</v>
      </c>
      <c r="O67" s="96"/>
    </row>
    <row r="68" spans="1:15">
      <c r="A68" s="101" t="s">
        <v>100</v>
      </c>
      <c r="B68" s="95" t="s">
        <v>101</v>
      </c>
      <c r="O68" s="96"/>
    </row>
  </sheetData>
  <sheetProtection algorithmName="SHA-512" hashValue="m+LGrK9pyn1MpVmrR0Xd4/O0/gwbK269JT8sy1GOPHjtTHz3cxXVRWC0RkJLWRYzKkGQwsaROctfwdXKyk2dJQ==" saltValue="f7py8gRpsBTKSLb8LJ59qA==" spinCount="100000" sheet="1" objects="1" scenarios="1"/>
  <mergeCells count="7">
    <mergeCell ref="A1:P1"/>
    <mergeCell ref="H2:O2"/>
    <mergeCell ref="A2:A3"/>
    <mergeCell ref="B2:B3"/>
    <mergeCell ref="C2:C3"/>
    <mergeCell ref="D2:F2"/>
    <mergeCell ref="G2:G3"/>
  </mergeCells>
  <pageMargins left="0.7" right="0.7" top="0.78740157499999996" bottom="0.78740157499999996" header="0.3" footer="0.3"/>
  <pageSetup paperSize="8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workbookViewId="0">
      <selection activeCell="N7" sqref="N7"/>
    </sheetView>
  </sheetViews>
  <sheetFormatPr baseColWidth="10" defaultRowHeight="15"/>
  <cols>
    <col min="1" max="1" width="11.42578125" style="29"/>
    <col min="2" max="2" width="15.7109375" style="29" customWidth="1"/>
    <col min="3" max="7" width="11.42578125" style="29"/>
    <col min="8" max="8" width="11.7109375" style="29" customWidth="1"/>
    <col min="9" max="16384" width="11.42578125" style="29"/>
  </cols>
  <sheetData>
    <row r="1" spans="1:16" ht="15.75" thickBot="1">
      <c r="A1" s="356" t="s">
        <v>79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</row>
    <row r="2" spans="1:16">
      <c r="A2" s="316" t="s">
        <v>0</v>
      </c>
      <c r="B2" s="318" t="s">
        <v>1</v>
      </c>
      <c r="C2" s="320" t="s">
        <v>2</v>
      </c>
      <c r="D2" s="351" t="s">
        <v>3</v>
      </c>
      <c r="E2" s="352"/>
      <c r="F2" s="353"/>
      <c r="G2" s="349" t="s">
        <v>4</v>
      </c>
      <c r="H2" s="342" t="s">
        <v>5</v>
      </c>
      <c r="I2" s="343"/>
      <c r="J2" s="343"/>
      <c r="K2" s="343"/>
      <c r="L2" s="343"/>
      <c r="M2" s="343"/>
      <c r="N2" s="343"/>
      <c r="O2" s="344"/>
      <c r="P2" s="291"/>
    </row>
    <row r="3" spans="1:16" ht="114.75" customHeight="1" thickBot="1">
      <c r="A3" s="317"/>
      <c r="B3" s="319"/>
      <c r="C3" s="321"/>
      <c r="D3" s="1" t="s">
        <v>6</v>
      </c>
      <c r="E3" s="2" t="s">
        <v>7</v>
      </c>
      <c r="F3" s="3" t="s">
        <v>8</v>
      </c>
      <c r="G3" s="350"/>
      <c r="H3" s="1" t="s">
        <v>9</v>
      </c>
      <c r="I3" s="1" t="s">
        <v>10</v>
      </c>
      <c r="J3" s="1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3" t="s">
        <v>16</v>
      </c>
      <c r="P3" s="296" t="s">
        <v>87</v>
      </c>
    </row>
    <row r="4" spans="1:16" ht="15.75" thickBot="1">
      <c r="A4" s="6" t="s">
        <v>58</v>
      </c>
    </row>
    <row r="5" spans="1:16">
      <c r="A5" s="31" t="s">
        <v>59</v>
      </c>
      <c r="B5" s="32" t="s">
        <v>111</v>
      </c>
      <c r="C5" s="103" t="s">
        <v>18</v>
      </c>
      <c r="D5" s="33"/>
      <c r="E5" s="33"/>
      <c r="F5" s="33"/>
      <c r="G5" s="34">
        <v>24.72</v>
      </c>
      <c r="H5" s="65">
        <v>5</v>
      </c>
      <c r="I5" s="65"/>
      <c r="J5" s="65"/>
      <c r="K5" s="11">
        <f>257/12/5*H5</f>
        <v>21.416666666666664</v>
      </c>
      <c r="L5" s="11">
        <f>G5*K5</f>
        <v>529.41999999999996</v>
      </c>
      <c r="M5" s="15"/>
      <c r="N5" s="15"/>
      <c r="O5" s="11" t="e">
        <f t="shared" ref="O5:O12" si="0">L5/M5*N5</f>
        <v>#DIV/0!</v>
      </c>
      <c r="P5" s="70" t="s">
        <v>102</v>
      </c>
    </row>
    <row r="6" spans="1:16">
      <c r="A6" s="37" t="s">
        <v>77</v>
      </c>
      <c r="B6" s="38" t="s">
        <v>19</v>
      </c>
      <c r="C6" s="104" t="s">
        <v>18</v>
      </c>
      <c r="D6" s="39">
        <v>2</v>
      </c>
      <c r="E6" s="39"/>
      <c r="F6" s="39" t="s">
        <v>20</v>
      </c>
      <c r="G6" s="40">
        <v>5.12</v>
      </c>
      <c r="H6" s="78">
        <v>5</v>
      </c>
      <c r="I6" s="78"/>
      <c r="J6" s="78"/>
      <c r="K6" s="4">
        <f t="shared" ref="K6:K12" si="1">257/12/5*H6</f>
        <v>21.416666666666664</v>
      </c>
      <c r="L6" s="4">
        <f t="shared" ref="L6:L12" si="2">G6*K6</f>
        <v>109.65333333333332</v>
      </c>
      <c r="M6" s="12"/>
      <c r="N6" s="12"/>
      <c r="O6" s="4" t="e">
        <f t="shared" si="0"/>
        <v>#DIV/0!</v>
      </c>
      <c r="P6" s="47" t="s">
        <v>113</v>
      </c>
    </row>
    <row r="7" spans="1:16">
      <c r="A7" s="37" t="s">
        <v>80</v>
      </c>
      <c r="B7" s="38" t="s">
        <v>81</v>
      </c>
      <c r="C7" s="104" t="s">
        <v>18</v>
      </c>
      <c r="D7" s="39"/>
      <c r="E7" s="39">
        <v>2</v>
      </c>
      <c r="F7" s="39" t="s">
        <v>20</v>
      </c>
      <c r="G7" s="40">
        <v>1.78</v>
      </c>
      <c r="H7" s="78">
        <v>5</v>
      </c>
      <c r="I7" s="78"/>
      <c r="J7" s="78"/>
      <c r="K7" s="4">
        <f t="shared" si="1"/>
        <v>21.416666666666664</v>
      </c>
      <c r="L7" s="4">
        <f t="shared" si="2"/>
        <v>38.121666666666663</v>
      </c>
      <c r="M7" s="12"/>
      <c r="N7" s="12"/>
      <c r="O7" s="4" t="e">
        <f t="shared" si="0"/>
        <v>#DIV/0!</v>
      </c>
      <c r="P7" s="47" t="s">
        <v>113</v>
      </c>
    </row>
    <row r="8" spans="1:16">
      <c r="A8" s="45" t="s">
        <v>82</v>
      </c>
      <c r="B8" s="38" t="s">
        <v>81</v>
      </c>
      <c r="C8" s="104" t="s">
        <v>18</v>
      </c>
      <c r="D8" s="39"/>
      <c r="E8" s="39">
        <v>1</v>
      </c>
      <c r="F8" s="39" t="s">
        <v>20</v>
      </c>
      <c r="G8" s="40">
        <v>2.1800000000000002</v>
      </c>
      <c r="H8" s="78">
        <v>5</v>
      </c>
      <c r="I8" s="78"/>
      <c r="J8" s="78"/>
      <c r="K8" s="4">
        <f t="shared" si="1"/>
        <v>21.416666666666664</v>
      </c>
      <c r="L8" s="4">
        <f t="shared" si="2"/>
        <v>46.688333333333333</v>
      </c>
      <c r="M8" s="12"/>
      <c r="N8" s="12"/>
      <c r="O8" s="4" t="e">
        <f t="shared" si="0"/>
        <v>#DIV/0!</v>
      </c>
      <c r="P8" s="47" t="s">
        <v>113</v>
      </c>
    </row>
    <row r="9" spans="1:16">
      <c r="A9" s="37" t="s">
        <v>85</v>
      </c>
      <c r="B9" s="38" t="s">
        <v>27</v>
      </c>
      <c r="C9" s="104" t="s">
        <v>84</v>
      </c>
      <c r="D9" s="39"/>
      <c r="E9" s="39"/>
      <c r="F9" s="39"/>
      <c r="G9" s="40">
        <v>15.2</v>
      </c>
      <c r="H9" s="78">
        <v>1</v>
      </c>
      <c r="I9" s="78"/>
      <c r="J9" s="78"/>
      <c r="K9" s="4">
        <f t="shared" si="1"/>
        <v>4.2833333333333332</v>
      </c>
      <c r="L9" s="4">
        <f t="shared" si="2"/>
        <v>65.106666666666655</v>
      </c>
      <c r="M9" s="12"/>
      <c r="N9" s="12"/>
      <c r="O9" s="4" t="e">
        <f t="shared" si="0"/>
        <v>#DIV/0!</v>
      </c>
      <c r="P9" s="44" t="s">
        <v>102</v>
      </c>
    </row>
    <row r="10" spans="1:16">
      <c r="A10" s="105" t="s">
        <v>112</v>
      </c>
      <c r="B10" s="106" t="s">
        <v>33</v>
      </c>
      <c r="C10" s="107" t="s">
        <v>83</v>
      </c>
      <c r="D10" s="108"/>
      <c r="E10" s="108"/>
      <c r="F10" s="108"/>
      <c r="G10" s="109">
        <v>20.87</v>
      </c>
      <c r="H10" s="110">
        <v>1</v>
      </c>
      <c r="I10" s="110"/>
      <c r="J10" s="110"/>
      <c r="K10" s="4">
        <f t="shared" si="1"/>
        <v>4.2833333333333332</v>
      </c>
      <c r="L10" s="4">
        <f t="shared" si="2"/>
        <v>89.393166666666673</v>
      </c>
      <c r="M10" s="12"/>
      <c r="N10" s="12"/>
      <c r="O10" s="4" t="e">
        <f t="shared" si="0"/>
        <v>#DIV/0!</v>
      </c>
      <c r="P10" s="111" t="s">
        <v>114</v>
      </c>
    </row>
    <row r="11" spans="1:16">
      <c r="A11" s="37" t="s">
        <v>68</v>
      </c>
      <c r="B11" s="38" t="s">
        <v>115</v>
      </c>
      <c r="C11" s="104" t="s">
        <v>24</v>
      </c>
      <c r="D11" s="39"/>
      <c r="E11" s="39"/>
      <c r="F11" s="39"/>
      <c r="G11" s="72">
        <v>44.22</v>
      </c>
      <c r="H11" s="78">
        <v>1</v>
      </c>
      <c r="I11" s="78"/>
      <c r="J11" s="78"/>
      <c r="K11" s="4">
        <f t="shared" si="1"/>
        <v>4.2833333333333332</v>
      </c>
      <c r="L11" s="4">
        <f t="shared" si="2"/>
        <v>189.40899999999999</v>
      </c>
      <c r="M11" s="12"/>
      <c r="N11" s="12"/>
      <c r="O11" s="4" t="e">
        <f t="shared" si="0"/>
        <v>#DIV/0!</v>
      </c>
      <c r="P11" s="44" t="s">
        <v>102</v>
      </c>
    </row>
    <row r="12" spans="1:16" ht="15.75" thickBot="1">
      <c r="A12" s="50" t="s">
        <v>69</v>
      </c>
      <c r="B12" s="51" t="s">
        <v>115</v>
      </c>
      <c r="C12" s="112" t="s">
        <v>24</v>
      </c>
      <c r="D12" s="52"/>
      <c r="E12" s="52"/>
      <c r="F12" s="52"/>
      <c r="G12" s="53">
        <v>56.73</v>
      </c>
      <c r="H12" s="68">
        <v>1</v>
      </c>
      <c r="I12" s="68"/>
      <c r="J12" s="68"/>
      <c r="K12" s="5">
        <f t="shared" si="1"/>
        <v>4.2833333333333332</v>
      </c>
      <c r="L12" s="5">
        <f t="shared" si="2"/>
        <v>242.99349999999998</v>
      </c>
      <c r="M12" s="14"/>
      <c r="N12" s="14"/>
      <c r="O12" s="5" t="e">
        <f t="shared" si="0"/>
        <v>#DIV/0!</v>
      </c>
      <c r="P12" s="113" t="s">
        <v>102</v>
      </c>
    </row>
    <row r="13" spans="1:16">
      <c r="M13" s="117"/>
      <c r="N13" s="117"/>
    </row>
    <row r="14" spans="1:16" ht="15.75" thickBot="1">
      <c r="A14" s="6" t="s">
        <v>36</v>
      </c>
      <c r="B14" s="7"/>
      <c r="C14" s="7"/>
      <c r="M14" s="117"/>
      <c r="N14" s="117"/>
    </row>
    <row r="15" spans="1:16" ht="15.75" thickBot="1">
      <c r="A15" s="59" t="s">
        <v>86</v>
      </c>
      <c r="B15" s="60" t="s">
        <v>22</v>
      </c>
      <c r="C15" s="114" t="s">
        <v>18</v>
      </c>
      <c r="D15" s="115"/>
      <c r="E15" s="115"/>
      <c r="F15" s="115"/>
      <c r="G15" s="62">
        <v>11.32</v>
      </c>
      <c r="H15" s="61">
        <v>5</v>
      </c>
      <c r="I15" s="61"/>
      <c r="J15" s="61"/>
      <c r="K15" s="13">
        <f>257/12/5*H15</f>
        <v>21.416666666666664</v>
      </c>
      <c r="L15" s="13">
        <f t="shared" ref="L15" si="3">G15*K15</f>
        <v>242.43666666666664</v>
      </c>
      <c r="M15" s="28"/>
      <c r="N15" s="28"/>
      <c r="O15" s="13" t="e">
        <f t="shared" ref="O15" si="4">L15/M15*N15</f>
        <v>#DIV/0!</v>
      </c>
      <c r="P15" s="63" t="s">
        <v>104</v>
      </c>
    </row>
    <row r="16" spans="1:16">
      <c r="F16" s="116" t="s">
        <v>116</v>
      </c>
      <c r="G16" s="277">
        <f>SUM(G5:G15)</f>
        <v>182.14</v>
      </c>
      <c r="N16" s="116" t="s">
        <v>116</v>
      </c>
      <c r="O16" s="58" t="e">
        <f>SUM(O5:O15)</f>
        <v>#DIV/0!</v>
      </c>
    </row>
    <row r="19" spans="1:15">
      <c r="A19" s="16" t="s">
        <v>88</v>
      </c>
      <c r="B19" s="16"/>
      <c r="C19" s="17"/>
      <c r="D19" s="17"/>
      <c r="E19" s="18"/>
      <c r="F19" s="16"/>
      <c r="G19" s="16"/>
      <c r="H19" s="16"/>
      <c r="I19" s="16"/>
      <c r="J19" s="16"/>
      <c r="K19" s="16"/>
      <c r="L19" s="16"/>
      <c r="M19" s="16"/>
      <c r="N19" s="18"/>
      <c r="O19" s="19"/>
    </row>
    <row r="20" spans="1:15">
      <c r="A20" s="16" t="s">
        <v>89</v>
      </c>
      <c r="B20" s="16"/>
      <c r="C20" s="17"/>
      <c r="D20" s="17"/>
      <c r="E20" s="18"/>
      <c r="F20" s="16"/>
      <c r="G20" s="16"/>
      <c r="H20" s="16"/>
      <c r="I20" s="16"/>
      <c r="J20" s="16"/>
      <c r="K20" s="16"/>
      <c r="L20" s="16"/>
      <c r="M20" s="16"/>
      <c r="N20" s="18"/>
      <c r="O20" s="19"/>
    </row>
    <row r="21" spans="1:15">
      <c r="A21" s="16"/>
      <c r="B21" s="16"/>
      <c r="C21" s="16"/>
      <c r="D21" s="16"/>
      <c r="E21" s="18"/>
      <c r="F21" s="16"/>
      <c r="G21" s="16"/>
      <c r="H21" s="16"/>
      <c r="I21" s="16"/>
      <c r="J21" s="16"/>
      <c r="K21" s="16"/>
      <c r="L21" s="16"/>
      <c r="M21" s="16"/>
      <c r="N21" s="18"/>
      <c r="O21" s="19"/>
    </row>
    <row r="22" spans="1:1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9"/>
    </row>
    <row r="23" spans="1:15">
      <c r="A23" s="94" t="s">
        <v>90</v>
      </c>
      <c r="B23" s="95" t="s">
        <v>91</v>
      </c>
      <c r="O23" s="96"/>
    </row>
    <row r="24" spans="1:15" ht="15.75" thickBot="1">
      <c r="A24" s="97" t="s">
        <v>92</v>
      </c>
      <c r="B24" s="95" t="s">
        <v>93</v>
      </c>
      <c r="O24" s="96"/>
    </row>
    <row r="25" spans="1:15">
      <c r="A25" s="98" t="s">
        <v>94</v>
      </c>
      <c r="B25" s="95" t="s">
        <v>95</v>
      </c>
      <c r="O25" s="96"/>
    </row>
    <row r="26" spans="1:15">
      <c r="A26" s="99" t="s">
        <v>96</v>
      </c>
      <c r="B26" s="95" t="s">
        <v>97</v>
      </c>
      <c r="O26" s="96"/>
    </row>
    <row r="27" spans="1:15">
      <c r="A27" s="100" t="s">
        <v>98</v>
      </c>
      <c r="B27" s="95" t="s">
        <v>99</v>
      </c>
      <c r="O27" s="96"/>
    </row>
    <row r="28" spans="1:15">
      <c r="A28" s="101" t="s">
        <v>100</v>
      </c>
      <c r="B28" s="95" t="s">
        <v>101</v>
      </c>
      <c r="O28" s="96"/>
    </row>
  </sheetData>
  <sheetProtection algorithmName="SHA-512" hashValue="wnYc/UEtE083vcVAG77i/vRTWw/ghPr23uUYuaQes+9++o6z31wmjL5sXWMJ7sUKfW1Y4jJHxzQ3hiiVQgLyvg==" saltValue="Qf8Lugp4RU2adhkktVfbcw==" spinCount="100000" sheet="1" objects="1" scenarios="1"/>
  <mergeCells count="7">
    <mergeCell ref="H2:O2"/>
    <mergeCell ref="A1:P1"/>
    <mergeCell ref="A2:A3"/>
    <mergeCell ref="B2:B3"/>
    <mergeCell ref="C2:C3"/>
    <mergeCell ref="D2:F2"/>
    <mergeCell ref="G2:G3"/>
  </mergeCells>
  <pageMargins left="0.7" right="0.7" top="0.78740157499999996" bottom="0.78740157499999996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Gesamtkalkulation</vt:lpstr>
      <vt:lpstr>Hauptgebäude</vt:lpstr>
      <vt:lpstr>Veterinäramt</vt:lpstr>
      <vt:lpstr>FTZ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Hübner Marvin</dc:creator>
  <cp:lastModifiedBy>Schulze Manuela</cp:lastModifiedBy>
  <cp:lastPrinted>2024-07-15T09:22:19Z</cp:lastPrinted>
  <dcterms:created xsi:type="dcterms:W3CDTF">2024-07-05T05:37:59Z</dcterms:created>
  <dcterms:modified xsi:type="dcterms:W3CDTF">2024-07-31T07:48:27Z</dcterms:modified>
</cp:coreProperties>
</file>