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DieseArbeitsmappe"/>
  <mc:AlternateContent xmlns:mc="http://schemas.openxmlformats.org/markup-compatibility/2006">
    <mc:Choice Requires="x15">
      <x15ac:absPath xmlns:x15ac="http://schemas.microsoft.com/office/spreadsheetml/2010/11/ac" url="T:\Vergabeverfahren\Amt 40\40.32-428180_2023_Reinigung\7.2.1 Vergabeunterlagen\1.2 Vergabeunterlagen\"/>
    </mc:Choice>
  </mc:AlternateContent>
  <bookViews>
    <workbookView xWindow="0" yWindow="0" windowWidth="28800" windowHeight="12300" tabRatio="680" activeTab="1"/>
  </bookViews>
  <sheets>
    <sheet name="Eignung" sheetId="42" r:id="rId1"/>
    <sheet name="Stundenverrechnungssatz" sheetId="6" r:id="rId2"/>
    <sheet name="Raumgruppen" sheetId="7" r:id="rId3"/>
    <sheet name="Einzelraumkalkulation" sheetId="8" r:id="rId4"/>
    <sheet name="Grundreinigung" sheetId="43" r:id="rId5"/>
    <sheet name="Glasreinigung" sheetId="44" r:id="rId6"/>
    <sheet name="Regiearbeiten" sheetId="45" r:id="rId7"/>
    <sheet name="Angebot" sheetId="37" r:id="rId8"/>
  </sheets>
  <definedNames>
    <definedName name="_xlnm._FilterDatabase" localSheetId="7" hidden="1">Angebot!$A$9:$J$9</definedName>
    <definedName name="_xlnm._FilterDatabase" localSheetId="3" hidden="1">Einzelraumkalkulation!$A$6:$U$691</definedName>
    <definedName name="_xlnm._FilterDatabase" localSheetId="2" hidden="1">Raumgruppen!$A$7:$H$7</definedName>
    <definedName name="Auftraggeber">Eignung!$A$1</definedName>
    <definedName name="_xlnm.Print_Area" localSheetId="7">Angebot!$A$5:$H$34</definedName>
    <definedName name="_xlnm.Print_Area" localSheetId="0">Eignung!$A$5:$B$90</definedName>
    <definedName name="_xlnm.Print_Area" localSheetId="3">Einzelraumkalkulation!$A$4:$R$691</definedName>
    <definedName name="_xlnm.Print_Area" localSheetId="5">Glasreinigung!$A$4:$H$29</definedName>
    <definedName name="_xlnm.Print_Area" localSheetId="4">Grundreinigung!$A$4:$H$21</definedName>
    <definedName name="_xlnm.Print_Area" localSheetId="2">Raumgruppen!$A$5:$H$61</definedName>
    <definedName name="_xlnm.Print_Area" localSheetId="6">Regiearbeiten!$A$4:$E$23</definedName>
    <definedName name="_xlnm.Print_Area" localSheetId="1">Stundenverrechnungssatz!$A$5:$M$51</definedName>
    <definedName name="_xlnm.Print_Titles" localSheetId="3">Einzelraumkalkulation!$6:$6</definedName>
    <definedName name="_xlnm.Print_Titles" localSheetId="2">Raumgruppen!$7:$7</definedName>
    <definedName name="ERK_Daten">Einzelraumkalkulation!$I$6:$Q$6</definedName>
    <definedName name="Leistung" localSheetId="5">Eignung!#REF!</definedName>
    <definedName name="Leistung" localSheetId="4">Eignung!#REF!</definedName>
    <definedName name="Leistung" localSheetId="6">Eignung!#REF!</definedName>
    <definedName name="Leistung">Eignung!#REF!</definedName>
    <definedName name="Leistungsgegenstand">Eignung!$A$2</definedName>
    <definedName name="Reinigungstage">#REF!</definedName>
    <definedName name="SVS" localSheetId="0">Eignung!#REF!</definedName>
    <definedName name="SVS">Stundenverrechnungssatz!$C$48</definedName>
    <definedName name="SVSErsch" localSheetId="0">Eignung!#REF!</definedName>
    <definedName name="SVSErsch" localSheetId="5">Stundenverrechnungssatz!#REF!</definedName>
    <definedName name="SVSErsch" localSheetId="4">Stundenverrechnungssatz!#REF!</definedName>
    <definedName name="SVSErsch" localSheetId="6">Stundenverrechnungssatz!#REF!</definedName>
    <definedName name="SVSErsch">Stundenverrechnungssatz!#REF!</definedName>
    <definedName name="SVSErschSo" localSheetId="0">Eignung!#REF!</definedName>
    <definedName name="SVSErschSo" localSheetId="5">Stundenverrechnungssatz!#REF!</definedName>
    <definedName name="SVSErschSo" localSheetId="4">Stundenverrechnungssatz!#REF!</definedName>
    <definedName name="SVSErschSo" localSheetId="6">Stundenverrechnungssatz!#REF!</definedName>
    <definedName name="SVSErschSo">Stundenverrechnungssatz!#REF!</definedName>
    <definedName name="SVSFried" localSheetId="0">Eignung!#REF!</definedName>
    <definedName name="SVSFried" localSheetId="5">Stundenverrechnungssatz!#REF!</definedName>
    <definedName name="SVSFried" localSheetId="4">Stundenverrechnungssatz!#REF!</definedName>
    <definedName name="SVSFried" localSheetId="6">Stundenverrechnungssatz!#REF!</definedName>
    <definedName name="SVSFried">Stundenverrechnungssatz!#REF!</definedName>
    <definedName name="SVSg" localSheetId="0">Eignung!#REF!</definedName>
    <definedName name="SVSg">Stundenverrechnungssatz!$E$48</definedName>
    <definedName name="SVSSo" localSheetId="0">Eignung!#REF!</definedName>
    <definedName name="SVSSo">Stundenverrechnungssatz!$C$51</definedName>
    <definedName name="Vorgaben">Raumgruppen!$B$8:$E$270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4" l="1"/>
  <c r="H10" i="44"/>
  <c r="H11" i="44"/>
  <c r="H12" i="44"/>
  <c r="H13" i="44"/>
  <c r="H14" i="44"/>
  <c r="H15" i="44"/>
  <c r="H16" i="44"/>
  <c r="H17" i="44"/>
  <c r="H18" i="44"/>
  <c r="H19" i="44"/>
  <c r="H20" i="44"/>
  <c r="H21" i="44"/>
  <c r="H22" i="44"/>
  <c r="H23" i="44"/>
  <c r="H24" i="44"/>
  <c r="H25" i="44"/>
  <c r="H26" i="44"/>
  <c r="H8" i="44"/>
  <c r="C14" i="43"/>
  <c r="C15" i="43"/>
  <c r="C16" i="43"/>
  <c r="C17" i="43"/>
  <c r="C18" i="43"/>
  <c r="C19" i="43"/>
  <c r="C20" i="43"/>
  <c r="B34" i="37"/>
  <c r="E30" i="37"/>
  <c r="D30" i="37"/>
  <c r="E29" i="37"/>
  <c r="D29" i="37"/>
  <c r="E28" i="37"/>
  <c r="D28" i="37"/>
  <c r="E27" i="37"/>
  <c r="D27" i="37"/>
  <c r="E26" i="37"/>
  <c r="D26" i="37"/>
  <c r="E25" i="37"/>
  <c r="D25" i="37"/>
  <c r="E24" i="37"/>
  <c r="D24" i="37"/>
  <c r="A60" i="7"/>
  <c r="A62" i="7"/>
  <c r="H60" i="7" l="1"/>
  <c r="H62" i="7"/>
  <c r="U557" i="8"/>
  <c r="S557" i="8"/>
  <c r="U556" i="8"/>
  <c r="S556" i="8"/>
  <c r="U555" i="8"/>
  <c r="S555" i="8"/>
  <c r="U554" i="8"/>
  <c r="S554" i="8"/>
  <c r="E27" i="44"/>
  <c r="A64" i="7" l="1"/>
  <c r="A35" i="7"/>
  <c r="A29" i="7"/>
  <c r="A47" i="7"/>
  <c r="A55" i="7"/>
  <c r="A65" i="7"/>
  <c r="A43" i="7"/>
  <c r="A46" i="7"/>
  <c r="A44" i="7"/>
  <c r="A8" i="7"/>
  <c r="A56" i="7"/>
  <c r="A54" i="7"/>
  <c r="A61" i="7"/>
  <c r="A31" i="7"/>
  <c r="A21" i="7"/>
  <c r="A38" i="7"/>
  <c r="A49" i="7"/>
  <c r="A17" i="7"/>
  <c r="A25" i="7"/>
  <c r="A24" i="7"/>
  <c r="A52" i="7"/>
  <c r="A1" i="8"/>
  <c r="C8" i="43"/>
  <c r="C9" i="43"/>
  <c r="C10" i="43"/>
  <c r="C11" i="43"/>
  <c r="C12" i="43"/>
  <c r="C13" i="43"/>
  <c r="H44" i="7" l="1"/>
  <c r="H54" i="7"/>
  <c r="H38" i="7"/>
  <c r="H47" i="7"/>
  <c r="H61" i="7"/>
  <c r="H55" i="7"/>
  <c r="H64" i="7"/>
  <c r="H24" i="7"/>
  <c r="H46" i="7"/>
  <c r="H56" i="7"/>
  <c r="H43" i="7"/>
  <c r="H29" i="7"/>
  <c r="H52" i="7"/>
  <c r="H21" i="7"/>
  <c r="H25" i="7"/>
  <c r="H17" i="7"/>
  <c r="H49" i="7"/>
  <c r="H31" i="7"/>
  <c r="H8" i="7"/>
  <c r="H65" i="7"/>
  <c r="H35" i="7"/>
  <c r="D18" i="37"/>
  <c r="D19" i="37"/>
  <c r="D20" i="37"/>
  <c r="D21" i="37"/>
  <c r="D22" i="37"/>
  <c r="D23" i="37"/>
  <c r="D17" i="37"/>
  <c r="B32" i="37"/>
  <c r="E23" i="37"/>
  <c r="E22" i="37"/>
  <c r="E21" i="37"/>
  <c r="E20" i="37"/>
  <c r="E19" i="37"/>
  <c r="E18" i="37"/>
  <c r="B27" i="44"/>
  <c r="B21" i="43"/>
  <c r="S8" i="8" l="1"/>
  <c r="U8" i="8"/>
  <c r="S9" i="8"/>
  <c r="U9" i="8"/>
  <c r="S10" i="8"/>
  <c r="U10" i="8"/>
  <c r="S11" i="8"/>
  <c r="U11" i="8"/>
  <c r="S12" i="8"/>
  <c r="U12" i="8"/>
  <c r="P13" i="8"/>
  <c r="S13" i="8"/>
  <c r="U13" i="8"/>
  <c r="P14" i="8"/>
  <c r="S14" i="8"/>
  <c r="U14" i="8"/>
  <c r="P15" i="8"/>
  <c r="S15" i="8"/>
  <c r="U15" i="8"/>
  <c r="S16" i="8"/>
  <c r="U16" i="8"/>
  <c r="S17" i="8"/>
  <c r="U17" i="8"/>
  <c r="S18" i="8"/>
  <c r="U18" i="8"/>
  <c r="S19" i="8"/>
  <c r="U19" i="8"/>
  <c r="S20" i="8"/>
  <c r="U20" i="8"/>
  <c r="P21" i="8"/>
  <c r="S21" i="8"/>
  <c r="U21" i="8"/>
  <c r="P22" i="8"/>
  <c r="S22" i="8"/>
  <c r="U22" i="8"/>
  <c r="S23" i="8"/>
  <c r="U23" i="8"/>
  <c r="P24" i="8"/>
  <c r="S24" i="8"/>
  <c r="U24" i="8"/>
  <c r="S25" i="8"/>
  <c r="U25" i="8"/>
  <c r="S26" i="8"/>
  <c r="U26" i="8"/>
  <c r="P27" i="8"/>
  <c r="S27" i="8"/>
  <c r="U27" i="8"/>
  <c r="S28" i="8"/>
  <c r="U28" i="8"/>
  <c r="S29" i="8"/>
  <c r="U29" i="8"/>
  <c r="S30" i="8"/>
  <c r="U30" i="8"/>
  <c r="S31" i="8"/>
  <c r="U31" i="8"/>
  <c r="S32" i="8"/>
  <c r="U32" i="8"/>
  <c r="S33" i="8"/>
  <c r="U33" i="8"/>
  <c r="S34" i="8"/>
  <c r="U34" i="8"/>
  <c r="S35" i="8"/>
  <c r="U35" i="8"/>
  <c r="S36" i="8"/>
  <c r="U36" i="8"/>
  <c r="S37" i="8"/>
  <c r="U37" i="8"/>
  <c r="S38" i="8"/>
  <c r="U38" i="8"/>
  <c r="S39" i="8"/>
  <c r="U39" i="8"/>
  <c r="S40" i="8"/>
  <c r="U40" i="8"/>
  <c r="S41" i="8"/>
  <c r="U41" i="8"/>
  <c r="S42" i="8"/>
  <c r="U42" i="8"/>
  <c r="S43" i="8"/>
  <c r="U43" i="8"/>
  <c r="S44" i="8"/>
  <c r="U44" i="8"/>
  <c r="S45" i="8"/>
  <c r="U45" i="8"/>
  <c r="S46" i="8"/>
  <c r="U46" i="8"/>
  <c r="S47" i="8"/>
  <c r="U47" i="8"/>
  <c r="S48" i="8"/>
  <c r="U48" i="8"/>
  <c r="S49" i="8"/>
  <c r="U49" i="8"/>
  <c r="S50" i="8"/>
  <c r="U50" i="8"/>
  <c r="S51" i="8"/>
  <c r="U51" i="8"/>
  <c r="S52" i="8"/>
  <c r="U52" i="8"/>
  <c r="S53" i="8"/>
  <c r="U53" i="8"/>
  <c r="S54" i="8"/>
  <c r="U54" i="8"/>
  <c r="S55" i="8"/>
  <c r="U55" i="8"/>
  <c r="S56" i="8"/>
  <c r="U56" i="8"/>
  <c r="S57" i="8"/>
  <c r="U57" i="8"/>
  <c r="S58" i="8"/>
  <c r="U58" i="8"/>
  <c r="S59" i="8"/>
  <c r="U59" i="8"/>
  <c r="S60" i="8"/>
  <c r="U60" i="8"/>
  <c r="S61" i="8"/>
  <c r="U61" i="8"/>
  <c r="S62" i="8"/>
  <c r="U62" i="8"/>
  <c r="S63" i="8"/>
  <c r="U63" i="8"/>
  <c r="S64" i="8"/>
  <c r="U64" i="8"/>
  <c r="S65" i="8"/>
  <c r="U65" i="8"/>
  <c r="S66" i="8"/>
  <c r="U66" i="8"/>
  <c r="S67" i="8"/>
  <c r="U67" i="8"/>
  <c r="S68" i="8"/>
  <c r="U68" i="8"/>
  <c r="S69" i="8"/>
  <c r="U69" i="8"/>
  <c r="S70" i="8"/>
  <c r="U70" i="8"/>
  <c r="S71" i="8"/>
  <c r="U71" i="8"/>
  <c r="S72" i="8"/>
  <c r="U72" i="8"/>
  <c r="S73" i="8"/>
  <c r="U73" i="8"/>
  <c r="S74" i="8"/>
  <c r="U74" i="8"/>
  <c r="S75" i="8"/>
  <c r="U75" i="8"/>
  <c r="S76" i="8"/>
  <c r="U76" i="8"/>
  <c r="S77" i="8"/>
  <c r="U77" i="8"/>
  <c r="S78" i="8"/>
  <c r="U78" i="8"/>
  <c r="S79" i="8"/>
  <c r="U79" i="8"/>
  <c r="S80" i="8"/>
  <c r="U80" i="8"/>
  <c r="S81" i="8"/>
  <c r="U81" i="8"/>
  <c r="S82" i="8"/>
  <c r="U82" i="8"/>
  <c r="S83" i="8"/>
  <c r="U83" i="8"/>
  <c r="S84" i="8"/>
  <c r="U84" i="8"/>
  <c r="S85" i="8"/>
  <c r="U85" i="8"/>
  <c r="S86" i="8"/>
  <c r="U86" i="8"/>
  <c r="S87" i="8"/>
  <c r="U87" i="8"/>
  <c r="S88" i="8"/>
  <c r="U88" i="8"/>
  <c r="S89" i="8"/>
  <c r="U89" i="8"/>
  <c r="S90" i="8"/>
  <c r="U90" i="8"/>
  <c r="S91" i="8"/>
  <c r="U91" i="8"/>
  <c r="S92" i="8"/>
  <c r="U92" i="8"/>
  <c r="S93" i="8"/>
  <c r="U93" i="8"/>
  <c r="S94" i="8"/>
  <c r="U94" i="8"/>
  <c r="S95" i="8"/>
  <c r="U95" i="8"/>
  <c r="S96" i="8"/>
  <c r="U96" i="8"/>
  <c r="S97" i="8"/>
  <c r="U97" i="8"/>
  <c r="S98" i="8"/>
  <c r="U98" i="8"/>
  <c r="S99" i="8"/>
  <c r="U99" i="8"/>
  <c r="S100" i="8"/>
  <c r="U100" i="8"/>
  <c r="S101" i="8"/>
  <c r="U101" i="8"/>
  <c r="S102" i="8"/>
  <c r="U102" i="8"/>
  <c r="S103" i="8"/>
  <c r="U103" i="8"/>
  <c r="S104" i="8"/>
  <c r="U104" i="8"/>
  <c r="S105" i="8"/>
  <c r="U105" i="8"/>
  <c r="S106" i="8"/>
  <c r="U106" i="8"/>
  <c r="S107" i="8"/>
  <c r="U107" i="8"/>
  <c r="S108" i="8"/>
  <c r="U108" i="8"/>
  <c r="S109" i="8"/>
  <c r="U109" i="8"/>
  <c r="S110" i="8"/>
  <c r="U110" i="8"/>
  <c r="S111" i="8"/>
  <c r="U111" i="8"/>
  <c r="S112" i="8"/>
  <c r="U112" i="8"/>
  <c r="S113" i="8"/>
  <c r="U113" i="8"/>
  <c r="S114" i="8"/>
  <c r="U114" i="8"/>
  <c r="S115" i="8"/>
  <c r="U115" i="8"/>
  <c r="S116" i="8"/>
  <c r="U116" i="8"/>
  <c r="S117" i="8"/>
  <c r="U117" i="8"/>
  <c r="S118" i="8"/>
  <c r="U118" i="8"/>
  <c r="S119" i="8"/>
  <c r="U119" i="8"/>
  <c r="S120" i="8"/>
  <c r="U120" i="8"/>
  <c r="S121" i="8"/>
  <c r="U121" i="8"/>
  <c r="S122" i="8"/>
  <c r="U122" i="8"/>
  <c r="S123" i="8"/>
  <c r="U123" i="8"/>
  <c r="S124" i="8"/>
  <c r="U124" i="8"/>
  <c r="S125" i="8"/>
  <c r="U125" i="8"/>
  <c r="S126" i="8"/>
  <c r="U126" i="8"/>
  <c r="S127" i="8"/>
  <c r="U127" i="8"/>
  <c r="S128" i="8"/>
  <c r="U128" i="8"/>
  <c r="S129" i="8"/>
  <c r="U129" i="8"/>
  <c r="S130" i="8"/>
  <c r="U130" i="8"/>
  <c r="S131" i="8"/>
  <c r="U131" i="8"/>
  <c r="S132" i="8"/>
  <c r="U132" i="8"/>
  <c r="S133" i="8"/>
  <c r="U133" i="8"/>
  <c r="S134" i="8"/>
  <c r="U134" i="8"/>
  <c r="S135" i="8"/>
  <c r="U135" i="8"/>
  <c r="S136" i="8"/>
  <c r="U136" i="8"/>
  <c r="S137" i="8"/>
  <c r="U137" i="8"/>
  <c r="S138" i="8"/>
  <c r="U138" i="8"/>
  <c r="S139" i="8"/>
  <c r="U139" i="8"/>
  <c r="S140" i="8"/>
  <c r="U140" i="8"/>
  <c r="S141" i="8"/>
  <c r="U141" i="8"/>
  <c r="S142" i="8"/>
  <c r="U142" i="8"/>
  <c r="S143" i="8"/>
  <c r="U143" i="8"/>
  <c r="S144" i="8"/>
  <c r="U144" i="8"/>
  <c r="S145" i="8"/>
  <c r="U145" i="8"/>
  <c r="P146" i="8"/>
  <c r="S146" i="8"/>
  <c r="U146" i="8"/>
  <c r="S147" i="8"/>
  <c r="U147" i="8"/>
  <c r="S148" i="8"/>
  <c r="U148" i="8"/>
  <c r="S149" i="8"/>
  <c r="U149" i="8"/>
  <c r="S150" i="8"/>
  <c r="U150" i="8"/>
  <c r="S151" i="8"/>
  <c r="U151" i="8"/>
  <c r="S152" i="8"/>
  <c r="U152" i="8"/>
  <c r="S153" i="8"/>
  <c r="U153" i="8"/>
  <c r="S154" i="8"/>
  <c r="U154" i="8"/>
  <c r="S155" i="8"/>
  <c r="U155" i="8"/>
  <c r="S156" i="8"/>
  <c r="U156" i="8"/>
  <c r="S157" i="8"/>
  <c r="U157" i="8"/>
  <c r="P158" i="8"/>
  <c r="S158" i="8"/>
  <c r="U158" i="8"/>
  <c r="S159" i="8"/>
  <c r="U159" i="8"/>
  <c r="S160" i="8"/>
  <c r="U160" i="8"/>
  <c r="P161" i="8"/>
  <c r="S161" i="8"/>
  <c r="U161" i="8"/>
  <c r="P162" i="8"/>
  <c r="S162" i="8"/>
  <c r="U162" i="8"/>
  <c r="P163" i="8"/>
  <c r="S163" i="8"/>
  <c r="U163" i="8"/>
  <c r="P164" i="8"/>
  <c r="S164" i="8"/>
  <c r="U164" i="8"/>
  <c r="P165" i="8"/>
  <c r="S165" i="8"/>
  <c r="U165" i="8"/>
  <c r="P166" i="8"/>
  <c r="S166" i="8"/>
  <c r="U166" i="8"/>
  <c r="S167" i="8"/>
  <c r="U167" i="8"/>
  <c r="S168" i="8"/>
  <c r="U168" i="8"/>
  <c r="S169" i="8"/>
  <c r="U169" i="8"/>
  <c r="S170" i="8"/>
  <c r="U170" i="8"/>
  <c r="S171" i="8"/>
  <c r="U171" i="8"/>
  <c r="S172" i="8"/>
  <c r="U172" i="8"/>
  <c r="S173" i="8"/>
  <c r="U173" i="8"/>
  <c r="S174" i="8"/>
  <c r="U174" i="8"/>
  <c r="S175" i="8"/>
  <c r="U175" i="8"/>
  <c r="S176" i="8"/>
  <c r="U176" i="8"/>
  <c r="S177" i="8"/>
  <c r="U177" i="8"/>
  <c r="S178" i="8"/>
  <c r="U178" i="8"/>
  <c r="S179" i="8"/>
  <c r="U179" i="8"/>
  <c r="S180" i="8"/>
  <c r="U180" i="8"/>
  <c r="S181" i="8"/>
  <c r="U181" i="8"/>
  <c r="S182" i="8"/>
  <c r="U182" i="8"/>
  <c r="S183" i="8"/>
  <c r="U183" i="8"/>
  <c r="S184" i="8"/>
  <c r="U184" i="8"/>
  <c r="S185" i="8"/>
  <c r="U185" i="8"/>
  <c r="S186" i="8"/>
  <c r="U186" i="8"/>
  <c r="S187" i="8"/>
  <c r="U187" i="8"/>
  <c r="S188" i="8"/>
  <c r="U188" i="8"/>
  <c r="S189" i="8"/>
  <c r="U189" i="8"/>
  <c r="S190" i="8"/>
  <c r="U190" i="8"/>
  <c r="S191" i="8"/>
  <c r="U191" i="8"/>
  <c r="S192" i="8"/>
  <c r="U192" i="8"/>
  <c r="S193" i="8"/>
  <c r="U193" i="8"/>
  <c r="S194" i="8"/>
  <c r="U194" i="8"/>
  <c r="S195" i="8"/>
  <c r="U195" i="8"/>
  <c r="S196" i="8"/>
  <c r="U196" i="8"/>
  <c r="S197" i="8"/>
  <c r="U197" i="8"/>
  <c r="S198" i="8"/>
  <c r="U198" i="8"/>
  <c r="S199" i="8"/>
  <c r="U199" i="8"/>
  <c r="S200" i="8"/>
  <c r="U200" i="8"/>
  <c r="S201" i="8"/>
  <c r="U201" i="8"/>
  <c r="S202" i="8"/>
  <c r="U202" i="8"/>
  <c r="S203" i="8"/>
  <c r="U203" i="8"/>
  <c r="S204" i="8"/>
  <c r="U204" i="8"/>
  <c r="S205" i="8"/>
  <c r="U205" i="8"/>
  <c r="S206" i="8"/>
  <c r="U206" i="8"/>
  <c r="S207" i="8"/>
  <c r="U207" i="8"/>
  <c r="S208" i="8"/>
  <c r="U208" i="8"/>
  <c r="S209" i="8"/>
  <c r="U209" i="8"/>
  <c r="S210" i="8"/>
  <c r="U210" i="8"/>
  <c r="S211" i="8"/>
  <c r="U211" i="8"/>
  <c r="S212" i="8"/>
  <c r="U212" i="8"/>
  <c r="S213" i="8"/>
  <c r="U213" i="8"/>
  <c r="S214" i="8"/>
  <c r="U214" i="8"/>
  <c r="S215" i="8"/>
  <c r="U215" i="8"/>
  <c r="S216" i="8"/>
  <c r="U216" i="8"/>
  <c r="S217" i="8"/>
  <c r="U217" i="8"/>
  <c r="S218" i="8"/>
  <c r="U218" i="8"/>
  <c r="S219" i="8"/>
  <c r="U219" i="8"/>
  <c r="P220" i="8"/>
  <c r="S220" i="8"/>
  <c r="U220" i="8"/>
  <c r="S221" i="8"/>
  <c r="U221" i="8"/>
  <c r="S222" i="8"/>
  <c r="U222" i="8"/>
  <c r="S223" i="8"/>
  <c r="U223" i="8"/>
  <c r="S224" i="8"/>
  <c r="U224" i="8"/>
  <c r="S225" i="8"/>
  <c r="U225" i="8"/>
  <c r="S226" i="8"/>
  <c r="U226" i="8"/>
  <c r="S227" i="8"/>
  <c r="U227" i="8"/>
  <c r="S228" i="8"/>
  <c r="U228" i="8"/>
  <c r="S229" i="8"/>
  <c r="U229" i="8"/>
  <c r="S230" i="8"/>
  <c r="U230" i="8"/>
  <c r="S231" i="8"/>
  <c r="U231" i="8"/>
  <c r="S232" i="8"/>
  <c r="U232" i="8"/>
  <c r="S233" i="8"/>
  <c r="U233" i="8"/>
  <c r="S234" i="8"/>
  <c r="U234" i="8"/>
  <c r="S235" i="8"/>
  <c r="U235" i="8"/>
  <c r="S236" i="8"/>
  <c r="U236" i="8"/>
  <c r="S237" i="8"/>
  <c r="U237" i="8"/>
  <c r="S238" i="8"/>
  <c r="U238" i="8"/>
  <c r="S239" i="8"/>
  <c r="U239" i="8"/>
  <c r="P240" i="8"/>
  <c r="S240" i="8"/>
  <c r="U240" i="8"/>
  <c r="P241" i="8"/>
  <c r="S241" i="8"/>
  <c r="U241" i="8"/>
  <c r="S242" i="8"/>
  <c r="U242" i="8"/>
  <c r="S243" i="8"/>
  <c r="U243" i="8"/>
  <c r="S244" i="8"/>
  <c r="U244" i="8"/>
  <c r="S245" i="8"/>
  <c r="U245" i="8"/>
  <c r="S246" i="8"/>
  <c r="U246" i="8"/>
  <c r="S247" i="8"/>
  <c r="U247" i="8"/>
  <c r="S248" i="8"/>
  <c r="U248" i="8"/>
  <c r="S249" i="8"/>
  <c r="U249" i="8"/>
  <c r="S250" i="8"/>
  <c r="U250" i="8"/>
  <c r="S251" i="8"/>
  <c r="U251" i="8"/>
  <c r="S252" i="8"/>
  <c r="U252" i="8"/>
  <c r="S253" i="8"/>
  <c r="U253" i="8"/>
  <c r="S254" i="8"/>
  <c r="U254" i="8"/>
  <c r="S255" i="8"/>
  <c r="U255" i="8"/>
  <c r="S256" i="8"/>
  <c r="U256" i="8"/>
  <c r="S257" i="8"/>
  <c r="U257" i="8"/>
  <c r="S258" i="8"/>
  <c r="U258" i="8"/>
  <c r="S259" i="8"/>
  <c r="U259" i="8"/>
  <c r="S260" i="8"/>
  <c r="U260" i="8"/>
  <c r="S261" i="8"/>
  <c r="U261" i="8"/>
  <c r="S262" i="8"/>
  <c r="U262" i="8"/>
  <c r="S263" i="8"/>
  <c r="U263" i="8"/>
  <c r="S264" i="8"/>
  <c r="U264" i="8"/>
  <c r="S265" i="8"/>
  <c r="U265" i="8"/>
  <c r="S266" i="8"/>
  <c r="U266" i="8"/>
  <c r="S267" i="8"/>
  <c r="U267" i="8"/>
  <c r="S268" i="8"/>
  <c r="U268" i="8"/>
  <c r="S269" i="8"/>
  <c r="U269" i="8"/>
  <c r="S270" i="8"/>
  <c r="U270" i="8"/>
  <c r="S271" i="8"/>
  <c r="U271" i="8"/>
  <c r="S272" i="8"/>
  <c r="U272" i="8"/>
  <c r="S273" i="8"/>
  <c r="U273" i="8"/>
  <c r="S274" i="8"/>
  <c r="U274" i="8"/>
  <c r="S275" i="8"/>
  <c r="U275" i="8"/>
  <c r="S276" i="8"/>
  <c r="U276" i="8"/>
  <c r="S277" i="8"/>
  <c r="U277" i="8"/>
  <c r="S278" i="8"/>
  <c r="U278" i="8"/>
  <c r="S279" i="8"/>
  <c r="U279" i="8"/>
  <c r="S280" i="8"/>
  <c r="U280" i="8"/>
  <c r="S281" i="8"/>
  <c r="U281" i="8"/>
  <c r="S282" i="8"/>
  <c r="U282" i="8"/>
  <c r="S283" i="8"/>
  <c r="U283" i="8"/>
  <c r="S284" i="8"/>
  <c r="U284" i="8"/>
  <c r="S285" i="8"/>
  <c r="U285" i="8"/>
  <c r="S286" i="8"/>
  <c r="U286" i="8"/>
  <c r="S287" i="8"/>
  <c r="U287" i="8"/>
  <c r="S288" i="8"/>
  <c r="U288" i="8"/>
  <c r="S289" i="8"/>
  <c r="U289" i="8"/>
  <c r="S290" i="8"/>
  <c r="U290" i="8"/>
  <c r="S291" i="8"/>
  <c r="U291" i="8"/>
  <c r="S292" i="8"/>
  <c r="U292" i="8"/>
  <c r="S293" i="8"/>
  <c r="U293" i="8"/>
  <c r="S294" i="8"/>
  <c r="U294" i="8"/>
  <c r="S295" i="8"/>
  <c r="U295" i="8"/>
  <c r="S296" i="8"/>
  <c r="U296" i="8"/>
  <c r="S297" i="8"/>
  <c r="U297" i="8"/>
  <c r="S298" i="8"/>
  <c r="U298" i="8"/>
  <c r="S299" i="8"/>
  <c r="U299" i="8"/>
  <c r="S300" i="8"/>
  <c r="U300" i="8"/>
  <c r="S301" i="8"/>
  <c r="U301" i="8"/>
  <c r="S302" i="8"/>
  <c r="U302" i="8"/>
  <c r="S303" i="8"/>
  <c r="U303" i="8"/>
  <c r="S304" i="8"/>
  <c r="U304" i="8"/>
  <c r="S305" i="8"/>
  <c r="U305" i="8"/>
  <c r="S306" i="8"/>
  <c r="U306" i="8"/>
  <c r="S307" i="8"/>
  <c r="U307" i="8"/>
  <c r="S308" i="8"/>
  <c r="U308" i="8"/>
  <c r="S309" i="8"/>
  <c r="U309" i="8"/>
  <c r="S310" i="8"/>
  <c r="U310" i="8"/>
  <c r="S311" i="8"/>
  <c r="U311" i="8"/>
  <c r="S312" i="8"/>
  <c r="U312" i="8"/>
  <c r="P313" i="8"/>
  <c r="S313" i="8"/>
  <c r="U313" i="8"/>
  <c r="P314" i="8"/>
  <c r="S314" i="8"/>
  <c r="U314" i="8"/>
  <c r="S315" i="8"/>
  <c r="U315" i="8"/>
  <c r="S316" i="8"/>
  <c r="U316" i="8"/>
  <c r="S317" i="8"/>
  <c r="U317" i="8"/>
  <c r="S318" i="8"/>
  <c r="U318" i="8"/>
  <c r="S319" i="8"/>
  <c r="U319" i="8"/>
  <c r="P320" i="8"/>
  <c r="S320" i="8"/>
  <c r="U320" i="8"/>
  <c r="S321" i="8"/>
  <c r="U321" i="8"/>
  <c r="P322" i="8"/>
  <c r="S322" i="8"/>
  <c r="U322" i="8"/>
  <c r="P323" i="8"/>
  <c r="S323" i="8"/>
  <c r="U323" i="8"/>
  <c r="P324" i="8"/>
  <c r="S324" i="8"/>
  <c r="U324" i="8"/>
  <c r="S325" i="8"/>
  <c r="U325" i="8"/>
  <c r="S326" i="8"/>
  <c r="U326" i="8"/>
  <c r="S327" i="8"/>
  <c r="U327" i="8"/>
  <c r="S328" i="8"/>
  <c r="U328" i="8"/>
  <c r="S329" i="8"/>
  <c r="U329" i="8"/>
  <c r="S330" i="8"/>
  <c r="U330" i="8"/>
  <c r="S331" i="8"/>
  <c r="U331" i="8"/>
  <c r="S332" i="8"/>
  <c r="U332" i="8"/>
  <c r="S333" i="8"/>
  <c r="U333" i="8"/>
  <c r="S334" i="8"/>
  <c r="U334" i="8"/>
  <c r="S335" i="8"/>
  <c r="U335" i="8"/>
  <c r="S336" i="8"/>
  <c r="U336" i="8"/>
  <c r="S337" i="8"/>
  <c r="U337" i="8"/>
  <c r="S338" i="8"/>
  <c r="U338" i="8"/>
  <c r="S339" i="8"/>
  <c r="U339" i="8"/>
  <c r="S340" i="8"/>
  <c r="U340" i="8"/>
  <c r="S341" i="8"/>
  <c r="U341" i="8"/>
  <c r="S342" i="8"/>
  <c r="U342" i="8"/>
  <c r="S343" i="8"/>
  <c r="U343" i="8"/>
  <c r="S344" i="8"/>
  <c r="U344" i="8"/>
  <c r="S345" i="8"/>
  <c r="U345" i="8"/>
  <c r="S346" i="8"/>
  <c r="U346" i="8"/>
  <c r="S347" i="8"/>
  <c r="U347" i="8"/>
  <c r="S348" i="8"/>
  <c r="U348" i="8"/>
  <c r="S349" i="8"/>
  <c r="U349" i="8"/>
  <c r="S350" i="8"/>
  <c r="U350" i="8"/>
  <c r="S351" i="8"/>
  <c r="U351" i="8"/>
  <c r="S352" i="8"/>
  <c r="U352" i="8"/>
  <c r="S353" i="8"/>
  <c r="U353" i="8"/>
  <c r="S354" i="8"/>
  <c r="U354" i="8"/>
  <c r="S355" i="8"/>
  <c r="U355" i="8"/>
  <c r="S356" i="8"/>
  <c r="U356" i="8"/>
  <c r="S357" i="8"/>
  <c r="U357" i="8"/>
  <c r="S358" i="8"/>
  <c r="U358" i="8"/>
  <c r="S359" i="8"/>
  <c r="U359" i="8"/>
  <c r="S360" i="8"/>
  <c r="U360" i="8"/>
  <c r="S361" i="8"/>
  <c r="U361" i="8"/>
  <c r="S362" i="8"/>
  <c r="U362" i="8"/>
  <c r="S363" i="8"/>
  <c r="U363" i="8"/>
  <c r="S364" i="8"/>
  <c r="U364" i="8"/>
  <c r="S365" i="8"/>
  <c r="U365" i="8"/>
  <c r="S366" i="8"/>
  <c r="U366" i="8"/>
  <c r="S367" i="8"/>
  <c r="U367" i="8"/>
  <c r="S368" i="8"/>
  <c r="U368" i="8"/>
  <c r="S369" i="8"/>
  <c r="U369" i="8"/>
  <c r="S370" i="8"/>
  <c r="U370" i="8"/>
  <c r="S371" i="8"/>
  <c r="U371" i="8"/>
  <c r="S372" i="8"/>
  <c r="U372" i="8"/>
  <c r="S373" i="8"/>
  <c r="U373" i="8"/>
  <c r="S374" i="8"/>
  <c r="U374" i="8"/>
  <c r="S375" i="8"/>
  <c r="U375" i="8"/>
  <c r="S376" i="8"/>
  <c r="U376" i="8"/>
  <c r="S377" i="8"/>
  <c r="U377" i="8"/>
  <c r="S378" i="8"/>
  <c r="U378" i="8"/>
  <c r="S379" i="8"/>
  <c r="U379" i="8"/>
  <c r="S380" i="8"/>
  <c r="U380" i="8"/>
  <c r="S381" i="8"/>
  <c r="U381" i="8"/>
  <c r="S382" i="8"/>
  <c r="U382" i="8"/>
  <c r="S383" i="8"/>
  <c r="U383" i="8"/>
  <c r="S384" i="8"/>
  <c r="U384" i="8"/>
  <c r="S385" i="8"/>
  <c r="U385" i="8"/>
  <c r="S386" i="8"/>
  <c r="U386" i="8"/>
  <c r="S387" i="8"/>
  <c r="U387" i="8"/>
  <c r="S388" i="8"/>
  <c r="U388" i="8"/>
  <c r="S389" i="8"/>
  <c r="U389" i="8"/>
  <c r="S390" i="8"/>
  <c r="U390" i="8"/>
  <c r="S391" i="8"/>
  <c r="U391" i="8"/>
  <c r="S392" i="8"/>
  <c r="U392" i="8"/>
  <c r="S393" i="8"/>
  <c r="U393" i="8"/>
  <c r="S394" i="8"/>
  <c r="U394" i="8"/>
  <c r="S395" i="8"/>
  <c r="U395" i="8"/>
  <c r="S396" i="8"/>
  <c r="U396" i="8"/>
  <c r="S397" i="8"/>
  <c r="U397" i="8"/>
  <c r="S398" i="8"/>
  <c r="U398" i="8"/>
  <c r="S399" i="8"/>
  <c r="U399" i="8"/>
  <c r="S400" i="8"/>
  <c r="U400" i="8"/>
  <c r="S401" i="8"/>
  <c r="U401" i="8"/>
  <c r="S402" i="8"/>
  <c r="U402" i="8"/>
  <c r="S403" i="8"/>
  <c r="U403" i="8"/>
  <c r="S404" i="8"/>
  <c r="U404" i="8"/>
  <c r="S405" i="8"/>
  <c r="U405" i="8"/>
  <c r="S406" i="8"/>
  <c r="U406" i="8"/>
  <c r="S407" i="8"/>
  <c r="U407" i="8"/>
  <c r="S408" i="8"/>
  <c r="U408" i="8"/>
  <c r="S409" i="8"/>
  <c r="U409" i="8"/>
  <c r="S410" i="8"/>
  <c r="U410" i="8"/>
  <c r="S411" i="8"/>
  <c r="U411" i="8"/>
  <c r="S412" i="8"/>
  <c r="U412" i="8"/>
  <c r="S413" i="8"/>
  <c r="U413" i="8"/>
  <c r="S414" i="8"/>
  <c r="U414" i="8"/>
  <c r="S415" i="8"/>
  <c r="U415" i="8"/>
  <c r="S416" i="8"/>
  <c r="U416" i="8"/>
  <c r="S417" i="8"/>
  <c r="U417" i="8"/>
  <c r="S418" i="8"/>
  <c r="U418" i="8"/>
  <c r="S419" i="8"/>
  <c r="U419" i="8"/>
  <c r="S420" i="8"/>
  <c r="U420" i="8"/>
  <c r="S421" i="8"/>
  <c r="U421" i="8"/>
  <c r="S422" i="8"/>
  <c r="U422" i="8"/>
  <c r="S423" i="8"/>
  <c r="U423" i="8"/>
  <c r="S424" i="8"/>
  <c r="U424" i="8"/>
  <c r="S425" i="8"/>
  <c r="U425" i="8"/>
  <c r="S426" i="8"/>
  <c r="U426" i="8"/>
  <c r="S427" i="8"/>
  <c r="U427" i="8"/>
  <c r="S428" i="8"/>
  <c r="U428" i="8"/>
  <c r="S429" i="8"/>
  <c r="U429" i="8"/>
  <c r="S430" i="8"/>
  <c r="U430" i="8"/>
  <c r="S431" i="8"/>
  <c r="U431" i="8"/>
  <c r="S432" i="8"/>
  <c r="U432" i="8"/>
  <c r="S433" i="8"/>
  <c r="U433" i="8"/>
  <c r="S434" i="8"/>
  <c r="U434" i="8"/>
  <c r="P435" i="8"/>
  <c r="S435" i="8"/>
  <c r="U435" i="8"/>
  <c r="P436" i="8"/>
  <c r="S436" i="8"/>
  <c r="U436" i="8"/>
  <c r="S437" i="8"/>
  <c r="U437" i="8"/>
  <c r="S438" i="8"/>
  <c r="U438" i="8"/>
  <c r="S439" i="8"/>
  <c r="U439" i="8"/>
  <c r="S440" i="8"/>
  <c r="U440" i="8"/>
  <c r="S441" i="8"/>
  <c r="U441" i="8"/>
  <c r="S442" i="8"/>
  <c r="U442" i="8"/>
  <c r="S443" i="8"/>
  <c r="U443" i="8"/>
  <c r="S444" i="8"/>
  <c r="U444" i="8"/>
  <c r="S445" i="8"/>
  <c r="U445" i="8"/>
  <c r="S446" i="8"/>
  <c r="U446" i="8"/>
  <c r="S447" i="8"/>
  <c r="U447" i="8"/>
  <c r="S448" i="8"/>
  <c r="U448" i="8"/>
  <c r="S449" i="8"/>
  <c r="U449" i="8"/>
  <c r="S450" i="8"/>
  <c r="U450" i="8"/>
  <c r="S451" i="8"/>
  <c r="U451" i="8"/>
  <c r="S452" i="8"/>
  <c r="U452" i="8"/>
  <c r="S453" i="8"/>
  <c r="U453" i="8"/>
  <c r="S454" i="8"/>
  <c r="U454" i="8"/>
  <c r="S455" i="8"/>
  <c r="U455" i="8"/>
  <c r="S456" i="8"/>
  <c r="U456" i="8"/>
  <c r="S457" i="8"/>
  <c r="U457" i="8"/>
  <c r="S458" i="8"/>
  <c r="U458" i="8"/>
  <c r="S459" i="8"/>
  <c r="U459" i="8"/>
  <c r="S460" i="8"/>
  <c r="U460" i="8"/>
  <c r="S461" i="8"/>
  <c r="U461" i="8"/>
  <c r="S462" i="8"/>
  <c r="U462" i="8"/>
  <c r="S463" i="8"/>
  <c r="U463" i="8"/>
  <c r="S464" i="8"/>
  <c r="U464" i="8"/>
  <c r="S465" i="8"/>
  <c r="U465" i="8"/>
  <c r="S466" i="8"/>
  <c r="U466" i="8"/>
  <c r="S467" i="8"/>
  <c r="U467" i="8"/>
  <c r="S468" i="8"/>
  <c r="U468" i="8"/>
  <c r="S469" i="8"/>
  <c r="U469" i="8"/>
  <c r="S470" i="8"/>
  <c r="U470" i="8"/>
  <c r="S471" i="8"/>
  <c r="U471" i="8"/>
  <c r="S472" i="8"/>
  <c r="U472" i="8"/>
  <c r="S473" i="8"/>
  <c r="U473" i="8"/>
  <c r="S474" i="8"/>
  <c r="U474" i="8"/>
  <c r="S475" i="8"/>
  <c r="U475" i="8"/>
  <c r="S476" i="8"/>
  <c r="U476" i="8"/>
  <c r="S477" i="8"/>
  <c r="U477" i="8"/>
  <c r="S478" i="8"/>
  <c r="U478" i="8"/>
  <c r="S479" i="8"/>
  <c r="U479" i="8"/>
  <c r="S480" i="8"/>
  <c r="U480" i="8"/>
  <c r="S481" i="8"/>
  <c r="U481" i="8"/>
  <c r="S482" i="8"/>
  <c r="U482" i="8"/>
  <c r="S483" i="8"/>
  <c r="U483" i="8"/>
  <c r="S484" i="8"/>
  <c r="U484" i="8"/>
  <c r="S485" i="8"/>
  <c r="U485" i="8"/>
  <c r="S486" i="8"/>
  <c r="U486" i="8"/>
  <c r="S487" i="8"/>
  <c r="U487" i="8"/>
  <c r="S488" i="8"/>
  <c r="U488" i="8"/>
  <c r="S489" i="8"/>
  <c r="U489" i="8"/>
  <c r="S490" i="8"/>
  <c r="U490" i="8"/>
  <c r="S491" i="8"/>
  <c r="U491" i="8"/>
  <c r="S492" i="8"/>
  <c r="U492" i="8"/>
  <c r="S493" i="8"/>
  <c r="U493" i="8"/>
  <c r="S494" i="8"/>
  <c r="U494" i="8"/>
  <c r="S495" i="8"/>
  <c r="U495" i="8"/>
  <c r="S496" i="8"/>
  <c r="U496" i="8"/>
  <c r="S497" i="8"/>
  <c r="U497" i="8"/>
  <c r="S498" i="8"/>
  <c r="U498" i="8"/>
  <c r="S499" i="8"/>
  <c r="U499" i="8"/>
  <c r="S500" i="8"/>
  <c r="U500" i="8"/>
  <c r="S501" i="8"/>
  <c r="U501" i="8"/>
  <c r="S502" i="8"/>
  <c r="U502" i="8"/>
  <c r="S503" i="8"/>
  <c r="U503" i="8"/>
  <c r="S504" i="8"/>
  <c r="U504" i="8"/>
  <c r="S505" i="8"/>
  <c r="U505" i="8"/>
  <c r="S506" i="8"/>
  <c r="U506" i="8"/>
  <c r="S507" i="8"/>
  <c r="U507" i="8"/>
  <c r="S508" i="8"/>
  <c r="U508" i="8"/>
  <c r="S509" i="8"/>
  <c r="U509" i="8"/>
  <c r="S510" i="8"/>
  <c r="U510" i="8"/>
  <c r="S511" i="8"/>
  <c r="U511" i="8"/>
  <c r="S512" i="8"/>
  <c r="U512" i="8"/>
  <c r="S513" i="8"/>
  <c r="U513" i="8"/>
  <c r="S514" i="8"/>
  <c r="U514" i="8"/>
  <c r="S515" i="8"/>
  <c r="U515" i="8"/>
  <c r="S516" i="8"/>
  <c r="U516" i="8"/>
  <c r="S517" i="8"/>
  <c r="U517" i="8"/>
  <c r="S518" i="8"/>
  <c r="U518" i="8"/>
  <c r="S519" i="8"/>
  <c r="U519" i="8"/>
  <c r="S520" i="8"/>
  <c r="U520" i="8"/>
  <c r="S521" i="8"/>
  <c r="U521" i="8"/>
  <c r="S522" i="8"/>
  <c r="U522" i="8"/>
  <c r="S523" i="8"/>
  <c r="U523" i="8"/>
  <c r="S524" i="8"/>
  <c r="U524" i="8"/>
  <c r="S525" i="8"/>
  <c r="U525" i="8"/>
  <c r="S526" i="8"/>
  <c r="U526" i="8"/>
  <c r="S527" i="8"/>
  <c r="U527" i="8"/>
  <c r="S528" i="8"/>
  <c r="U528" i="8"/>
  <c r="S529" i="8"/>
  <c r="U529" i="8"/>
  <c r="S530" i="8"/>
  <c r="U530" i="8"/>
  <c r="S531" i="8"/>
  <c r="U531" i="8"/>
  <c r="S532" i="8"/>
  <c r="U532" i="8"/>
  <c r="S533" i="8"/>
  <c r="U533" i="8"/>
  <c r="S534" i="8"/>
  <c r="U534" i="8"/>
  <c r="S535" i="8"/>
  <c r="U535" i="8"/>
  <c r="S536" i="8"/>
  <c r="U536" i="8"/>
  <c r="S537" i="8"/>
  <c r="U537" i="8"/>
  <c r="S538" i="8"/>
  <c r="U538" i="8"/>
  <c r="S539" i="8"/>
  <c r="U539" i="8"/>
  <c r="S540" i="8"/>
  <c r="U540" i="8"/>
  <c r="S541" i="8"/>
  <c r="U541" i="8"/>
  <c r="S542" i="8"/>
  <c r="U542" i="8"/>
  <c r="S543" i="8"/>
  <c r="U543" i="8"/>
  <c r="S544" i="8"/>
  <c r="U544" i="8"/>
  <c r="P545" i="8"/>
  <c r="S545" i="8"/>
  <c r="U545" i="8"/>
  <c r="S546" i="8"/>
  <c r="U546" i="8"/>
  <c r="S547" i="8"/>
  <c r="U547" i="8"/>
  <c r="S548" i="8"/>
  <c r="U548" i="8"/>
  <c r="S549" i="8"/>
  <c r="U549" i="8"/>
  <c r="S550" i="8"/>
  <c r="U550" i="8"/>
  <c r="S551" i="8"/>
  <c r="U551" i="8"/>
  <c r="S552" i="8"/>
  <c r="U552" i="8"/>
  <c r="S553" i="8"/>
  <c r="U553" i="8"/>
  <c r="S558" i="8"/>
  <c r="U558" i="8"/>
  <c r="S559" i="8"/>
  <c r="U559" i="8"/>
  <c r="P560" i="8"/>
  <c r="S560" i="8"/>
  <c r="U560" i="8"/>
  <c r="S561" i="8"/>
  <c r="U561" i="8"/>
  <c r="S562" i="8"/>
  <c r="U562" i="8"/>
  <c r="S563" i="8"/>
  <c r="U563" i="8"/>
  <c r="S564" i="8"/>
  <c r="U564" i="8"/>
  <c r="S565" i="8"/>
  <c r="U565" i="8"/>
  <c r="S566" i="8"/>
  <c r="U566" i="8"/>
  <c r="S567" i="8"/>
  <c r="U567" i="8"/>
  <c r="S568" i="8"/>
  <c r="U568" i="8"/>
  <c r="S569" i="8"/>
  <c r="U569" i="8"/>
  <c r="S570" i="8"/>
  <c r="U570" i="8"/>
  <c r="S571" i="8"/>
  <c r="U571" i="8"/>
  <c r="S572" i="8"/>
  <c r="U572" i="8"/>
  <c r="S573" i="8"/>
  <c r="U573" i="8"/>
  <c r="S574" i="8"/>
  <c r="U574" i="8"/>
  <c r="S575" i="8"/>
  <c r="U575" i="8"/>
  <c r="S576" i="8"/>
  <c r="U576" i="8"/>
  <c r="S577" i="8"/>
  <c r="U577" i="8"/>
  <c r="S578" i="8"/>
  <c r="U578" i="8"/>
  <c r="S579" i="8"/>
  <c r="U579" i="8"/>
  <c r="S580" i="8"/>
  <c r="U580" i="8"/>
  <c r="S581" i="8"/>
  <c r="U581" i="8"/>
  <c r="S582" i="8"/>
  <c r="U582" i="8"/>
  <c r="S583" i="8"/>
  <c r="U583" i="8"/>
  <c r="S584" i="8"/>
  <c r="U584" i="8"/>
  <c r="S585" i="8"/>
  <c r="U585" i="8"/>
  <c r="S586" i="8"/>
  <c r="U586" i="8"/>
  <c r="S587" i="8"/>
  <c r="U587" i="8"/>
  <c r="S588" i="8"/>
  <c r="U588" i="8"/>
  <c r="E15" i="43" s="1"/>
  <c r="H15" i="43" s="1"/>
  <c r="S589" i="8"/>
  <c r="U589" i="8"/>
  <c r="S590" i="8"/>
  <c r="U590" i="8"/>
  <c r="S591" i="8"/>
  <c r="U591" i="8"/>
  <c r="S592" i="8"/>
  <c r="U592" i="8"/>
  <c r="S593" i="8"/>
  <c r="U593" i="8"/>
  <c r="S594" i="8"/>
  <c r="U594" i="8"/>
  <c r="S595" i="8"/>
  <c r="U595" i="8"/>
  <c r="S596" i="8"/>
  <c r="U596" i="8"/>
  <c r="S597" i="8"/>
  <c r="U597" i="8"/>
  <c r="S598" i="8"/>
  <c r="U598" i="8"/>
  <c r="S599" i="8"/>
  <c r="U599" i="8"/>
  <c r="S600" i="8"/>
  <c r="U600" i="8"/>
  <c r="S601" i="8"/>
  <c r="U601" i="8"/>
  <c r="S602" i="8"/>
  <c r="U602" i="8"/>
  <c r="S603" i="8"/>
  <c r="U603" i="8"/>
  <c r="S604" i="8"/>
  <c r="U604" i="8"/>
  <c r="S605" i="8"/>
  <c r="U605" i="8"/>
  <c r="S606" i="8"/>
  <c r="U606" i="8"/>
  <c r="S607" i="8"/>
  <c r="U607" i="8"/>
  <c r="S608" i="8"/>
  <c r="U608" i="8"/>
  <c r="S609" i="8"/>
  <c r="U609" i="8"/>
  <c r="S610" i="8"/>
  <c r="U610" i="8"/>
  <c r="S611" i="8"/>
  <c r="U611" i="8"/>
  <c r="S612" i="8"/>
  <c r="U612" i="8"/>
  <c r="S613" i="8"/>
  <c r="U613" i="8"/>
  <c r="S614" i="8"/>
  <c r="U614" i="8"/>
  <c r="S615" i="8"/>
  <c r="U615" i="8"/>
  <c r="S616" i="8"/>
  <c r="U616" i="8"/>
  <c r="S617" i="8"/>
  <c r="U617" i="8"/>
  <c r="S618" i="8"/>
  <c r="U618" i="8"/>
  <c r="S619" i="8"/>
  <c r="U619" i="8"/>
  <c r="S620" i="8"/>
  <c r="U620" i="8"/>
  <c r="S621" i="8"/>
  <c r="U621" i="8"/>
  <c r="S622" i="8"/>
  <c r="U622" i="8"/>
  <c r="S623" i="8"/>
  <c r="U623" i="8"/>
  <c r="S624" i="8"/>
  <c r="U624" i="8"/>
  <c r="E16" i="43" s="1"/>
  <c r="H16" i="43" s="1"/>
  <c r="S625" i="8"/>
  <c r="U625" i="8"/>
  <c r="S626" i="8"/>
  <c r="U626" i="8"/>
  <c r="S627" i="8"/>
  <c r="U627" i="8"/>
  <c r="S628" i="8"/>
  <c r="U628" i="8"/>
  <c r="S629" i="8"/>
  <c r="U629" i="8"/>
  <c r="S630" i="8"/>
  <c r="U630" i="8"/>
  <c r="S631" i="8"/>
  <c r="U631" i="8"/>
  <c r="P632" i="8"/>
  <c r="S632" i="8"/>
  <c r="U632" i="8"/>
  <c r="S633" i="8"/>
  <c r="U633" i="8"/>
  <c r="S634" i="8"/>
  <c r="U634" i="8"/>
  <c r="S635" i="8"/>
  <c r="U635" i="8"/>
  <c r="S636" i="8"/>
  <c r="U636" i="8"/>
  <c r="S637" i="8"/>
  <c r="U637" i="8"/>
  <c r="S638" i="8"/>
  <c r="U638" i="8"/>
  <c r="S639" i="8"/>
  <c r="U639" i="8"/>
  <c r="S640" i="8"/>
  <c r="U640" i="8"/>
  <c r="S641" i="8"/>
  <c r="U641" i="8"/>
  <c r="S642" i="8"/>
  <c r="U642" i="8"/>
  <c r="S643" i="8"/>
  <c r="U643" i="8"/>
  <c r="S644" i="8"/>
  <c r="U644" i="8"/>
  <c r="S645" i="8"/>
  <c r="U645" i="8"/>
  <c r="S646" i="8"/>
  <c r="U646" i="8"/>
  <c r="S647" i="8"/>
  <c r="U647" i="8"/>
  <c r="S648" i="8"/>
  <c r="U648" i="8"/>
  <c r="S649" i="8"/>
  <c r="U649" i="8"/>
  <c r="S650" i="8"/>
  <c r="U650" i="8"/>
  <c r="S651" i="8"/>
  <c r="U651" i="8"/>
  <c r="S652" i="8"/>
  <c r="U652" i="8"/>
  <c r="S653" i="8"/>
  <c r="U653" i="8"/>
  <c r="S654" i="8"/>
  <c r="U654" i="8"/>
  <c r="S655" i="8"/>
  <c r="U655" i="8"/>
  <c r="S656" i="8"/>
  <c r="U656" i="8"/>
  <c r="S657" i="8"/>
  <c r="U657" i="8"/>
  <c r="S658" i="8"/>
  <c r="U658" i="8"/>
  <c r="S659" i="8"/>
  <c r="U659" i="8"/>
  <c r="S660" i="8"/>
  <c r="U660" i="8"/>
  <c r="S661" i="8"/>
  <c r="U661" i="8"/>
  <c r="S662" i="8"/>
  <c r="U662" i="8"/>
  <c r="S663" i="8"/>
  <c r="U663" i="8"/>
  <c r="S664" i="8"/>
  <c r="U664" i="8"/>
  <c r="S665" i="8"/>
  <c r="U665" i="8"/>
  <c r="S666" i="8"/>
  <c r="U666" i="8"/>
  <c r="S667" i="8"/>
  <c r="U667" i="8"/>
  <c r="S668" i="8"/>
  <c r="U668" i="8"/>
  <c r="S669" i="8"/>
  <c r="U669" i="8"/>
  <c r="S670" i="8"/>
  <c r="U670" i="8"/>
  <c r="S671" i="8"/>
  <c r="U671" i="8"/>
  <c r="S672" i="8"/>
  <c r="U672" i="8"/>
  <c r="S673" i="8"/>
  <c r="U673" i="8"/>
  <c r="S674" i="8"/>
  <c r="U674" i="8"/>
  <c r="S675" i="8"/>
  <c r="U675" i="8"/>
  <c r="P676" i="8"/>
  <c r="S676" i="8"/>
  <c r="U676" i="8"/>
  <c r="P677" i="8"/>
  <c r="S677" i="8"/>
  <c r="U677" i="8"/>
  <c r="P678" i="8"/>
  <c r="S678" i="8"/>
  <c r="U678" i="8"/>
  <c r="P679" i="8"/>
  <c r="S679" i="8"/>
  <c r="U679" i="8"/>
  <c r="P680" i="8"/>
  <c r="S680" i="8"/>
  <c r="U680" i="8"/>
  <c r="S681" i="8"/>
  <c r="U681" i="8"/>
  <c r="S682" i="8"/>
  <c r="U682" i="8"/>
  <c r="S683" i="8"/>
  <c r="U683" i="8"/>
  <c r="P684" i="8"/>
  <c r="S684" i="8"/>
  <c r="U684" i="8"/>
  <c r="S685" i="8"/>
  <c r="U685" i="8"/>
  <c r="S686" i="8"/>
  <c r="U686" i="8"/>
  <c r="S687" i="8"/>
  <c r="U687" i="8"/>
  <c r="S688" i="8"/>
  <c r="U688" i="8"/>
  <c r="S689" i="8"/>
  <c r="U689" i="8"/>
  <c r="S690" i="8"/>
  <c r="U690" i="8"/>
  <c r="S691" i="8"/>
  <c r="U691" i="8"/>
  <c r="E17" i="43" l="1"/>
  <c r="H17" i="43" s="1"/>
  <c r="E19" i="43"/>
  <c r="H19" i="43" s="1"/>
  <c r="E18" i="43"/>
  <c r="H18" i="43" s="1"/>
  <c r="E14" i="43"/>
  <c r="H14" i="43" s="1"/>
  <c r="E20" i="43"/>
  <c r="H20" i="43" s="1"/>
  <c r="A51" i="7"/>
  <c r="A42" i="7"/>
  <c r="A53" i="7"/>
  <c r="A9" i="7"/>
  <c r="A34" i="7"/>
  <c r="A50" i="7"/>
  <c r="A33" i="7"/>
  <c r="A13" i="7"/>
  <c r="A28" i="7"/>
  <c r="A57" i="7"/>
  <c r="A68" i="7"/>
  <c r="A12" i="7"/>
  <c r="A59" i="7"/>
  <c r="A67" i="7"/>
  <c r="A69" i="7"/>
  <c r="A39" i="7"/>
  <c r="A63" i="7"/>
  <c r="A40" i="7"/>
  <c r="A14" i="7"/>
  <c r="A26" i="7"/>
  <c r="A16" i="7"/>
  <c r="A45" i="7"/>
  <c r="A11" i="7"/>
  <c r="A58" i="7"/>
  <c r="A30" i="7"/>
  <c r="A32" i="7"/>
  <c r="A19" i="7"/>
  <c r="A20" i="7"/>
  <c r="A37" i="7"/>
  <c r="A36" i="7"/>
  <c r="A18" i="7"/>
  <c r="A41" i="7"/>
  <c r="A22" i="7"/>
  <c r="A48" i="7"/>
  <c r="A66" i="7"/>
  <c r="A10" i="7"/>
  <c r="A27" i="7"/>
  <c r="U7" i="8"/>
  <c r="C7" i="43"/>
  <c r="E7" i="43" l="1"/>
  <c r="O8" i="8"/>
  <c r="O242" i="8"/>
  <c r="O22" i="8"/>
  <c r="Q22" i="8" s="1"/>
  <c r="O644" i="8"/>
  <c r="E12" i="43"/>
  <c r="H12" i="43" s="1"/>
  <c r="E9" i="43"/>
  <c r="H9" i="43" s="1"/>
  <c r="E10" i="43"/>
  <c r="H10" i="43" s="1"/>
  <c r="E11" i="43"/>
  <c r="H11" i="43" s="1"/>
  <c r="E13" i="43"/>
  <c r="H13" i="43" s="1"/>
  <c r="E8" i="43"/>
  <c r="A2" i="45"/>
  <c r="A1" i="45"/>
  <c r="A2" i="44"/>
  <c r="A1" i="44"/>
  <c r="A2" i="43"/>
  <c r="A1" i="43"/>
  <c r="H7" i="43" l="1"/>
  <c r="E21" i="43"/>
  <c r="H27" i="44"/>
  <c r="O555" i="8"/>
  <c r="O556" i="8"/>
  <c r="O557" i="8"/>
  <c r="O554" i="8"/>
  <c r="O275" i="8"/>
  <c r="O530" i="8"/>
  <c r="O568" i="8"/>
  <c r="O447" i="8"/>
  <c r="O484" i="8"/>
  <c r="O488" i="8"/>
  <c r="O487" i="8"/>
  <c r="O19" i="8"/>
  <c r="O53" i="8"/>
  <c r="O18" i="8"/>
  <c r="O23" i="8"/>
  <c r="O55" i="8"/>
  <c r="O122" i="8"/>
  <c r="O141" i="8"/>
  <c r="O54" i="8"/>
  <c r="O186" i="8"/>
  <c r="O272" i="8"/>
  <c r="O296" i="8"/>
  <c r="O179" i="8"/>
  <c r="O201" i="8"/>
  <c r="O274" i="8"/>
  <c r="O315" i="8"/>
  <c r="O440" i="8"/>
  <c r="O442" i="8"/>
  <c r="O445" i="8"/>
  <c r="O283" i="8"/>
  <c r="O444" i="8"/>
  <c r="O492" i="8"/>
  <c r="O496" i="8"/>
  <c r="O493" i="8"/>
  <c r="O439" i="8"/>
  <c r="O495" i="8"/>
  <c r="O639" i="8"/>
  <c r="O656" i="8"/>
  <c r="O664" i="8"/>
  <c r="O672" i="8"/>
  <c r="O97" i="8"/>
  <c r="O78" i="8"/>
  <c r="O83" i="8"/>
  <c r="O56" i="8"/>
  <c r="O406" i="8"/>
  <c r="O355" i="8"/>
  <c r="O402" i="8"/>
  <c r="O407" i="8"/>
  <c r="O405" i="8"/>
  <c r="O528" i="8"/>
  <c r="O534" i="8"/>
  <c r="O529" i="8"/>
  <c r="O357" i="8"/>
  <c r="O531" i="8"/>
  <c r="O637" i="8"/>
  <c r="O627" i="8"/>
  <c r="O600" i="8"/>
  <c r="O142" i="8"/>
  <c r="O25" i="8"/>
  <c r="O41" i="8"/>
  <c r="O129" i="8"/>
  <c r="O155" i="8"/>
  <c r="O33" i="8"/>
  <c r="O132" i="8"/>
  <c r="O193" i="8"/>
  <c r="O443" i="8"/>
  <c r="O202" i="8"/>
  <c r="O194" i="8"/>
  <c r="O441" i="8"/>
  <c r="O494" i="8"/>
  <c r="O649" i="8"/>
  <c r="O619" i="8"/>
  <c r="O655" i="8"/>
  <c r="O626" i="8"/>
  <c r="O638" i="8"/>
  <c r="O648" i="8"/>
  <c r="O674" i="8"/>
  <c r="O13" i="8"/>
  <c r="Q13" i="8" s="1"/>
  <c r="O21" i="8"/>
  <c r="Q21" i="8" s="1"/>
  <c r="O134" i="8"/>
  <c r="O12" i="8"/>
  <c r="O15" i="8"/>
  <c r="Q15" i="8" s="1"/>
  <c r="O27" i="8"/>
  <c r="Q27" i="8" s="1"/>
  <c r="O39" i="8"/>
  <c r="O24" i="8"/>
  <c r="Q24" i="8" s="1"/>
  <c r="O11" i="8"/>
  <c r="O14" i="8"/>
  <c r="Q14" i="8" s="1"/>
  <c r="O240" i="8"/>
  <c r="Q240" i="8" s="1"/>
  <c r="O241" i="8"/>
  <c r="Q241" i="8" s="1"/>
  <c r="O302" i="8"/>
  <c r="O233" i="8"/>
  <c r="O30" i="8"/>
  <c r="O79" i="8"/>
  <c r="O81" i="8"/>
  <c r="O80" i="8"/>
  <c r="O138" i="8"/>
  <c r="O31" i="8"/>
  <c r="O82" i="8"/>
  <c r="O137" i="8"/>
  <c r="O139" i="8"/>
  <c r="O198" i="8"/>
  <c r="O237" i="8"/>
  <c r="O238" i="8"/>
  <c r="O432" i="8"/>
  <c r="O184" i="8"/>
  <c r="O197" i="8"/>
  <c r="O199" i="8"/>
  <c r="O234" i="8"/>
  <c r="O280" i="8"/>
  <c r="O325" i="8"/>
  <c r="O213" i="8"/>
  <c r="O214" i="8"/>
  <c r="O282" i="8"/>
  <c r="O327" i="8"/>
  <c r="O185" i="8"/>
  <c r="O235" i="8"/>
  <c r="O281" i="8"/>
  <c r="O394" i="8"/>
  <c r="O326" i="8"/>
  <c r="O349" i="8"/>
  <c r="O434" i="8"/>
  <c r="O329" i="8"/>
  <c r="O336" i="8"/>
  <c r="O352" i="8"/>
  <c r="O431" i="8"/>
  <c r="O478" i="8"/>
  <c r="O524" i="8"/>
  <c r="O526" i="8"/>
  <c r="O212" i="8"/>
  <c r="O477" i="8"/>
  <c r="O525" i="8"/>
  <c r="O395" i="8"/>
  <c r="O433" i="8"/>
  <c r="O547" i="8"/>
  <c r="O479" i="8"/>
  <c r="O587" i="8"/>
  <c r="O590" i="8"/>
  <c r="O548" i="8"/>
  <c r="O570" i="8"/>
  <c r="O572" i="8"/>
  <c r="O583" i="8"/>
  <c r="O586" i="8"/>
  <c r="O597" i="8"/>
  <c r="O601" i="8"/>
  <c r="O582" i="8"/>
  <c r="O595" i="8"/>
  <c r="O599" i="8"/>
  <c r="O635" i="8"/>
  <c r="O647" i="8"/>
  <c r="O550" i="8"/>
  <c r="O553" i="8"/>
  <c r="O567" i="8"/>
  <c r="O591" i="8"/>
  <c r="O596" i="8"/>
  <c r="O598" i="8"/>
  <c r="O602" i="8"/>
  <c r="O636" i="8"/>
  <c r="O646" i="8"/>
  <c r="O654" i="8"/>
  <c r="O461" i="8"/>
  <c r="O564" i="8"/>
  <c r="O581" i="8"/>
  <c r="O585" i="8"/>
  <c r="O589" i="8"/>
  <c r="O563" i="8"/>
  <c r="O576" i="8"/>
  <c r="O592" i="8"/>
  <c r="O552" i="8"/>
  <c r="O588" i="8"/>
  <c r="O609" i="8"/>
  <c r="O613" i="8"/>
  <c r="O617" i="8"/>
  <c r="O584" i="8"/>
  <c r="O611" i="8"/>
  <c r="O615" i="8"/>
  <c r="O549" i="8"/>
  <c r="O610" i="8"/>
  <c r="O612" i="8"/>
  <c r="O614" i="8"/>
  <c r="O616" i="8"/>
  <c r="O17" i="8"/>
  <c r="O28" i="8"/>
  <c r="O16" i="8"/>
  <c r="O200" i="8"/>
  <c r="O245" i="8"/>
  <c r="O449" i="8"/>
  <c r="O346" i="8"/>
  <c r="O454" i="8"/>
  <c r="O187" i="8"/>
  <c r="O269" i="8"/>
  <c r="O366" i="8"/>
  <c r="O459" i="8"/>
  <c r="O462" i="8"/>
  <c r="O460" i="8"/>
  <c r="O467" i="8"/>
  <c r="O645" i="8"/>
  <c r="O562" i="8"/>
  <c r="O618" i="8"/>
  <c r="O634" i="8"/>
  <c r="O9" i="8"/>
  <c r="O58" i="8"/>
  <c r="O69" i="8"/>
  <c r="O71" i="8"/>
  <c r="O74" i="8"/>
  <c r="O86" i="8"/>
  <c r="O88" i="8"/>
  <c r="O104" i="8"/>
  <c r="O109" i="8"/>
  <c r="O111" i="8"/>
  <c r="O115" i="8"/>
  <c r="O118" i="8"/>
  <c r="O120" i="8"/>
  <c r="O125" i="8"/>
  <c r="O127" i="8"/>
  <c r="O131" i="8"/>
  <c r="O167" i="8"/>
  <c r="O172" i="8"/>
  <c r="O181" i="8"/>
  <c r="O59" i="8"/>
  <c r="O68" i="8"/>
  <c r="O73" i="8"/>
  <c r="O75" i="8"/>
  <c r="O85" i="8"/>
  <c r="O90" i="8"/>
  <c r="O92" i="8"/>
  <c r="O103" i="8"/>
  <c r="O106" i="8"/>
  <c r="O113" i="8"/>
  <c r="O124" i="8"/>
  <c r="O10" i="8"/>
  <c r="O61" i="8"/>
  <c r="O87" i="8"/>
  <c r="O89" i="8"/>
  <c r="O107" i="8"/>
  <c r="O110" i="8"/>
  <c r="O112" i="8"/>
  <c r="O117" i="8"/>
  <c r="O119" i="8"/>
  <c r="O123" i="8"/>
  <c r="O126" i="8"/>
  <c r="O128" i="8"/>
  <c r="O60" i="8"/>
  <c r="O67" i="8"/>
  <c r="O76" i="8"/>
  <c r="O84" i="8"/>
  <c r="O91" i="8"/>
  <c r="O102" i="8"/>
  <c r="O105" i="8"/>
  <c r="O114" i="8"/>
  <c r="O116" i="8"/>
  <c r="O121" i="8"/>
  <c r="O130" i="8"/>
  <c r="O174" i="8"/>
  <c r="O176" i="8"/>
  <c r="O178" i="8"/>
  <c r="O229" i="8"/>
  <c r="O383" i="8"/>
  <c r="O385" i="8"/>
  <c r="O388" i="8"/>
  <c r="O389" i="8"/>
  <c r="O393" i="8"/>
  <c r="O399" i="8"/>
  <c r="O168" i="8"/>
  <c r="O170" i="8"/>
  <c r="O175" i="8"/>
  <c r="O180" i="8"/>
  <c r="O182" i="8"/>
  <c r="O188" i="8"/>
  <c r="O228" i="8"/>
  <c r="O247" i="8"/>
  <c r="O248" i="8"/>
  <c r="O250" i="8"/>
  <c r="O256" i="8"/>
  <c r="O260" i="8"/>
  <c r="O264" i="8"/>
  <c r="O268" i="8"/>
  <c r="O276" i="8"/>
  <c r="O284" i="8"/>
  <c r="O288" i="8"/>
  <c r="O292" i="8"/>
  <c r="O300" i="8"/>
  <c r="O305" i="8"/>
  <c r="O317" i="8"/>
  <c r="O171" i="8"/>
  <c r="O173" i="8"/>
  <c r="O183" i="8"/>
  <c r="O190" i="8"/>
  <c r="O192" i="8"/>
  <c r="O196" i="8"/>
  <c r="O227" i="8"/>
  <c r="O258" i="8"/>
  <c r="O262" i="8"/>
  <c r="O266" i="8"/>
  <c r="O278" i="8"/>
  <c r="O286" i="8"/>
  <c r="O290" i="8"/>
  <c r="O294" i="8"/>
  <c r="O298" i="8"/>
  <c r="O303" i="8"/>
  <c r="O307" i="8"/>
  <c r="O311" i="8"/>
  <c r="O363" i="8"/>
  <c r="O367" i="8"/>
  <c r="O371" i="8"/>
  <c r="O382" i="8"/>
  <c r="O384" i="8"/>
  <c r="O392" i="8"/>
  <c r="O191" i="8"/>
  <c r="O195" i="8"/>
  <c r="O243" i="8"/>
  <c r="O257" i="8"/>
  <c r="O265" i="8"/>
  <c r="O273" i="8"/>
  <c r="O289" i="8"/>
  <c r="O297" i="8"/>
  <c r="O304" i="8"/>
  <c r="O312" i="8"/>
  <c r="O360" i="8"/>
  <c r="O362" i="8"/>
  <c r="O369" i="8"/>
  <c r="O386" i="8"/>
  <c r="O414" i="8"/>
  <c r="O415" i="8"/>
  <c r="O189" i="8"/>
  <c r="O249" i="8"/>
  <c r="O255" i="8"/>
  <c r="O263" i="8"/>
  <c r="O279" i="8"/>
  <c r="O287" i="8"/>
  <c r="O295" i="8"/>
  <c r="O310" i="8"/>
  <c r="O365" i="8"/>
  <c r="O372" i="8"/>
  <c r="O261" i="8"/>
  <c r="O277" i="8"/>
  <c r="O285" i="8"/>
  <c r="O293" i="8"/>
  <c r="O361" i="8"/>
  <c r="O368" i="8"/>
  <c r="O370" i="8"/>
  <c r="O516" i="8"/>
  <c r="O518" i="8"/>
  <c r="O538" i="8"/>
  <c r="O259" i="8"/>
  <c r="O291" i="8"/>
  <c r="O469" i="8"/>
  <c r="O497" i="8"/>
  <c r="O517" i="8"/>
  <c r="O267" i="8"/>
  <c r="O299" i="8"/>
  <c r="O364" i="8"/>
  <c r="O306" i="8"/>
  <c r="O519" i="8"/>
  <c r="O507" i="8"/>
  <c r="O169" i="8"/>
  <c r="O629" i="8"/>
  <c r="O641" i="8"/>
  <c r="O631" i="8"/>
  <c r="O643" i="8"/>
  <c r="O630" i="8"/>
  <c r="O640" i="8"/>
  <c r="O642" i="8"/>
  <c r="O29" i="8"/>
  <c r="O140" i="8"/>
  <c r="O232" i="8"/>
  <c r="O347" i="8"/>
  <c r="O351" i="8"/>
  <c r="O450" i="8"/>
  <c r="O452" i="8"/>
  <c r="O456" i="8"/>
  <c r="O457" i="8"/>
  <c r="O465" i="8"/>
  <c r="O463" i="8"/>
  <c r="O480" i="8"/>
  <c r="O464" i="8"/>
  <c r="O451" i="8"/>
  <c r="O571" i="8"/>
  <c r="O569" i="8"/>
  <c r="O667" i="8"/>
  <c r="O344" i="8"/>
  <c r="O620" i="8"/>
  <c r="O498" i="8"/>
  <c r="O321" i="8"/>
  <c r="O323" i="8"/>
  <c r="Q323" i="8" s="1"/>
  <c r="O331" i="8"/>
  <c r="O335" i="8"/>
  <c r="O339" i="8"/>
  <c r="O390" i="8"/>
  <c r="O320" i="8"/>
  <c r="Q320" i="8" s="1"/>
  <c r="O330" i="8"/>
  <c r="O435" i="8"/>
  <c r="Q435" i="8" s="1"/>
  <c r="O446" i="8"/>
  <c r="O340" i="8"/>
  <c r="O396" i="8"/>
  <c r="O428" i="8"/>
  <c r="O436" i="8"/>
  <c r="Q436" i="8" s="1"/>
  <c r="O324" i="8"/>
  <c r="Q324" i="8" s="1"/>
  <c r="O338" i="8"/>
  <c r="O345" i="8"/>
  <c r="O429" i="8"/>
  <c r="O474" i="8"/>
  <c r="O482" i="8"/>
  <c r="O545" i="8"/>
  <c r="Q545" i="8" s="1"/>
  <c r="O481" i="8"/>
  <c r="O505" i="8"/>
  <c r="O537" i="8"/>
  <c r="O334" i="8"/>
  <c r="O341" i="8"/>
  <c r="O348" i="8"/>
  <c r="O475" i="8"/>
  <c r="O523" i="8"/>
  <c r="O621" i="8"/>
  <c r="O625" i="8"/>
  <c r="O623" i="8"/>
  <c r="O622" i="8"/>
  <c r="O624" i="8"/>
  <c r="O632" i="8"/>
  <c r="Q632" i="8" s="1"/>
  <c r="O215" i="8"/>
  <c r="O26" i="8"/>
  <c r="O32" i="8"/>
  <c r="O37" i="8"/>
  <c r="O42" i="8"/>
  <c r="O48" i="8"/>
  <c r="O144" i="8"/>
  <c r="O149" i="8"/>
  <c r="O151" i="8"/>
  <c r="O154" i="8"/>
  <c r="O156" i="8"/>
  <c r="O165" i="8"/>
  <c r="Q165" i="8" s="1"/>
  <c r="O36" i="8"/>
  <c r="O43" i="8"/>
  <c r="O46" i="8"/>
  <c r="O52" i="8"/>
  <c r="O96" i="8"/>
  <c r="O143" i="8"/>
  <c r="O153" i="8"/>
  <c r="O158" i="8"/>
  <c r="Q158" i="8" s="1"/>
  <c r="O160" i="8"/>
  <c r="O40" i="8"/>
  <c r="O45" i="8"/>
  <c r="O50" i="8"/>
  <c r="O95" i="8"/>
  <c r="O98" i="8"/>
  <c r="O100" i="8"/>
  <c r="O133" i="8"/>
  <c r="O146" i="8"/>
  <c r="Q146" i="8" s="1"/>
  <c r="O148" i="8"/>
  <c r="O157" i="8"/>
  <c r="O159" i="8"/>
  <c r="O164" i="8"/>
  <c r="Q164" i="8" s="1"/>
  <c r="O35" i="8"/>
  <c r="O38" i="8"/>
  <c r="O44" i="8"/>
  <c r="O47" i="8"/>
  <c r="O49" i="8"/>
  <c r="O51" i="8"/>
  <c r="O94" i="8"/>
  <c r="O99" i="8"/>
  <c r="O145" i="8"/>
  <c r="O147" i="8"/>
  <c r="O150" i="8"/>
  <c r="O152" i="8"/>
  <c r="O161" i="8"/>
  <c r="Q161" i="8" s="1"/>
  <c r="O163" i="8"/>
  <c r="Q163" i="8" s="1"/>
  <c r="O162" i="8"/>
  <c r="Q162" i="8" s="1"/>
  <c r="O217" i="8"/>
  <c r="O222" i="8"/>
  <c r="O376" i="8"/>
  <c r="O380" i="8"/>
  <c r="O381" i="8"/>
  <c r="O391" i="8"/>
  <c r="O430" i="8"/>
  <c r="O204" i="8"/>
  <c r="O209" i="8"/>
  <c r="O219" i="8"/>
  <c r="O221" i="8"/>
  <c r="O223" i="8"/>
  <c r="O224" i="8"/>
  <c r="O252" i="8"/>
  <c r="O313" i="8"/>
  <c r="Q313" i="8" s="1"/>
  <c r="O166" i="8"/>
  <c r="Q166" i="8" s="1"/>
  <c r="O206" i="8"/>
  <c r="O270" i="8"/>
  <c r="O343" i="8"/>
  <c r="O375" i="8"/>
  <c r="O378" i="8"/>
  <c r="O203" i="8"/>
  <c r="O328" i="8"/>
  <c r="O337" i="8"/>
  <c r="O208" i="8"/>
  <c r="O342" i="8"/>
  <c r="O207" i="8"/>
  <c r="O301" i="8"/>
  <c r="O377" i="8"/>
  <c r="O379" i="8"/>
  <c r="O205" i="8"/>
  <c r="O220" i="8"/>
  <c r="Q220" i="8" s="1"/>
  <c r="O314" i="8"/>
  <c r="Q314" i="8" s="1"/>
  <c r="O466" i="8"/>
  <c r="O476" i="8"/>
  <c r="O486" i="8"/>
  <c r="O490" i="8"/>
  <c r="O504" i="8"/>
  <c r="O322" i="8"/>
  <c r="Q322" i="8" s="1"/>
  <c r="O489" i="8"/>
  <c r="O350" i="8"/>
  <c r="O560" i="8"/>
  <c r="Q560" i="8" s="1"/>
  <c r="O669" i="8"/>
  <c r="O677" i="8"/>
  <c r="Q677" i="8" s="1"/>
  <c r="O681" i="8"/>
  <c r="O685" i="8"/>
  <c r="O689" i="8"/>
  <c r="O671" i="8"/>
  <c r="O675" i="8"/>
  <c r="O679" i="8"/>
  <c r="Q679" i="8" s="1"/>
  <c r="O683" i="8"/>
  <c r="O687" i="8"/>
  <c r="O691" i="8"/>
  <c r="O668" i="8"/>
  <c r="O670" i="8"/>
  <c r="O676" i="8"/>
  <c r="Q676" i="8" s="1"/>
  <c r="O680" i="8"/>
  <c r="Q680" i="8" s="1"/>
  <c r="O688" i="8"/>
  <c r="O678" i="8"/>
  <c r="Q678" i="8" s="1"/>
  <c r="O686" i="8"/>
  <c r="O684" i="8"/>
  <c r="Q684" i="8" s="1"/>
  <c r="O682" i="8"/>
  <c r="O93" i="8"/>
  <c r="O136" i="8"/>
  <c r="O34" i="8"/>
  <c r="O77" i="8"/>
  <c r="O135" i="8"/>
  <c r="O230" i="8"/>
  <c r="O398" i="8"/>
  <c r="O239" i="8"/>
  <c r="O387" i="8"/>
  <c r="O423" i="8"/>
  <c r="O425" i="8"/>
  <c r="O253" i="8"/>
  <c r="O473" i="8"/>
  <c r="O471" i="8"/>
  <c r="O573" i="8"/>
  <c r="O605" i="8"/>
  <c r="O566" i="8"/>
  <c r="O651" i="8"/>
  <c r="O558" i="8"/>
  <c r="O575" i="8"/>
  <c r="O608" i="8"/>
  <c r="O650" i="8"/>
  <c r="O7" i="8"/>
  <c r="O57" i="8"/>
  <c r="O101" i="8"/>
  <c r="O108" i="8"/>
  <c r="O72" i="8"/>
  <c r="O401" i="8"/>
  <c r="O403" i="8"/>
  <c r="O226" i="8"/>
  <c r="O236" i="8"/>
  <c r="O244" i="8"/>
  <c r="O254" i="8"/>
  <c r="O359" i="8"/>
  <c r="O353" i="8"/>
  <c r="O409" i="8"/>
  <c r="O271" i="8"/>
  <c r="O356" i="8"/>
  <c r="O358" i="8"/>
  <c r="O404" i="8"/>
  <c r="O354" i="8"/>
  <c r="O400" i="8"/>
  <c r="O408" i="8"/>
  <c r="O532" i="8"/>
  <c r="O536" i="8"/>
  <c r="O533" i="8"/>
  <c r="O535" i="8"/>
  <c r="O225" i="8"/>
  <c r="O527" i="8"/>
  <c r="O593" i="8"/>
  <c r="O574" i="8"/>
  <c r="O561" i="8"/>
  <c r="O578" i="8"/>
  <c r="O580" i="8"/>
  <c r="O594" i="8"/>
  <c r="O628" i="8"/>
  <c r="O690" i="8"/>
  <c r="O485" i="8"/>
  <c r="O559" i="8"/>
  <c r="O438" i="8"/>
  <c r="O64" i="8"/>
  <c r="O62" i="8"/>
  <c r="O66" i="8"/>
  <c r="O63" i="8"/>
  <c r="O65" i="8"/>
  <c r="O70" i="8"/>
  <c r="O211" i="8"/>
  <c r="O246" i="8"/>
  <c r="O309" i="8"/>
  <c r="O177" i="8"/>
  <c r="O216" i="8"/>
  <c r="O210" i="8"/>
  <c r="O218" i="8"/>
  <c r="O308" i="8"/>
  <c r="O251" i="8"/>
  <c r="O483" i="8"/>
  <c r="O633" i="8"/>
  <c r="O660" i="8"/>
  <c r="O374" i="8"/>
  <c r="O551" i="8"/>
  <c r="O506" i="8"/>
  <c r="O577" i="8"/>
  <c r="O603" i="8"/>
  <c r="O607" i="8"/>
  <c r="O565" i="8"/>
  <c r="O604" i="8"/>
  <c r="O606" i="8"/>
  <c r="O653" i="8"/>
  <c r="O665" i="8"/>
  <c r="O579" i="8"/>
  <c r="O663" i="8"/>
  <c r="O652" i="8"/>
  <c r="O666" i="8"/>
  <c r="O231" i="8"/>
  <c r="O413" i="8"/>
  <c r="O420" i="8"/>
  <c r="O421" i="8"/>
  <c r="O319" i="8"/>
  <c r="O417" i="8"/>
  <c r="O419" i="8"/>
  <c r="O318" i="8"/>
  <c r="O333" i="8"/>
  <c r="O410" i="8"/>
  <c r="O412" i="8"/>
  <c r="O418" i="8"/>
  <c r="O448" i="8"/>
  <c r="O453" i="8"/>
  <c r="O316" i="8"/>
  <c r="O416" i="8"/>
  <c r="O422" i="8"/>
  <c r="O426" i="8"/>
  <c r="O437" i="8"/>
  <c r="O539" i="8"/>
  <c r="O541" i="8"/>
  <c r="O546" i="8"/>
  <c r="O332" i="8"/>
  <c r="O424" i="8"/>
  <c r="O468" i="8"/>
  <c r="O470" i="8"/>
  <c r="O472" i="8"/>
  <c r="O500" i="8"/>
  <c r="O502" i="8"/>
  <c r="O508" i="8"/>
  <c r="O510" i="8"/>
  <c r="O512" i="8"/>
  <c r="O514" i="8"/>
  <c r="O520" i="8"/>
  <c r="O522" i="8"/>
  <c r="O411" i="8"/>
  <c r="O501" i="8"/>
  <c r="O509" i="8"/>
  <c r="O513" i="8"/>
  <c r="O521" i="8"/>
  <c r="O543" i="8"/>
  <c r="O397" i="8"/>
  <c r="O427" i="8"/>
  <c r="O458" i="8"/>
  <c r="O499" i="8"/>
  <c r="O515" i="8"/>
  <c r="O542" i="8"/>
  <c r="O503" i="8"/>
  <c r="O540" i="8"/>
  <c r="O491" i="8"/>
  <c r="O544" i="8"/>
  <c r="O511" i="8"/>
  <c r="O657" i="8"/>
  <c r="O661" i="8"/>
  <c r="O673" i="8"/>
  <c r="O659" i="8"/>
  <c r="O658" i="8"/>
  <c r="O662" i="8"/>
  <c r="O20" i="8"/>
  <c r="O373" i="8"/>
  <c r="O455" i="8"/>
  <c r="H8" i="43"/>
  <c r="H21" i="43" l="1"/>
  <c r="H31" i="37" s="1"/>
  <c r="H34" i="37"/>
  <c r="B31" i="37"/>
  <c r="A5" i="37"/>
  <c r="A1" i="37"/>
  <c r="A2" i="37"/>
  <c r="A2" i="8"/>
  <c r="B2" i="7"/>
  <c r="B1" i="7"/>
  <c r="A2" i="6"/>
  <c r="A1" i="6"/>
  <c r="S7" i="8" l="1"/>
  <c r="A15" i="7" l="1"/>
  <c r="A23" i="7"/>
  <c r="E17" i="37"/>
  <c r="E32" i="37" s="1"/>
  <c r="H30" i="7" l="1"/>
  <c r="H16" i="7"/>
  <c r="H67" i="7" l="1"/>
  <c r="H68" i="7"/>
  <c r="H58" i="7"/>
  <c r="H34" i="7"/>
  <c r="H23" i="7"/>
  <c r="H28" i="7"/>
  <c r="H59" i="7"/>
  <c r="H36" i="7"/>
  <c r="H48" i="7"/>
  <c r="H57" i="7"/>
  <c r="H50" i="7"/>
  <c r="H18" i="7"/>
  <c r="H22" i="7"/>
  <c r="H39" i="7"/>
  <c r="H69" i="7"/>
  <c r="H66" i="7"/>
  <c r="P675" i="8" l="1"/>
  <c r="Q675" i="8" s="1"/>
  <c r="H26" i="7"/>
  <c r="H13" i="7"/>
  <c r="H10" i="7"/>
  <c r="H40" i="7"/>
  <c r="H63" i="7"/>
  <c r="H9" i="7"/>
  <c r="H45" i="7"/>
  <c r="H37" i="7"/>
  <c r="H41" i="7"/>
  <c r="H42" i="7"/>
  <c r="H53" i="7"/>
  <c r="H51" i="7"/>
  <c r="H15" i="7"/>
  <c r="H19" i="7"/>
  <c r="H11" i="7"/>
  <c r="H20" i="7"/>
  <c r="H14" i="7"/>
  <c r="H32" i="7"/>
  <c r="H27" i="7"/>
  <c r="H12" i="7"/>
  <c r="H33" i="7"/>
  <c r="L43" i="6"/>
  <c r="J43" i="6"/>
  <c r="H43" i="6"/>
  <c r="F43" i="6"/>
  <c r="D43" i="6"/>
  <c r="B43" i="6"/>
  <c r="M42" i="6"/>
  <c r="K42" i="6"/>
  <c r="I42" i="6"/>
  <c r="G42" i="6"/>
  <c r="E42" i="6"/>
  <c r="C42" i="6"/>
  <c r="M41" i="6"/>
  <c r="K41" i="6"/>
  <c r="I41" i="6"/>
  <c r="G41" i="6"/>
  <c r="E41" i="6"/>
  <c r="C41" i="6"/>
  <c r="M40" i="6"/>
  <c r="K40" i="6"/>
  <c r="I40" i="6"/>
  <c r="G40" i="6"/>
  <c r="E40" i="6"/>
  <c r="C40" i="6"/>
  <c r="L37" i="6"/>
  <c r="J37" i="6"/>
  <c r="H37" i="6"/>
  <c r="F37" i="6"/>
  <c r="D37" i="6"/>
  <c r="B37" i="6"/>
  <c r="M36" i="6"/>
  <c r="K36" i="6"/>
  <c r="I36" i="6"/>
  <c r="G36" i="6"/>
  <c r="E36" i="6"/>
  <c r="C36" i="6"/>
  <c r="M35" i="6"/>
  <c r="K35" i="6"/>
  <c r="I35" i="6"/>
  <c r="G35" i="6"/>
  <c r="E35" i="6"/>
  <c r="C35" i="6"/>
  <c r="M34" i="6"/>
  <c r="K34" i="6"/>
  <c r="I34" i="6"/>
  <c r="G34" i="6"/>
  <c r="E34" i="6"/>
  <c r="C34" i="6"/>
  <c r="M33" i="6"/>
  <c r="K33" i="6"/>
  <c r="I33" i="6"/>
  <c r="G33" i="6"/>
  <c r="E33" i="6"/>
  <c r="C33" i="6"/>
  <c r="L30" i="6"/>
  <c r="J30" i="6"/>
  <c r="H30" i="6"/>
  <c r="F30" i="6"/>
  <c r="D30" i="6"/>
  <c r="B30" i="6"/>
  <c r="M29" i="6"/>
  <c r="K29" i="6"/>
  <c r="I29" i="6"/>
  <c r="G29" i="6"/>
  <c r="E29" i="6"/>
  <c r="C29" i="6"/>
  <c r="M28" i="6"/>
  <c r="K28" i="6"/>
  <c r="I28" i="6"/>
  <c r="G28" i="6"/>
  <c r="E28" i="6"/>
  <c r="C28" i="6"/>
  <c r="M27" i="6"/>
  <c r="K27" i="6"/>
  <c r="I27" i="6"/>
  <c r="G27" i="6"/>
  <c r="E27" i="6"/>
  <c r="C27" i="6"/>
  <c r="M26" i="6"/>
  <c r="K26" i="6"/>
  <c r="I26" i="6"/>
  <c r="G26" i="6"/>
  <c r="E26" i="6"/>
  <c r="C26" i="6"/>
  <c r="M17" i="6"/>
  <c r="K17" i="6"/>
  <c r="I17" i="6"/>
  <c r="G17" i="6"/>
  <c r="E17" i="6"/>
  <c r="C17" i="6"/>
  <c r="M16" i="6"/>
  <c r="K16" i="6"/>
  <c r="I16" i="6"/>
  <c r="G16" i="6"/>
  <c r="E16" i="6"/>
  <c r="C16" i="6"/>
  <c r="M15" i="6"/>
  <c r="K15" i="6"/>
  <c r="I15" i="6"/>
  <c r="G15" i="6"/>
  <c r="E15" i="6"/>
  <c r="C15" i="6"/>
  <c r="M14" i="6"/>
  <c r="K14" i="6"/>
  <c r="I14" i="6"/>
  <c r="G14" i="6"/>
  <c r="E14" i="6"/>
  <c r="C14" i="6"/>
  <c r="M13" i="6"/>
  <c r="K13" i="6"/>
  <c r="I13" i="6"/>
  <c r="G13" i="6"/>
  <c r="E13" i="6"/>
  <c r="C13" i="6"/>
  <c r="K20" i="6" l="1"/>
  <c r="I20" i="6"/>
  <c r="M20" i="6"/>
  <c r="E37" i="6"/>
  <c r="E43" i="6"/>
  <c r="G37" i="6"/>
  <c r="G43" i="6"/>
  <c r="I37" i="6"/>
  <c r="I43" i="6"/>
  <c r="C20" i="6"/>
  <c r="K37" i="6"/>
  <c r="K43" i="6"/>
  <c r="E20" i="6"/>
  <c r="M43" i="6"/>
  <c r="G20" i="6"/>
  <c r="M30" i="6"/>
  <c r="G30" i="6"/>
  <c r="J45" i="6"/>
  <c r="J48" i="6" s="1"/>
  <c r="E22" i="6"/>
  <c r="M23" i="6"/>
  <c r="E23" i="6"/>
  <c r="M24" i="6"/>
  <c r="G21" i="6"/>
  <c r="C19" i="6"/>
  <c r="K21" i="6"/>
  <c r="M19" i="6"/>
  <c r="C30" i="6"/>
  <c r="B45" i="6"/>
  <c r="B48" i="6" s="1"/>
  <c r="K19" i="6"/>
  <c r="C22" i="6"/>
  <c r="K23" i="6"/>
  <c r="C24" i="6"/>
  <c r="C37" i="6"/>
  <c r="G22" i="6"/>
  <c r="K30" i="6"/>
  <c r="H45" i="6"/>
  <c r="I30" i="6"/>
  <c r="M37" i="6"/>
  <c r="L45" i="6"/>
  <c r="C43" i="6"/>
  <c r="E21" i="6"/>
  <c r="E25" i="6"/>
  <c r="E24" i="6"/>
  <c r="E19" i="6"/>
  <c r="M22" i="6"/>
  <c r="M21" i="6"/>
  <c r="C23" i="6"/>
  <c r="K24" i="6"/>
  <c r="D45" i="6"/>
  <c r="E30" i="6"/>
  <c r="G24" i="6"/>
  <c r="G19" i="6"/>
  <c r="G23" i="6"/>
  <c r="F45" i="6"/>
  <c r="I24" i="6"/>
  <c r="C21" i="6"/>
  <c r="K22" i="6"/>
  <c r="I21" i="6"/>
  <c r="I23" i="6"/>
  <c r="I19" i="6"/>
  <c r="I22" i="6"/>
  <c r="D48" i="6" l="1"/>
  <c r="L48" i="6"/>
  <c r="I45" i="6"/>
  <c r="I46" i="6" s="1"/>
  <c r="C45" i="6"/>
  <c r="H48" i="6"/>
  <c r="K45" i="6"/>
  <c r="M45" i="6"/>
  <c r="F48" i="6"/>
  <c r="G45" i="6"/>
  <c r="G46" i="6" s="1"/>
  <c r="E45" i="6"/>
  <c r="E46" i="6" l="1"/>
  <c r="E47" i="6"/>
  <c r="C46" i="6"/>
  <c r="C47" i="6"/>
  <c r="M46" i="6"/>
  <c r="M47" i="6"/>
  <c r="K46" i="6"/>
  <c r="K47" i="6"/>
  <c r="P497" i="8"/>
  <c r="Q497" i="8" s="1"/>
  <c r="P518" i="8"/>
  <c r="Q518" i="8" s="1"/>
  <c r="P438" i="8"/>
  <c r="Q438" i="8" s="1"/>
  <c r="P646" i="8"/>
  <c r="Q646" i="8" s="1"/>
  <c r="P537" i="8"/>
  <c r="Q537" i="8" s="1"/>
  <c r="P622" i="8"/>
  <c r="Q622" i="8" s="1"/>
  <c r="P682" i="8"/>
  <c r="Q682" i="8" s="1"/>
  <c r="P625" i="8"/>
  <c r="Q625" i="8" s="1"/>
  <c r="P215" i="8"/>
  <c r="Q215" i="8" s="1"/>
  <c r="P650" i="8"/>
  <c r="Q650" i="8" s="1"/>
  <c r="P328" i="8"/>
  <c r="Q328" i="8" s="1"/>
  <c r="P17" i="8"/>
  <c r="Q17" i="8" s="1"/>
  <c r="P16" i="8"/>
  <c r="P28" i="8"/>
  <c r="Q28" i="8" s="1"/>
  <c r="P187" i="8"/>
  <c r="Q187" i="8" s="1"/>
  <c r="P245" i="8"/>
  <c r="Q245" i="8" s="1"/>
  <c r="P645" i="8"/>
  <c r="Q645" i="8" s="1"/>
  <c r="P551" i="8"/>
  <c r="Q551" i="8" s="1"/>
  <c r="P441" i="8"/>
  <c r="Q441" i="8" s="1"/>
  <c r="P655" i="8"/>
  <c r="Q655" i="8" s="1"/>
  <c r="P674" i="8"/>
  <c r="Q674" i="8" s="1"/>
  <c r="P666" i="8"/>
  <c r="Q666" i="8" s="1"/>
  <c r="P483" i="8"/>
  <c r="Q483" i="8" s="1"/>
  <c r="P660" i="8"/>
  <c r="Q660" i="8" s="1"/>
  <c r="P603" i="8"/>
  <c r="Q603" i="8" s="1"/>
  <c r="P607" i="8"/>
  <c r="Q607" i="8" s="1"/>
  <c r="P606" i="8"/>
  <c r="Q606" i="8" s="1"/>
  <c r="P565" i="8"/>
  <c r="Q565" i="8" s="1"/>
  <c r="P577" i="8"/>
  <c r="Q577" i="8" s="1"/>
  <c r="P604" i="8"/>
  <c r="Q604" i="8" s="1"/>
  <c r="P242" i="8"/>
  <c r="P18" i="8"/>
  <c r="P122" i="8"/>
  <c r="Q122" i="8" s="1"/>
  <c r="P186" i="8"/>
  <c r="Q186" i="8" s="1"/>
  <c r="P141" i="8"/>
  <c r="Q141" i="8" s="1"/>
  <c r="P274" i="8"/>
  <c r="Q274" i="8" s="1"/>
  <c r="P23" i="8"/>
  <c r="Q23" i="8" s="1"/>
  <c r="P272" i="8"/>
  <c r="Q272" i="8" s="1"/>
  <c r="P315" i="8"/>
  <c r="Q315" i="8" s="1"/>
  <c r="P19" i="8"/>
  <c r="Q19" i="8" s="1"/>
  <c r="P179" i="8"/>
  <c r="Q179" i="8" s="1"/>
  <c r="P283" i="8"/>
  <c r="Q283" i="8" s="1"/>
  <c r="P296" i="8"/>
  <c r="Q296" i="8" s="1"/>
  <c r="P639" i="8"/>
  <c r="Q639" i="8" s="1"/>
  <c r="P34" i="8"/>
  <c r="Q34" i="8" s="1"/>
  <c r="P230" i="8"/>
  <c r="Q230" i="8" s="1"/>
  <c r="P77" i="8"/>
  <c r="Q77" i="8" s="1"/>
  <c r="P136" i="8"/>
  <c r="Q136" i="8" s="1"/>
  <c r="P253" i="8"/>
  <c r="Q253" i="8" s="1"/>
  <c r="P135" i="8"/>
  <c r="Q135" i="8" s="1"/>
  <c r="P239" i="8"/>
  <c r="Q239" i="8" s="1"/>
  <c r="P651" i="8"/>
  <c r="Q651" i="8" s="1"/>
  <c r="P362" i="8"/>
  <c r="Q362" i="8" s="1"/>
  <c r="P370" i="8"/>
  <c r="Q370" i="8" s="1"/>
  <c r="P365" i="8"/>
  <c r="Q365" i="8" s="1"/>
  <c r="P368" i="8"/>
  <c r="Q368" i="8" s="1"/>
  <c r="P371" i="8"/>
  <c r="Q371" i="8" s="1"/>
  <c r="P538" i="8"/>
  <c r="P361" i="8"/>
  <c r="Q361" i="8" s="1"/>
  <c r="P367" i="8"/>
  <c r="Q367" i="8" s="1"/>
  <c r="P317" i="8"/>
  <c r="Q317" i="8" s="1"/>
  <c r="P360" i="8"/>
  <c r="Q360" i="8" s="1"/>
  <c r="P363" i="8"/>
  <c r="Q363" i="8" s="1"/>
  <c r="P372" i="8"/>
  <c r="Q372" i="8" s="1"/>
  <c r="P516" i="8"/>
  <c r="Q516" i="8" s="1"/>
  <c r="P369" i="8"/>
  <c r="Q369" i="8" s="1"/>
  <c r="P507" i="8"/>
  <c r="Q507" i="8" s="1"/>
  <c r="P399" i="8"/>
  <c r="Q399" i="8" s="1"/>
  <c r="P485" i="8"/>
  <c r="P559" i="8"/>
  <c r="Q559" i="8" s="1"/>
  <c r="P450" i="8"/>
  <c r="Q450" i="8" s="1"/>
  <c r="P457" i="8"/>
  <c r="Q457" i="8" s="1"/>
  <c r="P456" i="8"/>
  <c r="Q456" i="8" s="1"/>
  <c r="P452" i="8"/>
  <c r="Q452" i="8" s="1"/>
  <c r="P465" i="8"/>
  <c r="Q465" i="8" s="1"/>
  <c r="P571" i="8"/>
  <c r="Q571" i="8" s="1"/>
  <c r="P667" i="8"/>
  <c r="Q667" i="8" s="1"/>
  <c r="P569" i="8"/>
  <c r="Q569" i="8" s="1"/>
  <c r="P231" i="8"/>
  <c r="P226" i="8"/>
  <c r="Q226" i="8" s="1"/>
  <c r="P57" i="8"/>
  <c r="P225" i="8"/>
  <c r="Q225" i="8" s="1"/>
  <c r="P254" i="8"/>
  <c r="Q254" i="8" s="1"/>
  <c r="P72" i="8"/>
  <c r="Q72" i="8" s="1"/>
  <c r="P108" i="8"/>
  <c r="Q108" i="8" s="1"/>
  <c r="P236" i="8"/>
  <c r="Q236" i="8" s="1"/>
  <c r="P244" i="8"/>
  <c r="Q244" i="8" s="1"/>
  <c r="P346" i="8"/>
  <c r="Q346" i="8" s="1"/>
  <c r="P366" i="8"/>
  <c r="Q366" i="8" s="1"/>
  <c r="P467" i="8"/>
  <c r="Q467" i="8" s="1"/>
  <c r="P459" i="8"/>
  <c r="Q459" i="8" s="1"/>
  <c r="P449" i="8"/>
  <c r="Q449" i="8" s="1"/>
  <c r="P562" i="8"/>
  <c r="Q562" i="8" s="1"/>
  <c r="P618" i="8"/>
  <c r="Q618" i="8" s="1"/>
  <c r="P447" i="8"/>
  <c r="P142" i="8"/>
  <c r="Q142" i="8" s="1"/>
  <c r="P25" i="8"/>
  <c r="P33" i="8"/>
  <c r="Q33" i="8" s="1"/>
  <c r="P155" i="8"/>
  <c r="Q155" i="8" s="1"/>
  <c r="P619" i="8"/>
  <c r="Q619" i="8" s="1"/>
  <c r="P626" i="8"/>
  <c r="P638" i="8"/>
  <c r="Q638" i="8" s="1"/>
  <c r="P649" i="8"/>
  <c r="Q649" i="8" s="1"/>
  <c r="P648" i="8"/>
  <c r="Q648" i="8" s="1"/>
  <c r="P66" i="8"/>
  <c r="Q66" i="8" s="1"/>
  <c r="P251" i="8"/>
  <c r="Q251" i="8" s="1"/>
  <c r="P65" i="8"/>
  <c r="P246" i="8"/>
  <c r="Q246" i="8" s="1"/>
  <c r="P64" i="8"/>
  <c r="Q64" i="8" s="1"/>
  <c r="P308" i="8"/>
  <c r="Q308" i="8" s="1"/>
  <c r="P211" i="8"/>
  <c r="Q211" i="8" s="1"/>
  <c r="P633" i="8"/>
  <c r="Q633" i="8" s="1"/>
  <c r="P78" i="8"/>
  <c r="Q78" i="8" s="1"/>
  <c r="P97" i="8"/>
  <c r="Q97" i="8" s="1"/>
  <c r="P83" i="8"/>
  <c r="Q83" i="8" s="1"/>
  <c r="P627" i="8"/>
  <c r="Q627" i="8" s="1"/>
  <c r="P637" i="8"/>
  <c r="Q637" i="8" s="1"/>
  <c r="P30" i="8"/>
  <c r="P82" i="8"/>
  <c r="Q82" i="8" s="1"/>
  <c r="P198" i="8"/>
  <c r="Q198" i="8" s="1"/>
  <c r="P214" i="8"/>
  <c r="Q214" i="8" s="1"/>
  <c r="P234" i="8"/>
  <c r="Q234" i="8" s="1"/>
  <c r="P81" i="8"/>
  <c r="Q81" i="8" s="1"/>
  <c r="P185" i="8"/>
  <c r="Q185" i="8" s="1"/>
  <c r="P197" i="8"/>
  <c r="Q197" i="8" s="1"/>
  <c r="P282" i="8"/>
  <c r="Q282" i="8" s="1"/>
  <c r="P80" i="8"/>
  <c r="Q80" i="8" s="1"/>
  <c r="P184" i="8"/>
  <c r="P212" i="8"/>
  <c r="Q212" i="8" s="1"/>
  <c r="P31" i="8"/>
  <c r="Q31" i="8" s="1"/>
  <c r="P79" i="8"/>
  <c r="Q79" i="8" s="1"/>
  <c r="P235" i="8"/>
  <c r="Q235" i="8" s="1"/>
  <c r="P281" i="8"/>
  <c r="Q281" i="8" s="1"/>
  <c r="P139" i="8"/>
  <c r="Q139" i="8" s="1"/>
  <c r="P635" i="8"/>
  <c r="Q635" i="8" s="1"/>
  <c r="P636" i="8"/>
  <c r="P29" i="8"/>
  <c r="P140" i="8"/>
  <c r="Q140" i="8" s="1"/>
  <c r="P444" i="8"/>
  <c r="Q444" i="8" s="1"/>
  <c r="P440" i="8"/>
  <c r="Q440" i="8" s="1"/>
  <c r="P439" i="8"/>
  <c r="Q439" i="8" s="1"/>
  <c r="P445" i="8"/>
  <c r="Q445" i="8" s="1"/>
  <c r="P495" i="8"/>
  <c r="Q495" i="8" s="1"/>
  <c r="P664" i="8"/>
  <c r="Q664" i="8" s="1"/>
  <c r="P656" i="8"/>
  <c r="Q656" i="8" s="1"/>
  <c r="P672" i="8"/>
  <c r="Q672" i="8" s="1"/>
  <c r="P402" i="8"/>
  <c r="Q402" i="8" s="1"/>
  <c r="P355" i="8"/>
  <c r="Q355" i="8" s="1"/>
  <c r="P529" i="8"/>
  <c r="Q529" i="8" s="1"/>
  <c r="P531" i="8"/>
  <c r="Q531" i="8" s="1"/>
  <c r="P600" i="8"/>
  <c r="Q600" i="8" s="1"/>
  <c r="P318" i="8"/>
  <c r="Q318" i="8" s="1"/>
  <c r="P410" i="8"/>
  <c r="Q410" i="8" s="1"/>
  <c r="P422" i="8"/>
  <c r="Q422" i="8" s="1"/>
  <c r="P426" i="8"/>
  <c r="Q426" i="8" s="1"/>
  <c r="P458" i="8"/>
  <c r="Q458" i="8" s="1"/>
  <c r="P424" i="8"/>
  <c r="Q424" i="8" s="1"/>
  <c r="P448" i="8"/>
  <c r="Q448" i="8" s="1"/>
  <c r="P502" i="8"/>
  <c r="Q502" i="8" s="1"/>
  <c r="P522" i="8"/>
  <c r="Q522" i="8" s="1"/>
  <c r="P542" i="8"/>
  <c r="Q542" i="8" s="1"/>
  <c r="P546" i="8"/>
  <c r="Q546" i="8" s="1"/>
  <c r="P513" i="8"/>
  <c r="Q513" i="8" s="1"/>
  <c r="P521" i="8"/>
  <c r="Q521" i="8" s="1"/>
  <c r="P541" i="8"/>
  <c r="Q541" i="8" s="1"/>
  <c r="P397" i="8"/>
  <c r="Q397" i="8" s="1"/>
  <c r="P453" i="8"/>
  <c r="Q453" i="8" s="1"/>
  <c r="P316" i="8"/>
  <c r="P499" i="8"/>
  <c r="Q499" i="8" s="1"/>
  <c r="P508" i="8"/>
  <c r="Q508" i="8" s="1"/>
  <c r="P543" i="8"/>
  <c r="P515" i="8"/>
  <c r="Q515" i="8" s="1"/>
  <c r="P540" i="8"/>
  <c r="Q540" i="8" s="1"/>
  <c r="P512" i="8"/>
  <c r="Q512" i="8" s="1"/>
  <c r="P539" i="8"/>
  <c r="Q539" i="8" s="1"/>
  <c r="P319" i="8"/>
  <c r="Q319" i="8" s="1"/>
  <c r="P511" i="8"/>
  <c r="Q511" i="8" s="1"/>
  <c r="P544" i="8"/>
  <c r="Q544" i="8" s="1"/>
  <c r="P659" i="8"/>
  <c r="Q659" i="8" s="1"/>
  <c r="P658" i="8"/>
  <c r="Q658" i="8" s="1"/>
  <c r="P662" i="8"/>
  <c r="Q662" i="8" s="1"/>
  <c r="P657" i="8"/>
  <c r="P661" i="8"/>
  <c r="Q661" i="8" s="1"/>
  <c r="P673" i="8"/>
  <c r="Q673" i="8" s="1"/>
  <c r="P321" i="8"/>
  <c r="Q321" i="8" s="1"/>
  <c r="P481" i="8"/>
  <c r="Q481" i="8" s="1"/>
  <c r="P177" i="8"/>
  <c r="P446" i="8"/>
  <c r="Q446" i="8" s="1"/>
  <c r="E48" i="6"/>
  <c r="E51" i="6" s="1"/>
  <c r="I48" i="6"/>
  <c r="M48" i="6"/>
  <c r="M51" i="6" s="1"/>
  <c r="C48" i="6"/>
  <c r="G48" i="6"/>
  <c r="K48" i="6"/>
  <c r="P7" i="8"/>
  <c r="Q657" i="8" l="1"/>
  <c r="Q626" i="8"/>
  <c r="P647" i="8"/>
  <c r="Q647" i="8" s="1"/>
  <c r="P56" i="8"/>
  <c r="P53" i="8"/>
  <c r="Q53" i="8" s="1"/>
  <c r="P634" i="8"/>
  <c r="K51" i="6"/>
  <c r="N553" i="8"/>
  <c r="N552" i="8"/>
  <c r="N551" i="8"/>
  <c r="N550" i="8"/>
  <c r="P93" i="8"/>
  <c r="Q93" i="8" s="1"/>
  <c r="P55" i="8"/>
  <c r="Q55" i="8" s="1"/>
  <c r="P54" i="8"/>
  <c r="Q54" i="8" s="1"/>
  <c r="P555" i="8"/>
  <c r="Q555" i="8" s="1"/>
  <c r="P554" i="8"/>
  <c r="Q554" i="8" s="1"/>
  <c r="P556" i="8"/>
  <c r="Q556" i="8" s="1"/>
  <c r="P557" i="8"/>
  <c r="Q557" i="8" s="1"/>
  <c r="P628" i="8"/>
  <c r="Q628" i="8" s="1"/>
  <c r="P624" i="8"/>
  <c r="P534" i="8"/>
  <c r="Q534" i="8" s="1"/>
  <c r="P501" i="8"/>
  <c r="Q501" i="8" s="1"/>
  <c r="P496" i="8"/>
  <c r="Q496" i="8" s="1"/>
  <c r="P280" i="8"/>
  <c r="Q280" i="8" s="1"/>
  <c r="P351" i="8"/>
  <c r="Q351" i="8" s="1"/>
  <c r="P374" i="8"/>
  <c r="Q374" i="8" s="1"/>
  <c r="P492" i="8"/>
  <c r="Q492" i="8" s="1"/>
  <c r="P476" i="8"/>
  <c r="Q476" i="8" s="1"/>
  <c r="P491" i="8"/>
  <c r="Q491" i="8" s="1"/>
  <c r="P489" i="8"/>
  <c r="Q489" i="8" s="1"/>
  <c r="P488" i="8"/>
  <c r="Q488" i="8" s="1"/>
  <c r="P487" i="8"/>
  <c r="Q487" i="8" s="1"/>
  <c r="P486" i="8"/>
  <c r="Q486" i="8" s="1"/>
  <c r="P470" i="8"/>
  <c r="Q470" i="8" s="1"/>
  <c r="P469" i="8"/>
  <c r="Q469" i="8" s="1"/>
  <c r="P468" i="8"/>
  <c r="Q468" i="8" s="1"/>
  <c r="P275" i="8"/>
  <c r="Q275" i="8" s="1"/>
  <c r="P505" i="8"/>
  <c r="Q505" i="8" s="1"/>
  <c r="P504" i="8"/>
  <c r="Q504" i="8" s="1"/>
  <c r="P383" i="8"/>
  <c r="Q383" i="8" s="1"/>
  <c r="P503" i="8"/>
  <c r="Q503" i="8" s="1"/>
  <c r="P224" i="8"/>
  <c r="Q224" i="8" s="1"/>
  <c r="P509" i="8"/>
  <c r="Q509" i="8" s="1"/>
  <c r="P213" i="8"/>
  <c r="Q213" i="8" s="1"/>
  <c r="P70" i="8"/>
  <c r="Q70" i="8" s="1"/>
  <c r="P393" i="8"/>
  <c r="Q393" i="8" s="1"/>
  <c r="P517" i="8"/>
  <c r="Q517" i="8" s="1"/>
  <c r="P385" i="8"/>
  <c r="Q385" i="8" s="1"/>
  <c r="P429" i="8"/>
  <c r="Q429" i="8" s="1"/>
  <c r="P430" i="8"/>
  <c r="Q430" i="8" s="1"/>
  <c r="P376" i="8"/>
  <c r="Q376" i="8" s="1"/>
  <c r="P217" i="8"/>
  <c r="Q217" i="8" s="1"/>
  <c r="P159" i="8"/>
  <c r="Q159" i="8" s="1"/>
  <c r="P428" i="8"/>
  <c r="Q428" i="8" s="1"/>
  <c r="P160" i="8"/>
  <c r="Q160" i="8" s="1"/>
  <c r="P144" i="8"/>
  <c r="Q144" i="8" s="1"/>
  <c r="P45" i="8"/>
  <c r="Q45" i="8" s="1"/>
  <c r="P145" i="8"/>
  <c r="Q145" i="8" s="1"/>
  <c r="P46" i="8"/>
  <c r="Q46" i="8" s="1"/>
  <c r="P47" i="8"/>
  <c r="Q47" i="8" s="1"/>
  <c r="P44" i="8"/>
  <c r="Q44" i="8" s="1"/>
  <c r="P671" i="8"/>
  <c r="Q671" i="8" s="1"/>
  <c r="P620" i="8"/>
  <c r="Q620" i="8" s="1"/>
  <c r="P36" i="8"/>
  <c r="Q36" i="8" s="1"/>
  <c r="P621" i="8"/>
  <c r="Q621" i="8" s="1"/>
  <c r="P686" i="8"/>
  <c r="Q686" i="8" s="1"/>
  <c r="P528" i="8"/>
  <c r="Q528" i="8" s="1"/>
  <c r="P654" i="8"/>
  <c r="Q654" i="8" s="1"/>
  <c r="P63" i="8"/>
  <c r="Q63" i="8" s="1"/>
  <c r="P62" i="8"/>
  <c r="Q62" i="8" s="1"/>
  <c r="P132" i="8"/>
  <c r="Q132" i="8" s="1"/>
  <c r="P384" i="8"/>
  <c r="Q384" i="8" s="1"/>
  <c r="P506" i="8"/>
  <c r="Q506" i="8" s="1"/>
  <c r="P471" i="8"/>
  <c r="Q471" i="8" s="1"/>
  <c r="P466" i="8"/>
  <c r="Q466" i="8" s="1"/>
  <c r="P484" i="8"/>
  <c r="Q484" i="8" s="1"/>
  <c r="P334" i="8"/>
  <c r="Q334" i="8" s="1"/>
  <c r="P343" i="8"/>
  <c r="Q343" i="8" s="1"/>
  <c r="P340" i="8"/>
  <c r="Q340" i="8" s="1"/>
  <c r="P337" i="8"/>
  <c r="Q337" i="8" s="1"/>
  <c r="P451" i="8"/>
  <c r="Q451" i="8" s="1"/>
  <c r="P421" i="8"/>
  <c r="Q421" i="8" s="1"/>
  <c r="P333" i="8"/>
  <c r="Q333" i="8" s="1"/>
  <c r="P137" i="8"/>
  <c r="Q137" i="8" s="1"/>
  <c r="P193" i="8"/>
  <c r="Q193" i="8" s="1"/>
  <c r="P389" i="8"/>
  <c r="Q389" i="8" s="1"/>
  <c r="P623" i="8"/>
  <c r="Q623" i="8" s="1"/>
  <c r="P95" i="8"/>
  <c r="Q95" i="8" s="1"/>
  <c r="P94" i="8"/>
  <c r="Q94" i="8" s="1"/>
  <c r="P143" i="8"/>
  <c r="Q143" i="8" s="1"/>
  <c r="P52" i="8"/>
  <c r="Q52" i="8" s="1"/>
  <c r="P148" i="8"/>
  <c r="Q148" i="8" s="1"/>
  <c r="P49" i="8"/>
  <c r="Q49" i="8" s="1"/>
  <c r="P99" i="8"/>
  <c r="Q99" i="8" s="1"/>
  <c r="P37" i="8"/>
  <c r="Q37" i="8" s="1"/>
  <c r="P134" i="8"/>
  <c r="Q134" i="8" s="1"/>
  <c r="P149" i="8"/>
  <c r="Q149" i="8" s="1"/>
  <c r="P42" i="8"/>
  <c r="Q42" i="8" s="1"/>
  <c r="P100" i="8"/>
  <c r="Q100" i="8" s="1"/>
  <c r="P38" i="8"/>
  <c r="Q38" i="8" s="1"/>
  <c r="P150" i="8"/>
  <c r="Q150" i="8" s="1"/>
  <c r="P154" i="8"/>
  <c r="Q154" i="8" s="1"/>
  <c r="P43" i="8"/>
  <c r="Q43" i="8" s="1"/>
  <c r="P51" i="8"/>
  <c r="Q51" i="8" s="1"/>
  <c r="P39" i="8"/>
  <c r="Q39" i="8" s="1"/>
  <c r="P653" i="8"/>
  <c r="Q653" i="8" s="1"/>
  <c r="P147" i="8"/>
  <c r="Q147" i="8" s="1"/>
  <c r="P151" i="8"/>
  <c r="Q151" i="8" s="1"/>
  <c r="P40" i="8"/>
  <c r="Q40" i="8" s="1"/>
  <c r="P48" i="8"/>
  <c r="Q48" i="8" s="1"/>
  <c r="P490" i="8"/>
  <c r="Q490" i="8" s="1"/>
  <c r="P401" i="8"/>
  <c r="Q401" i="8" s="1"/>
  <c r="P379" i="8"/>
  <c r="Q379" i="8" s="1"/>
  <c r="P396" i="8"/>
  <c r="Q396" i="8" s="1"/>
  <c r="P391" i="8"/>
  <c r="Q391" i="8" s="1"/>
  <c r="P390" i="8"/>
  <c r="Q390" i="8" s="1"/>
  <c r="P377" i="8"/>
  <c r="Q377" i="8" s="1"/>
  <c r="P378" i="8"/>
  <c r="Q378" i="8" s="1"/>
  <c r="P411" i="8"/>
  <c r="Q411" i="8" s="1"/>
  <c r="P475" i="8"/>
  <c r="Q475" i="8" s="1"/>
  <c r="P413" i="8"/>
  <c r="Q413" i="8" s="1"/>
  <c r="P474" i="8"/>
  <c r="Q474" i="8" s="1"/>
  <c r="P473" i="8"/>
  <c r="Q473" i="8" s="1"/>
  <c r="P420" i="8"/>
  <c r="Q420" i="8" s="1"/>
  <c r="P414" i="8"/>
  <c r="Q414" i="8" s="1"/>
  <c r="P472" i="8"/>
  <c r="Q472" i="8" s="1"/>
  <c r="P419" i="8"/>
  <c r="Q419" i="8" s="1"/>
  <c r="P418" i="8"/>
  <c r="Q418" i="8" s="1"/>
  <c r="P417" i="8"/>
  <c r="Q417" i="8" s="1"/>
  <c r="P416" i="8"/>
  <c r="Q416" i="8" s="1"/>
  <c r="P382" i="8"/>
  <c r="Q382" i="8" s="1"/>
  <c r="P478" i="8"/>
  <c r="Q478" i="8" s="1"/>
  <c r="P415" i="8"/>
  <c r="Q415" i="8" s="1"/>
  <c r="P381" i="8"/>
  <c r="Q381" i="8" s="1"/>
  <c r="P380" i="8"/>
  <c r="Q380" i="8" s="1"/>
  <c r="P412" i="8"/>
  <c r="Q412" i="8" s="1"/>
  <c r="P219" i="8"/>
  <c r="Q219" i="8" s="1"/>
  <c r="P223" i="8"/>
  <c r="Q223" i="8" s="1"/>
  <c r="P523" i="8"/>
  <c r="Q523" i="8" s="1"/>
  <c r="P338" i="8"/>
  <c r="Q338" i="8" s="1"/>
  <c r="P342" i="8"/>
  <c r="Q342" i="8" s="1"/>
  <c r="P270" i="8"/>
  <c r="Q270" i="8" s="1"/>
  <c r="P330" i="8"/>
  <c r="Q330" i="8" s="1"/>
  <c r="P339" i="8"/>
  <c r="Q339" i="8" s="1"/>
  <c r="P335" i="8"/>
  <c r="Q335" i="8" s="1"/>
  <c r="P221" i="8"/>
  <c r="Q221" i="8" s="1"/>
  <c r="P331" i="8"/>
  <c r="Q331" i="8" s="1"/>
  <c r="P344" i="8"/>
  <c r="Q344" i="8" s="1"/>
  <c r="P345" i="8"/>
  <c r="Q345" i="8" s="1"/>
  <c r="P301" i="8"/>
  <c r="Q301" i="8" s="1"/>
  <c r="P222" i="8"/>
  <c r="Q222" i="8" s="1"/>
  <c r="P341" i="8"/>
  <c r="Q341" i="8" s="1"/>
  <c r="P233" i="8"/>
  <c r="Q233" i="8" s="1"/>
  <c r="P302" i="8"/>
  <c r="Q302" i="8" s="1"/>
  <c r="P406" i="8"/>
  <c r="Q406" i="8" s="1"/>
  <c r="P461" i="8"/>
  <c r="P405" i="8"/>
  <c r="Q405" i="8" s="1"/>
  <c r="P460" i="8"/>
  <c r="Q460" i="8" s="1"/>
  <c r="P404" i="8"/>
  <c r="Q404" i="8" s="1"/>
  <c r="P403" i="8"/>
  <c r="Q403" i="8" s="1"/>
  <c r="P479" i="8"/>
  <c r="Q479" i="8" s="1"/>
  <c r="P482" i="8"/>
  <c r="Q482" i="8" s="1"/>
  <c r="P464" i="8"/>
  <c r="Q464" i="8" s="1"/>
  <c r="P477" i="8"/>
  <c r="Q477" i="8" s="1"/>
  <c r="P205" i="8"/>
  <c r="Q205" i="8" s="1"/>
  <c r="P206" i="8"/>
  <c r="Q206" i="8" s="1"/>
  <c r="P204" i="8"/>
  <c r="Q204" i="8" s="1"/>
  <c r="P203" i="8"/>
  <c r="Q203" i="8" s="1"/>
  <c r="P437" i="8"/>
  <c r="Q437" i="8" s="1"/>
  <c r="P216" i="8"/>
  <c r="Q216" i="8" s="1"/>
  <c r="P129" i="8"/>
  <c r="Q129" i="8" s="1"/>
  <c r="P364" i="8"/>
  <c r="Q364" i="8" s="1"/>
  <c r="P443" i="8"/>
  <c r="Q443" i="8" s="1"/>
  <c r="P157" i="8"/>
  <c r="Q157" i="8" s="1"/>
  <c r="P652" i="8"/>
  <c r="Q652" i="8" s="1"/>
  <c r="P332" i="8"/>
  <c r="Q332" i="8" s="1"/>
  <c r="P357" i="8"/>
  <c r="Q357" i="8" s="1"/>
  <c r="P238" i="8"/>
  <c r="Q238" i="8" s="1"/>
  <c r="P41" i="8"/>
  <c r="Q41" i="8" s="1"/>
  <c r="P101" i="8"/>
  <c r="Q101" i="8" s="1"/>
  <c r="P386" i="8"/>
  <c r="Q386" i="8" s="1"/>
  <c r="P375" i="8"/>
  <c r="Q375" i="8" s="1"/>
  <c r="P514" i="8"/>
  <c r="Q514" i="8" s="1"/>
  <c r="P232" i="8"/>
  <c r="Q232" i="8" s="1"/>
  <c r="P199" i="8"/>
  <c r="Q199" i="8" s="1"/>
  <c r="P494" i="8"/>
  <c r="Q494" i="8" s="1"/>
  <c r="P454" i="8"/>
  <c r="Q454" i="8" s="1"/>
  <c r="P455" i="8"/>
  <c r="Q455" i="8" s="1"/>
  <c r="P510" i="8"/>
  <c r="Q510" i="8" s="1"/>
  <c r="P309" i="8"/>
  <c r="Q309" i="8" s="1"/>
  <c r="P271" i="8"/>
  <c r="Q271" i="8" s="1"/>
  <c r="P269" i="8"/>
  <c r="Q269" i="8" s="1"/>
  <c r="P12" i="8"/>
  <c r="Q12" i="8" s="1"/>
  <c r="P644" i="8"/>
  <c r="Q644" i="8" s="1"/>
  <c r="P408" i="8"/>
  <c r="Q408" i="8" s="1"/>
  <c r="P463" i="8"/>
  <c r="Q463" i="8" s="1"/>
  <c r="P407" i="8"/>
  <c r="Q407" i="8" s="1"/>
  <c r="P462" i="8"/>
  <c r="Q462" i="8" s="1"/>
  <c r="P480" i="8"/>
  <c r="Q480" i="8" s="1"/>
  <c r="P493" i="8"/>
  <c r="Q493" i="8" s="1"/>
  <c r="P209" i="8"/>
  <c r="Q209" i="8" s="1"/>
  <c r="P207" i="8"/>
  <c r="Q207" i="8" s="1"/>
  <c r="P208" i="8"/>
  <c r="Q208" i="8" s="1"/>
  <c r="P202" i="8"/>
  <c r="Q202" i="8" s="1"/>
  <c r="P687" i="8"/>
  <c r="Q687" i="8" s="1"/>
  <c r="P663" i="8"/>
  <c r="Q663" i="8" s="1"/>
  <c r="P689" i="8"/>
  <c r="Q689" i="8" s="1"/>
  <c r="P668" i="8"/>
  <c r="Q668" i="8" s="1"/>
  <c r="P669" i="8"/>
  <c r="Q669" i="8" s="1"/>
  <c r="P26" i="8"/>
  <c r="Q26" i="8" s="1"/>
  <c r="P665" i="8"/>
  <c r="Q665" i="8" s="1"/>
  <c r="P688" i="8"/>
  <c r="Q688" i="8" s="1"/>
  <c r="P252" i="8"/>
  <c r="Q252" i="8" s="1"/>
  <c r="P348" i="8"/>
  <c r="Q348" i="8" s="1"/>
  <c r="P350" i="8"/>
  <c r="Q350" i="8" s="1"/>
  <c r="P152" i="8"/>
  <c r="Q152" i="8" s="1"/>
  <c r="P153" i="8"/>
  <c r="Q153" i="8" s="1"/>
  <c r="P50" i="8"/>
  <c r="Q50" i="8" s="1"/>
  <c r="P156" i="8"/>
  <c r="Q156" i="8" s="1"/>
  <c r="P133" i="8"/>
  <c r="Q133" i="8" s="1"/>
  <c r="P11" i="8"/>
  <c r="Q11" i="8" s="1"/>
  <c r="P520" i="8"/>
  <c r="Q520" i="8" s="1"/>
  <c r="P138" i="8"/>
  <c r="Q138" i="8" s="1"/>
  <c r="P194" i="8"/>
  <c r="Q194" i="8" s="1"/>
  <c r="P347" i="8"/>
  <c r="Q347" i="8" s="1"/>
  <c r="P201" i="8"/>
  <c r="Q201" i="8" s="1"/>
  <c r="P681" i="8"/>
  <c r="Q681" i="8" s="1"/>
  <c r="P98" i="8"/>
  <c r="Q98" i="8" s="1"/>
  <c r="P442" i="8"/>
  <c r="Q442" i="8" s="1"/>
  <c r="P218" i="8"/>
  <c r="Q218" i="8" s="1"/>
  <c r="P392" i="8"/>
  <c r="Q392" i="8" s="1"/>
  <c r="P32" i="8"/>
  <c r="Q32" i="8" s="1"/>
  <c r="P691" i="8"/>
  <c r="Q691" i="8" s="1"/>
  <c r="P200" i="8"/>
  <c r="Q200" i="8" s="1"/>
  <c r="P500" i="8"/>
  <c r="Q500" i="8" s="1"/>
  <c r="P427" i="8"/>
  <c r="Q427" i="8" s="1"/>
  <c r="P237" i="8"/>
  <c r="Q237" i="8" s="1"/>
  <c r="P210" i="8"/>
  <c r="Q210" i="8" s="1"/>
  <c r="P519" i="8"/>
  <c r="Q519" i="8" s="1"/>
  <c r="P388" i="8"/>
  <c r="Q388" i="8" s="1"/>
  <c r="P670" i="8"/>
  <c r="Q670" i="8" s="1"/>
  <c r="P683" i="8"/>
  <c r="Q683" i="8" s="1"/>
  <c r="P685" i="8"/>
  <c r="Q685" i="8" s="1"/>
  <c r="P579" i="8"/>
  <c r="Q579" i="8" s="1"/>
  <c r="P96" i="8"/>
  <c r="Q96" i="8" s="1"/>
  <c r="P35" i="8"/>
  <c r="Q35" i="8" s="1"/>
  <c r="Q177" i="8"/>
  <c r="Q184" i="8"/>
  <c r="Q65" i="8"/>
  <c r="Q636" i="8"/>
  <c r="Q543" i="8"/>
  <c r="Q538" i="8"/>
  <c r="G23" i="37" s="1"/>
  <c r="F23" i="37"/>
  <c r="I51" i="6"/>
  <c r="G51" i="6"/>
  <c r="T6" i="8"/>
  <c r="C51" i="6"/>
  <c r="P326" i="8"/>
  <c r="Q326" i="8" s="1"/>
  <c r="P394" i="8"/>
  <c r="Q394" i="8" s="1"/>
  <c r="P434" i="8"/>
  <c r="Q434" i="8" s="1"/>
  <c r="P329" i="8"/>
  <c r="Q329" i="8" s="1"/>
  <c r="P352" i="8"/>
  <c r="Q352" i="8" s="1"/>
  <c r="P395" i="8"/>
  <c r="Q395" i="8" s="1"/>
  <c r="P431" i="8"/>
  <c r="Q431" i="8" s="1"/>
  <c r="P526" i="8"/>
  <c r="Q526" i="8" s="1"/>
  <c r="P325" i="8"/>
  <c r="Q325" i="8" s="1"/>
  <c r="P336" i="8"/>
  <c r="Q336" i="8" s="1"/>
  <c r="P525" i="8"/>
  <c r="Q525" i="8" s="1"/>
  <c r="P327" i="8"/>
  <c r="P433" i="8"/>
  <c r="Q433" i="8" s="1"/>
  <c r="P349" i="8"/>
  <c r="P524" i="8"/>
  <c r="Q524" i="8" s="1"/>
  <c r="P432" i="8"/>
  <c r="Q432" i="8" s="1"/>
  <c r="P548" i="8"/>
  <c r="Q548" i="8" s="1"/>
  <c r="P572" i="8"/>
  <c r="Q572" i="8" s="1"/>
  <c r="P596" i="8"/>
  <c r="Q596" i="8" s="1"/>
  <c r="P547" i="8"/>
  <c r="P567" i="8"/>
  <c r="Q567" i="8" s="1"/>
  <c r="P583" i="8"/>
  <c r="Q583" i="8" s="1"/>
  <c r="P587" i="8"/>
  <c r="Q587" i="8" s="1"/>
  <c r="P591" i="8"/>
  <c r="Q591" i="8" s="1"/>
  <c r="P595" i="8"/>
  <c r="Q595" i="8" s="1"/>
  <c r="P599" i="8"/>
  <c r="Q599" i="8" s="1"/>
  <c r="P550" i="8"/>
  <c r="Q550" i="8" s="1"/>
  <c r="P570" i="8"/>
  <c r="Q570" i="8" s="1"/>
  <c r="P582" i="8"/>
  <c r="Q582" i="8" s="1"/>
  <c r="P586" i="8"/>
  <c r="Q586" i="8" s="1"/>
  <c r="P590" i="8"/>
  <c r="Q590" i="8" s="1"/>
  <c r="P598" i="8"/>
  <c r="Q598" i="8" s="1"/>
  <c r="P602" i="8"/>
  <c r="Q602" i="8" s="1"/>
  <c r="P553" i="8"/>
  <c r="Q553" i="8" s="1"/>
  <c r="P597" i="8"/>
  <c r="Q597" i="8" s="1"/>
  <c r="P601" i="8"/>
  <c r="Q601" i="8" s="1"/>
  <c r="P354" i="8"/>
  <c r="Q354" i="8" s="1"/>
  <c r="P358" i="8"/>
  <c r="Q358" i="8" s="1"/>
  <c r="P533" i="8"/>
  <c r="Q533" i="8" s="1"/>
  <c r="P400" i="8"/>
  <c r="Q400" i="8" s="1"/>
  <c r="P359" i="8"/>
  <c r="Q359" i="8" s="1"/>
  <c r="P409" i="8"/>
  <c r="Q409" i="8" s="1"/>
  <c r="P532" i="8"/>
  <c r="Q532" i="8" s="1"/>
  <c r="P356" i="8"/>
  <c r="Q356" i="8" s="1"/>
  <c r="P353" i="8"/>
  <c r="Q353" i="8" s="1"/>
  <c r="P536" i="8"/>
  <c r="Q536" i="8" s="1"/>
  <c r="P527" i="8"/>
  <c r="Q527" i="8" s="1"/>
  <c r="P535" i="8"/>
  <c r="Q535" i="8" s="1"/>
  <c r="P580" i="8"/>
  <c r="Q580" i="8" s="1"/>
  <c r="P574" i="8"/>
  <c r="Q574" i="8" s="1"/>
  <c r="P578" i="8"/>
  <c r="Q578" i="8" s="1"/>
  <c r="P594" i="8"/>
  <c r="Q594" i="8" s="1"/>
  <c r="P690" i="8"/>
  <c r="P561" i="8"/>
  <c r="Q561" i="8" s="1"/>
  <c r="P593" i="8"/>
  <c r="Q593" i="8" s="1"/>
  <c r="P398" i="8"/>
  <c r="Q398" i="8" s="1"/>
  <c r="P387" i="8"/>
  <c r="Q387" i="8" s="1"/>
  <c r="P423" i="8"/>
  <c r="Q423" i="8" s="1"/>
  <c r="P425" i="8"/>
  <c r="Q425" i="8" s="1"/>
  <c r="P575" i="8"/>
  <c r="Q575" i="8" s="1"/>
  <c r="P558" i="8"/>
  <c r="Q558" i="8" s="1"/>
  <c r="P566" i="8"/>
  <c r="Q566" i="8" s="1"/>
  <c r="P573" i="8"/>
  <c r="Q573" i="8" s="1"/>
  <c r="P605" i="8"/>
  <c r="Q605" i="8" s="1"/>
  <c r="P608" i="8"/>
  <c r="Q608" i="8" s="1"/>
  <c r="Q316" i="8"/>
  <c r="Q447" i="8"/>
  <c r="Q231" i="8"/>
  <c r="Q18" i="8"/>
  <c r="P20" i="8"/>
  <c r="Q16" i="8"/>
  <c r="P498" i="8"/>
  <c r="P373" i="8"/>
  <c r="Q373" i="8" s="1"/>
  <c r="Q56" i="8"/>
  <c r="Q57" i="8"/>
  <c r="Q485" i="8"/>
  <c r="P10" i="8"/>
  <c r="Q10" i="8" s="1"/>
  <c r="P58" i="8"/>
  <c r="Q58" i="8" s="1"/>
  <c r="P74" i="8"/>
  <c r="Q74" i="8" s="1"/>
  <c r="P86" i="8"/>
  <c r="Q86" i="8" s="1"/>
  <c r="P90" i="8"/>
  <c r="Q90" i="8" s="1"/>
  <c r="P102" i="8"/>
  <c r="Q102" i="8" s="1"/>
  <c r="P106" i="8"/>
  <c r="Q106" i="8" s="1"/>
  <c r="P110" i="8"/>
  <c r="Q110" i="8" s="1"/>
  <c r="P114" i="8"/>
  <c r="Q114" i="8" s="1"/>
  <c r="P118" i="8"/>
  <c r="Q118" i="8" s="1"/>
  <c r="P126" i="8"/>
  <c r="Q126" i="8" s="1"/>
  <c r="P130" i="8"/>
  <c r="Q130" i="8" s="1"/>
  <c r="P170" i="8"/>
  <c r="Q170" i="8" s="1"/>
  <c r="P174" i="8"/>
  <c r="Q174" i="8" s="1"/>
  <c r="P178" i="8"/>
  <c r="Q178" i="8" s="1"/>
  <c r="P182" i="8"/>
  <c r="Q182" i="8" s="1"/>
  <c r="P190" i="8"/>
  <c r="P243" i="8"/>
  <c r="Q243" i="8" s="1"/>
  <c r="P247" i="8"/>
  <c r="P255" i="8"/>
  <c r="P259" i="8"/>
  <c r="Q259" i="8" s="1"/>
  <c r="P263" i="8"/>
  <c r="Q263" i="8" s="1"/>
  <c r="P267" i="8"/>
  <c r="Q267" i="8" s="1"/>
  <c r="P9" i="8"/>
  <c r="Q9" i="8" s="1"/>
  <c r="P61" i="8"/>
  <c r="Q61" i="8" s="1"/>
  <c r="P69" i="8"/>
  <c r="Q69" i="8" s="1"/>
  <c r="P73" i="8"/>
  <c r="P85" i="8"/>
  <c r="Q85" i="8" s="1"/>
  <c r="P89" i="8"/>
  <c r="Q89" i="8" s="1"/>
  <c r="P105" i="8"/>
  <c r="Q105" i="8" s="1"/>
  <c r="P109" i="8"/>
  <c r="Q109" i="8" s="1"/>
  <c r="P113" i="8"/>
  <c r="Q113" i="8" s="1"/>
  <c r="P117" i="8"/>
  <c r="Q117" i="8" s="1"/>
  <c r="P121" i="8"/>
  <c r="Q121" i="8" s="1"/>
  <c r="P125" i="8"/>
  <c r="Q125" i="8" s="1"/>
  <c r="P169" i="8"/>
  <c r="Q169" i="8" s="1"/>
  <c r="P173" i="8"/>
  <c r="Q173" i="8" s="1"/>
  <c r="P181" i="8"/>
  <c r="Q181" i="8" s="1"/>
  <c r="P189" i="8"/>
  <c r="Q189" i="8" s="1"/>
  <c r="P229" i="8"/>
  <c r="Q229" i="8" s="1"/>
  <c r="P250" i="8"/>
  <c r="Q250" i="8" s="1"/>
  <c r="P258" i="8"/>
  <c r="Q258" i="8" s="1"/>
  <c r="P262" i="8"/>
  <c r="Q262" i="8" s="1"/>
  <c r="P266" i="8"/>
  <c r="Q266" i="8" s="1"/>
  <c r="P278" i="8"/>
  <c r="Q278" i="8" s="1"/>
  <c r="P286" i="8"/>
  <c r="Q286" i="8" s="1"/>
  <c r="P290" i="8"/>
  <c r="Q290" i="8" s="1"/>
  <c r="P294" i="8"/>
  <c r="Q294" i="8" s="1"/>
  <c r="P298" i="8"/>
  <c r="Q298" i="8" s="1"/>
  <c r="P306" i="8"/>
  <c r="Q306" i="8" s="1"/>
  <c r="P310" i="8"/>
  <c r="Q310" i="8" s="1"/>
  <c r="P8" i="8"/>
  <c r="P60" i="8"/>
  <c r="Q60" i="8" s="1"/>
  <c r="P68" i="8"/>
  <c r="Q68" i="8" s="1"/>
  <c r="P76" i="8"/>
  <c r="Q76" i="8" s="1"/>
  <c r="P84" i="8"/>
  <c r="Q84" i="8" s="1"/>
  <c r="P88" i="8"/>
  <c r="Q88" i="8" s="1"/>
  <c r="P92" i="8"/>
  <c r="Q92" i="8" s="1"/>
  <c r="P104" i="8"/>
  <c r="Q104" i="8" s="1"/>
  <c r="P112" i="8"/>
  <c r="Q112" i="8" s="1"/>
  <c r="P116" i="8"/>
  <c r="Q116" i="8" s="1"/>
  <c r="P120" i="8"/>
  <c r="Q120" i="8" s="1"/>
  <c r="P124" i="8"/>
  <c r="P128" i="8"/>
  <c r="Q128" i="8" s="1"/>
  <c r="P168" i="8"/>
  <c r="Q168" i="8" s="1"/>
  <c r="P172" i="8"/>
  <c r="Q172" i="8" s="1"/>
  <c r="P176" i="8"/>
  <c r="Q176" i="8" s="1"/>
  <c r="P180" i="8"/>
  <c r="Q180" i="8" s="1"/>
  <c r="P188" i="8"/>
  <c r="Q188" i="8" s="1"/>
  <c r="P192" i="8"/>
  <c r="Q192" i="8" s="1"/>
  <c r="P196" i="8"/>
  <c r="Q196" i="8" s="1"/>
  <c r="P59" i="8"/>
  <c r="Q59" i="8" s="1"/>
  <c r="P75" i="8"/>
  <c r="Q75" i="8" s="1"/>
  <c r="P91" i="8"/>
  <c r="Q91" i="8" s="1"/>
  <c r="P107" i="8"/>
  <c r="Q107" i="8" s="1"/>
  <c r="P123" i="8"/>
  <c r="Q123" i="8" s="1"/>
  <c r="P171" i="8"/>
  <c r="Q171" i="8" s="1"/>
  <c r="P227" i="8"/>
  <c r="Q227" i="8" s="1"/>
  <c r="P261" i="8"/>
  <c r="Q261" i="8" s="1"/>
  <c r="P285" i="8"/>
  <c r="Q285" i="8" s="1"/>
  <c r="P288" i="8"/>
  <c r="Q288" i="8" s="1"/>
  <c r="P291" i="8"/>
  <c r="Q291" i="8" s="1"/>
  <c r="P305" i="8"/>
  <c r="Q305" i="8" s="1"/>
  <c r="P311" i="8"/>
  <c r="Q311" i="8" s="1"/>
  <c r="P111" i="8"/>
  <c r="Q111" i="8" s="1"/>
  <c r="P127" i="8"/>
  <c r="Q127" i="8" s="1"/>
  <c r="P175" i="8"/>
  <c r="Q175" i="8" s="1"/>
  <c r="P191" i="8"/>
  <c r="Q191" i="8" s="1"/>
  <c r="P260" i="8"/>
  <c r="Q260" i="8" s="1"/>
  <c r="P268" i="8"/>
  <c r="Q268" i="8" s="1"/>
  <c r="P284" i="8"/>
  <c r="Q284" i="8" s="1"/>
  <c r="P287" i="8"/>
  <c r="Q287" i="8" s="1"/>
  <c r="P297" i="8"/>
  <c r="Q297" i="8" s="1"/>
  <c r="P300" i="8"/>
  <c r="Q300" i="8" s="1"/>
  <c r="P304" i="8"/>
  <c r="Q304" i="8" s="1"/>
  <c r="P307" i="8"/>
  <c r="Q307" i="8" s="1"/>
  <c r="P67" i="8"/>
  <c r="Q67" i="8" s="1"/>
  <c r="P115" i="8"/>
  <c r="Q115" i="8" s="1"/>
  <c r="P131" i="8"/>
  <c r="Q131" i="8" s="1"/>
  <c r="P195" i="8"/>
  <c r="Q195" i="8" s="1"/>
  <c r="P249" i="8"/>
  <c r="Q249" i="8" s="1"/>
  <c r="P257" i="8"/>
  <c r="Q257" i="8" s="1"/>
  <c r="P265" i="8"/>
  <c r="Q265" i="8" s="1"/>
  <c r="P277" i="8"/>
  <c r="Q277" i="8" s="1"/>
  <c r="P293" i="8"/>
  <c r="Q293" i="8" s="1"/>
  <c r="P299" i="8"/>
  <c r="Q299" i="8" s="1"/>
  <c r="P303" i="8"/>
  <c r="Q303" i="8" s="1"/>
  <c r="P71" i="8"/>
  <c r="Q71" i="8" s="1"/>
  <c r="P87" i="8"/>
  <c r="Q87" i="8" s="1"/>
  <c r="P103" i="8"/>
  <c r="Q103" i="8" s="1"/>
  <c r="P119" i="8"/>
  <c r="Q119" i="8" s="1"/>
  <c r="P167" i="8"/>
  <c r="P228" i="8"/>
  <c r="Q228" i="8" s="1"/>
  <c r="P256" i="8"/>
  <c r="Q256" i="8" s="1"/>
  <c r="P279" i="8"/>
  <c r="Q279" i="8" s="1"/>
  <c r="P292" i="8"/>
  <c r="Q292" i="8" s="1"/>
  <c r="P183" i="8"/>
  <c r="Q183" i="8" s="1"/>
  <c r="P264" i="8"/>
  <c r="Q264" i="8" s="1"/>
  <c r="P273" i="8"/>
  <c r="Q273" i="8" s="1"/>
  <c r="P276" i="8"/>
  <c r="Q276" i="8" s="1"/>
  <c r="P289" i="8"/>
  <c r="Q289" i="8" s="1"/>
  <c r="P312" i="8"/>
  <c r="Q312" i="8" s="1"/>
  <c r="P248" i="8"/>
  <c r="Q248" i="8" s="1"/>
  <c r="P295" i="8"/>
  <c r="Q295" i="8" s="1"/>
  <c r="P631" i="8"/>
  <c r="Q631" i="8" s="1"/>
  <c r="P643" i="8"/>
  <c r="Q643" i="8" s="1"/>
  <c r="P630" i="8"/>
  <c r="Q630" i="8" s="1"/>
  <c r="P642" i="8"/>
  <c r="P629" i="8"/>
  <c r="Q629" i="8" s="1"/>
  <c r="P641" i="8"/>
  <c r="Q641" i="8" s="1"/>
  <c r="P640" i="8"/>
  <c r="Q640" i="8" s="1"/>
  <c r="P552" i="8"/>
  <c r="Q552" i="8" s="1"/>
  <c r="P564" i="8"/>
  <c r="Q564" i="8" s="1"/>
  <c r="P576" i="8"/>
  <c r="Q576" i="8" s="1"/>
  <c r="P584" i="8"/>
  <c r="Q584" i="8" s="1"/>
  <c r="P588" i="8"/>
  <c r="P592" i="8"/>
  <c r="Q592" i="8" s="1"/>
  <c r="P563" i="8"/>
  <c r="Q563" i="8" s="1"/>
  <c r="P611" i="8"/>
  <c r="Q611" i="8" s="1"/>
  <c r="P615" i="8"/>
  <c r="Q615" i="8" s="1"/>
  <c r="P610" i="8"/>
  <c r="Q610" i="8" s="1"/>
  <c r="P614" i="8"/>
  <c r="Q614" i="8" s="1"/>
  <c r="P549" i="8"/>
  <c r="Q549" i="8" s="1"/>
  <c r="P581" i="8"/>
  <c r="Q581" i="8" s="1"/>
  <c r="P585" i="8"/>
  <c r="Q585" i="8" s="1"/>
  <c r="P589" i="8"/>
  <c r="Q589" i="8" s="1"/>
  <c r="P609" i="8"/>
  <c r="Q609" i="8" s="1"/>
  <c r="P613" i="8"/>
  <c r="Q613" i="8" s="1"/>
  <c r="P617" i="8"/>
  <c r="Q617" i="8" s="1"/>
  <c r="P612" i="8"/>
  <c r="Q612" i="8" s="1"/>
  <c r="P616" i="8"/>
  <c r="Q616" i="8" s="1"/>
  <c r="Q25" i="8"/>
  <c r="P530" i="8"/>
  <c r="P568" i="8"/>
  <c r="Q568" i="8" s="1"/>
  <c r="Q29" i="8"/>
  <c r="Q30" i="8"/>
  <c r="Q242" i="8"/>
  <c r="N7" i="8"/>
  <c r="N9" i="8"/>
  <c r="N10" i="8"/>
  <c r="N11" i="8"/>
  <c r="N16" i="8"/>
  <c r="N22" i="8"/>
  <c r="N23" i="8"/>
  <c r="N24" i="8"/>
  <c r="N30" i="8"/>
  <c r="N31" i="8"/>
  <c r="N32" i="8"/>
  <c r="N38" i="8"/>
  <c r="N39" i="8"/>
  <c r="N40" i="8"/>
  <c r="N46" i="8"/>
  <c r="N47" i="8"/>
  <c r="N48" i="8"/>
  <c r="N54" i="8"/>
  <c r="N55" i="8"/>
  <c r="N56" i="8"/>
  <c r="N62" i="8"/>
  <c r="N63" i="8"/>
  <c r="N64" i="8"/>
  <c r="N70" i="8"/>
  <c r="N71" i="8"/>
  <c r="N72" i="8"/>
  <c r="N78" i="8"/>
  <c r="N79" i="8"/>
  <c r="N80" i="8"/>
  <c r="N86" i="8"/>
  <c r="N87" i="8"/>
  <c r="N88" i="8"/>
  <c r="N94" i="8"/>
  <c r="N100" i="8"/>
  <c r="N108" i="8"/>
  <c r="N116" i="8"/>
  <c r="N124" i="8"/>
  <c r="N132" i="8"/>
  <c r="N140" i="8"/>
  <c r="N146" i="8"/>
  <c r="N147" i="8"/>
  <c r="N152" i="8"/>
  <c r="N157" i="8"/>
  <c r="N164" i="8"/>
  <c r="N172" i="8"/>
  <c r="N180" i="8"/>
  <c r="N189" i="8"/>
  <c r="N197" i="8"/>
  <c r="N198" i="8"/>
  <c r="N199" i="8"/>
  <c r="N205" i="8"/>
  <c r="N212" i="8"/>
  <c r="N217" i="8"/>
  <c r="N224" i="8"/>
  <c r="N230" i="8"/>
  <c r="N231" i="8"/>
  <c r="N238" i="8"/>
  <c r="N239" i="8"/>
  <c r="N245" i="8"/>
  <c r="N253" i="8"/>
  <c r="N261" i="8"/>
  <c r="N269" i="8"/>
  <c r="N277" i="8"/>
  <c r="N285" i="8"/>
  <c r="N293" i="8"/>
  <c r="N301" i="8"/>
  <c r="N307" i="8"/>
  <c r="N308" i="8"/>
  <c r="N309" i="8"/>
  <c r="N315" i="8"/>
  <c r="N316" i="8"/>
  <c r="N317" i="8"/>
  <c r="N323" i="8"/>
  <c r="N324" i="8"/>
  <c r="N325" i="8"/>
  <c r="N331" i="8"/>
  <c r="N332" i="8"/>
  <c r="N333" i="8"/>
  <c r="N339" i="8"/>
  <c r="N340" i="8"/>
  <c r="N341" i="8"/>
  <c r="N347" i="8"/>
  <c r="N348" i="8"/>
  <c r="N349" i="8"/>
  <c r="N355" i="8"/>
  <c r="N356" i="8"/>
  <c r="N357" i="8"/>
  <c r="N363" i="8"/>
  <c r="N364" i="8"/>
  <c r="N365" i="8"/>
  <c r="N371" i="8"/>
  <c r="N372" i="8"/>
  <c r="N373" i="8"/>
  <c r="N378" i="8"/>
  <c r="N382" i="8"/>
  <c r="N383" i="8"/>
  <c r="N384" i="8"/>
  <c r="N385" i="8"/>
  <c r="N390" i="8"/>
  <c r="N391" i="8"/>
  <c r="N392" i="8"/>
  <c r="N393" i="8"/>
  <c r="N398" i="8"/>
  <c r="N404" i="8"/>
  <c r="N412" i="8"/>
  <c r="N419" i="8"/>
  <c r="N428" i="8"/>
  <c r="N429" i="8"/>
  <c r="N435" i="8"/>
  <c r="N436" i="8"/>
  <c r="N437" i="8"/>
  <c r="N443" i="8"/>
  <c r="N444" i="8"/>
  <c r="N445" i="8"/>
  <c r="N451" i="8"/>
  <c r="N452" i="8"/>
  <c r="N453" i="8"/>
  <c r="N459" i="8"/>
  <c r="N460" i="8"/>
  <c r="N461" i="8"/>
  <c r="N467" i="8"/>
  <c r="N468" i="8"/>
  <c r="N469" i="8"/>
  <c r="N475" i="8"/>
  <c r="N476" i="8"/>
  <c r="N477" i="8"/>
  <c r="N483" i="8"/>
  <c r="N484" i="8"/>
  <c r="N485" i="8"/>
  <c r="N491" i="8"/>
  <c r="N492" i="8"/>
  <c r="N493" i="8"/>
  <c r="N499" i="8"/>
  <c r="N500" i="8"/>
  <c r="N501" i="8"/>
  <c r="N507" i="8"/>
  <c r="N508" i="8"/>
  <c r="N509" i="8"/>
  <c r="N515" i="8"/>
  <c r="N516" i="8"/>
  <c r="N517" i="8"/>
  <c r="N523" i="8"/>
  <c r="N524" i="8"/>
  <c r="N525" i="8"/>
  <c r="N531" i="8"/>
  <c r="N532" i="8"/>
  <c r="N533" i="8"/>
  <c r="N542" i="8"/>
  <c r="N543" i="8"/>
  <c r="N544" i="8"/>
  <c r="N545" i="8"/>
  <c r="N12" i="8"/>
  <c r="N17" i="8"/>
  <c r="N25" i="8"/>
  <c r="N33" i="8"/>
  <c r="N41" i="8"/>
  <c r="N49" i="8"/>
  <c r="N57" i="8"/>
  <c r="N65" i="8"/>
  <c r="N73" i="8"/>
  <c r="N81" i="8"/>
  <c r="N89" i="8"/>
  <c r="N95" i="8"/>
  <c r="N101" i="8"/>
  <c r="N102" i="8"/>
  <c r="N103" i="8"/>
  <c r="N109" i="8"/>
  <c r="N110" i="8"/>
  <c r="N111" i="8"/>
  <c r="N117" i="8"/>
  <c r="N118" i="8"/>
  <c r="N119" i="8"/>
  <c r="N125" i="8"/>
  <c r="N126" i="8"/>
  <c r="N127" i="8"/>
  <c r="N133" i="8"/>
  <c r="N134" i="8"/>
  <c r="N135" i="8"/>
  <c r="N141" i="8"/>
  <c r="N142" i="8"/>
  <c r="N143" i="8"/>
  <c r="N148" i="8"/>
  <c r="N153" i="8"/>
  <c r="N158" i="8"/>
  <c r="N159" i="8"/>
  <c r="N165" i="8"/>
  <c r="N166" i="8"/>
  <c r="N167" i="8"/>
  <c r="N173" i="8"/>
  <c r="N174" i="8"/>
  <c r="N175" i="8"/>
  <c r="N181" i="8"/>
  <c r="N182" i="8"/>
  <c r="N183" i="8"/>
  <c r="N190" i="8"/>
  <c r="N191" i="8"/>
  <c r="N192" i="8"/>
  <c r="N200" i="8"/>
  <c r="N206" i="8"/>
  <c r="N207" i="8"/>
  <c r="N213" i="8"/>
  <c r="N218" i="8"/>
  <c r="N219" i="8"/>
  <c r="N220" i="8"/>
  <c r="N225" i="8"/>
  <c r="N226" i="8"/>
  <c r="N227" i="8"/>
  <c r="N232" i="8"/>
  <c r="N240" i="8"/>
  <c r="N246" i="8"/>
  <c r="N247" i="8"/>
  <c r="N254" i="8"/>
  <c r="N255" i="8"/>
  <c r="N256" i="8"/>
  <c r="N262" i="8"/>
  <c r="N263" i="8"/>
  <c r="N264" i="8"/>
  <c r="N270" i="8"/>
  <c r="N271" i="8"/>
  <c r="N272" i="8"/>
  <c r="N278" i="8"/>
  <c r="N279" i="8"/>
  <c r="N280" i="8"/>
  <c r="N286" i="8"/>
  <c r="N287" i="8"/>
  <c r="N288" i="8"/>
  <c r="N294" i="8"/>
  <c r="N295" i="8"/>
  <c r="N296" i="8"/>
  <c r="N302" i="8"/>
  <c r="N310" i="8"/>
  <c r="N318" i="8"/>
  <c r="N326" i="8"/>
  <c r="N334" i="8"/>
  <c r="N342" i="8"/>
  <c r="N350" i="8"/>
  <c r="N358" i="8"/>
  <c r="N366" i="8"/>
  <c r="N374" i="8"/>
  <c r="N379" i="8"/>
  <c r="N386" i="8"/>
  <c r="N394" i="8"/>
  <c r="N399" i="8"/>
  <c r="N405" i="8"/>
  <c r="N406" i="8"/>
  <c r="N413" i="8"/>
  <c r="N414" i="8"/>
  <c r="N420" i="8"/>
  <c r="N430" i="8"/>
  <c r="N438" i="8"/>
  <c r="N446" i="8"/>
  <c r="N454" i="8"/>
  <c r="N462" i="8"/>
  <c r="N470" i="8"/>
  <c r="N478" i="8"/>
  <c r="N486" i="8"/>
  <c r="N494" i="8"/>
  <c r="N502" i="8"/>
  <c r="N510" i="8"/>
  <c r="N518" i="8"/>
  <c r="N526" i="8"/>
  <c r="N534" i="8"/>
  <c r="N546" i="8"/>
  <c r="N13" i="8"/>
  <c r="N18" i="8"/>
  <c r="N19" i="8"/>
  <c r="N20" i="8"/>
  <c r="N26" i="8"/>
  <c r="N27" i="8"/>
  <c r="N28" i="8"/>
  <c r="N34" i="8"/>
  <c r="N35" i="8"/>
  <c r="N36" i="8"/>
  <c r="N42" i="8"/>
  <c r="N43" i="8"/>
  <c r="N44" i="8"/>
  <c r="N50" i="8"/>
  <c r="N51" i="8"/>
  <c r="N52" i="8"/>
  <c r="N58" i="8"/>
  <c r="N59" i="8"/>
  <c r="N60" i="8"/>
  <c r="N66" i="8"/>
  <c r="N67" i="8"/>
  <c r="N68" i="8"/>
  <c r="N74" i="8"/>
  <c r="N75" i="8"/>
  <c r="N76" i="8"/>
  <c r="N82" i="8"/>
  <c r="N83" i="8"/>
  <c r="N84" i="8"/>
  <c r="N90" i="8"/>
  <c r="N91" i="8"/>
  <c r="N92" i="8"/>
  <c r="N96" i="8"/>
  <c r="N104" i="8"/>
  <c r="N112" i="8"/>
  <c r="N120" i="8"/>
  <c r="N128" i="8"/>
  <c r="N136" i="8"/>
  <c r="N144" i="8"/>
  <c r="N149" i="8"/>
  <c r="N154" i="8"/>
  <c r="N155" i="8"/>
  <c r="N160" i="8"/>
  <c r="N168" i="8"/>
  <c r="N176" i="8"/>
  <c r="N184" i="8"/>
  <c r="N193" i="8"/>
  <c r="N194" i="8"/>
  <c r="N195" i="8"/>
  <c r="N201" i="8"/>
  <c r="N208" i="8"/>
  <c r="N214" i="8"/>
  <c r="N215" i="8"/>
  <c r="N221" i="8"/>
  <c r="N228" i="8"/>
  <c r="N233" i="8"/>
  <c r="N234" i="8"/>
  <c r="N235" i="8"/>
  <c r="N236" i="8"/>
  <c r="N241" i="8"/>
  <c r="N242" i="8"/>
  <c r="N248" i="8"/>
  <c r="N257" i="8"/>
  <c r="N265" i="8"/>
  <c r="N273" i="8"/>
  <c r="N281" i="8"/>
  <c r="N289" i="8"/>
  <c r="N297" i="8"/>
  <c r="N303" i="8"/>
  <c r="N304" i="8"/>
  <c r="N305" i="8"/>
  <c r="N311" i="8"/>
  <c r="N312" i="8"/>
  <c r="N313" i="8"/>
  <c r="N319" i="8"/>
  <c r="N320" i="8"/>
  <c r="N321" i="8"/>
  <c r="N327" i="8"/>
  <c r="N328" i="8"/>
  <c r="N329" i="8"/>
  <c r="N335" i="8"/>
  <c r="N336" i="8"/>
  <c r="N337" i="8"/>
  <c r="N343" i="8"/>
  <c r="N344" i="8"/>
  <c r="N345" i="8"/>
  <c r="N351" i="8"/>
  <c r="N352" i="8"/>
  <c r="N353" i="8"/>
  <c r="N359" i="8"/>
  <c r="N360" i="8"/>
  <c r="N361" i="8"/>
  <c r="N367" i="8"/>
  <c r="N368" i="8"/>
  <c r="N369" i="8"/>
  <c r="N375" i="8"/>
  <c r="N380" i="8"/>
  <c r="N387" i="8"/>
  <c r="N388" i="8"/>
  <c r="N395" i="8"/>
  <c r="N400" i="8"/>
  <c r="N401" i="8"/>
  <c r="N402" i="8"/>
  <c r="N407" i="8"/>
  <c r="N415" i="8"/>
  <c r="N421" i="8"/>
  <c r="N422" i="8"/>
  <c r="N423" i="8"/>
  <c r="N431" i="8"/>
  <c r="N432" i="8"/>
  <c r="N433" i="8"/>
  <c r="N439" i="8"/>
  <c r="N440" i="8"/>
  <c r="N441" i="8"/>
  <c r="N447" i="8"/>
  <c r="N448" i="8"/>
  <c r="N449" i="8"/>
  <c r="N455" i="8"/>
  <c r="N456" i="8"/>
  <c r="N457" i="8"/>
  <c r="N463" i="8"/>
  <c r="N464" i="8"/>
  <c r="N465" i="8"/>
  <c r="N471" i="8"/>
  <c r="N472" i="8"/>
  <c r="N473" i="8"/>
  <c r="N479" i="8"/>
  <c r="N480" i="8"/>
  <c r="N481" i="8"/>
  <c r="N487" i="8"/>
  <c r="N488" i="8"/>
  <c r="N489" i="8"/>
  <c r="N495" i="8"/>
  <c r="N496" i="8"/>
  <c r="N497" i="8"/>
  <c r="N503" i="8"/>
  <c r="N504" i="8"/>
  <c r="N505" i="8"/>
  <c r="N511" i="8"/>
  <c r="N512" i="8"/>
  <c r="N513" i="8"/>
  <c r="N519" i="8"/>
  <c r="N520" i="8"/>
  <c r="N521" i="8"/>
  <c r="N527" i="8"/>
  <c r="N528" i="8"/>
  <c r="N529" i="8"/>
  <c r="N535" i="8"/>
  <c r="N536" i="8"/>
  <c r="N537" i="8"/>
  <c r="N150" i="8"/>
  <c r="N151" i="8"/>
  <c r="N196" i="8"/>
  <c r="N202" i="8"/>
  <c r="N203" i="8"/>
  <c r="N204" i="8"/>
  <c r="N237" i="8"/>
  <c r="N314" i="8"/>
  <c r="N330" i="8"/>
  <c r="N346" i="8"/>
  <c r="N362" i="8"/>
  <c r="N381" i="8"/>
  <c r="N442" i="8"/>
  <c r="N458" i="8"/>
  <c r="N474" i="8"/>
  <c r="N490" i="8"/>
  <c r="N506" i="8"/>
  <c r="N522" i="8"/>
  <c r="N538" i="8"/>
  <c r="N539" i="8"/>
  <c r="N540" i="8"/>
  <c r="N541" i="8"/>
  <c r="N547" i="8"/>
  <c r="N548" i="8"/>
  <c r="N558" i="8"/>
  <c r="N559" i="8"/>
  <c r="N560" i="8"/>
  <c r="N566" i="8"/>
  <c r="N567" i="8"/>
  <c r="N568" i="8"/>
  <c r="N574" i="8"/>
  <c r="N582" i="8"/>
  <c r="N590" i="8"/>
  <c r="N598" i="8"/>
  <c r="N606" i="8"/>
  <c r="N614" i="8"/>
  <c r="N622" i="8"/>
  <c r="N630" i="8"/>
  <c r="N638" i="8"/>
  <c r="N646" i="8"/>
  <c r="N654" i="8"/>
  <c r="N662" i="8"/>
  <c r="N670" i="8"/>
  <c r="N29" i="8"/>
  <c r="N45" i="8"/>
  <c r="N61" i="8"/>
  <c r="N77" i="8"/>
  <c r="N93" i="8"/>
  <c r="N156" i="8"/>
  <c r="N209" i="8"/>
  <c r="N210" i="8"/>
  <c r="N211" i="8"/>
  <c r="N243" i="8"/>
  <c r="N244" i="8"/>
  <c r="N396" i="8"/>
  <c r="N397" i="8"/>
  <c r="N403" i="8"/>
  <c r="N549" i="8"/>
  <c r="N561" i="8"/>
  <c r="N569" i="8"/>
  <c r="N575" i="8"/>
  <c r="N576" i="8"/>
  <c r="N577" i="8"/>
  <c r="N583" i="8"/>
  <c r="N584" i="8"/>
  <c r="N585" i="8"/>
  <c r="N591" i="8"/>
  <c r="N592" i="8"/>
  <c r="N593" i="8"/>
  <c r="N599" i="8"/>
  <c r="N600" i="8"/>
  <c r="N601" i="8"/>
  <c r="N607" i="8"/>
  <c r="N608" i="8"/>
  <c r="N609" i="8"/>
  <c r="N615" i="8"/>
  <c r="N616" i="8"/>
  <c r="N617" i="8"/>
  <c r="N623" i="8"/>
  <c r="N624" i="8"/>
  <c r="N625" i="8"/>
  <c r="N631" i="8"/>
  <c r="N632" i="8"/>
  <c r="N633" i="8"/>
  <c r="N639" i="8"/>
  <c r="N640" i="8"/>
  <c r="N641" i="8"/>
  <c r="N647" i="8"/>
  <c r="N648" i="8"/>
  <c r="N649" i="8"/>
  <c r="N655" i="8"/>
  <c r="N656" i="8"/>
  <c r="N657" i="8"/>
  <c r="N663" i="8"/>
  <c r="N664" i="8"/>
  <c r="N665" i="8"/>
  <c r="N161" i="8"/>
  <c r="N162" i="8"/>
  <c r="N163" i="8"/>
  <c r="N169" i="8"/>
  <c r="N170" i="8"/>
  <c r="N171" i="8"/>
  <c r="N177" i="8"/>
  <c r="N178" i="8"/>
  <c r="N179" i="8"/>
  <c r="N185" i="8"/>
  <c r="N186" i="8"/>
  <c r="N187" i="8"/>
  <c r="N188" i="8"/>
  <c r="N216" i="8"/>
  <c r="N222" i="8"/>
  <c r="N223" i="8"/>
  <c r="N229" i="8"/>
  <c r="N249" i="8"/>
  <c r="N250" i="8"/>
  <c r="N251" i="8"/>
  <c r="N252" i="8"/>
  <c r="N258" i="8"/>
  <c r="N259" i="8"/>
  <c r="N260" i="8"/>
  <c r="N266" i="8"/>
  <c r="N267" i="8"/>
  <c r="N268" i="8"/>
  <c r="N274" i="8"/>
  <c r="N275" i="8"/>
  <c r="N276" i="8"/>
  <c r="N282" i="8"/>
  <c r="N283" i="8"/>
  <c r="N284" i="8"/>
  <c r="N290" i="8"/>
  <c r="N291" i="8"/>
  <c r="N292" i="8"/>
  <c r="N298" i="8"/>
  <c r="N299" i="8"/>
  <c r="N300" i="8"/>
  <c r="N306" i="8"/>
  <c r="N322" i="8"/>
  <c r="N338" i="8"/>
  <c r="N354" i="8"/>
  <c r="N370" i="8"/>
  <c r="N376" i="8"/>
  <c r="N377" i="8"/>
  <c r="N389" i="8"/>
  <c r="N408" i="8"/>
  <c r="N409" i="8"/>
  <c r="N410" i="8"/>
  <c r="N411" i="8"/>
  <c r="N434" i="8"/>
  <c r="N450" i="8"/>
  <c r="N466" i="8"/>
  <c r="N482" i="8"/>
  <c r="N498" i="8"/>
  <c r="N514" i="8"/>
  <c r="N530" i="8"/>
  <c r="N562" i="8"/>
  <c r="N563" i="8"/>
  <c r="N564" i="8"/>
  <c r="N570" i="8"/>
  <c r="N578" i="8"/>
  <c r="N586" i="8"/>
  <c r="N594" i="8"/>
  <c r="N602" i="8"/>
  <c r="N610" i="8"/>
  <c r="N618" i="8"/>
  <c r="N626" i="8"/>
  <c r="N634" i="8"/>
  <c r="N642" i="8"/>
  <c r="N650" i="8"/>
  <c r="N658" i="8"/>
  <c r="N666" i="8"/>
  <c r="N674" i="8"/>
  <c r="N682" i="8"/>
  <c r="N690" i="8"/>
  <c r="N8" i="8"/>
  <c r="N14" i="8"/>
  <c r="N15" i="8"/>
  <c r="N21" i="8"/>
  <c r="N37" i="8"/>
  <c r="N53" i="8"/>
  <c r="N69" i="8"/>
  <c r="N85" i="8"/>
  <c r="N97" i="8"/>
  <c r="N98" i="8"/>
  <c r="N99" i="8"/>
  <c r="N105" i="8"/>
  <c r="N106" i="8"/>
  <c r="N107" i="8"/>
  <c r="N113" i="8"/>
  <c r="N114" i="8"/>
  <c r="N115" i="8"/>
  <c r="N121" i="8"/>
  <c r="N122" i="8"/>
  <c r="N123" i="8"/>
  <c r="N129" i="8"/>
  <c r="N130" i="8"/>
  <c r="N131" i="8"/>
  <c r="N137" i="8"/>
  <c r="N138" i="8"/>
  <c r="N139" i="8"/>
  <c r="N145" i="8"/>
  <c r="N416" i="8"/>
  <c r="N417" i="8"/>
  <c r="N418" i="8"/>
  <c r="N424" i="8"/>
  <c r="N425" i="8"/>
  <c r="N426" i="8"/>
  <c r="N427" i="8"/>
  <c r="N565" i="8"/>
  <c r="N571" i="8"/>
  <c r="N572" i="8"/>
  <c r="N573" i="8"/>
  <c r="N579" i="8"/>
  <c r="N580" i="8"/>
  <c r="N581" i="8"/>
  <c r="N587" i="8"/>
  <c r="N588" i="8"/>
  <c r="N589" i="8"/>
  <c r="N595" i="8"/>
  <c r="N596" i="8"/>
  <c r="N597" i="8"/>
  <c r="N603" i="8"/>
  <c r="N604" i="8"/>
  <c r="N605" i="8"/>
  <c r="N611" i="8"/>
  <c r="N612" i="8"/>
  <c r="N613" i="8"/>
  <c r="N619" i="8"/>
  <c r="N620" i="8"/>
  <c r="N621" i="8"/>
  <c r="N627" i="8"/>
  <c r="N628" i="8"/>
  <c r="N629" i="8"/>
  <c r="N635" i="8"/>
  <c r="N636" i="8"/>
  <c r="N637" i="8"/>
  <c r="N643" i="8"/>
  <c r="N644" i="8"/>
  <c r="N645" i="8"/>
  <c r="N651" i="8"/>
  <c r="N652" i="8"/>
  <c r="N653" i="8"/>
  <c r="N659" i="8"/>
  <c r="N660" i="8"/>
  <c r="N661" i="8"/>
  <c r="N667" i="8"/>
  <c r="N668" i="8"/>
  <c r="N669" i="8"/>
  <c r="N671" i="8"/>
  <c r="N672" i="8"/>
  <c r="N673" i="8"/>
  <c r="N675" i="8"/>
  <c r="N676" i="8"/>
  <c r="N677" i="8"/>
  <c r="N691" i="8"/>
  <c r="N678" i="8"/>
  <c r="N679" i="8"/>
  <c r="N680" i="8"/>
  <c r="N681" i="8"/>
  <c r="N683" i="8"/>
  <c r="N684" i="8"/>
  <c r="N685" i="8"/>
  <c r="N686" i="8"/>
  <c r="N687" i="8"/>
  <c r="N688" i="8"/>
  <c r="N689" i="8"/>
  <c r="Q7" i="8"/>
  <c r="Q634" i="8" l="1"/>
  <c r="G28" i="37" s="1"/>
  <c r="F28" i="37"/>
  <c r="Q547" i="8"/>
  <c r="G24" i="37" s="1"/>
  <c r="F24" i="37"/>
  <c r="Q588" i="8"/>
  <c r="G25" i="37" s="1"/>
  <c r="F25" i="37"/>
  <c r="F27" i="37"/>
  <c r="G27" i="37"/>
  <c r="Q642" i="8"/>
  <c r="G29" i="37" s="1"/>
  <c r="F29" i="37"/>
  <c r="F30" i="37"/>
  <c r="Q624" i="8"/>
  <c r="G26" i="37" s="1"/>
  <c r="F26" i="37"/>
  <c r="N554" i="8"/>
  <c r="R554" i="8" s="1"/>
  <c r="N556" i="8"/>
  <c r="R556" i="8" s="1"/>
  <c r="N555" i="8"/>
  <c r="R555" i="8" s="1"/>
  <c r="N557" i="8"/>
  <c r="Q124" i="8"/>
  <c r="Q255" i="8"/>
  <c r="Q190" i="8"/>
  <c r="R190" i="8" s="1"/>
  <c r="Q349" i="8"/>
  <c r="F21" i="37"/>
  <c r="Q167" i="8"/>
  <c r="R167" i="8" s="1"/>
  <c r="F19" i="37"/>
  <c r="Q327" i="8"/>
  <c r="F20" i="37"/>
  <c r="F17" i="37"/>
  <c r="F18" i="37"/>
  <c r="Q247" i="8"/>
  <c r="F22" i="37"/>
  <c r="Q73" i="8"/>
  <c r="Q530" i="8"/>
  <c r="R530" i="8" s="1"/>
  <c r="Q498" i="8"/>
  <c r="R498" i="8" s="1"/>
  <c r="Q461" i="8"/>
  <c r="Q690" i="8"/>
  <c r="Q8" i="8"/>
  <c r="Q20" i="8"/>
  <c r="R20" i="8" s="1"/>
  <c r="T688" i="8"/>
  <c r="V688" i="8"/>
  <c r="R688" i="8"/>
  <c r="T684" i="8"/>
  <c r="V684" i="8"/>
  <c r="R684" i="8"/>
  <c r="V678" i="8"/>
  <c r="T678" i="8"/>
  <c r="R678" i="8"/>
  <c r="T691" i="8"/>
  <c r="V691" i="8"/>
  <c r="R691" i="8"/>
  <c r="V673" i="8"/>
  <c r="T673" i="8"/>
  <c r="R673" i="8"/>
  <c r="T668" i="8"/>
  <c r="V668" i="8"/>
  <c r="R668" i="8"/>
  <c r="T659" i="8"/>
  <c r="V659" i="8"/>
  <c r="R659" i="8"/>
  <c r="V645" i="8"/>
  <c r="T645" i="8"/>
  <c r="R645" i="8"/>
  <c r="T636" i="8"/>
  <c r="V636" i="8"/>
  <c r="R636" i="8"/>
  <c r="T627" i="8"/>
  <c r="V627" i="8"/>
  <c r="R627" i="8"/>
  <c r="V613" i="8"/>
  <c r="T613" i="8"/>
  <c r="R613" i="8"/>
  <c r="T604" i="8"/>
  <c r="V604" i="8"/>
  <c r="R604" i="8"/>
  <c r="T595" i="8"/>
  <c r="V595" i="8"/>
  <c r="R595" i="8"/>
  <c r="V581" i="8"/>
  <c r="T581" i="8"/>
  <c r="R581" i="8"/>
  <c r="T572" i="8"/>
  <c r="V572" i="8"/>
  <c r="R572" i="8"/>
  <c r="T426" i="8"/>
  <c r="V426" i="8"/>
  <c r="R426" i="8"/>
  <c r="T417" i="8"/>
  <c r="V417" i="8"/>
  <c r="R417" i="8"/>
  <c r="T138" i="8"/>
  <c r="V138" i="8"/>
  <c r="R138" i="8"/>
  <c r="T129" i="8"/>
  <c r="V129" i="8"/>
  <c r="R129" i="8"/>
  <c r="V115" i="8"/>
  <c r="T115" i="8"/>
  <c r="R115" i="8"/>
  <c r="T106" i="8"/>
  <c r="V106" i="8"/>
  <c r="R106" i="8"/>
  <c r="T97" i="8"/>
  <c r="V97" i="8"/>
  <c r="R97" i="8"/>
  <c r="V37" i="8"/>
  <c r="T37" i="8"/>
  <c r="R37" i="8"/>
  <c r="V8" i="8"/>
  <c r="T8" i="8"/>
  <c r="V666" i="8"/>
  <c r="T666" i="8"/>
  <c r="R666" i="8"/>
  <c r="V634" i="8"/>
  <c r="T634" i="8"/>
  <c r="R634" i="8"/>
  <c r="V602" i="8"/>
  <c r="T602" i="8"/>
  <c r="R602" i="8"/>
  <c r="V570" i="8"/>
  <c r="T570" i="8"/>
  <c r="R570" i="8"/>
  <c r="V552" i="8"/>
  <c r="T552" i="8"/>
  <c r="R552" i="8"/>
  <c r="V482" i="8"/>
  <c r="T482" i="8"/>
  <c r="R482" i="8"/>
  <c r="V411" i="8"/>
  <c r="T411" i="8"/>
  <c r="R411" i="8"/>
  <c r="V389" i="8"/>
  <c r="T389" i="8"/>
  <c r="R389" i="8"/>
  <c r="V354" i="8"/>
  <c r="T354" i="8"/>
  <c r="R354" i="8"/>
  <c r="V300" i="8"/>
  <c r="T300" i="8"/>
  <c r="R300" i="8"/>
  <c r="T291" i="8"/>
  <c r="V291" i="8"/>
  <c r="R291" i="8"/>
  <c r="T282" i="8"/>
  <c r="V282" i="8"/>
  <c r="R282" i="8"/>
  <c r="V268" i="8"/>
  <c r="T268" i="8"/>
  <c r="R268" i="8"/>
  <c r="T259" i="8"/>
  <c r="V259" i="8"/>
  <c r="R259" i="8"/>
  <c r="T250" i="8"/>
  <c r="V250" i="8"/>
  <c r="R250" i="8"/>
  <c r="T222" i="8"/>
  <c r="V222" i="8"/>
  <c r="R222" i="8"/>
  <c r="T186" i="8"/>
  <c r="V186" i="8"/>
  <c r="R186" i="8"/>
  <c r="T177" i="8"/>
  <c r="V177" i="8"/>
  <c r="R177" i="8"/>
  <c r="V163" i="8"/>
  <c r="T163" i="8"/>
  <c r="R163" i="8"/>
  <c r="T664" i="8"/>
  <c r="V664" i="8"/>
  <c r="R664" i="8"/>
  <c r="T655" i="8"/>
  <c r="V655" i="8"/>
  <c r="R655" i="8"/>
  <c r="V641" i="8"/>
  <c r="T641" i="8"/>
  <c r="R641" i="8"/>
  <c r="T632" i="8"/>
  <c r="V632" i="8"/>
  <c r="R632" i="8"/>
  <c r="T623" i="8"/>
  <c r="V623" i="8"/>
  <c r="R623" i="8"/>
  <c r="V609" i="8"/>
  <c r="T609" i="8"/>
  <c r="R609" i="8"/>
  <c r="T600" i="8"/>
  <c r="V600" i="8"/>
  <c r="R600" i="8"/>
  <c r="T591" i="8"/>
  <c r="V591" i="8"/>
  <c r="R591" i="8"/>
  <c r="V577" i="8"/>
  <c r="T577" i="8"/>
  <c r="R577" i="8"/>
  <c r="V561" i="8"/>
  <c r="T561" i="8"/>
  <c r="R561" i="8"/>
  <c r="V244" i="8"/>
  <c r="T244" i="8"/>
  <c r="R244" i="8"/>
  <c r="V209" i="8"/>
  <c r="T209" i="8"/>
  <c r="R209" i="8"/>
  <c r="V61" i="8"/>
  <c r="T61" i="8"/>
  <c r="R61" i="8"/>
  <c r="V662" i="8"/>
  <c r="T662" i="8"/>
  <c r="R662" i="8"/>
  <c r="V630" i="8"/>
  <c r="T630" i="8"/>
  <c r="R630" i="8"/>
  <c r="V598" i="8"/>
  <c r="T598" i="8"/>
  <c r="R598" i="8"/>
  <c r="V568" i="8"/>
  <c r="T568" i="8"/>
  <c r="R568" i="8"/>
  <c r="T559" i="8"/>
  <c r="V559" i="8"/>
  <c r="R559" i="8"/>
  <c r="V541" i="8"/>
  <c r="T541" i="8"/>
  <c r="R541" i="8"/>
  <c r="V522" i="8"/>
  <c r="T522" i="8"/>
  <c r="R522" i="8"/>
  <c r="V458" i="8"/>
  <c r="T458" i="8"/>
  <c r="R458" i="8"/>
  <c r="V346" i="8"/>
  <c r="T346" i="8"/>
  <c r="R346" i="8"/>
  <c r="V204" i="8"/>
  <c r="T204" i="8"/>
  <c r="R204" i="8"/>
  <c r="V151" i="8"/>
  <c r="T151" i="8"/>
  <c r="R151" i="8"/>
  <c r="V537" i="8"/>
  <c r="T537" i="8"/>
  <c r="R537" i="8"/>
  <c r="T528" i="8"/>
  <c r="V528" i="8"/>
  <c r="R528" i="8"/>
  <c r="T519" i="8"/>
  <c r="V519" i="8"/>
  <c r="R519" i="8"/>
  <c r="V505" i="8"/>
  <c r="T505" i="8"/>
  <c r="R505" i="8"/>
  <c r="T496" i="8"/>
  <c r="V496" i="8"/>
  <c r="R496" i="8"/>
  <c r="T487" i="8"/>
  <c r="V487" i="8"/>
  <c r="R487" i="8"/>
  <c r="V473" i="8"/>
  <c r="T473" i="8"/>
  <c r="R473" i="8"/>
  <c r="T464" i="8"/>
  <c r="V464" i="8"/>
  <c r="R464" i="8"/>
  <c r="T455" i="8"/>
  <c r="V455" i="8"/>
  <c r="R455" i="8"/>
  <c r="V441" i="8"/>
  <c r="T441" i="8"/>
  <c r="R441" i="8"/>
  <c r="T432" i="8"/>
  <c r="V432" i="8"/>
  <c r="R432" i="8"/>
  <c r="T421" i="8"/>
  <c r="V421" i="8"/>
  <c r="R421" i="8"/>
  <c r="T401" i="8"/>
  <c r="V401" i="8"/>
  <c r="R401" i="8"/>
  <c r="T387" i="8"/>
  <c r="V387" i="8"/>
  <c r="R387" i="8"/>
  <c r="T368" i="8"/>
  <c r="V368" i="8"/>
  <c r="R368" i="8"/>
  <c r="T359" i="8"/>
  <c r="V359" i="8"/>
  <c r="R359" i="8"/>
  <c r="V345" i="8"/>
  <c r="T345" i="8"/>
  <c r="R345" i="8"/>
  <c r="T336" i="8"/>
  <c r="V336" i="8"/>
  <c r="R336" i="8"/>
  <c r="T327" i="8"/>
  <c r="V327" i="8"/>
  <c r="V313" i="8"/>
  <c r="T313" i="8"/>
  <c r="R313" i="8"/>
  <c r="T304" i="8"/>
  <c r="V304" i="8"/>
  <c r="R304" i="8"/>
  <c r="V281" i="8"/>
  <c r="T281" i="8"/>
  <c r="R281" i="8"/>
  <c r="V248" i="8"/>
  <c r="T248" i="8"/>
  <c r="R248" i="8"/>
  <c r="T235" i="8"/>
  <c r="V235" i="8"/>
  <c r="R235" i="8"/>
  <c r="V221" i="8"/>
  <c r="T221" i="8"/>
  <c r="R221" i="8"/>
  <c r="V201" i="8"/>
  <c r="T201" i="8"/>
  <c r="R201" i="8"/>
  <c r="V184" i="8"/>
  <c r="T184" i="8"/>
  <c r="R184" i="8"/>
  <c r="V155" i="8"/>
  <c r="T155" i="8"/>
  <c r="R155" i="8"/>
  <c r="V136" i="8"/>
  <c r="T136" i="8"/>
  <c r="R136" i="8"/>
  <c r="V104" i="8"/>
  <c r="T104" i="8"/>
  <c r="R104" i="8"/>
  <c r="T90" i="8"/>
  <c r="V90" i="8"/>
  <c r="R90" i="8"/>
  <c r="V76" i="8"/>
  <c r="T76" i="8"/>
  <c r="R76" i="8"/>
  <c r="T67" i="8"/>
  <c r="V67" i="8"/>
  <c r="R67" i="8"/>
  <c r="T58" i="8"/>
  <c r="V58" i="8"/>
  <c r="R58" i="8"/>
  <c r="V44" i="8"/>
  <c r="T44" i="8"/>
  <c r="R44" i="8"/>
  <c r="T35" i="8"/>
  <c r="V35" i="8"/>
  <c r="R35" i="8"/>
  <c r="T26" i="8"/>
  <c r="V26" i="8"/>
  <c r="R26" i="8"/>
  <c r="V13" i="8"/>
  <c r="T13" i="8"/>
  <c r="R13" i="8"/>
  <c r="V526" i="8"/>
  <c r="T526" i="8"/>
  <c r="R526" i="8"/>
  <c r="V494" i="8"/>
  <c r="T494" i="8"/>
  <c r="R494" i="8"/>
  <c r="V462" i="8"/>
  <c r="T462" i="8"/>
  <c r="R462" i="8"/>
  <c r="V430" i="8"/>
  <c r="T430" i="8"/>
  <c r="R430" i="8"/>
  <c r="V406" i="8"/>
  <c r="T406" i="8"/>
  <c r="R406" i="8"/>
  <c r="V386" i="8"/>
  <c r="T386" i="8"/>
  <c r="R386" i="8"/>
  <c r="V358" i="8"/>
  <c r="T358" i="8"/>
  <c r="R358" i="8"/>
  <c r="V326" i="8"/>
  <c r="T326" i="8"/>
  <c r="R326" i="8"/>
  <c r="V296" i="8"/>
  <c r="T296" i="8"/>
  <c r="R296" i="8"/>
  <c r="T287" i="8"/>
  <c r="V287" i="8"/>
  <c r="R287" i="8"/>
  <c r="T278" i="8"/>
  <c r="V278" i="8"/>
  <c r="R278" i="8"/>
  <c r="V264" i="8"/>
  <c r="T264" i="8"/>
  <c r="R264" i="8"/>
  <c r="T255" i="8"/>
  <c r="V255" i="8"/>
  <c r="V240" i="8"/>
  <c r="T240" i="8"/>
  <c r="R240" i="8"/>
  <c r="T225" i="8"/>
  <c r="V225" i="8"/>
  <c r="R225" i="8"/>
  <c r="V213" i="8"/>
  <c r="T213" i="8"/>
  <c r="R213" i="8"/>
  <c r="V192" i="8"/>
  <c r="T192" i="8"/>
  <c r="R192" i="8"/>
  <c r="T182" i="8"/>
  <c r="V182" i="8"/>
  <c r="R182" i="8"/>
  <c r="T173" i="8"/>
  <c r="V173" i="8"/>
  <c r="R173" i="8"/>
  <c r="V159" i="8"/>
  <c r="T159" i="8"/>
  <c r="R159" i="8"/>
  <c r="V143" i="8"/>
  <c r="T143" i="8"/>
  <c r="R143" i="8"/>
  <c r="T134" i="8"/>
  <c r="V134" i="8"/>
  <c r="R134" i="8"/>
  <c r="T125" i="8"/>
  <c r="V125" i="8"/>
  <c r="R125" i="8"/>
  <c r="V111" i="8"/>
  <c r="T111" i="8"/>
  <c r="R111" i="8"/>
  <c r="T102" i="8"/>
  <c r="V102" i="8"/>
  <c r="R102" i="8"/>
  <c r="V81" i="8"/>
  <c r="T81" i="8"/>
  <c r="R81" i="8"/>
  <c r="V49" i="8"/>
  <c r="T49" i="8"/>
  <c r="R49" i="8"/>
  <c r="V17" i="8"/>
  <c r="T17" i="8"/>
  <c r="R17" i="8"/>
  <c r="T543" i="8"/>
  <c r="V543" i="8"/>
  <c r="R543" i="8"/>
  <c r="T531" i="8"/>
  <c r="V531" i="8"/>
  <c r="R531" i="8"/>
  <c r="V517" i="8"/>
  <c r="T517" i="8"/>
  <c r="R517" i="8"/>
  <c r="T508" i="8"/>
  <c r="V508" i="8"/>
  <c r="R508" i="8"/>
  <c r="T499" i="8"/>
  <c r="V499" i="8"/>
  <c r="R499" i="8"/>
  <c r="V485" i="8"/>
  <c r="T485" i="8"/>
  <c r="R485" i="8"/>
  <c r="T476" i="8"/>
  <c r="V476" i="8"/>
  <c r="R476" i="8"/>
  <c r="T467" i="8"/>
  <c r="V467" i="8"/>
  <c r="R467" i="8"/>
  <c r="V453" i="8"/>
  <c r="T453" i="8"/>
  <c r="R453" i="8"/>
  <c r="T444" i="8"/>
  <c r="V444" i="8"/>
  <c r="R444" i="8"/>
  <c r="T435" i="8"/>
  <c r="V435" i="8"/>
  <c r="R435" i="8"/>
  <c r="V412" i="8"/>
  <c r="T412" i="8"/>
  <c r="R412" i="8"/>
  <c r="T392" i="8"/>
  <c r="V392" i="8"/>
  <c r="R392" i="8"/>
  <c r="T384" i="8"/>
  <c r="V384" i="8"/>
  <c r="R384" i="8"/>
  <c r="V373" i="8"/>
  <c r="T373" i="8"/>
  <c r="R373" i="8"/>
  <c r="T364" i="8"/>
  <c r="V364" i="8"/>
  <c r="R364" i="8"/>
  <c r="T355" i="8"/>
  <c r="V355" i="8"/>
  <c r="R355" i="8"/>
  <c r="V341" i="8"/>
  <c r="T341" i="8"/>
  <c r="R341" i="8"/>
  <c r="T332" i="8"/>
  <c r="V332" i="8"/>
  <c r="R332" i="8"/>
  <c r="T323" i="8"/>
  <c r="V323" i="8"/>
  <c r="R323" i="8"/>
  <c r="V309" i="8"/>
  <c r="T309" i="8"/>
  <c r="R309" i="8"/>
  <c r="V293" i="8"/>
  <c r="T293" i="8"/>
  <c r="R293" i="8"/>
  <c r="V261" i="8"/>
  <c r="T261" i="8"/>
  <c r="R261" i="8"/>
  <c r="T238" i="8"/>
  <c r="V238" i="8"/>
  <c r="R238" i="8"/>
  <c r="V217" i="8"/>
  <c r="T217" i="8"/>
  <c r="R217" i="8"/>
  <c r="T198" i="8"/>
  <c r="V198" i="8"/>
  <c r="R198" i="8"/>
  <c r="V172" i="8"/>
  <c r="T172" i="8"/>
  <c r="R172" i="8"/>
  <c r="V147" i="8"/>
  <c r="T147" i="8"/>
  <c r="R147" i="8"/>
  <c r="V124" i="8"/>
  <c r="T124" i="8"/>
  <c r="V94" i="8"/>
  <c r="T94" i="8"/>
  <c r="R94" i="8"/>
  <c r="V80" i="8"/>
  <c r="T80" i="8"/>
  <c r="R80" i="8"/>
  <c r="T71" i="8"/>
  <c r="V71" i="8"/>
  <c r="R71" i="8"/>
  <c r="T62" i="8"/>
  <c r="V62" i="8"/>
  <c r="R62" i="8"/>
  <c r="V48" i="8"/>
  <c r="T48" i="8"/>
  <c r="R48" i="8"/>
  <c r="T39" i="8"/>
  <c r="V39" i="8"/>
  <c r="R39" i="8"/>
  <c r="T30" i="8"/>
  <c r="V30" i="8"/>
  <c r="R30" i="8"/>
  <c r="V16" i="8"/>
  <c r="T16" i="8"/>
  <c r="R16" i="8"/>
  <c r="V7" i="8"/>
  <c r="T7" i="8"/>
  <c r="T687" i="8"/>
  <c r="V687" i="8"/>
  <c r="R687" i="8"/>
  <c r="T683" i="8"/>
  <c r="V683" i="8"/>
  <c r="R683" i="8"/>
  <c r="V681" i="8"/>
  <c r="T681" i="8"/>
  <c r="R681" i="8"/>
  <c r="V677" i="8"/>
  <c r="T677" i="8"/>
  <c r="R677" i="8"/>
  <c r="T672" i="8"/>
  <c r="V672" i="8"/>
  <c r="R672" i="8"/>
  <c r="T667" i="8"/>
  <c r="V667" i="8"/>
  <c r="R667" i="8"/>
  <c r="V653" i="8"/>
  <c r="T653" i="8"/>
  <c r="R653" i="8"/>
  <c r="T644" i="8"/>
  <c r="V644" i="8"/>
  <c r="R644" i="8"/>
  <c r="T635" i="8"/>
  <c r="V635" i="8"/>
  <c r="R635" i="8"/>
  <c r="V621" i="8"/>
  <c r="T621" i="8"/>
  <c r="R621" i="8"/>
  <c r="T612" i="8"/>
  <c r="V612" i="8"/>
  <c r="R612" i="8"/>
  <c r="T603" i="8"/>
  <c r="V603" i="8"/>
  <c r="R603" i="8"/>
  <c r="V589" i="8"/>
  <c r="T589" i="8"/>
  <c r="R589" i="8"/>
  <c r="T580" i="8"/>
  <c r="V580" i="8"/>
  <c r="R580" i="8"/>
  <c r="T571" i="8"/>
  <c r="V571" i="8"/>
  <c r="R571" i="8"/>
  <c r="T425" i="8"/>
  <c r="V425" i="8"/>
  <c r="R425" i="8"/>
  <c r="T416" i="8"/>
  <c r="V416" i="8"/>
  <c r="R416" i="8"/>
  <c r="T137" i="8"/>
  <c r="V137" i="8"/>
  <c r="R137" i="8"/>
  <c r="V123" i="8"/>
  <c r="T123" i="8"/>
  <c r="R123" i="8"/>
  <c r="T114" i="8"/>
  <c r="V114" i="8"/>
  <c r="R114" i="8"/>
  <c r="T105" i="8"/>
  <c r="V105" i="8"/>
  <c r="R105" i="8"/>
  <c r="V85" i="8"/>
  <c r="T85" i="8"/>
  <c r="R85" i="8"/>
  <c r="V21" i="8"/>
  <c r="T21" i="8"/>
  <c r="R21" i="8"/>
  <c r="V690" i="8"/>
  <c r="T690" i="8"/>
  <c r="V658" i="8"/>
  <c r="T658" i="8"/>
  <c r="R658" i="8"/>
  <c r="V626" i="8"/>
  <c r="T626" i="8"/>
  <c r="R626" i="8"/>
  <c r="V594" i="8"/>
  <c r="T594" i="8"/>
  <c r="R594" i="8"/>
  <c r="V564" i="8"/>
  <c r="T564" i="8"/>
  <c r="R564" i="8"/>
  <c r="T551" i="8"/>
  <c r="V551" i="8"/>
  <c r="R551" i="8"/>
  <c r="V530" i="8"/>
  <c r="T530" i="8"/>
  <c r="V466" i="8"/>
  <c r="T466" i="8"/>
  <c r="R466" i="8"/>
  <c r="T410" i="8"/>
  <c r="V410" i="8"/>
  <c r="R410" i="8"/>
  <c r="V377" i="8"/>
  <c r="T377" i="8"/>
  <c r="R377" i="8"/>
  <c r="V338" i="8"/>
  <c r="T338" i="8"/>
  <c r="R338" i="8"/>
  <c r="T299" i="8"/>
  <c r="V299" i="8"/>
  <c r="R299" i="8"/>
  <c r="T290" i="8"/>
  <c r="V290" i="8"/>
  <c r="R290" i="8"/>
  <c r="V276" i="8"/>
  <c r="T276" i="8"/>
  <c r="R276" i="8"/>
  <c r="T267" i="8"/>
  <c r="V267" i="8"/>
  <c r="R267" i="8"/>
  <c r="T258" i="8"/>
  <c r="V258" i="8"/>
  <c r="R258" i="8"/>
  <c r="T249" i="8"/>
  <c r="V249" i="8"/>
  <c r="R249" i="8"/>
  <c r="V216" i="8"/>
  <c r="T216" i="8"/>
  <c r="R216" i="8"/>
  <c r="T185" i="8"/>
  <c r="V185" i="8"/>
  <c r="R185" i="8"/>
  <c r="V171" i="8"/>
  <c r="T171" i="8"/>
  <c r="R171" i="8"/>
  <c r="T162" i="8"/>
  <c r="V162" i="8"/>
  <c r="R162" i="8"/>
  <c r="T663" i="8"/>
  <c r="V663" i="8"/>
  <c r="R663" i="8"/>
  <c r="V649" i="8"/>
  <c r="T649" i="8"/>
  <c r="R649" i="8"/>
  <c r="T640" i="8"/>
  <c r="V640" i="8"/>
  <c r="R640" i="8"/>
  <c r="T631" i="8"/>
  <c r="V631" i="8"/>
  <c r="R631" i="8"/>
  <c r="V617" i="8"/>
  <c r="T617" i="8"/>
  <c r="R617" i="8"/>
  <c r="T608" i="8"/>
  <c r="V608" i="8"/>
  <c r="R608" i="8"/>
  <c r="T599" i="8"/>
  <c r="V599" i="8"/>
  <c r="R599" i="8"/>
  <c r="V585" i="8"/>
  <c r="T585" i="8"/>
  <c r="R585" i="8"/>
  <c r="T576" i="8"/>
  <c r="V576" i="8"/>
  <c r="R576" i="8"/>
  <c r="V549" i="8"/>
  <c r="T549" i="8"/>
  <c r="R549" i="8"/>
  <c r="V403" i="8"/>
  <c r="T403" i="8"/>
  <c r="R403" i="8"/>
  <c r="T243" i="8"/>
  <c r="V243" i="8"/>
  <c r="R243" i="8"/>
  <c r="V156" i="8"/>
  <c r="T156" i="8"/>
  <c r="R156" i="8"/>
  <c r="V45" i="8"/>
  <c r="T45" i="8"/>
  <c r="R45" i="8"/>
  <c r="V654" i="8"/>
  <c r="T654" i="8"/>
  <c r="R654" i="8"/>
  <c r="V622" i="8"/>
  <c r="T622" i="8"/>
  <c r="R622" i="8"/>
  <c r="V590" i="8"/>
  <c r="T590" i="8"/>
  <c r="R590" i="8"/>
  <c r="T567" i="8"/>
  <c r="V567" i="8"/>
  <c r="R567" i="8"/>
  <c r="T558" i="8"/>
  <c r="V558" i="8"/>
  <c r="R558" i="8"/>
  <c r="T540" i="8"/>
  <c r="V540" i="8"/>
  <c r="R540" i="8"/>
  <c r="V506" i="8"/>
  <c r="T506" i="8"/>
  <c r="R506" i="8"/>
  <c r="V442" i="8"/>
  <c r="T442" i="8"/>
  <c r="R442" i="8"/>
  <c r="V330" i="8"/>
  <c r="T330" i="8"/>
  <c r="R330" i="8"/>
  <c r="V203" i="8"/>
  <c r="T203" i="8"/>
  <c r="R203" i="8"/>
  <c r="T150" i="8"/>
  <c r="V150" i="8"/>
  <c r="R150" i="8"/>
  <c r="T536" i="8"/>
  <c r="V536" i="8"/>
  <c r="R536" i="8"/>
  <c r="T527" i="8"/>
  <c r="V527" i="8"/>
  <c r="R527" i="8"/>
  <c r="V513" i="8"/>
  <c r="T513" i="8"/>
  <c r="R513" i="8"/>
  <c r="T504" i="8"/>
  <c r="V504" i="8"/>
  <c r="R504" i="8"/>
  <c r="T495" i="8"/>
  <c r="V495" i="8"/>
  <c r="R495" i="8"/>
  <c r="V481" i="8"/>
  <c r="T481" i="8"/>
  <c r="R481" i="8"/>
  <c r="T472" i="8"/>
  <c r="V472" i="8"/>
  <c r="R472" i="8"/>
  <c r="T463" i="8"/>
  <c r="V463" i="8"/>
  <c r="R463" i="8"/>
  <c r="V449" i="8"/>
  <c r="T449" i="8"/>
  <c r="R449" i="8"/>
  <c r="T440" i="8"/>
  <c r="V440" i="8"/>
  <c r="R440" i="8"/>
  <c r="T431" i="8"/>
  <c r="V431" i="8"/>
  <c r="R431" i="8"/>
  <c r="V415" i="8"/>
  <c r="T415" i="8"/>
  <c r="R415" i="8"/>
  <c r="T400" i="8"/>
  <c r="V400" i="8"/>
  <c r="R400" i="8"/>
  <c r="V380" i="8"/>
  <c r="T380" i="8"/>
  <c r="R380" i="8"/>
  <c r="T367" i="8"/>
  <c r="V367" i="8"/>
  <c r="R367" i="8"/>
  <c r="V353" i="8"/>
  <c r="T353" i="8"/>
  <c r="R353" i="8"/>
  <c r="T344" i="8"/>
  <c r="V344" i="8"/>
  <c r="R344" i="8"/>
  <c r="T335" i="8"/>
  <c r="V335" i="8"/>
  <c r="R335" i="8"/>
  <c r="V321" i="8"/>
  <c r="T321" i="8"/>
  <c r="R321" i="8"/>
  <c r="T312" i="8"/>
  <c r="V312" i="8"/>
  <c r="R312" i="8"/>
  <c r="T303" i="8"/>
  <c r="V303" i="8"/>
  <c r="R303" i="8"/>
  <c r="V273" i="8"/>
  <c r="T273" i="8"/>
  <c r="R273" i="8"/>
  <c r="T242" i="8"/>
  <c r="V242" i="8"/>
  <c r="R242" i="8"/>
  <c r="T234" i="8"/>
  <c r="V234" i="8"/>
  <c r="R234" i="8"/>
  <c r="V215" i="8"/>
  <c r="T215" i="8"/>
  <c r="R215" i="8"/>
  <c r="V195" i="8"/>
  <c r="T195" i="8"/>
  <c r="R195" i="8"/>
  <c r="V176" i="8"/>
  <c r="T176" i="8"/>
  <c r="R176" i="8"/>
  <c r="T154" i="8"/>
  <c r="V154" i="8"/>
  <c r="R154" i="8"/>
  <c r="V128" i="8"/>
  <c r="T128" i="8"/>
  <c r="R128" i="8"/>
  <c r="V96" i="8"/>
  <c r="T96" i="8"/>
  <c r="R96" i="8"/>
  <c r="V84" i="8"/>
  <c r="T84" i="8"/>
  <c r="R84" i="8"/>
  <c r="T75" i="8"/>
  <c r="V75" i="8"/>
  <c r="R75" i="8"/>
  <c r="T66" i="8"/>
  <c r="V66" i="8"/>
  <c r="R66" i="8"/>
  <c r="V52" i="8"/>
  <c r="T52" i="8"/>
  <c r="R52" i="8"/>
  <c r="T43" i="8"/>
  <c r="V43" i="8"/>
  <c r="R43" i="8"/>
  <c r="T34" i="8"/>
  <c r="V34" i="8"/>
  <c r="R34" i="8"/>
  <c r="V20" i="8"/>
  <c r="T20" i="8"/>
  <c r="V518" i="8"/>
  <c r="T518" i="8"/>
  <c r="R518" i="8"/>
  <c r="V486" i="8"/>
  <c r="T486" i="8"/>
  <c r="R486" i="8"/>
  <c r="V454" i="8"/>
  <c r="T454" i="8"/>
  <c r="R454" i="8"/>
  <c r="V420" i="8"/>
  <c r="T420" i="8"/>
  <c r="R420" i="8"/>
  <c r="T405" i="8"/>
  <c r="V405" i="8"/>
  <c r="R405" i="8"/>
  <c r="V379" i="8"/>
  <c r="T379" i="8"/>
  <c r="R379" i="8"/>
  <c r="V350" i="8"/>
  <c r="T350" i="8"/>
  <c r="R350" i="8"/>
  <c r="V318" i="8"/>
  <c r="T318" i="8"/>
  <c r="R318" i="8"/>
  <c r="T295" i="8"/>
  <c r="V295" i="8"/>
  <c r="R295" i="8"/>
  <c r="T286" i="8"/>
  <c r="V286" i="8"/>
  <c r="R286" i="8"/>
  <c r="V272" i="8"/>
  <c r="T272" i="8"/>
  <c r="R272" i="8"/>
  <c r="T263" i="8"/>
  <c r="V263" i="8"/>
  <c r="R263" i="8"/>
  <c r="T254" i="8"/>
  <c r="V254" i="8"/>
  <c r="R254" i="8"/>
  <c r="V232" i="8"/>
  <c r="T232" i="8"/>
  <c r="R232" i="8"/>
  <c r="V220" i="8"/>
  <c r="T220" i="8"/>
  <c r="R220" i="8"/>
  <c r="V207" i="8"/>
  <c r="T207" i="8"/>
  <c r="R207" i="8"/>
  <c r="T191" i="8"/>
  <c r="V191" i="8"/>
  <c r="R191" i="8"/>
  <c r="T181" i="8"/>
  <c r="V181" i="8"/>
  <c r="R181" i="8"/>
  <c r="V167" i="8"/>
  <c r="T167" i="8"/>
  <c r="T158" i="8"/>
  <c r="V158" i="8"/>
  <c r="R158" i="8"/>
  <c r="T142" i="8"/>
  <c r="V142" i="8"/>
  <c r="R142" i="8"/>
  <c r="T133" i="8"/>
  <c r="V133" i="8"/>
  <c r="R133" i="8"/>
  <c r="V119" i="8"/>
  <c r="T119" i="8"/>
  <c r="R119" i="8"/>
  <c r="T110" i="8"/>
  <c r="V110" i="8"/>
  <c r="R110" i="8"/>
  <c r="T101" i="8"/>
  <c r="V101" i="8"/>
  <c r="R101" i="8"/>
  <c r="V73" i="8"/>
  <c r="T73" i="8"/>
  <c r="V41" i="8"/>
  <c r="T41" i="8"/>
  <c r="R41" i="8"/>
  <c r="V12" i="8"/>
  <c r="T12" i="8"/>
  <c r="R12" i="8"/>
  <c r="T542" i="8"/>
  <c r="V542" i="8"/>
  <c r="R542" i="8"/>
  <c r="V525" i="8"/>
  <c r="T525" i="8"/>
  <c r="R525" i="8"/>
  <c r="T516" i="8"/>
  <c r="V516" i="8"/>
  <c r="R516" i="8"/>
  <c r="T507" i="8"/>
  <c r="V507" i="8"/>
  <c r="R507" i="8"/>
  <c r="V493" i="8"/>
  <c r="T493" i="8"/>
  <c r="R493" i="8"/>
  <c r="T484" i="8"/>
  <c r="V484" i="8"/>
  <c r="R484" i="8"/>
  <c r="T475" i="8"/>
  <c r="V475" i="8"/>
  <c r="R475" i="8"/>
  <c r="V461" i="8"/>
  <c r="T461" i="8"/>
  <c r="T452" i="8"/>
  <c r="V452" i="8"/>
  <c r="R452" i="8"/>
  <c r="T443" i="8"/>
  <c r="V443" i="8"/>
  <c r="R443" i="8"/>
  <c r="V429" i="8"/>
  <c r="T429" i="8"/>
  <c r="R429" i="8"/>
  <c r="V404" i="8"/>
  <c r="T404" i="8"/>
  <c r="R404" i="8"/>
  <c r="T391" i="8"/>
  <c r="V391" i="8"/>
  <c r="R391" i="8"/>
  <c r="T383" i="8"/>
  <c r="V383" i="8"/>
  <c r="R383" i="8"/>
  <c r="T372" i="8"/>
  <c r="V372" i="8"/>
  <c r="R372" i="8"/>
  <c r="T363" i="8"/>
  <c r="V363" i="8"/>
  <c r="R363" i="8"/>
  <c r="V349" i="8"/>
  <c r="T349" i="8"/>
  <c r="T340" i="8"/>
  <c r="V340" i="8"/>
  <c r="R340" i="8"/>
  <c r="T331" i="8"/>
  <c r="V331" i="8"/>
  <c r="R331" i="8"/>
  <c r="V317" i="8"/>
  <c r="T317" i="8"/>
  <c r="R317" i="8"/>
  <c r="T308" i="8"/>
  <c r="V308" i="8"/>
  <c r="R308" i="8"/>
  <c r="V285" i="8"/>
  <c r="T285" i="8"/>
  <c r="R285" i="8"/>
  <c r="V253" i="8"/>
  <c r="T253" i="8"/>
  <c r="R253" i="8"/>
  <c r="V231" i="8"/>
  <c r="T231" i="8"/>
  <c r="R231" i="8"/>
  <c r="V212" i="8"/>
  <c r="T212" i="8"/>
  <c r="R212" i="8"/>
  <c r="T197" i="8"/>
  <c r="V197" i="8"/>
  <c r="R197" i="8"/>
  <c r="V164" i="8"/>
  <c r="T164" i="8"/>
  <c r="R164" i="8"/>
  <c r="T146" i="8"/>
  <c r="V146" i="8"/>
  <c r="R146" i="8"/>
  <c r="V116" i="8"/>
  <c r="T116" i="8"/>
  <c r="R116" i="8"/>
  <c r="V88" i="8"/>
  <c r="T88" i="8"/>
  <c r="R88" i="8"/>
  <c r="T79" i="8"/>
  <c r="V79" i="8"/>
  <c r="R79" i="8"/>
  <c r="T70" i="8"/>
  <c r="V70" i="8"/>
  <c r="R70" i="8"/>
  <c r="V56" i="8"/>
  <c r="T56" i="8"/>
  <c r="R56" i="8"/>
  <c r="T47" i="8"/>
  <c r="V47" i="8"/>
  <c r="R47" i="8"/>
  <c r="T38" i="8"/>
  <c r="V38" i="8"/>
  <c r="R38" i="8"/>
  <c r="V24" i="8"/>
  <c r="T24" i="8"/>
  <c r="R24" i="8"/>
  <c r="V11" i="8"/>
  <c r="T11" i="8"/>
  <c r="R11" i="8"/>
  <c r="V686" i="8"/>
  <c r="T686" i="8"/>
  <c r="R686" i="8"/>
  <c r="T680" i="8"/>
  <c r="V680" i="8"/>
  <c r="R680" i="8"/>
  <c r="T676" i="8"/>
  <c r="V676" i="8"/>
  <c r="R676" i="8"/>
  <c r="T671" i="8"/>
  <c r="V671" i="8"/>
  <c r="R671" i="8"/>
  <c r="V661" i="8"/>
  <c r="T661" i="8"/>
  <c r="R661" i="8"/>
  <c r="T652" i="8"/>
  <c r="V652" i="8"/>
  <c r="R652" i="8"/>
  <c r="T643" i="8"/>
  <c r="V643" i="8"/>
  <c r="R643" i="8"/>
  <c r="V629" i="8"/>
  <c r="T629" i="8"/>
  <c r="R629" i="8"/>
  <c r="T620" i="8"/>
  <c r="V620" i="8"/>
  <c r="R620" i="8"/>
  <c r="T611" i="8"/>
  <c r="V611" i="8"/>
  <c r="R611" i="8"/>
  <c r="V597" i="8"/>
  <c r="T597" i="8"/>
  <c r="R597" i="8"/>
  <c r="T588" i="8"/>
  <c r="V588" i="8"/>
  <c r="T579" i="8"/>
  <c r="V579" i="8"/>
  <c r="R579" i="8"/>
  <c r="V565" i="8"/>
  <c r="T565" i="8"/>
  <c r="R565" i="8"/>
  <c r="V553" i="8"/>
  <c r="T553" i="8"/>
  <c r="R553" i="8"/>
  <c r="T424" i="8"/>
  <c r="V424" i="8"/>
  <c r="R424" i="8"/>
  <c r="V145" i="8"/>
  <c r="T145" i="8"/>
  <c r="R145" i="8"/>
  <c r="V131" i="8"/>
  <c r="T131" i="8"/>
  <c r="R131" i="8"/>
  <c r="T122" i="8"/>
  <c r="V122" i="8"/>
  <c r="R122" i="8"/>
  <c r="T113" i="8"/>
  <c r="V113" i="8"/>
  <c r="R113" i="8"/>
  <c r="V99" i="8"/>
  <c r="T99" i="8"/>
  <c r="R99" i="8"/>
  <c r="V69" i="8"/>
  <c r="T69" i="8"/>
  <c r="R69" i="8"/>
  <c r="V15" i="8"/>
  <c r="T15" i="8"/>
  <c r="R15" i="8"/>
  <c r="V682" i="8"/>
  <c r="T682" i="8"/>
  <c r="R682" i="8"/>
  <c r="V650" i="8"/>
  <c r="T650" i="8"/>
  <c r="R650" i="8"/>
  <c r="V618" i="8"/>
  <c r="T618" i="8"/>
  <c r="R618" i="8"/>
  <c r="V586" i="8"/>
  <c r="T586" i="8"/>
  <c r="R586" i="8"/>
  <c r="T563" i="8"/>
  <c r="V563" i="8"/>
  <c r="R563" i="8"/>
  <c r="T550" i="8"/>
  <c r="V550" i="8"/>
  <c r="R550" i="8"/>
  <c r="V514" i="8"/>
  <c r="T514" i="8"/>
  <c r="R514" i="8"/>
  <c r="V450" i="8"/>
  <c r="T450" i="8"/>
  <c r="R450" i="8"/>
  <c r="T409" i="8"/>
  <c r="V409" i="8"/>
  <c r="R409" i="8"/>
  <c r="T376" i="8"/>
  <c r="V376" i="8"/>
  <c r="R376" i="8"/>
  <c r="V322" i="8"/>
  <c r="T322" i="8"/>
  <c r="R322" i="8"/>
  <c r="T298" i="8"/>
  <c r="V298" i="8"/>
  <c r="R298" i="8"/>
  <c r="V284" i="8"/>
  <c r="T284" i="8"/>
  <c r="R284" i="8"/>
  <c r="T275" i="8"/>
  <c r="V275" i="8"/>
  <c r="R275" i="8"/>
  <c r="T266" i="8"/>
  <c r="V266" i="8"/>
  <c r="R266" i="8"/>
  <c r="V252" i="8"/>
  <c r="T252" i="8"/>
  <c r="R252" i="8"/>
  <c r="V229" i="8"/>
  <c r="T229" i="8"/>
  <c r="R229" i="8"/>
  <c r="V188" i="8"/>
  <c r="T188" i="8"/>
  <c r="R188" i="8"/>
  <c r="V179" i="8"/>
  <c r="T179" i="8"/>
  <c r="R179" i="8"/>
  <c r="T170" i="8"/>
  <c r="V170" i="8"/>
  <c r="R170" i="8"/>
  <c r="T161" i="8"/>
  <c r="V161" i="8"/>
  <c r="R161" i="8"/>
  <c r="V657" i="8"/>
  <c r="T657" i="8"/>
  <c r="R657" i="8"/>
  <c r="T648" i="8"/>
  <c r="V648" i="8"/>
  <c r="R648" i="8"/>
  <c r="T639" i="8"/>
  <c r="V639" i="8"/>
  <c r="R639" i="8"/>
  <c r="V625" i="8"/>
  <c r="T625" i="8"/>
  <c r="R625" i="8"/>
  <c r="T616" i="8"/>
  <c r="V616" i="8"/>
  <c r="R616" i="8"/>
  <c r="T607" i="8"/>
  <c r="V607" i="8"/>
  <c r="R607" i="8"/>
  <c r="V593" i="8"/>
  <c r="T593" i="8"/>
  <c r="R593" i="8"/>
  <c r="T584" i="8"/>
  <c r="V584" i="8"/>
  <c r="R584" i="8"/>
  <c r="T575" i="8"/>
  <c r="V575" i="8"/>
  <c r="R575" i="8"/>
  <c r="V397" i="8"/>
  <c r="T397" i="8"/>
  <c r="R397" i="8"/>
  <c r="V211" i="8"/>
  <c r="T211" i="8"/>
  <c r="R211" i="8"/>
  <c r="V93" i="8"/>
  <c r="T93" i="8"/>
  <c r="R93" i="8"/>
  <c r="V29" i="8"/>
  <c r="T29" i="8"/>
  <c r="R29" i="8"/>
  <c r="V646" i="8"/>
  <c r="T646" i="8"/>
  <c r="R646" i="8"/>
  <c r="V614" i="8"/>
  <c r="T614" i="8"/>
  <c r="R614" i="8"/>
  <c r="V582" i="8"/>
  <c r="T582" i="8"/>
  <c r="R582" i="8"/>
  <c r="T566" i="8"/>
  <c r="V566" i="8"/>
  <c r="R566" i="8"/>
  <c r="V548" i="8"/>
  <c r="T548" i="8"/>
  <c r="R548" i="8"/>
  <c r="T539" i="8"/>
  <c r="V539" i="8"/>
  <c r="R539" i="8"/>
  <c r="V490" i="8"/>
  <c r="T490" i="8"/>
  <c r="R490" i="8"/>
  <c r="V381" i="8"/>
  <c r="T381" i="8"/>
  <c r="R381" i="8"/>
  <c r="V314" i="8"/>
  <c r="T314" i="8"/>
  <c r="R314" i="8"/>
  <c r="T202" i="8"/>
  <c r="V202" i="8"/>
  <c r="R202" i="8"/>
  <c r="T535" i="8"/>
  <c r="V535" i="8"/>
  <c r="R535" i="8"/>
  <c r="V521" i="8"/>
  <c r="T521" i="8"/>
  <c r="R521" i="8"/>
  <c r="T512" i="8"/>
  <c r="V512" i="8"/>
  <c r="R512" i="8"/>
  <c r="T503" i="8"/>
  <c r="V503" i="8"/>
  <c r="R503" i="8"/>
  <c r="V489" i="8"/>
  <c r="T489" i="8"/>
  <c r="R489" i="8"/>
  <c r="T480" i="8"/>
  <c r="V480" i="8"/>
  <c r="R480" i="8"/>
  <c r="T471" i="8"/>
  <c r="V471" i="8"/>
  <c r="R471" i="8"/>
  <c r="V457" i="8"/>
  <c r="T457" i="8"/>
  <c r="R457" i="8"/>
  <c r="T448" i="8"/>
  <c r="V448" i="8"/>
  <c r="R448" i="8"/>
  <c r="T439" i="8"/>
  <c r="V439" i="8"/>
  <c r="R439" i="8"/>
  <c r="V423" i="8"/>
  <c r="T423" i="8"/>
  <c r="R423" i="8"/>
  <c r="V407" i="8"/>
  <c r="T407" i="8"/>
  <c r="R407" i="8"/>
  <c r="V395" i="8"/>
  <c r="T395" i="8"/>
  <c r="R395" i="8"/>
  <c r="V375" i="8"/>
  <c r="T375" i="8"/>
  <c r="R375" i="8"/>
  <c r="V361" i="8"/>
  <c r="T361" i="8"/>
  <c r="R361" i="8"/>
  <c r="T352" i="8"/>
  <c r="V352" i="8"/>
  <c r="R352" i="8"/>
  <c r="T343" i="8"/>
  <c r="V343" i="8"/>
  <c r="R343" i="8"/>
  <c r="V329" i="8"/>
  <c r="T329" i="8"/>
  <c r="R329" i="8"/>
  <c r="T320" i="8"/>
  <c r="V320" i="8"/>
  <c r="R320" i="8"/>
  <c r="T311" i="8"/>
  <c r="V311" i="8"/>
  <c r="R311" i="8"/>
  <c r="V297" i="8"/>
  <c r="T297" i="8"/>
  <c r="R297" i="8"/>
  <c r="V265" i="8"/>
  <c r="T265" i="8"/>
  <c r="R265" i="8"/>
  <c r="T241" i="8"/>
  <c r="V241" i="8"/>
  <c r="R241" i="8"/>
  <c r="T233" i="8"/>
  <c r="V233" i="8"/>
  <c r="R233" i="8"/>
  <c r="T214" i="8"/>
  <c r="V214" i="8"/>
  <c r="R214" i="8"/>
  <c r="T194" i="8"/>
  <c r="V194" i="8"/>
  <c r="R194" i="8"/>
  <c r="V168" i="8"/>
  <c r="T168" i="8"/>
  <c r="R168" i="8"/>
  <c r="V149" i="8"/>
  <c r="T149" i="8"/>
  <c r="R149" i="8"/>
  <c r="V120" i="8"/>
  <c r="T120" i="8"/>
  <c r="R120" i="8"/>
  <c r="V92" i="8"/>
  <c r="T92" i="8"/>
  <c r="R92" i="8"/>
  <c r="T83" i="8"/>
  <c r="V83" i="8"/>
  <c r="R83" i="8"/>
  <c r="T74" i="8"/>
  <c r="V74" i="8"/>
  <c r="R74" i="8"/>
  <c r="V60" i="8"/>
  <c r="T60" i="8"/>
  <c r="R60" i="8"/>
  <c r="T51" i="8"/>
  <c r="V51" i="8"/>
  <c r="R51" i="8"/>
  <c r="T42" i="8"/>
  <c r="V42" i="8"/>
  <c r="R42" i="8"/>
  <c r="V28" i="8"/>
  <c r="T28" i="8"/>
  <c r="R28" i="8"/>
  <c r="T19" i="8"/>
  <c r="V19" i="8"/>
  <c r="R19" i="8"/>
  <c r="T546" i="8"/>
  <c r="V546" i="8"/>
  <c r="R546" i="8"/>
  <c r="V510" i="8"/>
  <c r="T510" i="8"/>
  <c r="R510" i="8"/>
  <c r="V478" i="8"/>
  <c r="T478" i="8"/>
  <c r="R478" i="8"/>
  <c r="V446" i="8"/>
  <c r="T446" i="8"/>
  <c r="R446" i="8"/>
  <c r="V414" i="8"/>
  <c r="T414" i="8"/>
  <c r="R414" i="8"/>
  <c r="V399" i="8"/>
  <c r="T399" i="8"/>
  <c r="R399" i="8"/>
  <c r="V374" i="8"/>
  <c r="T374" i="8"/>
  <c r="R374" i="8"/>
  <c r="V342" i="8"/>
  <c r="T342" i="8"/>
  <c r="R342" i="8"/>
  <c r="V310" i="8"/>
  <c r="T310" i="8"/>
  <c r="R310" i="8"/>
  <c r="T294" i="8"/>
  <c r="V294" i="8"/>
  <c r="R294" i="8"/>
  <c r="V280" i="8"/>
  <c r="T280" i="8"/>
  <c r="R280" i="8"/>
  <c r="T271" i="8"/>
  <c r="V271" i="8"/>
  <c r="R271" i="8"/>
  <c r="T262" i="8"/>
  <c r="V262" i="8"/>
  <c r="R262" i="8"/>
  <c r="V247" i="8"/>
  <c r="T247" i="8"/>
  <c r="V227" i="8"/>
  <c r="T227" i="8"/>
  <c r="R227" i="8"/>
  <c r="V219" i="8"/>
  <c r="T219" i="8"/>
  <c r="R219" i="8"/>
  <c r="T206" i="8"/>
  <c r="V206" i="8"/>
  <c r="R206" i="8"/>
  <c r="T190" i="8"/>
  <c r="V190" i="8"/>
  <c r="V175" i="8"/>
  <c r="T175" i="8"/>
  <c r="R175" i="8"/>
  <c r="T166" i="8"/>
  <c r="V166" i="8"/>
  <c r="R166" i="8"/>
  <c r="V153" i="8"/>
  <c r="T153" i="8"/>
  <c r="R153" i="8"/>
  <c r="T141" i="8"/>
  <c r="V141" i="8"/>
  <c r="R141" i="8"/>
  <c r="V127" i="8"/>
  <c r="T127" i="8"/>
  <c r="R127" i="8"/>
  <c r="T118" i="8"/>
  <c r="V118" i="8"/>
  <c r="R118" i="8"/>
  <c r="T109" i="8"/>
  <c r="V109" i="8"/>
  <c r="R109" i="8"/>
  <c r="V95" i="8"/>
  <c r="T95" i="8"/>
  <c r="R95" i="8"/>
  <c r="V65" i="8"/>
  <c r="T65" i="8"/>
  <c r="R65" i="8"/>
  <c r="V33" i="8"/>
  <c r="T33" i="8"/>
  <c r="R33" i="8"/>
  <c r="V545" i="8"/>
  <c r="T545" i="8"/>
  <c r="R545" i="8"/>
  <c r="V533" i="8"/>
  <c r="T533" i="8"/>
  <c r="R533" i="8"/>
  <c r="T524" i="8"/>
  <c r="V524" i="8"/>
  <c r="R524" i="8"/>
  <c r="T515" i="8"/>
  <c r="V515" i="8"/>
  <c r="R515" i="8"/>
  <c r="V501" i="8"/>
  <c r="T501" i="8"/>
  <c r="R501" i="8"/>
  <c r="T492" i="8"/>
  <c r="V492" i="8"/>
  <c r="R492" i="8"/>
  <c r="T483" i="8"/>
  <c r="V483" i="8"/>
  <c r="R483" i="8"/>
  <c r="V469" i="8"/>
  <c r="T469" i="8"/>
  <c r="R469" i="8"/>
  <c r="T460" i="8"/>
  <c r="V460" i="8"/>
  <c r="R460" i="8"/>
  <c r="T451" i="8"/>
  <c r="V451" i="8"/>
  <c r="R451" i="8"/>
  <c r="V437" i="8"/>
  <c r="T437" i="8"/>
  <c r="R437" i="8"/>
  <c r="T428" i="8"/>
  <c r="V428" i="8"/>
  <c r="R428" i="8"/>
  <c r="V398" i="8"/>
  <c r="T398" i="8"/>
  <c r="R398" i="8"/>
  <c r="T390" i="8"/>
  <c r="V390" i="8"/>
  <c r="R390" i="8"/>
  <c r="T382" i="8"/>
  <c r="V382" i="8"/>
  <c r="R382" i="8"/>
  <c r="T371" i="8"/>
  <c r="V371" i="8"/>
  <c r="R371" i="8"/>
  <c r="V357" i="8"/>
  <c r="T357" i="8"/>
  <c r="R357" i="8"/>
  <c r="T348" i="8"/>
  <c r="V348" i="8"/>
  <c r="R348" i="8"/>
  <c r="T339" i="8"/>
  <c r="V339" i="8"/>
  <c r="R339" i="8"/>
  <c r="V325" i="8"/>
  <c r="T325" i="8"/>
  <c r="R325" i="8"/>
  <c r="T316" i="8"/>
  <c r="V316" i="8"/>
  <c r="R316" i="8"/>
  <c r="T307" i="8"/>
  <c r="V307" i="8"/>
  <c r="R307" i="8"/>
  <c r="V277" i="8"/>
  <c r="T277" i="8"/>
  <c r="R277" i="8"/>
  <c r="V245" i="8"/>
  <c r="T245" i="8"/>
  <c r="R245" i="8"/>
  <c r="T230" i="8"/>
  <c r="V230" i="8"/>
  <c r="R230" i="8"/>
  <c r="V205" i="8"/>
  <c r="T205" i="8"/>
  <c r="R205" i="8"/>
  <c r="V189" i="8"/>
  <c r="T189" i="8"/>
  <c r="R189" i="8"/>
  <c r="V157" i="8"/>
  <c r="T157" i="8"/>
  <c r="R157" i="8"/>
  <c r="V140" i="8"/>
  <c r="T140" i="8"/>
  <c r="R140" i="8"/>
  <c r="V108" i="8"/>
  <c r="T108" i="8"/>
  <c r="R108" i="8"/>
  <c r="T87" i="8"/>
  <c r="V87" i="8"/>
  <c r="R87" i="8"/>
  <c r="T78" i="8"/>
  <c r="V78" i="8"/>
  <c r="R78" i="8"/>
  <c r="V64" i="8"/>
  <c r="T64" i="8"/>
  <c r="R64" i="8"/>
  <c r="T55" i="8"/>
  <c r="V55" i="8"/>
  <c r="R55" i="8"/>
  <c r="T46" i="8"/>
  <c r="V46" i="8"/>
  <c r="R46" i="8"/>
  <c r="V32" i="8"/>
  <c r="T32" i="8"/>
  <c r="R32" i="8"/>
  <c r="T23" i="8"/>
  <c r="V23" i="8"/>
  <c r="R23" i="8"/>
  <c r="T10" i="8"/>
  <c r="V10" i="8"/>
  <c r="R10" i="8"/>
  <c r="V689" i="8"/>
  <c r="T689" i="8"/>
  <c r="R689" i="8"/>
  <c r="V685" i="8"/>
  <c r="T685" i="8"/>
  <c r="R685" i="8"/>
  <c r="T679" i="8"/>
  <c r="V679" i="8"/>
  <c r="R679" i="8"/>
  <c r="T675" i="8"/>
  <c r="V675" i="8"/>
  <c r="R675" i="8"/>
  <c r="V669" i="8"/>
  <c r="T669" i="8"/>
  <c r="R669" i="8"/>
  <c r="T660" i="8"/>
  <c r="V660" i="8"/>
  <c r="R660" i="8"/>
  <c r="T651" i="8"/>
  <c r="V651" i="8"/>
  <c r="R651" i="8"/>
  <c r="V637" i="8"/>
  <c r="T637" i="8"/>
  <c r="R637" i="8"/>
  <c r="T628" i="8"/>
  <c r="V628" i="8"/>
  <c r="R628" i="8"/>
  <c r="T619" i="8"/>
  <c r="V619" i="8"/>
  <c r="R619" i="8"/>
  <c r="V605" i="8"/>
  <c r="T605" i="8"/>
  <c r="R605" i="8"/>
  <c r="T596" i="8"/>
  <c r="V596" i="8"/>
  <c r="R596" i="8"/>
  <c r="T587" i="8"/>
  <c r="V587" i="8"/>
  <c r="R587" i="8"/>
  <c r="V573" i="8"/>
  <c r="T573" i="8"/>
  <c r="R573" i="8"/>
  <c r="V427" i="8"/>
  <c r="T427" i="8"/>
  <c r="R427" i="8"/>
  <c r="V418" i="8"/>
  <c r="T418" i="8"/>
  <c r="R418" i="8"/>
  <c r="V139" i="8"/>
  <c r="T139" i="8"/>
  <c r="R139" i="8"/>
  <c r="T130" i="8"/>
  <c r="V130" i="8"/>
  <c r="R130" i="8"/>
  <c r="T121" i="8"/>
  <c r="V121" i="8"/>
  <c r="R121" i="8"/>
  <c r="V107" i="8"/>
  <c r="T107" i="8"/>
  <c r="R107" i="8"/>
  <c r="T98" i="8"/>
  <c r="V98" i="8"/>
  <c r="R98" i="8"/>
  <c r="V53" i="8"/>
  <c r="T53" i="8"/>
  <c r="R53" i="8"/>
  <c r="T14" i="8"/>
  <c r="V14" i="8"/>
  <c r="R14" i="8"/>
  <c r="V674" i="8"/>
  <c r="T674" i="8"/>
  <c r="R674" i="8"/>
  <c r="V642" i="8"/>
  <c r="T642" i="8"/>
  <c r="V610" i="8"/>
  <c r="T610" i="8"/>
  <c r="R610" i="8"/>
  <c r="V578" i="8"/>
  <c r="T578" i="8"/>
  <c r="R578" i="8"/>
  <c r="T562" i="8"/>
  <c r="V562" i="8"/>
  <c r="R562" i="8"/>
  <c r="V498" i="8"/>
  <c r="T498" i="8"/>
  <c r="V434" i="8"/>
  <c r="T434" i="8"/>
  <c r="R434" i="8"/>
  <c r="T408" i="8"/>
  <c r="V408" i="8"/>
  <c r="R408" i="8"/>
  <c r="V370" i="8"/>
  <c r="T370" i="8"/>
  <c r="R370" i="8"/>
  <c r="V306" i="8"/>
  <c r="T306" i="8"/>
  <c r="R306" i="8"/>
  <c r="V292" i="8"/>
  <c r="T292" i="8"/>
  <c r="R292" i="8"/>
  <c r="T283" i="8"/>
  <c r="V283" i="8"/>
  <c r="R283" i="8"/>
  <c r="T274" i="8"/>
  <c r="V274" i="8"/>
  <c r="R274" i="8"/>
  <c r="V260" i="8"/>
  <c r="T260" i="8"/>
  <c r="R260" i="8"/>
  <c r="T251" i="8"/>
  <c r="V251" i="8"/>
  <c r="R251" i="8"/>
  <c r="V223" i="8"/>
  <c r="T223" i="8"/>
  <c r="R223" i="8"/>
  <c r="V187" i="8"/>
  <c r="T187" i="8"/>
  <c r="R187" i="8"/>
  <c r="T178" i="8"/>
  <c r="V178" i="8"/>
  <c r="R178" i="8"/>
  <c r="T169" i="8"/>
  <c r="V169" i="8"/>
  <c r="R169" i="8"/>
  <c r="V665" i="8"/>
  <c r="T665" i="8"/>
  <c r="R665" i="8"/>
  <c r="T656" i="8"/>
  <c r="V656" i="8"/>
  <c r="R656" i="8"/>
  <c r="T647" i="8"/>
  <c r="V647" i="8"/>
  <c r="R647" i="8"/>
  <c r="V633" i="8"/>
  <c r="T633" i="8"/>
  <c r="R633" i="8"/>
  <c r="T624" i="8"/>
  <c r="V624" i="8"/>
  <c r="T615" i="8"/>
  <c r="V615" i="8"/>
  <c r="R615" i="8"/>
  <c r="V601" i="8"/>
  <c r="T601" i="8"/>
  <c r="R601" i="8"/>
  <c r="T592" i="8"/>
  <c r="V592" i="8"/>
  <c r="R592" i="8"/>
  <c r="T583" i="8"/>
  <c r="V583" i="8"/>
  <c r="R583" i="8"/>
  <c r="V569" i="8"/>
  <c r="T569" i="8"/>
  <c r="R569" i="8"/>
  <c r="T396" i="8"/>
  <c r="V396" i="8"/>
  <c r="R396" i="8"/>
  <c r="T210" i="8"/>
  <c r="V210" i="8"/>
  <c r="R210" i="8"/>
  <c r="V77" i="8"/>
  <c r="T77" i="8"/>
  <c r="R77" i="8"/>
  <c r="V670" i="8"/>
  <c r="T670" i="8"/>
  <c r="R670" i="8"/>
  <c r="V638" i="8"/>
  <c r="T638" i="8"/>
  <c r="R638" i="8"/>
  <c r="V606" i="8"/>
  <c r="T606" i="8"/>
  <c r="R606" i="8"/>
  <c r="V574" i="8"/>
  <c r="T574" i="8"/>
  <c r="R574" i="8"/>
  <c r="V560" i="8"/>
  <c r="T560" i="8"/>
  <c r="R560" i="8"/>
  <c r="T547" i="8"/>
  <c r="V547" i="8"/>
  <c r="R547" i="8"/>
  <c r="T538" i="8"/>
  <c r="V538" i="8"/>
  <c r="R538" i="8"/>
  <c r="V474" i="8"/>
  <c r="T474" i="8"/>
  <c r="R474" i="8"/>
  <c r="V362" i="8"/>
  <c r="T362" i="8"/>
  <c r="R362" i="8"/>
  <c r="V237" i="8"/>
  <c r="T237" i="8"/>
  <c r="R237" i="8"/>
  <c r="V196" i="8"/>
  <c r="T196" i="8"/>
  <c r="R196" i="8"/>
  <c r="V529" i="8"/>
  <c r="T529" i="8"/>
  <c r="R529" i="8"/>
  <c r="T520" i="8"/>
  <c r="V520" i="8"/>
  <c r="R520" i="8"/>
  <c r="T511" i="8"/>
  <c r="V511" i="8"/>
  <c r="R511" i="8"/>
  <c r="V497" i="8"/>
  <c r="T497" i="8"/>
  <c r="R497" i="8"/>
  <c r="T488" i="8"/>
  <c r="V488" i="8"/>
  <c r="R488" i="8"/>
  <c r="T479" i="8"/>
  <c r="V479" i="8"/>
  <c r="R479" i="8"/>
  <c r="V465" i="8"/>
  <c r="T465" i="8"/>
  <c r="R465" i="8"/>
  <c r="T456" i="8"/>
  <c r="V456" i="8"/>
  <c r="R456" i="8"/>
  <c r="T447" i="8"/>
  <c r="V447" i="8"/>
  <c r="R447" i="8"/>
  <c r="V433" i="8"/>
  <c r="T433" i="8"/>
  <c r="R433" i="8"/>
  <c r="T422" i="8"/>
  <c r="V422" i="8"/>
  <c r="R422" i="8"/>
  <c r="V402" i="8"/>
  <c r="T402" i="8"/>
  <c r="R402" i="8"/>
  <c r="V388" i="8"/>
  <c r="T388" i="8"/>
  <c r="R388" i="8"/>
  <c r="V369" i="8"/>
  <c r="T369" i="8"/>
  <c r="R369" i="8"/>
  <c r="T360" i="8"/>
  <c r="V360" i="8"/>
  <c r="R360" i="8"/>
  <c r="T351" i="8"/>
  <c r="V351" i="8"/>
  <c r="R351" i="8"/>
  <c r="V337" i="8"/>
  <c r="T337" i="8"/>
  <c r="R337" i="8"/>
  <c r="T328" i="8"/>
  <c r="V328" i="8"/>
  <c r="R328" i="8"/>
  <c r="T319" i="8"/>
  <c r="V319" i="8"/>
  <c r="R319" i="8"/>
  <c r="V305" i="8"/>
  <c r="T305" i="8"/>
  <c r="R305" i="8"/>
  <c r="V289" i="8"/>
  <c r="T289" i="8"/>
  <c r="R289" i="8"/>
  <c r="V257" i="8"/>
  <c r="T257" i="8"/>
  <c r="R257" i="8"/>
  <c r="V236" i="8"/>
  <c r="T236" i="8"/>
  <c r="R236" i="8"/>
  <c r="V228" i="8"/>
  <c r="T228" i="8"/>
  <c r="R228" i="8"/>
  <c r="V208" i="8"/>
  <c r="T208" i="8"/>
  <c r="R208" i="8"/>
  <c r="V193" i="8"/>
  <c r="T193" i="8"/>
  <c r="R193" i="8"/>
  <c r="V160" i="8"/>
  <c r="T160" i="8"/>
  <c r="R160" i="8"/>
  <c r="V144" i="8"/>
  <c r="T144" i="8"/>
  <c r="R144" i="8"/>
  <c r="V112" i="8"/>
  <c r="T112" i="8"/>
  <c r="R112" i="8"/>
  <c r="T91" i="8"/>
  <c r="V91" i="8"/>
  <c r="R91" i="8"/>
  <c r="T82" i="8"/>
  <c r="V82" i="8"/>
  <c r="R82" i="8"/>
  <c r="V68" i="8"/>
  <c r="T68" i="8"/>
  <c r="R68" i="8"/>
  <c r="T59" i="8"/>
  <c r="V59" i="8"/>
  <c r="R59" i="8"/>
  <c r="T50" i="8"/>
  <c r="V50" i="8"/>
  <c r="R50" i="8"/>
  <c r="V36" i="8"/>
  <c r="T36" i="8"/>
  <c r="R36" i="8"/>
  <c r="T27" i="8"/>
  <c r="V27" i="8"/>
  <c r="R27" i="8"/>
  <c r="T18" i="8"/>
  <c r="V18" i="8"/>
  <c r="R18" i="8"/>
  <c r="V534" i="8"/>
  <c r="T534" i="8"/>
  <c r="R534" i="8"/>
  <c r="V502" i="8"/>
  <c r="T502" i="8"/>
  <c r="R502" i="8"/>
  <c r="V470" i="8"/>
  <c r="T470" i="8"/>
  <c r="R470" i="8"/>
  <c r="V438" i="8"/>
  <c r="T438" i="8"/>
  <c r="R438" i="8"/>
  <c r="T413" i="8"/>
  <c r="V413" i="8"/>
  <c r="R413" i="8"/>
  <c r="V394" i="8"/>
  <c r="T394" i="8"/>
  <c r="R394" i="8"/>
  <c r="V366" i="8"/>
  <c r="T366" i="8"/>
  <c r="R366" i="8"/>
  <c r="V334" i="8"/>
  <c r="T334" i="8"/>
  <c r="R334" i="8"/>
  <c r="V302" i="8"/>
  <c r="T302" i="8"/>
  <c r="R302" i="8"/>
  <c r="V288" i="8"/>
  <c r="T288" i="8"/>
  <c r="R288" i="8"/>
  <c r="T279" i="8"/>
  <c r="V279" i="8"/>
  <c r="R279" i="8"/>
  <c r="T270" i="8"/>
  <c r="V270" i="8"/>
  <c r="R270" i="8"/>
  <c r="V256" i="8"/>
  <c r="T256" i="8"/>
  <c r="R256" i="8"/>
  <c r="T246" i="8"/>
  <c r="V246" i="8"/>
  <c r="R246" i="8"/>
  <c r="T226" i="8"/>
  <c r="V226" i="8"/>
  <c r="R226" i="8"/>
  <c r="T218" i="8"/>
  <c r="V218" i="8"/>
  <c r="R218" i="8"/>
  <c r="V200" i="8"/>
  <c r="T200" i="8"/>
  <c r="R200" i="8"/>
  <c r="V183" i="8"/>
  <c r="T183" i="8"/>
  <c r="R183" i="8"/>
  <c r="T174" i="8"/>
  <c r="V174" i="8"/>
  <c r="R174" i="8"/>
  <c r="T165" i="8"/>
  <c r="V165" i="8"/>
  <c r="R165" i="8"/>
  <c r="V148" i="8"/>
  <c r="T148" i="8"/>
  <c r="R148" i="8"/>
  <c r="V135" i="8"/>
  <c r="T135" i="8"/>
  <c r="R135" i="8"/>
  <c r="T126" i="8"/>
  <c r="V126" i="8"/>
  <c r="R126" i="8"/>
  <c r="T117" i="8"/>
  <c r="V117" i="8"/>
  <c r="R117" i="8"/>
  <c r="V103" i="8"/>
  <c r="T103" i="8"/>
  <c r="R103" i="8"/>
  <c r="V89" i="8"/>
  <c r="T89" i="8"/>
  <c r="R89" i="8"/>
  <c r="V57" i="8"/>
  <c r="T57" i="8"/>
  <c r="R57" i="8"/>
  <c r="V25" i="8"/>
  <c r="T25" i="8"/>
  <c r="R25" i="8"/>
  <c r="T544" i="8"/>
  <c r="V544" i="8"/>
  <c r="R544" i="8"/>
  <c r="T532" i="8"/>
  <c r="V532" i="8"/>
  <c r="R532" i="8"/>
  <c r="T523" i="8"/>
  <c r="V523" i="8"/>
  <c r="R523" i="8"/>
  <c r="V509" i="8"/>
  <c r="T509" i="8"/>
  <c r="R509" i="8"/>
  <c r="T500" i="8"/>
  <c r="V500" i="8"/>
  <c r="R500" i="8"/>
  <c r="T491" i="8"/>
  <c r="V491" i="8"/>
  <c r="R491" i="8"/>
  <c r="V477" i="8"/>
  <c r="T477" i="8"/>
  <c r="R477" i="8"/>
  <c r="T468" i="8"/>
  <c r="V468" i="8"/>
  <c r="R468" i="8"/>
  <c r="T459" i="8"/>
  <c r="V459" i="8"/>
  <c r="R459" i="8"/>
  <c r="V445" i="8"/>
  <c r="T445" i="8"/>
  <c r="R445" i="8"/>
  <c r="T436" i="8"/>
  <c r="V436" i="8"/>
  <c r="R436" i="8"/>
  <c r="V419" i="8"/>
  <c r="T419" i="8"/>
  <c r="R419" i="8"/>
  <c r="V393" i="8"/>
  <c r="T393" i="8"/>
  <c r="R393" i="8"/>
  <c r="V385" i="8"/>
  <c r="T385" i="8"/>
  <c r="R385" i="8"/>
  <c r="V378" i="8"/>
  <c r="T378" i="8"/>
  <c r="R378" i="8"/>
  <c r="V365" i="8"/>
  <c r="T365" i="8"/>
  <c r="R365" i="8"/>
  <c r="T356" i="8"/>
  <c r="V356" i="8"/>
  <c r="R356" i="8"/>
  <c r="T347" i="8"/>
  <c r="V347" i="8"/>
  <c r="R347" i="8"/>
  <c r="V333" i="8"/>
  <c r="T333" i="8"/>
  <c r="R333" i="8"/>
  <c r="T324" i="8"/>
  <c r="V324" i="8"/>
  <c r="R324" i="8"/>
  <c r="T315" i="8"/>
  <c r="V315" i="8"/>
  <c r="R315" i="8"/>
  <c r="V301" i="8"/>
  <c r="T301" i="8"/>
  <c r="R301" i="8"/>
  <c r="V269" i="8"/>
  <c r="T269" i="8"/>
  <c r="R269" i="8"/>
  <c r="V239" i="8"/>
  <c r="T239" i="8"/>
  <c r="R239" i="8"/>
  <c r="V224" i="8"/>
  <c r="T224" i="8"/>
  <c r="R224" i="8"/>
  <c r="V199" i="8"/>
  <c r="T199" i="8"/>
  <c r="R199" i="8"/>
  <c r="V180" i="8"/>
  <c r="T180" i="8"/>
  <c r="R180" i="8"/>
  <c r="V152" i="8"/>
  <c r="T152" i="8"/>
  <c r="R152" i="8"/>
  <c r="V132" i="8"/>
  <c r="T132" i="8"/>
  <c r="R132" i="8"/>
  <c r="V100" i="8"/>
  <c r="T100" i="8"/>
  <c r="R100" i="8"/>
  <c r="T86" i="8"/>
  <c r="V86" i="8"/>
  <c r="R86" i="8"/>
  <c r="V72" i="8"/>
  <c r="T72" i="8"/>
  <c r="R72" i="8"/>
  <c r="T63" i="8"/>
  <c r="V63" i="8"/>
  <c r="R63" i="8"/>
  <c r="T54" i="8"/>
  <c r="V54" i="8"/>
  <c r="R54" i="8"/>
  <c r="V40" i="8"/>
  <c r="T40" i="8"/>
  <c r="R40" i="8"/>
  <c r="T31" i="8"/>
  <c r="V31" i="8"/>
  <c r="R31" i="8"/>
  <c r="V22" i="8"/>
  <c r="T22" i="8"/>
  <c r="R22" i="8"/>
  <c r="T9" i="8"/>
  <c r="V9" i="8"/>
  <c r="R9" i="8"/>
  <c r="R7" i="8"/>
  <c r="G20" i="37" l="1"/>
  <c r="R624" i="8"/>
  <c r="H26" i="37"/>
  <c r="R642" i="8"/>
  <c r="G21" i="37"/>
  <c r="R588" i="8"/>
  <c r="H25" i="37" s="1"/>
  <c r="H28" i="37"/>
  <c r="H22" i="37"/>
  <c r="H23" i="37"/>
  <c r="G19" i="37"/>
  <c r="G22" i="37"/>
  <c r="H29" i="37"/>
  <c r="G18" i="37"/>
  <c r="H27" i="37"/>
  <c r="G30" i="37"/>
  <c r="F32" i="37"/>
  <c r="V557" i="8"/>
  <c r="T557" i="8"/>
  <c r="T555" i="8"/>
  <c r="V555" i="8"/>
  <c r="T556" i="8"/>
  <c r="V556" i="8"/>
  <c r="V554" i="8"/>
  <c r="T554" i="8"/>
  <c r="R557" i="8"/>
  <c r="H24" i="37" s="1"/>
  <c r="R124" i="8"/>
  <c r="H18" i="37" s="1"/>
  <c r="R255" i="8"/>
  <c r="R327" i="8"/>
  <c r="H20" i="37" s="1"/>
  <c r="R349" i="8"/>
  <c r="R247" i="8"/>
  <c r="R73" i="8"/>
  <c r="R690" i="8"/>
  <c r="H30" i="37" s="1"/>
  <c r="G17" i="37"/>
  <c r="R461" i="8"/>
  <c r="R8" i="8"/>
  <c r="V5" i="8"/>
  <c r="H19" i="37" l="1"/>
  <c r="G32" i="37"/>
  <c r="H21" i="37"/>
  <c r="H17" i="37"/>
  <c r="H32" i="37" l="1"/>
</calcChain>
</file>

<file path=xl/sharedStrings.xml><?xml version="1.0" encoding="utf-8"?>
<sst xmlns="http://schemas.openxmlformats.org/spreadsheetml/2006/main" count="4799" uniqueCount="1040">
  <si>
    <t>Ausschreibung der Gebäudereinigung</t>
  </si>
  <si>
    <t>Tariflohn</t>
  </si>
  <si>
    <t>Lohngebundene Kosten</t>
  </si>
  <si>
    <t>Soziallöhne</t>
  </si>
  <si>
    <t xml:space="preserve">     Gesetzliche Feiertage</t>
  </si>
  <si>
    <t xml:space="preserve">     Lohnfortzahlung im Krankheitsfall</t>
  </si>
  <si>
    <t xml:space="preserve">     Krankenversicherung</t>
  </si>
  <si>
    <t xml:space="preserve">     Rentenversicherung</t>
  </si>
  <si>
    <t xml:space="preserve">     Arbeitslosenversicherung</t>
  </si>
  <si>
    <t xml:space="preserve">     Pflegeversicherung</t>
  </si>
  <si>
    <t>Schwerbehindertenabgabe</t>
  </si>
  <si>
    <t>Haftpflichtversicherung</t>
  </si>
  <si>
    <t>Zwischensumme
Lohngebundene Kosten</t>
  </si>
  <si>
    <t>Sonstige auftragsbezogene Kosten</t>
  </si>
  <si>
    <t>Reinigungsmittel</t>
  </si>
  <si>
    <t>Maschinen und Geräte</t>
  </si>
  <si>
    <t>Objektleiter-, Vorarbeiterkosten</t>
  </si>
  <si>
    <t>Transport</t>
  </si>
  <si>
    <t>Zwischensumme
Sonstige auftragsbezogene Kosten</t>
  </si>
  <si>
    <t>Unternehmensbezogene Kosten</t>
  </si>
  <si>
    <t>Verwaltung</t>
  </si>
  <si>
    <t>Verbandsbeiträge u. ä.</t>
  </si>
  <si>
    <t>Gewerbesteuer</t>
  </si>
  <si>
    <t>Zwischensumme
Unternehmensbezogene Kosten</t>
  </si>
  <si>
    <t>Selbstkosten</t>
  </si>
  <si>
    <t>Stundenverrechnungssatz</t>
  </si>
  <si>
    <t>Zuschlagsgrund</t>
  </si>
  <si>
    <t>Zuschlag</t>
  </si>
  <si>
    <t>Sonder-SVS</t>
  </si>
  <si>
    <t>lfd. Nr.</t>
  </si>
  <si>
    <t>Reinigungs-
zeit
(h/Jahr)</t>
  </si>
  <si>
    <t>A</t>
  </si>
  <si>
    <t>B</t>
  </si>
  <si>
    <t>A1</t>
  </si>
  <si>
    <t>C5</t>
  </si>
  <si>
    <t>C</t>
  </si>
  <si>
    <t>N</t>
  </si>
  <si>
    <t>T</t>
  </si>
  <si>
    <t>A5</t>
  </si>
  <si>
    <t>F5</t>
  </si>
  <si>
    <t>G5</t>
  </si>
  <si>
    <t>W5</t>
  </si>
  <si>
    <t>Bemerkung</t>
  </si>
  <si>
    <t>LV-Code</t>
  </si>
  <si>
    <t>Büro</t>
  </si>
  <si>
    <t>keine Reinigung</t>
  </si>
  <si>
    <t>Beschreibung</t>
  </si>
  <si>
    <t>Reinigungs-
intervall</t>
  </si>
  <si>
    <t>Telefon:</t>
  </si>
  <si>
    <t>Telefax:</t>
  </si>
  <si>
    <t>Straße:</t>
  </si>
  <si>
    <t>A3</t>
  </si>
  <si>
    <t>A2</t>
  </si>
  <si>
    <t>A2m</t>
  </si>
  <si>
    <t>A1m</t>
  </si>
  <si>
    <t>A2j</t>
  </si>
  <si>
    <t>B5</t>
  </si>
  <si>
    <t>B3</t>
  </si>
  <si>
    <t>B2</t>
  </si>
  <si>
    <t>B1</t>
  </si>
  <si>
    <t>C6</t>
  </si>
  <si>
    <t>C3</t>
  </si>
  <si>
    <t>C2</t>
  </si>
  <si>
    <t>C1</t>
  </si>
  <si>
    <t>C1m</t>
  </si>
  <si>
    <t>C1j</t>
  </si>
  <si>
    <t>E6</t>
  </si>
  <si>
    <t>E5</t>
  </si>
  <si>
    <t>E3</t>
  </si>
  <si>
    <t>E</t>
  </si>
  <si>
    <t>E2</t>
  </si>
  <si>
    <t>E1</t>
  </si>
  <si>
    <t>E1m</t>
  </si>
  <si>
    <t>E2j</t>
  </si>
  <si>
    <t>F3</t>
  </si>
  <si>
    <t>F</t>
  </si>
  <si>
    <t>F2</t>
  </si>
  <si>
    <t>F1</t>
  </si>
  <si>
    <t>F1m</t>
  </si>
  <si>
    <t>G2</t>
  </si>
  <si>
    <t>H5</t>
  </si>
  <si>
    <t>H2</t>
  </si>
  <si>
    <t>H1</t>
  </si>
  <si>
    <t>K5</t>
  </si>
  <si>
    <t>K3</t>
  </si>
  <si>
    <t>K</t>
  </si>
  <si>
    <t>K2</t>
  </si>
  <si>
    <t>K1</t>
  </si>
  <si>
    <t>T5</t>
  </si>
  <si>
    <t>T2</t>
  </si>
  <si>
    <t>T1</t>
  </si>
  <si>
    <t>T2m</t>
  </si>
  <si>
    <t>T1m</t>
  </si>
  <si>
    <t>T4j</t>
  </si>
  <si>
    <t>T2j</t>
  </si>
  <si>
    <t>T1j</t>
  </si>
  <si>
    <t xml:space="preserve">     Urlaubsentgelt (bezahlter Urlaub)</t>
  </si>
  <si>
    <t>Gesetzliche Unfallversicherung (BG)</t>
  </si>
  <si>
    <t>U5</t>
  </si>
  <si>
    <t>U</t>
  </si>
  <si>
    <t>U2</t>
  </si>
  <si>
    <t>U1</t>
  </si>
  <si>
    <t>U1j</t>
  </si>
  <si>
    <t>Raumgruppe</t>
  </si>
  <si>
    <t xml:space="preserve">     Tarifliche Arbeitsfreistellung</t>
  </si>
  <si>
    <t xml:space="preserve">     Tarifliches Urlaubsgeld</t>
  </si>
  <si>
    <t xml:space="preserve">     U2-Mutterschaftsaufwendung</t>
  </si>
  <si>
    <t xml:space="preserve">     Pauschale Lohnsteuer</t>
  </si>
  <si>
    <t>Insolvenzabgabe</t>
  </si>
  <si>
    <t>Grundreinigung</t>
  </si>
  <si>
    <t xml:space="preserve">Raum-Bezeichnung </t>
  </si>
  <si>
    <t>SVS zur freien Kalkulation (optional)</t>
  </si>
  <si>
    <t>Leistung</t>
  </si>
  <si>
    <t>Unterhaltsreinigung an Werktagen</t>
  </si>
  <si>
    <t>Unterhaltsreinigung an Sonn- und Feiertagen</t>
  </si>
  <si>
    <t>Glas- und Rahmenreinigung</t>
  </si>
  <si>
    <t>Postleitzahl:</t>
  </si>
  <si>
    <t>Ort:</t>
  </si>
  <si>
    <t>Firma / Bietername:</t>
  </si>
  <si>
    <t>Treppen, Treppenhäuser, Podeste, Aufzüge</t>
  </si>
  <si>
    <t>1 x Jahr</t>
  </si>
  <si>
    <t>1 x Monat</t>
  </si>
  <si>
    <t>1 x Woche</t>
  </si>
  <si>
    <t>2 x Jahr</t>
  </si>
  <si>
    <t>2 x Monat</t>
  </si>
  <si>
    <t>2 x Woche</t>
  </si>
  <si>
    <t>3 x Woche</t>
  </si>
  <si>
    <t>4 x Jahr</t>
  </si>
  <si>
    <t>5 x Woche</t>
  </si>
  <si>
    <t>6 x Woche</t>
  </si>
  <si>
    <t>2,5 x Woche</t>
  </si>
  <si>
    <t>Keine Reinigung</t>
  </si>
  <si>
    <t>Objekt</t>
  </si>
  <si>
    <t>M5</t>
  </si>
  <si>
    <t>SVS Grundreinigung</t>
  </si>
  <si>
    <t>Flure, Gänge, Eingangsbereiche, Windfänge, Garderoben, Foyer, Pausenhallen</t>
  </si>
  <si>
    <t>Mensen, Speiseräume, Cafeterien</t>
  </si>
  <si>
    <t>Toiletten, Waschräume, Wickelräume, Duschen, Bäder - jeweils einschl. Vorräume</t>
  </si>
  <si>
    <t>Bauschlussreinigung</t>
  </si>
  <si>
    <t>Grundreinigung Hart- und elastische Bodenbeläge mit Beschichtung (zweifach)</t>
  </si>
  <si>
    <t>Grundreinigung Hart- und elastische Bodenbeläge mit Beschichtung (dreifach)</t>
  </si>
  <si>
    <t>Teppichgrundreinigung im Kombiverfahren 
(Shampoonierung und Sprühextraktion)</t>
  </si>
  <si>
    <t>Cleanern bzw. trockene Pflegefilmsanierung</t>
  </si>
  <si>
    <t>Etage</t>
  </si>
  <si>
    <t>Abstellräume, Archive, Lehrmittel, Lager, Technikräume, sonstige Nebenräume und Räume mit geringer Reinigungshäufigkeit</t>
  </si>
  <si>
    <t>Klassen- und Fachklassenräume, Gruppenräume in Schulen</t>
  </si>
  <si>
    <t>Los</t>
  </si>
  <si>
    <t>Trakt</t>
  </si>
  <si>
    <t>Bodenbelag</t>
  </si>
  <si>
    <t>Raumnummer</t>
  </si>
  <si>
    <t>Hinweis</t>
  </si>
  <si>
    <t>Wir geben hierbei Angebote für folgende Lose ab:</t>
  </si>
  <si>
    <t>Los 1</t>
  </si>
  <si>
    <t>Los 2</t>
  </si>
  <si>
    <t>Los 3</t>
  </si>
  <si>
    <t>ja</t>
  </si>
  <si>
    <t>nein</t>
  </si>
  <si>
    <t>Sport- und Mehrzweckhallen</t>
  </si>
  <si>
    <t>Verwaltungs- und Büroräume, Hausmeisterbüros, Schulleiter, Sekretariate, Lehrerzimmer</t>
  </si>
  <si>
    <t xml:space="preserve">LV Code </t>
  </si>
  <si>
    <t>Los 4</t>
  </si>
  <si>
    <t>E-Mail</t>
  </si>
  <si>
    <t>Stammdaten</t>
  </si>
  <si>
    <t>Eigenerklärung zur Eignung</t>
  </si>
  <si>
    <t>Hiermit erkläre ich / erklären wir, dass:</t>
  </si>
  <si>
    <t>die Befähigung / Erlaubnis zur Berufsausübung besteht:</t>
  </si>
  <si>
    <t>Seit:</t>
  </si>
  <si>
    <t>Eigenerklärung zu Unternehmenskennzahlen:</t>
  </si>
  <si>
    <t>Derzeit verfügt unsere Firma über folgende Unternehmenskennzahlen:</t>
  </si>
  <si>
    <t>alle Versicherungen gemäß Anlage BVB bestehen:</t>
  </si>
  <si>
    <t>Bis:</t>
  </si>
  <si>
    <t>Aktuelle Anzahl Meister / Facharbeiter:</t>
  </si>
  <si>
    <t>Aktuelle Anzahl Auszubildende:</t>
  </si>
  <si>
    <t>Aktuelle Anzahl Gesamtmitarbeiter:</t>
  </si>
  <si>
    <t>Kunde:</t>
  </si>
  <si>
    <t>Folgende Teilleistungen werden durch Unterauftragnehmer erbracht:</t>
  </si>
  <si>
    <t>Unterauftragnehmer</t>
  </si>
  <si>
    <t>Kalkulation Stundenverrechnungssatz (Anlage SVS)</t>
  </si>
  <si>
    <t>Keine Angaben bedeuten, dass keine Unterauftragnehmer eingesetzt werden.</t>
  </si>
  <si>
    <t>Hinweis: Bitte kalkulieren Sie hier zunächst den Stundenverrechnungssatz. Sie haben die Möglichkeit, Stundenverrechnungssätze für sozialversicherungspflichtig Beschäftigte, für geringfügig Beschäftigte und weitere frei zu kalkulieren (optional). Wenn Sie nur eine Beschäftigungsform (sozialversicherungspflichtig oder fest) einplanen, ist das Ausfüllen der jeweils anderen Spalte nicht zwingend erforderlich. Der Stundenverrechnungssatz sozialversicherungspflichtig Beschäftigte und wird zunächst automatisch in die Einzelraumkalkulation übernommen. Wenn Sie weitere Stundenverrechnungssätze kalkuliert haben (entweder geringfügig Beschäftigte oder frei kalkulierte), sind diese in der Einzelraumkalkulation manuell bei den Räumen einzutragen, in denen sie vorgesehen sind. Der dort automatisch übernommene Stundenverrechnungssatz ist in diesem Fall zu überschreiben. Alle Preise verstehen sich als Nettopreise. Alle orangenen Zellen sind zwingend auszufüllen.</t>
  </si>
  <si>
    <t>Hinweis: Alle orangenen Zellen sind zwingend auszufüllen.</t>
  </si>
  <si>
    <t>Wagnis- und Gewinn auf Selbstkosten</t>
  </si>
  <si>
    <t>SVS Glas- und Rahmenreinigung</t>
  </si>
  <si>
    <t>Sozial-versicherungspflichtig Beschäftigte</t>
  </si>
  <si>
    <t>Kalkulation Leistungswerte (Anlage RAG)</t>
  </si>
  <si>
    <t>Einzelraumkalkulation (Anlage ERK)</t>
  </si>
  <si>
    <t>Grund-reinigung</t>
  </si>
  <si>
    <t>Selbstreinigung</t>
  </si>
  <si>
    <t>Selbstreinigung nach § 125 GWB vollzogen.</t>
  </si>
  <si>
    <t>Abschluss erfolgt unmittelbar nach Zuschlag.</t>
  </si>
  <si>
    <t>Tatbestand nach GWB</t>
  </si>
  <si>
    <t>Nachweis der Selbstreinigung nach § 125 GWB.</t>
  </si>
  <si>
    <t>Hier sind nur Angaben zu machen, wenn Ausschlussgründe nach § 123 / § 124 GWB vorlagen.</t>
  </si>
  <si>
    <t>Gegebenenfalls separate Anlagen benutzen.</t>
  </si>
  <si>
    <t>Ansprechpartner / Unterzeichner:</t>
  </si>
  <si>
    <t>SVS (EUR)</t>
  </si>
  <si>
    <t>Leistungswert
(qm/h)</t>
  </si>
  <si>
    <t>Minimalwert (qm/h)</t>
  </si>
  <si>
    <t>Maximalwert (qm/h)</t>
  </si>
  <si>
    <t>Reinigungs-
fläche
(qm/Jahr)</t>
  </si>
  <si>
    <t>Netto-
Kosten
(EUR/Jahr)</t>
  </si>
  <si>
    <t>Jahresreinigungsfläche in Quadratmeter pro Jahr:</t>
  </si>
  <si>
    <t>Leistungs-wert (qm/h)</t>
  </si>
  <si>
    <t>Reinigungen pro Jahr</t>
  </si>
  <si>
    <t>Grundfläche (qm)</t>
  </si>
  <si>
    <t>Grund-fläche (qm)</t>
  </si>
  <si>
    <t>Hinweis: Die in der Anlage RAG eingetragenen Leistungswerte und der SVS Sozialversicherungspflichtig Beschäftigten werden automatisch übernommen.  Um raumspezifische Besonderheiten zu berücksichtigen, können Sie alle Werte manuell überschreiben. Alle orangenen Zellen sind zwingend auszufüllen.</t>
  </si>
  <si>
    <t>Hinweis: Kalkulieren Sie die Grundreinigung über einen Quadratmeterpreis. In der Fläche sind nur die Räume zusammengefasst, die tatsächlich grundgereinigt werden sollen. Diese sind in der Einzelraumkalkulation markiert. Alle orangenen Zellen sind zwingend auszufüllen.</t>
  </si>
  <si>
    <t>Fläche (qm)</t>
  </si>
  <si>
    <t>Häufigkeit pro Jahr</t>
  </si>
  <si>
    <t>Summe</t>
  </si>
  <si>
    <t>Hinweis: Kalkulieren Sie die Glasreinigung über einen Quadratmeterpreis. Steighilfen werden gesondert abgerechnet. Die Flächen sind einseitig aufgemessen (lichtes Maß) und werden doppelseitig gereinigt. Alle orangenen Zellen sind zwingend auszufüllen.</t>
  </si>
  <si>
    <t>Hinweis: Die hier eingetragenen Leistungswerte werden automatisch in die Einzelraumkalkulation übernommen. Um Besonderheiten einzelner Räume bei Bodenbelägen, Raumgröße, Lage der Räume o. ä. zu berücksichtigen, können Sie alle Werte in der Einzelraumkalkulation manuell überschreiben. Verbindlich sind nur die Angaben in der Einzelraumkalkulation! Sie sollten auf jeden Fall die Einzelraumkalkulation komplett überprüfen. Alle orangenen Zellen sind zwingend auszufüllen.</t>
  </si>
  <si>
    <t>Grundreinigung (Anlage GRG)</t>
  </si>
  <si>
    <t>Glas- und Rahmenreinigung (Anlage GLS)</t>
  </si>
  <si>
    <t>Regiearbeiten (Anlage REG)</t>
  </si>
  <si>
    <t>Glas- und Rahmenreinigung (zweiseitig)</t>
  </si>
  <si>
    <t>Glasreinigung (zweiseitig)</t>
  </si>
  <si>
    <t>Teppichreinigung Shampoonierung</t>
  </si>
  <si>
    <t>Teppichreinigung Sprühextraktion</t>
  </si>
  <si>
    <t>bis 50qm Fläche</t>
  </si>
  <si>
    <t>ab 50qm Fläche</t>
  </si>
  <si>
    <t>Einzel-preis
(EUR/qm)</t>
  </si>
  <si>
    <t>Einzelpreis
(EUR/qm)</t>
  </si>
  <si>
    <t>Einzelpreis
(EUR/h)</t>
  </si>
  <si>
    <t>Stundensatz</t>
  </si>
  <si>
    <t>Hinweis: Kalkulieren Sie die einzelnen Leistungen bitte pro Quadratmeter bzw. mittels eines Stundenpreises. Alle orangenen Zellen sind zwingend auszufüllen.</t>
  </si>
  <si>
    <t>Sortierung</t>
  </si>
  <si>
    <t>Parketteinpflege</t>
  </si>
  <si>
    <t>Maschinelles Nassscheuern (Fliesenboden)</t>
  </si>
  <si>
    <t>Maschinelles Nassscheuern (Fliesenwände)</t>
  </si>
  <si>
    <t>Check SVS</t>
  </si>
  <si>
    <t xml:space="preserve">     Zusatzbeitrag Krankenversicherung</t>
  </si>
  <si>
    <t>Unterauftragnehmer:</t>
  </si>
  <si>
    <t>Anschrift:</t>
  </si>
  <si>
    <t>Leistung / Umfang:</t>
  </si>
  <si>
    <t>nein, es liegen Ausschlussgründe vor</t>
  </si>
  <si>
    <t>Arbeiten an Sonntagen</t>
  </si>
  <si>
    <t>Angebotssumme</t>
  </si>
  <si>
    <t>Glas- und Rahmenreinigung Angebotssumme</t>
  </si>
  <si>
    <t>Reinigung von Wandflächen</t>
  </si>
  <si>
    <t>Referenzerklärung Unterhaltsreinigung (Intervallreinigung)</t>
  </si>
  <si>
    <t>Auftragsvolumen in EUR (netto) pro Jahr:</t>
  </si>
  <si>
    <t>Drei bestehende oder abgeschlossene Referenzen von unterschiedlichen Auftraggebern mit vergleichbarem Leistungsumfang. Vergleichbar ist eine Referenz für ein Los, wenn sie in Bezug auf die Jahresreinigungsfläche mindestens 50% der Jahresreinigungsfläche des Loses entspricht. Eine Referenz ist für unterschiedliche Lose gültig. Referenzflächen der Unterhaltsreinigung müssen sich dabei auf die laufende Intervallreinigung, d.h. keine Tageskräfte, keine ergebnisorientierte Reinigung beziehen:</t>
  </si>
  <si>
    <t>Drei bestehende oder abgeschlossene Referenzen mit vergleichbarem Leistungsumfang. Vergleichbar ist eine Referenz für ein Los, wenn sie in Bezug auf die Jahresreinigungsfläche mindestens 50% der Jahresreinigungsfläche des Loses entspricht. Eine Referenz ist für unterschiedliche Lose gültig:</t>
  </si>
  <si>
    <t>Wir sind ein Kleinstunternehmen, kleines oder mittleres Unternehmen gemäß KMU-Definition der EU:</t>
  </si>
  <si>
    <t>Steigerkosten werden separat abgerechnet. Die Kosten sind im Vorfeld durch den AG freizugeben</t>
  </si>
  <si>
    <r>
      <t>ich/wir in den letzten zwei Jahren</t>
    </r>
    <r>
      <rPr>
        <b/>
        <sz val="10"/>
        <rFont val="PT Sans"/>
        <family val="2"/>
      </rPr>
      <t xml:space="preserve"> nicht</t>
    </r>
    <r>
      <rPr>
        <sz val="10"/>
        <rFont val="PT Sans"/>
        <family val="2"/>
      </rPr>
      <t xml:space="preserve"> aufgrund eines Verstoßes gegen Vorschriften, der zu einem Eintrag im Gewerbezentralregister geführt hat, mit einer Freiheitsstrafe von mehr als drei Monaten oder einer Geldstrafe von mehr als 90 Tagessätzen oder einer Geldbuße von mehr als 2.500 Euro belegt worden bin/sind</t>
    </r>
  </si>
  <si>
    <r>
      <rPr>
        <b/>
        <sz val="10"/>
        <rFont val="PT Sans"/>
        <family val="2"/>
      </rPr>
      <t>keine</t>
    </r>
    <r>
      <rPr>
        <sz val="10"/>
        <rFont val="PT Sans"/>
        <family val="2"/>
      </rPr>
      <t xml:space="preserve"> zwingenden Ausschlussgründe nach § 123 GWB vorliegen:</t>
    </r>
  </si>
  <si>
    <t>der Verpflichtung zur Zahlung von Steuern nachgekommen wird:</t>
  </si>
  <si>
    <t>eine Mitgliedschaft bei einer Berufsgenossenschaft besteht:</t>
  </si>
  <si>
    <t>Kindergartenräume, Gruppenräume</t>
  </si>
  <si>
    <t>Aula, Austellungsräume, Bibliothek</t>
  </si>
  <si>
    <t>Umkleideräume</t>
  </si>
  <si>
    <t>Lehrküchen, Küchen, Teeküchen</t>
  </si>
  <si>
    <r>
      <rPr>
        <b/>
        <sz val="10"/>
        <rFont val="PT Sans"/>
        <family val="2"/>
      </rPr>
      <t>keine</t>
    </r>
    <r>
      <rPr>
        <sz val="10"/>
        <rFont val="PT Sans"/>
        <family val="2"/>
      </rPr>
      <t xml:space="preserve"> fakultativen Ausschlussgründe nach § 124 GWB vorliegen:</t>
    </r>
  </si>
  <si>
    <t>Nettoumsatz 2022:</t>
  </si>
  <si>
    <t>Nettoumsatz 2021:</t>
  </si>
  <si>
    <t>Referenzerklärung Glas- und Rahmenreinigung</t>
  </si>
  <si>
    <r>
      <rPr>
        <i/>
        <sz val="10"/>
        <color theme="1"/>
        <rFont val="PT Sans"/>
        <family val="2"/>
      </rPr>
      <t xml:space="preserve">Hinweis: Die Zuschläge auf die Soziallöhne werde bei der Kranken-, Renten-, Arbeitslosen- und Pflegeversicherung werden automatisch </t>
    </r>
    <r>
      <rPr>
        <i/>
        <sz val="10"/>
        <rFont val="PT Sans"/>
        <family val="2"/>
      </rPr>
      <t>per Formel berücksichtigt und berechnet!</t>
    </r>
  </si>
  <si>
    <t xml:space="preserve">Los </t>
  </si>
  <si>
    <r>
      <t xml:space="preserve">Der Anteil der </t>
    </r>
    <r>
      <rPr>
        <b/>
        <sz val="9"/>
        <rFont val="Arial"/>
        <family val="2"/>
      </rPr>
      <t>lohngebunden Kosten beträgt (%):</t>
    </r>
  </si>
  <si>
    <t>Externe Qualitätskontrollen</t>
  </si>
  <si>
    <t>Rathaus, Dresdner Straße/Dresdner Straße 47, 01809 Heidenau</t>
  </si>
  <si>
    <t>001</t>
  </si>
  <si>
    <t>KG</t>
  </si>
  <si>
    <t>A.K01</t>
  </si>
  <si>
    <t>Lager Fundsachen</t>
  </si>
  <si>
    <t xml:space="preserve">Fliesen    </t>
  </si>
  <si>
    <t>002</t>
  </si>
  <si>
    <t>A.K02</t>
  </si>
  <si>
    <t xml:space="preserve">Archiv </t>
  </si>
  <si>
    <t xml:space="preserve">Linoleum   </t>
  </si>
  <si>
    <t>003</t>
  </si>
  <si>
    <t>A.K03</t>
  </si>
  <si>
    <t>Lager Büromaterial</t>
  </si>
  <si>
    <t>004</t>
  </si>
  <si>
    <t>A.K04</t>
  </si>
  <si>
    <t>Lager Wahlunterlagen</t>
  </si>
  <si>
    <t>005</t>
  </si>
  <si>
    <t>A.K05</t>
  </si>
  <si>
    <t>Büro Amt 20 Archiv</t>
  </si>
  <si>
    <t>006</t>
  </si>
  <si>
    <t>A.K06</t>
  </si>
  <si>
    <t>Leseraum</t>
  </si>
  <si>
    <t>007</t>
  </si>
  <si>
    <t>A.K07</t>
  </si>
  <si>
    <t>Archiv</t>
  </si>
  <si>
    <t>008</t>
  </si>
  <si>
    <t>A.K08</t>
  </si>
  <si>
    <t>009</t>
  </si>
  <si>
    <t>A.K09</t>
  </si>
  <si>
    <t>010</t>
  </si>
  <si>
    <t>A.K10</t>
  </si>
  <si>
    <t>011</t>
  </si>
  <si>
    <t>A.K11</t>
  </si>
  <si>
    <t>012</t>
  </si>
  <si>
    <t>A.K12</t>
  </si>
  <si>
    <t>Mini-Küche</t>
  </si>
  <si>
    <t>013</t>
  </si>
  <si>
    <t>A.K13</t>
  </si>
  <si>
    <t>Lager ADV</t>
  </si>
  <si>
    <t>014</t>
  </si>
  <si>
    <t>A.K14</t>
  </si>
  <si>
    <t>Hausmeister/Schredder</t>
  </si>
  <si>
    <t>Beton, beschichtet</t>
  </si>
  <si>
    <t>015</t>
  </si>
  <si>
    <t>A.K15</t>
  </si>
  <si>
    <t>Hausmeister Büro</t>
  </si>
  <si>
    <t>016</t>
  </si>
  <si>
    <t>A.K16</t>
  </si>
  <si>
    <t>Hausmeister Werkstatt</t>
  </si>
  <si>
    <t>017</t>
  </si>
  <si>
    <t>A.K17</t>
  </si>
  <si>
    <t>Hausmeisterbereich</t>
  </si>
  <si>
    <t>018</t>
  </si>
  <si>
    <t>A.K18</t>
  </si>
  <si>
    <t>TDH-Lager</t>
  </si>
  <si>
    <t>019</t>
  </si>
  <si>
    <t>A.K19</t>
  </si>
  <si>
    <t>020</t>
  </si>
  <si>
    <t>A.K20</t>
  </si>
  <si>
    <t>Umkleide/Dusche</t>
  </si>
  <si>
    <t>021</t>
  </si>
  <si>
    <t>A.K21</t>
  </si>
  <si>
    <t>Lager</t>
  </si>
  <si>
    <t>022</t>
  </si>
  <si>
    <t>A.K22</t>
  </si>
  <si>
    <t>Brunnen-Pumpenraum</t>
  </si>
  <si>
    <t>023</t>
  </si>
  <si>
    <t>A.KG1</t>
  </si>
  <si>
    <t>Gang zu Archivräumen</t>
  </si>
  <si>
    <t>024</t>
  </si>
  <si>
    <t>A.KG2</t>
  </si>
  <si>
    <t>Gang vor Büro Archiv</t>
  </si>
  <si>
    <t>025</t>
  </si>
  <si>
    <t>A.KG3</t>
  </si>
  <si>
    <t>Gang vor Treppenhaus/Lift</t>
  </si>
  <si>
    <t>Beschichtung</t>
  </si>
  <si>
    <t>026</t>
  </si>
  <si>
    <t>A.KG4</t>
  </si>
  <si>
    <t>Türdurchgang in den Hof</t>
  </si>
  <si>
    <t>027</t>
  </si>
  <si>
    <t>A.KT1</t>
  </si>
  <si>
    <t>Treppenhaus zum EG</t>
  </si>
  <si>
    <t>Stein</t>
  </si>
  <si>
    <t>028</t>
  </si>
  <si>
    <t>A.KT2</t>
  </si>
  <si>
    <t xml:space="preserve">Durchgang/Anbau </t>
  </si>
  <si>
    <t>Fliesen</t>
  </si>
  <si>
    <t>029</t>
  </si>
  <si>
    <t>A.KA1</t>
  </si>
  <si>
    <t>Aufzug</t>
  </si>
  <si>
    <t>030</t>
  </si>
  <si>
    <t>EG</t>
  </si>
  <si>
    <t>A.001</t>
  </si>
  <si>
    <t>Trauzimmer</t>
  </si>
  <si>
    <t xml:space="preserve">Teppich     </t>
  </si>
  <si>
    <t>031</t>
  </si>
  <si>
    <t>A.002</t>
  </si>
  <si>
    <t>Büro Amt 32</t>
  </si>
  <si>
    <t>032</t>
  </si>
  <si>
    <t>A.003</t>
  </si>
  <si>
    <t>033</t>
  </si>
  <si>
    <t>A.004</t>
  </si>
  <si>
    <t>034</t>
  </si>
  <si>
    <t>A.005</t>
  </si>
  <si>
    <t>035</t>
  </si>
  <si>
    <t>A.006</t>
  </si>
  <si>
    <t>036</t>
  </si>
  <si>
    <t>A.007</t>
  </si>
  <si>
    <t>037</t>
  </si>
  <si>
    <t>A.008</t>
  </si>
  <si>
    <t>Büro AL Amt 32</t>
  </si>
  <si>
    <t>038</t>
  </si>
  <si>
    <t>A.009</t>
  </si>
  <si>
    <t>WC-Damen</t>
  </si>
  <si>
    <t xml:space="preserve">Fliesen     </t>
  </si>
  <si>
    <t>039</t>
  </si>
  <si>
    <t>A.010</t>
  </si>
  <si>
    <t>A.011</t>
  </si>
  <si>
    <t>Behinderten-WC</t>
  </si>
  <si>
    <t>A.012</t>
  </si>
  <si>
    <t>WC-Herren</t>
  </si>
  <si>
    <t>A.013</t>
  </si>
  <si>
    <t>Empfang/Information</t>
  </si>
  <si>
    <t>A.014</t>
  </si>
  <si>
    <t>Bürgerbüro</t>
  </si>
  <si>
    <t>A.015</t>
  </si>
  <si>
    <t>Aktenraum Bürgerbüro</t>
  </si>
  <si>
    <t>A.016</t>
  </si>
  <si>
    <t>Beratung Bürgerbüro</t>
  </si>
  <si>
    <t>A.0G1</t>
  </si>
  <si>
    <t>Gang Eingang/Wartebereich Bürgerbüro</t>
  </si>
  <si>
    <t xml:space="preserve">Stein       </t>
  </si>
  <si>
    <t>Eingang</t>
  </si>
  <si>
    <t>Stein/Schmutzfangmatte</t>
  </si>
  <si>
    <t>A.0G2</t>
  </si>
  <si>
    <t>Gang Eingang Treppenhaus/Lift</t>
  </si>
  <si>
    <t>A.0G3</t>
  </si>
  <si>
    <t>Multifunktionsraum/Gang</t>
  </si>
  <si>
    <t xml:space="preserve">Linoleum    </t>
  </si>
  <si>
    <t>A.0G4</t>
  </si>
  <si>
    <t>Gang</t>
  </si>
  <si>
    <t>A.0T1</t>
  </si>
  <si>
    <t>Treppenhaus zum I.OG</t>
  </si>
  <si>
    <t>A.0T2</t>
  </si>
  <si>
    <t>Treppenhaus/Anbau zum I.OG</t>
  </si>
  <si>
    <t>1.OG</t>
  </si>
  <si>
    <t>A.101</t>
  </si>
  <si>
    <t>Büro Amt 20</t>
  </si>
  <si>
    <t>A.102</t>
  </si>
  <si>
    <t xml:space="preserve">Ratssaal </t>
  </si>
  <si>
    <t>A.103</t>
  </si>
  <si>
    <t>Sektetariat I u. II</t>
  </si>
  <si>
    <t>A.104</t>
  </si>
  <si>
    <t>Büro Bürgermeister</t>
  </si>
  <si>
    <t>A.105</t>
  </si>
  <si>
    <t>Büro Beigeordneter</t>
  </si>
  <si>
    <t>A.106</t>
  </si>
  <si>
    <t>Teeküche</t>
  </si>
  <si>
    <t>A.107</t>
  </si>
  <si>
    <t>A.108</t>
  </si>
  <si>
    <t>A.109</t>
  </si>
  <si>
    <t>A.110</t>
  </si>
  <si>
    <t>A.111</t>
  </si>
  <si>
    <t>A.112</t>
  </si>
  <si>
    <t>A.113</t>
  </si>
  <si>
    <t>Multifunktionsraum</t>
  </si>
  <si>
    <t>PVC</t>
  </si>
  <si>
    <t>A.1G1</t>
  </si>
  <si>
    <t>Gang vor Fluchttreppe</t>
  </si>
  <si>
    <t>A.1G2</t>
  </si>
  <si>
    <t>Gang am Treppenhaus/Lift</t>
  </si>
  <si>
    <t>A.1T1</t>
  </si>
  <si>
    <t>Treppenhaus zum II.OG</t>
  </si>
  <si>
    <t>A.1T2</t>
  </si>
  <si>
    <t>Treppenhaus/Anbau zum II.OG</t>
  </si>
  <si>
    <t>2.OG</t>
  </si>
  <si>
    <t>A.201</t>
  </si>
  <si>
    <t>Schulungsraum</t>
  </si>
  <si>
    <t>A.202</t>
  </si>
  <si>
    <t>Büro Reserve</t>
  </si>
  <si>
    <t>A.203</t>
  </si>
  <si>
    <t>Büro Personalrat</t>
  </si>
  <si>
    <t>A.204</t>
  </si>
  <si>
    <t>A.206</t>
  </si>
  <si>
    <t>Stabsstelle Bürgermeister</t>
  </si>
  <si>
    <t>A.207</t>
  </si>
  <si>
    <t>A.208</t>
  </si>
  <si>
    <t>Büro Beratung</t>
  </si>
  <si>
    <t>A.209</t>
  </si>
  <si>
    <t>A.210</t>
  </si>
  <si>
    <t>A.211</t>
  </si>
  <si>
    <t>Technik</t>
  </si>
  <si>
    <t>Linoleum</t>
  </si>
  <si>
    <t>A.212</t>
  </si>
  <si>
    <t>A.213</t>
  </si>
  <si>
    <t>A.214</t>
  </si>
  <si>
    <t>Büro AL Amt 20</t>
  </si>
  <si>
    <t>A.215</t>
  </si>
  <si>
    <t>Sekretariat Amt 20</t>
  </si>
  <si>
    <t>A.216</t>
  </si>
  <si>
    <t>A.217</t>
  </si>
  <si>
    <t>A.2G1</t>
  </si>
  <si>
    <t>A.2G2</t>
  </si>
  <si>
    <t>Gang am Treppenhaus/Lift/Küchenzeile</t>
  </si>
  <si>
    <t>A.2G3</t>
  </si>
  <si>
    <t>Gang halbe Treppe</t>
  </si>
  <si>
    <t>A.2T1</t>
  </si>
  <si>
    <t xml:space="preserve">Treppe </t>
  </si>
  <si>
    <t>A.2T2</t>
  </si>
  <si>
    <t xml:space="preserve">Treppenhaus/Anbau </t>
  </si>
  <si>
    <t>A.3T1</t>
  </si>
  <si>
    <t>Treppe Bodenaufgang</t>
  </si>
  <si>
    <t>Rathaus von-Stephan Straße/von-Stephan-Straße 4, 01809 Heidenau</t>
  </si>
  <si>
    <t>001-1</t>
  </si>
  <si>
    <t>Textil</t>
  </si>
  <si>
    <t>001-2</t>
  </si>
  <si>
    <t>002-1</t>
  </si>
  <si>
    <t>002-2</t>
  </si>
  <si>
    <t>005-1</t>
  </si>
  <si>
    <t>Aktenraum/Lager</t>
  </si>
  <si>
    <t>005-2</t>
  </si>
  <si>
    <t>Beratungsraum</t>
  </si>
  <si>
    <t>PVC-Belag</t>
  </si>
  <si>
    <t>o.Nr.</t>
  </si>
  <si>
    <t>Büro 1 vorn</t>
  </si>
  <si>
    <t>Gang zw. Büros</t>
  </si>
  <si>
    <t>Büro 2 hinten</t>
  </si>
  <si>
    <t>Küche</t>
  </si>
  <si>
    <t>OG</t>
  </si>
  <si>
    <t>Archiv/Arbeitsplatz</t>
  </si>
  <si>
    <t>Toilette/Damen</t>
  </si>
  <si>
    <t>Toilette/Herren</t>
  </si>
  <si>
    <t>113-1</t>
  </si>
  <si>
    <t>Aktenraum</t>
  </si>
  <si>
    <t>113-2</t>
  </si>
  <si>
    <t>Toitlette/Herren</t>
  </si>
  <si>
    <t>Kopierer/Akten</t>
  </si>
  <si>
    <t>Lager/Akten</t>
  </si>
  <si>
    <t>Serverraum</t>
  </si>
  <si>
    <t>Oberschule "J. W. von Goethe"/Ernst-Thälmann-Straße 22, 01809 Heidenau</t>
  </si>
  <si>
    <t>K01</t>
  </si>
  <si>
    <t>K02</t>
  </si>
  <si>
    <t>Unterrichtsraum Technik</t>
  </si>
  <si>
    <t>K03</t>
  </si>
  <si>
    <t>K04</t>
  </si>
  <si>
    <t>K05</t>
  </si>
  <si>
    <t>Hausmeister</t>
  </si>
  <si>
    <t>K06</t>
  </si>
  <si>
    <t>Dusche</t>
  </si>
  <si>
    <t>K07</t>
  </si>
  <si>
    <t>Umkleideraum Küche</t>
  </si>
  <si>
    <t>K08</t>
  </si>
  <si>
    <t>Dusche Küche</t>
  </si>
  <si>
    <t>K09</t>
  </si>
  <si>
    <t>K10</t>
  </si>
  <si>
    <t>Maschinenraum Technik</t>
  </si>
  <si>
    <t>K11</t>
  </si>
  <si>
    <t>K11a</t>
  </si>
  <si>
    <t>K12</t>
  </si>
  <si>
    <t>Textiles Werken</t>
  </si>
  <si>
    <t>K13</t>
  </si>
  <si>
    <t>Reinigung</t>
  </si>
  <si>
    <t>K14</t>
  </si>
  <si>
    <t>K15</t>
  </si>
  <si>
    <t>Waschmaschinenraum</t>
  </si>
  <si>
    <t>K16</t>
  </si>
  <si>
    <t>Werkstatt-Hausmeister</t>
  </si>
  <si>
    <t>Estrich mit Anstrich</t>
  </si>
  <si>
    <t>K17</t>
  </si>
  <si>
    <t>ELT</t>
  </si>
  <si>
    <t>K18</t>
  </si>
  <si>
    <t>Theorie-Lehrküche</t>
  </si>
  <si>
    <t>K19</t>
  </si>
  <si>
    <t>Lehrküche</t>
  </si>
  <si>
    <t>K20</t>
  </si>
  <si>
    <t>K21</t>
  </si>
  <si>
    <t>Umkleideraum Jungen</t>
  </si>
  <si>
    <t>K21a</t>
  </si>
  <si>
    <t>Waschraum</t>
  </si>
  <si>
    <t>K22</t>
  </si>
  <si>
    <t>K23</t>
  </si>
  <si>
    <t>Heizung</t>
  </si>
  <si>
    <t>K24</t>
  </si>
  <si>
    <t>Speiseraum</t>
  </si>
  <si>
    <t>K24a</t>
  </si>
  <si>
    <t>Essensausgabe</t>
  </si>
  <si>
    <t>K25</t>
  </si>
  <si>
    <t>Lager Küche</t>
  </si>
  <si>
    <t>K26</t>
  </si>
  <si>
    <t>Ausgabeküche</t>
  </si>
  <si>
    <t>K27</t>
  </si>
  <si>
    <t>K28</t>
  </si>
  <si>
    <t>KA1</t>
  </si>
  <si>
    <t>Aufzugsschacht</t>
  </si>
  <si>
    <t>Estrich</t>
  </si>
  <si>
    <t>KG1</t>
  </si>
  <si>
    <t>KG2</t>
  </si>
  <si>
    <t>KG3</t>
  </si>
  <si>
    <t>KG4</t>
  </si>
  <si>
    <t>KG5</t>
  </si>
  <si>
    <t>KG6</t>
  </si>
  <si>
    <t>KT1</t>
  </si>
  <si>
    <t>Treppenhaus</t>
  </si>
  <si>
    <t>KT2</t>
  </si>
  <si>
    <t>KT3</t>
  </si>
  <si>
    <t>Betonwerkstein</t>
  </si>
  <si>
    <t>0A1</t>
  </si>
  <si>
    <t>0G1</t>
  </si>
  <si>
    <t>0G2</t>
  </si>
  <si>
    <t>0G3</t>
  </si>
  <si>
    <t>0G4</t>
  </si>
  <si>
    <t>0G5</t>
  </si>
  <si>
    <t>0G6</t>
  </si>
  <si>
    <t>0G7</t>
  </si>
  <si>
    <t>Windfang</t>
  </si>
  <si>
    <t>0T1</t>
  </si>
  <si>
    <t>0T2</t>
  </si>
  <si>
    <t>0T3</t>
  </si>
  <si>
    <t>Büro Musikschule</t>
  </si>
  <si>
    <t xml:space="preserve">Klassenzimmer </t>
  </si>
  <si>
    <t>Klassenzimmer</t>
  </si>
  <si>
    <t>Treppenaufgang 1</t>
  </si>
  <si>
    <t>Treppenaufgang 2</t>
  </si>
  <si>
    <t>Vorraum WC</t>
  </si>
  <si>
    <t>009a</t>
  </si>
  <si>
    <t>WC Mädchen</t>
  </si>
  <si>
    <t>011a</t>
  </si>
  <si>
    <t>Waschen WC</t>
  </si>
  <si>
    <t>011b</t>
  </si>
  <si>
    <t>WC Jungen</t>
  </si>
  <si>
    <t>011c</t>
  </si>
  <si>
    <t>Behinderten WC</t>
  </si>
  <si>
    <t>Treppenaufgang 3</t>
  </si>
  <si>
    <t>Treppenaufgang</t>
  </si>
  <si>
    <t>Mehrzweckraum</t>
  </si>
  <si>
    <t>WC Herren</t>
  </si>
  <si>
    <t>WC Frauen</t>
  </si>
  <si>
    <t>alte Turnhalle</t>
  </si>
  <si>
    <t>Treppe</t>
  </si>
  <si>
    <t>Beton/Stein</t>
  </si>
  <si>
    <t>WC/Dusche</t>
  </si>
  <si>
    <t>WC</t>
  </si>
  <si>
    <t>Freizeitraum</t>
  </si>
  <si>
    <t>Parkett, versiegelt</t>
  </si>
  <si>
    <t>0G8</t>
  </si>
  <si>
    <t>1A1</t>
  </si>
  <si>
    <t>----</t>
  </si>
  <si>
    <t>1G1</t>
  </si>
  <si>
    <t>1G2</t>
  </si>
  <si>
    <t>1G3</t>
  </si>
  <si>
    <t>1G4</t>
  </si>
  <si>
    <t>1G5</t>
  </si>
  <si>
    <t>1G6</t>
  </si>
  <si>
    <t>1T1</t>
  </si>
  <si>
    <t>1T2</t>
  </si>
  <si>
    <t>1T3</t>
  </si>
  <si>
    <t>101</t>
  </si>
  <si>
    <t>Krankenzimmer</t>
  </si>
  <si>
    <t>102</t>
  </si>
  <si>
    <t>103</t>
  </si>
  <si>
    <t>104</t>
  </si>
  <si>
    <t>Schulleiter</t>
  </si>
  <si>
    <t>Textilie</t>
  </si>
  <si>
    <t>105</t>
  </si>
  <si>
    <t>Sekretariat</t>
  </si>
  <si>
    <t>106</t>
  </si>
  <si>
    <t>Stellv. Schulleiter</t>
  </si>
  <si>
    <t>107</t>
  </si>
  <si>
    <t>Bibliothek</t>
  </si>
  <si>
    <t>108</t>
  </si>
  <si>
    <t>Lehrerzimmer</t>
  </si>
  <si>
    <t>109</t>
  </si>
  <si>
    <t>Fachkabinett Physik</t>
  </si>
  <si>
    <t>110</t>
  </si>
  <si>
    <t>Vorraum WC Mädchen</t>
  </si>
  <si>
    <t>111</t>
  </si>
  <si>
    <t>110b</t>
  </si>
  <si>
    <t xml:space="preserve">Reinigung </t>
  </si>
  <si>
    <t>112</t>
  </si>
  <si>
    <t>110a</t>
  </si>
  <si>
    <t>113</t>
  </si>
  <si>
    <t>Vorraum WC Jungen</t>
  </si>
  <si>
    <t>114</t>
  </si>
  <si>
    <t>111a</t>
  </si>
  <si>
    <t>115</t>
  </si>
  <si>
    <t>116</t>
  </si>
  <si>
    <t>Fachkabinett Chemie</t>
  </si>
  <si>
    <t>117</t>
  </si>
  <si>
    <t>Vorbereitung Chemie</t>
  </si>
  <si>
    <t>118</t>
  </si>
  <si>
    <t>Vorraum Physik</t>
  </si>
  <si>
    <t>119</t>
  </si>
  <si>
    <t>120</t>
  </si>
  <si>
    <t>Vorbereitung Physik_Biologie</t>
  </si>
  <si>
    <t>121</t>
  </si>
  <si>
    <t>Fachkabinett Biologie</t>
  </si>
  <si>
    <t>122</t>
  </si>
  <si>
    <t>WC Männer</t>
  </si>
  <si>
    <t>123</t>
  </si>
  <si>
    <t>124</t>
  </si>
  <si>
    <t>2A1</t>
  </si>
  <si>
    <t>2G1</t>
  </si>
  <si>
    <t>126</t>
  </si>
  <si>
    <t>2G2</t>
  </si>
  <si>
    <t>127</t>
  </si>
  <si>
    <t>2G3</t>
  </si>
  <si>
    <t>128</t>
  </si>
  <si>
    <t>2G4</t>
  </si>
  <si>
    <t>129</t>
  </si>
  <si>
    <t>2G5</t>
  </si>
  <si>
    <t>130</t>
  </si>
  <si>
    <t>2T1</t>
  </si>
  <si>
    <t>131</t>
  </si>
  <si>
    <t>2T2</t>
  </si>
  <si>
    <t>132</t>
  </si>
  <si>
    <t>2T3</t>
  </si>
  <si>
    <t>133</t>
  </si>
  <si>
    <t>201</t>
  </si>
  <si>
    <t>Büro Schüler</t>
  </si>
  <si>
    <t>134</t>
  </si>
  <si>
    <t>202</t>
  </si>
  <si>
    <t>Fachkabinett Informatik 1</t>
  </si>
  <si>
    <t>135</t>
  </si>
  <si>
    <t>203</t>
  </si>
  <si>
    <t>Fachkabinett Informatik 2</t>
  </si>
  <si>
    <t>136</t>
  </si>
  <si>
    <t>204</t>
  </si>
  <si>
    <t>137</t>
  </si>
  <si>
    <t>205</t>
  </si>
  <si>
    <t>Aula</t>
  </si>
  <si>
    <t>138</t>
  </si>
  <si>
    <t>206</t>
  </si>
  <si>
    <t>Bühne</t>
  </si>
  <si>
    <t>139</t>
  </si>
  <si>
    <t>207</t>
  </si>
  <si>
    <t>Vorbereitung Kunst</t>
  </si>
  <si>
    <t>208</t>
  </si>
  <si>
    <t>Fachkabinett Kunst</t>
  </si>
  <si>
    <t>209</t>
  </si>
  <si>
    <t>209a</t>
  </si>
  <si>
    <t>209b</t>
  </si>
  <si>
    <t>210</t>
  </si>
  <si>
    <t>210a</t>
  </si>
  <si>
    <t>212</t>
  </si>
  <si>
    <t>Fachkabinett Geographie</t>
  </si>
  <si>
    <t>213</t>
  </si>
  <si>
    <t>214</t>
  </si>
  <si>
    <t>Vorbereitung Geographie</t>
  </si>
  <si>
    <t>215</t>
  </si>
  <si>
    <t>216</t>
  </si>
  <si>
    <t>217</t>
  </si>
  <si>
    <t>DG</t>
  </si>
  <si>
    <t>3T1</t>
  </si>
  <si>
    <t>Gummi</t>
  </si>
  <si>
    <t>3T2</t>
  </si>
  <si>
    <t>301</t>
  </si>
  <si>
    <t>302</t>
  </si>
  <si>
    <t>303</t>
  </si>
  <si>
    <t>304</t>
  </si>
  <si>
    <t>305</t>
  </si>
  <si>
    <t>306</t>
  </si>
  <si>
    <t>307</t>
  </si>
  <si>
    <t>Dachboden</t>
  </si>
  <si>
    <t>Holz-Diele</t>
  </si>
  <si>
    <t>308</t>
  </si>
  <si>
    <t>309</t>
  </si>
  <si>
    <t>Sporthalle der Oberschule "J. W. von Goethe"</t>
  </si>
  <si>
    <t>Beton / Stein</t>
  </si>
  <si>
    <t>Sporthalle</t>
  </si>
  <si>
    <t>Sporthallenwand</t>
  </si>
  <si>
    <t>Sportgeräte</t>
  </si>
  <si>
    <t>Lehrer-, Sanitäts- und Regieraum</t>
  </si>
  <si>
    <t>Vorr. WC</t>
  </si>
  <si>
    <t>WC Lehrer</t>
  </si>
  <si>
    <t>Dusche Lehrer</t>
  </si>
  <si>
    <t>Behinderten WC und Dusche</t>
  </si>
  <si>
    <t>Umkleide 1</t>
  </si>
  <si>
    <t>Dusch- und Waschraum 1</t>
  </si>
  <si>
    <t>Umkleide 2</t>
  </si>
  <si>
    <t>Dusch- und Waschraum 2</t>
  </si>
  <si>
    <t>Umkleide 3</t>
  </si>
  <si>
    <t>Dusch- und Waschraum 3</t>
  </si>
  <si>
    <t>Umkleide 4</t>
  </si>
  <si>
    <t>Dusch- und Waschraum 4</t>
  </si>
  <si>
    <t>Astrid-Lindgren-Grundschule/Dresdner Straße 62, 01809 Heidenau</t>
  </si>
  <si>
    <t>Gang FÖ</t>
  </si>
  <si>
    <t>Gang GS</t>
  </si>
  <si>
    <t>Treppenhaus FÖ</t>
  </si>
  <si>
    <t>Naturwerkstein</t>
  </si>
  <si>
    <t>Treppenhaus GS</t>
  </si>
  <si>
    <t>Physik/Chemie FÖ</t>
  </si>
  <si>
    <t>Vorbereitung FÖ</t>
  </si>
  <si>
    <t>Informatik FÖ</t>
  </si>
  <si>
    <t xml:space="preserve">Krankenzimmer </t>
  </si>
  <si>
    <t xml:space="preserve">Beratungsraum </t>
  </si>
  <si>
    <t>Klassenzimmer FÖ</t>
  </si>
  <si>
    <t>DAZ-Zimmer GS</t>
  </si>
  <si>
    <t>Lehrmittel GS</t>
  </si>
  <si>
    <t>Klassenzimmer GS</t>
  </si>
  <si>
    <t>211</t>
  </si>
  <si>
    <t>Lehrwerkstatt Oberstufe FÖ</t>
  </si>
  <si>
    <t>Diagnostik FÖ</t>
  </si>
  <si>
    <t>218</t>
  </si>
  <si>
    <t>220</t>
  </si>
  <si>
    <t>DaZ-Zimmer GS</t>
  </si>
  <si>
    <t>221</t>
  </si>
  <si>
    <t>Musik/Englisch</t>
  </si>
  <si>
    <t>Schulleiter FÖ</t>
  </si>
  <si>
    <t>102a</t>
  </si>
  <si>
    <t>Lehrerbereich FÖ</t>
  </si>
  <si>
    <t>Vorraum WC-Lehrer</t>
  </si>
  <si>
    <t>104a</t>
  </si>
  <si>
    <t>WC-Lehrer H</t>
  </si>
  <si>
    <t>WC-Lehrer D</t>
  </si>
  <si>
    <t>105a</t>
  </si>
  <si>
    <t>WC-Behinderte</t>
  </si>
  <si>
    <t>WC-Mädchen</t>
  </si>
  <si>
    <t>Vorraum WC-Mädchen</t>
  </si>
  <si>
    <t>WC-Jungen</t>
  </si>
  <si>
    <t>Vorraum WC-Jungen</t>
  </si>
  <si>
    <t>Schulleiter GS</t>
  </si>
  <si>
    <t>Lehrerzimmer GS</t>
  </si>
  <si>
    <t>Bibliothek FÖ</t>
  </si>
  <si>
    <t>Stellv. Schulleiter FÖ</t>
  </si>
  <si>
    <t>stellv. Schulleiter GS / Hortleitung</t>
  </si>
  <si>
    <t>Lehrküche FÖ</t>
  </si>
  <si>
    <t>Nadelarbeit</t>
  </si>
  <si>
    <t>005a</t>
  </si>
  <si>
    <t>Lernwerkstatt Unterstufe FÖ</t>
  </si>
  <si>
    <t>Sozialstation FÖ</t>
  </si>
  <si>
    <t>Klassenzimmer Musik FÖ</t>
  </si>
  <si>
    <t>Lesezimmer GS</t>
  </si>
  <si>
    <t>Heizungsverteiler</t>
  </si>
  <si>
    <t xml:space="preserve">Umkleideraum </t>
  </si>
  <si>
    <t>HAR</t>
  </si>
  <si>
    <t>K05a</t>
  </si>
  <si>
    <t>Batterieraum</t>
  </si>
  <si>
    <t>Lager/Hauswirtschaft</t>
  </si>
  <si>
    <t>Lagerraum</t>
  </si>
  <si>
    <t>Vorraum Dusche HM</t>
  </si>
  <si>
    <t>K08a</t>
  </si>
  <si>
    <t>Dusche-HM</t>
  </si>
  <si>
    <t>Werkraum</t>
  </si>
  <si>
    <t>Keramikwerkstatt</t>
  </si>
  <si>
    <t>Werkraum GS</t>
  </si>
  <si>
    <t>Werkraum Unterstufe</t>
  </si>
  <si>
    <t>Kunst/Werken</t>
  </si>
  <si>
    <t>Abstellraum/Server</t>
  </si>
  <si>
    <t>außen</t>
  </si>
  <si>
    <t>Hort-Anbau</t>
  </si>
  <si>
    <t>Atrium</t>
  </si>
  <si>
    <t>K29</t>
  </si>
  <si>
    <t>Garderobe</t>
  </si>
  <si>
    <t>K30</t>
  </si>
  <si>
    <t>ELT/Hausanschluss</t>
  </si>
  <si>
    <t>K31</t>
  </si>
  <si>
    <t>Klassen-/Gruppenraum</t>
  </si>
  <si>
    <t>K32</t>
  </si>
  <si>
    <t>Gruppenraum</t>
  </si>
  <si>
    <t>K33</t>
  </si>
  <si>
    <t>K34</t>
  </si>
  <si>
    <t>K35</t>
  </si>
  <si>
    <t>Duschraum</t>
  </si>
  <si>
    <t>K36</t>
  </si>
  <si>
    <t>K37</t>
  </si>
  <si>
    <t>K38</t>
  </si>
  <si>
    <t>WC-Erzieher</t>
  </si>
  <si>
    <t>K39</t>
  </si>
  <si>
    <t>Gang (vor altern. Zugang)</t>
  </si>
  <si>
    <t>Vorraum zu Toiletten</t>
  </si>
  <si>
    <t>Foyer</t>
  </si>
  <si>
    <t>Treppe (Anbau)</t>
  </si>
  <si>
    <t>Leiterin/Personal</t>
  </si>
  <si>
    <t>Nebenraum</t>
  </si>
  <si>
    <t>Klassenraum/Gruppenraum</t>
  </si>
  <si>
    <t>Gang (Anbau)</t>
  </si>
  <si>
    <t>222</t>
  </si>
  <si>
    <t>Gang (vor Aufzug)</t>
  </si>
  <si>
    <t>Sporthalle der Astrid-Lindgren-Grundschule</t>
  </si>
  <si>
    <t>Umkleide Mädchen 1</t>
  </si>
  <si>
    <t>Dusch- und Waschraum Mädchen</t>
  </si>
  <si>
    <t>Umkleide Mädchen 2</t>
  </si>
  <si>
    <t>Umkleide Jungen 1</t>
  </si>
  <si>
    <t>Dusch- und Waschraum Jungen</t>
  </si>
  <si>
    <t>Umkleide Jungen 2</t>
  </si>
  <si>
    <t>WC Herren / Reinigung</t>
  </si>
  <si>
    <t>WC Damen</t>
  </si>
  <si>
    <t>Sportlehrerzimmer</t>
  </si>
  <si>
    <t>Umkleide Lehrer</t>
  </si>
  <si>
    <t>Geräteraum</t>
  </si>
  <si>
    <t>Heizraum</t>
  </si>
  <si>
    <t>Turnhalle</t>
  </si>
  <si>
    <t>012a</t>
  </si>
  <si>
    <t>Abstellraum</t>
  </si>
  <si>
    <t>012b</t>
  </si>
  <si>
    <t>Stadtbibliothek/von Stephan Straße 4, 01809 Heidenau</t>
  </si>
  <si>
    <t>5.01</t>
  </si>
  <si>
    <t>Ausleihraum</t>
  </si>
  <si>
    <t>5.03+5.04</t>
  </si>
  <si>
    <t>Kunden WC</t>
  </si>
  <si>
    <t>5.08</t>
  </si>
  <si>
    <t>Personal-WC</t>
  </si>
  <si>
    <t>5.11</t>
  </si>
  <si>
    <t>Aufenthaltsraum + Küche</t>
  </si>
  <si>
    <t>5.05</t>
  </si>
  <si>
    <t>Büro Mitarbeiter</t>
  </si>
  <si>
    <t>textil</t>
  </si>
  <si>
    <t>5.07</t>
  </si>
  <si>
    <t>Büro Leiterin</t>
  </si>
  <si>
    <t>5.10</t>
  </si>
  <si>
    <t>Archiv, Buchpflegeraum</t>
  </si>
  <si>
    <t>5.02</t>
  </si>
  <si>
    <t>5.06</t>
  </si>
  <si>
    <t>EDV-Raum</t>
  </si>
  <si>
    <t>5.12-5.14</t>
  </si>
  <si>
    <t>Flur</t>
  </si>
  <si>
    <t>Heinrich-Heine-Grundschule inkl. Hort/Kindertagesstätte/Parkstraße 32, 01809 Heidenau</t>
  </si>
  <si>
    <t>Holz - Diele</t>
  </si>
  <si>
    <t>Grundschule "Bruno Gleißberg"/Ernst-Schneller-Straße 12, 01809 Heidenau</t>
  </si>
  <si>
    <t>Werkstatt</t>
  </si>
  <si>
    <t>Sporthalle der Grundschule "Bruno Gleißberg"</t>
  </si>
  <si>
    <t>Abstellen</t>
  </si>
  <si>
    <t>Pestalozzi-Gymnasium/Hauptstraße 37, 01809 Heidenau</t>
  </si>
  <si>
    <t>3G1</t>
  </si>
  <si>
    <t>001a</t>
  </si>
  <si>
    <t>Sporthalle am Pestalozzi-Gymnasium</t>
  </si>
  <si>
    <t>001b</t>
  </si>
  <si>
    <t>Pumi</t>
  </si>
  <si>
    <t>Kita Blütenzauber/Weststr. 8, 01809 Heidenau</t>
  </si>
  <si>
    <t>Hausanschlussraum</t>
  </si>
  <si>
    <t>Personalraum</t>
  </si>
  <si>
    <t>Kindertagesstätte "Am Stadtpark"/Diesterwegstraße 19, 01809 Heidenau</t>
  </si>
  <si>
    <t>Stadthaus/Bahnhofstraße 8, 01809 Heidenau</t>
  </si>
  <si>
    <t>Abstellraum/Eingang</t>
  </si>
  <si>
    <t xml:space="preserve">Estrich </t>
  </si>
  <si>
    <t>Vorraum öffentl. WC</t>
  </si>
  <si>
    <t>Herrentoilette</t>
  </si>
  <si>
    <t>Damentoilette</t>
  </si>
  <si>
    <t>Behinderten Toilette</t>
  </si>
  <si>
    <t>Toilette HKV</t>
  </si>
  <si>
    <t>Windfang Tourismusbüro</t>
  </si>
  <si>
    <t>Empfang Tourismusbüro</t>
  </si>
  <si>
    <t>Büro HKV</t>
  </si>
  <si>
    <t>Büro Tourismusverein</t>
  </si>
  <si>
    <t>Parkett</t>
  </si>
  <si>
    <t xml:space="preserve">Vereinsraum </t>
  </si>
  <si>
    <t>Kulturraum</t>
  </si>
  <si>
    <t>Miniküche</t>
  </si>
  <si>
    <t>Behindertentoilette</t>
  </si>
  <si>
    <t>Vereinsraum</t>
  </si>
  <si>
    <t>302b</t>
  </si>
  <si>
    <t>Dachraum</t>
  </si>
  <si>
    <t>Dachheizzentrale</t>
  </si>
  <si>
    <t>Treppe/Gang</t>
  </si>
  <si>
    <t>MeGAH/Siegfried-Rädel-Str. 5, 01809 Heidenau</t>
  </si>
  <si>
    <t>Beh.-WC</t>
  </si>
  <si>
    <t>Kreativraum</t>
  </si>
  <si>
    <t>Offener Treff</t>
  </si>
  <si>
    <t>Cafetreff</t>
  </si>
  <si>
    <t>WC-D</t>
  </si>
  <si>
    <t>WC-H</t>
  </si>
  <si>
    <t>Seminar</t>
  </si>
  <si>
    <t>103a</t>
  </si>
  <si>
    <t>Stuhllager</t>
  </si>
  <si>
    <t>106a</t>
  </si>
  <si>
    <t>Fluchtbalkon</t>
  </si>
  <si>
    <t>Flur/Treppe</t>
  </si>
  <si>
    <t>Friedhof: Personalcontainer/Nordstr., 01809 Heidenau</t>
  </si>
  <si>
    <t>1-1</t>
  </si>
  <si>
    <t>Vinyl</t>
  </si>
  <si>
    <t>1-2</t>
  </si>
  <si>
    <t>Sanitärbereich</t>
  </si>
  <si>
    <t>Friedhof: Kapelle</t>
  </si>
  <si>
    <t>betr. techn. Anlagen</t>
  </si>
  <si>
    <t>1-3</t>
  </si>
  <si>
    <t>Sakralräume</t>
  </si>
  <si>
    <t>1-4</t>
  </si>
  <si>
    <t>1-5</t>
  </si>
  <si>
    <t>2-1</t>
  </si>
  <si>
    <t>3-1</t>
  </si>
  <si>
    <t>Sonstige Räume</t>
  </si>
  <si>
    <t>Dämmung</t>
  </si>
  <si>
    <t>3-2</t>
  </si>
  <si>
    <t>Friedhof: Aufbahrungshalle/Nordstr., 01809 Heidenau</t>
  </si>
  <si>
    <t>Sanitär</t>
  </si>
  <si>
    <t>1-6</t>
  </si>
  <si>
    <t>betri.tech. Anlagen</t>
  </si>
  <si>
    <t>1-7</t>
  </si>
  <si>
    <t>Bauhof/Weststraße 30, 01809 Heidenau</t>
  </si>
  <si>
    <t>V.0G1</t>
  </si>
  <si>
    <t>Gang 1</t>
  </si>
  <si>
    <t>Linoleum/Sauberlaufmatte</t>
  </si>
  <si>
    <t>V.0G2</t>
  </si>
  <si>
    <t>Gang 2</t>
  </si>
  <si>
    <t>V.001</t>
  </si>
  <si>
    <t>Pausenraum</t>
  </si>
  <si>
    <t>V.002</t>
  </si>
  <si>
    <t>V.003</t>
  </si>
  <si>
    <t>Garderobe Männer</t>
  </si>
  <si>
    <t>V.003a</t>
  </si>
  <si>
    <t>V.003b</t>
  </si>
  <si>
    <t>Waschraum Männer</t>
  </si>
  <si>
    <t>V.004</t>
  </si>
  <si>
    <t>WC Frauen/Reinigung</t>
  </si>
  <si>
    <t>V.005</t>
  </si>
  <si>
    <t>V.005a</t>
  </si>
  <si>
    <t>Waschraum Frauen</t>
  </si>
  <si>
    <t>V.006</t>
  </si>
  <si>
    <t>V.007</t>
  </si>
  <si>
    <t>V.007a</t>
  </si>
  <si>
    <t>Büro Leiter</t>
  </si>
  <si>
    <t>V.007b</t>
  </si>
  <si>
    <t>Technikraum</t>
  </si>
  <si>
    <t>V.1B</t>
  </si>
  <si>
    <t>Boden</t>
  </si>
  <si>
    <t>Beton</t>
  </si>
  <si>
    <t>Freiwillige Feuerwehr/Pirnaer Straße 4a, 01809 Heidenau</t>
  </si>
  <si>
    <t>Sanitätsraum 1. Hilfe</t>
  </si>
  <si>
    <t>Fahrzeughalle 1</t>
  </si>
  <si>
    <t>Umkleideraum Damen</t>
  </si>
  <si>
    <t>Waschraum Damen</t>
  </si>
  <si>
    <t>Dusche Damen</t>
  </si>
  <si>
    <t>Umkleideraum Herren</t>
  </si>
  <si>
    <t>Dusche Herren</t>
  </si>
  <si>
    <t>Waschraum Herren</t>
  </si>
  <si>
    <t>Bereitschaftsraum</t>
  </si>
  <si>
    <t>Funk/Telekomm.</t>
  </si>
  <si>
    <t>Waschhalle</t>
  </si>
  <si>
    <t>Lager Schläuche</t>
  </si>
  <si>
    <t>Atemschutz</t>
  </si>
  <si>
    <t>Kleiderkammer</t>
  </si>
  <si>
    <t xml:space="preserve">Fahrzeughalle 2 </t>
  </si>
  <si>
    <t>Lager Geräte</t>
  </si>
  <si>
    <t>Katastrophenschutz</t>
  </si>
  <si>
    <t>Treibstofflager</t>
  </si>
  <si>
    <t>OG1+OT1</t>
  </si>
  <si>
    <t xml:space="preserve">Gang + Treppenhaus 1 </t>
  </si>
  <si>
    <t>PVC und Naturstein</t>
  </si>
  <si>
    <t>Lehrmittelraum</t>
  </si>
  <si>
    <t>Jugendraum</t>
  </si>
  <si>
    <t>Vorraum WC Herren</t>
  </si>
  <si>
    <t>Vorraum WC Damen</t>
  </si>
  <si>
    <t>x</t>
  </si>
  <si>
    <t>Stadt Heidenau</t>
  </si>
  <si>
    <t>1w Reinigung in Ferien</t>
  </si>
  <si>
    <t>2,5w Reinigung in Ferien</t>
  </si>
  <si>
    <t>5w Reinigung in Ferien</t>
  </si>
  <si>
    <t>Teilweise 0mal</t>
  </si>
  <si>
    <t>Reingiungsstart</t>
  </si>
  <si>
    <t>Verbrauchsmaterialien</t>
  </si>
  <si>
    <t>Preis inkl. Anlieferung</t>
  </si>
  <si>
    <t>Mengeneinheit</t>
  </si>
  <si>
    <t>Papierhandtuch natur  1-lagig</t>
  </si>
  <si>
    <t>Fla</t>
  </si>
  <si>
    <t>Pack</t>
  </si>
  <si>
    <t>Kart</t>
  </si>
  <si>
    <t>Kani</t>
  </si>
  <si>
    <t>Rolle</t>
  </si>
  <si>
    <t>Hygienebeutel Papier</t>
  </si>
  <si>
    <t>Abfallsack blau 120 L</t>
  </si>
  <si>
    <t>Müllbeutel transparent 18 l</t>
  </si>
  <si>
    <t>Müllbeutel transparent 60 l</t>
  </si>
  <si>
    <t>Abfallsack blau 70 L</t>
  </si>
  <si>
    <t>Toilettenpapier  3-lagig</t>
  </si>
  <si>
    <t>Toilettenpapier 2-lagig</t>
  </si>
  <si>
    <t>Handtuchpapier 2-lagig</t>
  </si>
  <si>
    <t>Ärzterolle 2- lagig 49 cm</t>
  </si>
  <si>
    <t>Waschlotion 10 l</t>
  </si>
  <si>
    <t>Waschlotion 5 l</t>
  </si>
  <si>
    <t>Alkoholisches Schnelldesinfektionsmittel gebrauchsfertig 1 l</t>
  </si>
  <si>
    <t>Friedhof: Nordstr., 01809 Heidenau</t>
  </si>
  <si>
    <t>Reinigung Mo-Sa. SVS Erschwerniszulage</t>
  </si>
  <si>
    <t>Reinigung So. SVS Erschwerniszulage</t>
  </si>
  <si>
    <t>Geringfügig Beschäftigte / Beschäftigte in der Gleitzone (optional)</t>
  </si>
  <si>
    <t>SVS Erschwerniszulage öffentliche WCs</t>
  </si>
  <si>
    <t>Kontigent von 48 Reinigung p.a. in den Reinigungstagen berücksichtigt</t>
  </si>
  <si>
    <t>Nettoumsatz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</si>
</sst>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44" formatCode="_-* #,##0.00\ &quot;€&quot;_-;\-* #,##0.00\ &quot;€&quot;_-;_-* &quot;-&quot;??\ &quot;€&quot;_-;_-@_-"/>
    <numFmt numFmtId="164" formatCode="_-* #,##0.00\ _€_-;\-* #,##0.00\ _€_-;_-* &quot;-&quot;??\ _€_-;_-@_-"/>
    <numFmt numFmtId="165" formatCode="#,##0.00\ &quot;€&quot;"/>
    <numFmt numFmtId="166" formatCode="0.000%"/>
    <numFmt numFmtId="167" formatCode="#,##0\ &quot;€&quot;"/>
    <numFmt numFmtId="168" formatCode="#,##0\ &quot;qm&quot;"/>
  </numFmts>
  <fonts count="38">
    <font>
      <sz val="10"/>
      <name val="Arial"/>
    </font>
    <font>
      <sz val="10"/>
      <name val="Arial"/>
      <family val="2"/>
    </font>
    <font>
      <sz val="8"/>
      <name val="Arial"/>
      <family val="2"/>
    </font>
    <font>
      <sz val="10"/>
      <name val="Arial"/>
      <family val="2"/>
    </font>
    <font>
      <sz val="10"/>
      <name val="PT Sans"/>
      <family val="2"/>
    </font>
    <font>
      <b/>
      <sz val="10"/>
      <name val="PT Sans"/>
      <family val="2"/>
    </font>
    <font>
      <b/>
      <sz val="16"/>
      <name val="PT Sans"/>
      <family val="2"/>
    </font>
    <font>
      <b/>
      <sz val="12"/>
      <name val="PT Sans"/>
      <family val="2"/>
    </font>
    <font>
      <b/>
      <sz val="10"/>
      <color rgb="FFFF0000"/>
      <name val="PT Sans"/>
      <family val="2"/>
    </font>
    <font>
      <sz val="8"/>
      <name val="PT Sans"/>
      <family val="2"/>
    </font>
    <font>
      <sz val="12"/>
      <name val="PT Sans"/>
      <family val="2"/>
    </font>
    <font>
      <b/>
      <sz val="10"/>
      <color theme="0"/>
      <name val="PT Sans"/>
      <family val="2"/>
    </font>
    <font>
      <sz val="10"/>
      <name val="Arial"/>
      <family val="2"/>
    </font>
    <font>
      <sz val="8"/>
      <color theme="1"/>
      <name val="PT Sans"/>
      <family val="2"/>
    </font>
    <font>
      <sz val="10"/>
      <name val="PT Sans"/>
      <family val="2"/>
    </font>
    <font>
      <sz val="10"/>
      <name val="PT Sans"/>
      <family val="2"/>
    </font>
    <font>
      <sz val="10"/>
      <name val="Arial"/>
      <family val="2"/>
    </font>
    <font>
      <b/>
      <sz val="10"/>
      <color rgb="FFFF0000"/>
      <name val="PT Sans"/>
      <family val="2"/>
    </font>
    <font>
      <sz val="12"/>
      <name val="PT Sans"/>
      <family val="2"/>
    </font>
    <font>
      <b/>
      <sz val="10"/>
      <name val="PT Sans"/>
      <family val="2"/>
    </font>
    <font>
      <b/>
      <sz val="9"/>
      <name val="PT Sans"/>
      <family val="2"/>
    </font>
    <font>
      <sz val="10"/>
      <name val="PT Sans"/>
      <family val="2"/>
    </font>
    <font>
      <b/>
      <sz val="9"/>
      <name val="PT Sans"/>
      <family val="2"/>
    </font>
    <font>
      <sz val="11"/>
      <color theme="1"/>
      <name val="Calibri"/>
      <family val="2"/>
      <scheme val="minor"/>
    </font>
    <font>
      <sz val="9"/>
      <name val="PT Sans"/>
      <family val="2"/>
    </font>
    <font>
      <sz val="10"/>
      <color theme="0"/>
      <name val="PT Sans"/>
      <family val="2"/>
    </font>
    <font>
      <sz val="8"/>
      <color theme="1"/>
      <name val="Arial"/>
      <family val="2"/>
    </font>
    <font>
      <sz val="14"/>
      <name val="PT Sans"/>
      <family val="2"/>
    </font>
    <font>
      <i/>
      <sz val="10"/>
      <name val="PT Sans"/>
      <family val="2"/>
    </font>
    <font>
      <b/>
      <sz val="20"/>
      <name val="PT Sans"/>
      <family val="2"/>
    </font>
    <font>
      <i/>
      <sz val="10"/>
      <color rgb="FFFF0000"/>
      <name val="PT Sans"/>
      <family val="2"/>
    </font>
    <font>
      <i/>
      <sz val="10"/>
      <color theme="1"/>
      <name val="PT Sans"/>
      <family val="2"/>
    </font>
    <font>
      <sz val="10"/>
      <color rgb="FFFF0000"/>
      <name val="PT Sans"/>
      <family val="2"/>
    </font>
    <font>
      <sz val="9"/>
      <name val="Arial"/>
      <family val="2"/>
    </font>
    <font>
      <sz val="9"/>
      <color theme="0"/>
      <name val="PT Sans"/>
      <family val="2"/>
    </font>
    <font>
      <sz val="9"/>
      <color theme="1"/>
      <name val="PT Sans"/>
      <family val="2"/>
    </font>
    <font>
      <sz val="9"/>
      <color rgb="FFF8AC26"/>
      <name val="Arial"/>
      <family val="2"/>
    </font>
    <font>
      <b/>
      <sz val="9"/>
      <name val="Arial"/>
      <family val="2"/>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0"/>
        <bgColor rgb="FF000000"/>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164" fontId="1" fillId="0" borderId="0" applyFont="0" applyFill="0" applyBorder="0" applyAlignment="0" applyProtection="0"/>
    <xf numFmtId="9" fontId="12" fillId="0" borderId="0" applyFont="0" applyFill="0" applyBorder="0" applyAlignment="0" applyProtection="0"/>
    <xf numFmtId="0" fontId="23" fillId="0" borderId="0"/>
    <xf numFmtId="0" fontId="23" fillId="0" borderId="0"/>
  </cellStyleXfs>
  <cellXfs count="261">
    <xf numFmtId="0" fontId="0" fillId="0" borderId="0" xfId="0"/>
    <xf numFmtId="0" fontId="4" fillId="0" borderId="0" xfId="0" applyFont="1"/>
    <xf numFmtId="0" fontId="4" fillId="0" borderId="0" xfId="0" applyFont="1" applyAlignment="1">
      <alignment vertical="center"/>
    </xf>
    <xf numFmtId="0" fontId="0" fillId="0" borderId="0" xfId="0" applyAlignment="1">
      <alignment vertical="center"/>
    </xf>
    <xf numFmtId="0" fontId="7" fillId="6" borderId="0" xfId="0" applyFont="1" applyFill="1" applyAlignment="1" applyProtection="1">
      <alignment vertical="center"/>
      <protection hidden="1"/>
    </xf>
    <xf numFmtId="0" fontId="10" fillId="6" borderId="0" xfId="0" applyFont="1" applyFill="1" applyAlignment="1" applyProtection="1">
      <alignment vertical="center"/>
      <protection hidden="1"/>
    </xf>
    <xf numFmtId="0" fontId="16" fillId="0" borderId="0" xfId="0" applyFont="1"/>
    <xf numFmtId="0" fontId="18" fillId="8" borderId="0" xfId="0" applyFont="1" applyFill="1"/>
    <xf numFmtId="0" fontId="18" fillId="6" borderId="0" xfId="0" applyFont="1" applyFill="1" applyAlignment="1">
      <alignment vertical="top"/>
    </xf>
    <xf numFmtId="0" fontId="19" fillId="8" borderId="1" xfId="0" applyFont="1" applyFill="1" applyBorder="1" applyAlignment="1">
      <alignment horizontal="left" vertical="center" wrapText="1"/>
    </xf>
    <xf numFmtId="0" fontId="19" fillId="8" borderId="1" xfId="0" applyFont="1" applyFill="1" applyBorder="1" applyAlignment="1">
      <alignment vertical="center"/>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xf>
    <xf numFmtId="0" fontId="15" fillId="6" borderId="1" xfId="0" applyFont="1" applyFill="1" applyBorder="1" applyAlignment="1">
      <alignment vertical="center" wrapText="1"/>
    </xf>
    <xf numFmtId="0" fontId="15"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17" fillId="0" borderId="1" xfId="0" applyFont="1" applyBorder="1" applyAlignment="1">
      <alignment wrapText="1"/>
    </xf>
    <xf numFmtId="0" fontId="21" fillId="0" borderId="0" xfId="0" applyFont="1" applyAlignment="1">
      <alignment vertical="center"/>
    </xf>
    <xf numFmtId="0" fontId="21" fillId="0" borderId="0" xfId="0" applyFont="1" applyAlignment="1">
      <alignment horizontal="left" vertical="center"/>
    </xf>
    <xf numFmtId="3" fontId="24" fillId="6" borderId="1" xfId="3" applyNumberFormat="1" applyFont="1" applyFill="1" applyBorder="1" applyAlignment="1" applyProtection="1">
      <alignment horizontal="center" vertical="center"/>
      <protection hidden="1"/>
    </xf>
    <xf numFmtId="0" fontId="24" fillId="0" borderId="0" xfId="0" applyFont="1" applyAlignment="1">
      <alignment vertical="center"/>
    </xf>
    <xf numFmtId="4" fontId="24" fillId="0" borderId="0" xfId="0" applyNumberFormat="1" applyFont="1" applyAlignment="1">
      <alignment vertical="center"/>
    </xf>
    <xf numFmtId="0" fontId="24" fillId="6" borderId="0" xfId="0" applyFont="1" applyFill="1" applyAlignment="1">
      <alignment vertical="center"/>
    </xf>
    <xf numFmtId="0" fontId="2" fillId="0" borderId="1" xfId="0" applyFont="1" applyBorder="1" applyAlignment="1">
      <alignment horizontal="left" vertical="center"/>
    </xf>
    <xf numFmtId="4" fontId="24" fillId="0" borderId="1" xfId="0" applyNumberFormat="1" applyFont="1" applyBorder="1" applyAlignment="1">
      <alignment vertical="center"/>
    </xf>
    <xf numFmtId="4" fontId="24" fillId="0" borderId="0" xfId="0" applyNumberFormat="1" applyFont="1" applyAlignment="1">
      <alignment horizontal="center" vertical="center"/>
    </xf>
    <xf numFmtId="3" fontId="24" fillId="0" borderId="1" xfId="0" applyNumberFormat="1" applyFont="1" applyBorder="1" applyAlignment="1">
      <alignment horizontal="center" vertical="center"/>
    </xf>
    <xf numFmtId="3" fontId="24" fillId="0" borderId="0" xfId="0" applyNumberFormat="1" applyFont="1" applyAlignment="1">
      <alignment horizontal="center" vertical="center"/>
    </xf>
    <xf numFmtId="1" fontId="15" fillId="8" borderId="3" xfId="0" applyNumberFormat="1" applyFont="1" applyFill="1" applyBorder="1" applyAlignment="1">
      <alignment vertical="center" wrapText="1"/>
    </xf>
    <xf numFmtId="0" fontId="18" fillId="6" borderId="13" xfId="0" applyFont="1" applyFill="1" applyBorder="1" applyAlignment="1">
      <alignment vertical="top"/>
    </xf>
    <xf numFmtId="0" fontId="18" fillId="6" borderId="14" xfId="0" applyFont="1" applyFill="1" applyBorder="1" applyAlignment="1">
      <alignment vertical="top"/>
    </xf>
    <xf numFmtId="0" fontId="20" fillId="8" borderId="1"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1" xfId="0" applyFont="1" applyFill="1" applyBorder="1" applyAlignment="1">
      <alignment vertical="center" wrapText="1"/>
    </xf>
    <xf numFmtId="2" fontId="20" fillId="8" borderId="1" xfId="0" applyNumberFormat="1" applyFont="1" applyFill="1" applyBorder="1" applyAlignment="1">
      <alignment horizontal="center" vertical="center" wrapText="1"/>
    </xf>
    <xf numFmtId="0" fontId="24" fillId="11" borderId="1" xfId="0" applyFont="1" applyFill="1" applyBorder="1" applyAlignment="1">
      <alignment horizontal="left" vertical="center"/>
    </xf>
    <xf numFmtId="0" fontId="7" fillId="6" borderId="0" xfId="0" applyFont="1" applyFill="1" applyAlignment="1" applyProtection="1">
      <alignment horizontal="center" vertical="center"/>
      <protection hidden="1"/>
    </xf>
    <xf numFmtId="0" fontId="10" fillId="6" borderId="14" xfId="0" applyFont="1" applyFill="1" applyBorder="1" applyAlignment="1" applyProtection="1">
      <alignment vertical="center"/>
      <protection hidden="1"/>
    </xf>
    <xf numFmtId="0" fontId="7" fillId="6" borderId="14" xfId="0" applyFont="1" applyFill="1" applyBorder="1" applyAlignment="1" applyProtection="1">
      <alignment vertical="center"/>
      <protection hidden="1"/>
    </xf>
    <xf numFmtId="0" fontId="5" fillId="8" borderId="1" xfId="0" applyFont="1" applyFill="1" applyBorder="1" applyAlignment="1">
      <alignment horizontal="center" vertical="center" wrapText="1"/>
    </xf>
    <xf numFmtId="0" fontId="20" fillId="8" borderId="1" xfId="0" applyFont="1" applyFill="1" applyBorder="1" applyAlignment="1">
      <alignment horizontal="left" vertical="center"/>
    </xf>
    <xf numFmtId="2" fontId="20" fillId="8" borderId="1" xfId="0" applyNumberFormat="1" applyFont="1" applyFill="1" applyBorder="1" applyAlignment="1">
      <alignment horizontal="left" vertical="center" wrapText="1"/>
    </xf>
    <xf numFmtId="0" fontId="5" fillId="8" borderId="1" xfId="0" applyFont="1" applyFill="1" applyBorder="1" applyAlignment="1">
      <alignment vertical="center" wrapText="1"/>
    </xf>
    <xf numFmtId="0" fontId="9" fillId="0" borderId="1" xfId="0" applyFont="1" applyBorder="1" applyAlignment="1">
      <alignment horizontal="center" vertical="center"/>
    </xf>
    <xf numFmtId="0" fontId="25" fillId="6" borderId="0" xfId="0" applyFont="1" applyFill="1" applyAlignment="1">
      <alignment vertical="center"/>
    </xf>
    <xf numFmtId="0" fontId="9" fillId="2" borderId="0" xfId="0" applyFont="1" applyFill="1" applyAlignment="1">
      <alignment vertical="center"/>
    </xf>
    <xf numFmtId="0" fontId="2" fillId="0" borderId="0" xfId="0" applyFont="1" applyAlignment="1">
      <alignment vertical="center"/>
    </xf>
    <xf numFmtId="0" fontId="9" fillId="0" borderId="0" xfId="0" applyFont="1" applyAlignment="1">
      <alignment vertical="center"/>
    </xf>
    <xf numFmtId="0" fontId="4" fillId="0" borderId="0" xfId="0" applyFont="1" applyAlignment="1">
      <alignment horizontal="left" vertical="center"/>
    </xf>
    <xf numFmtId="2" fontId="4" fillId="0" borderId="0" xfId="0" applyNumberFormat="1" applyFont="1" applyAlignment="1">
      <alignment vertical="center"/>
    </xf>
    <xf numFmtId="0" fontId="4" fillId="0" borderId="0" xfId="0" applyFont="1" applyAlignment="1">
      <alignment horizontal="center" vertical="center"/>
    </xf>
    <xf numFmtId="0" fontId="9" fillId="0" borderId="1" xfId="0" applyFont="1" applyBorder="1" applyAlignment="1">
      <alignment horizontal="left" vertical="center"/>
    </xf>
    <xf numFmtId="0" fontId="0" fillId="0" borderId="0" xfId="0" applyAlignment="1">
      <alignment horizontal="left" vertical="center"/>
    </xf>
    <xf numFmtId="1" fontId="15" fillId="6" borderId="1" xfId="0" applyNumberFormat="1" applyFont="1" applyFill="1" applyBorder="1" applyAlignment="1">
      <alignment horizontal="center" vertical="center" wrapText="1"/>
    </xf>
    <xf numFmtId="0" fontId="24" fillId="11" borderId="1" xfId="0" applyFont="1" applyFill="1" applyBorder="1" applyAlignment="1">
      <alignment horizontal="left" vertical="center" wrapText="1"/>
    </xf>
    <xf numFmtId="49" fontId="26" fillId="0" borderId="1" xfId="0" applyNumberFormat="1" applyFont="1" applyBorder="1" applyAlignment="1">
      <alignment horizontal="left" vertical="center"/>
    </xf>
    <xf numFmtId="4" fontId="2" fillId="0" borderId="1" xfId="0" applyNumberFormat="1" applyFont="1" applyBorder="1" applyAlignment="1">
      <alignment horizontal="left" vertical="center"/>
    </xf>
    <xf numFmtId="4" fontId="26" fillId="0" borderId="1" xfId="0" applyNumberFormat="1" applyFont="1" applyBorder="1" applyAlignment="1">
      <alignment horizontal="right" vertical="center"/>
    </xf>
    <xf numFmtId="0" fontId="26" fillId="0" borderId="1" xfId="0" applyFont="1" applyBorder="1" applyAlignment="1">
      <alignment horizontal="left" vertical="center"/>
    </xf>
    <xf numFmtId="0" fontId="13" fillId="0" borderId="1" xfId="0" applyFont="1" applyBorder="1" applyAlignment="1">
      <alignment horizontal="left" vertical="center"/>
    </xf>
    <xf numFmtId="4" fontId="13" fillId="0" borderId="1" xfId="0" applyNumberFormat="1" applyFont="1" applyBorder="1" applyAlignment="1">
      <alignment horizontal="left" vertical="center"/>
    </xf>
    <xf numFmtId="2" fontId="13" fillId="0" borderId="1" xfId="0" applyNumberFormat="1" applyFont="1" applyBorder="1" applyAlignment="1">
      <alignment vertical="center"/>
    </xf>
    <xf numFmtId="0" fontId="13" fillId="0" borderId="1" xfId="0" applyFont="1" applyBorder="1" applyAlignment="1">
      <alignment horizontal="center" vertical="center"/>
    </xf>
    <xf numFmtId="4" fontId="26"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4" fontId="13" fillId="0" borderId="1" xfId="0" applyNumberFormat="1" applyFont="1" applyBorder="1" applyAlignment="1">
      <alignment horizontal="right" vertical="center"/>
    </xf>
    <xf numFmtId="0" fontId="13" fillId="0" borderId="1" xfId="0" applyFont="1" applyBorder="1" applyAlignment="1">
      <alignment vertical="center"/>
    </xf>
    <xf numFmtId="49" fontId="2" fillId="0" borderId="1" xfId="0" applyNumberFormat="1" applyFont="1" applyBorder="1" applyAlignment="1">
      <alignment horizontal="left" vertical="center"/>
    </xf>
    <xf numFmtId="4" fontId="13" fillId="0" borderId="1" xfId="0" applyNumberFormat="1" applyFont="1" applyBorder="1" applyAlignment="1">
      <alignment vertical="center"/>
    </xf>
    <xf numFmtId="49" fontId="9" fillId="0" borderId="1" xfId="0" applyNumberFormat="1" applyFont="1" applyBorder="1" applyAlignment="1">
      <alignment horizontal="left" vertical="center"/>
    </xf>
    <xf numFmtId="2" fontId="9" fillId="0" borderId="1" xfId="0" applyNumberFormat="1" applyFont="1" applyBorder="1" applyAlignment="1">
      <alignment vertical="center"/>
    </xf>
    <xf numFmtId="4" fontId="9" fillId="0" borderId="1" xfId="0" applyNumberFormat="1" applyFont="1" applyBorder="1" applyAlignment="1">
      <alignment horizontal="left" vertical="center"/>
    </xf>
    <xf numFmtId="4" fontId="9" fillId="0" borderId="1" xfId="0" applyNumberFormat="1" applyFont="1" applyBorder="1" applyAlignment="1">
      <alignment horizontal="right" vertical="center"/>
    </xf>
    <xf numFmtId="4" fontId="2" fillId="0" borderId="1" xfId="0" applyNumberFormat="1" applyFont="1" applyBorder="1" applyAlignment="1">
      <alignment horizontal="right" vertical="center"/>
    </xf>
    <xf numFmtId="0" fontId="5" fillId="6" borderId="13" xfId="0" applyFont="1" applyFill="1" applyBorder="1" applyAlignment="1" applyProtection="1">
      <alignment vertical="center"/>
      <protection hidden="1"/>
    </xf>
    <xf numFmtId="0" fontId="10" fillId="6" borderId="13" xfId="0" applyFont="1" applyFill="1" applyBorder="1" applyAlignment="1" applyProtection="1">
      <alignment vertical="center"/>
      <protection hidden="1"/>
    </xf>
    <xf numFmtId="0" fontId="4" fillId="6" borderId="0" xfId="0" applyFont="1" applyFill="1" applyAlignment="1" applyProtection="1">
      <alignment vertical="center"/>
      <protection hidden="1"/>
    </xf>
    <xf numFmtId="0" fontId="4" fillId="6" borderId="1" xfId="0" applyFont="1" applyFill="1" applyBorder="1" applyAlignment="1" applyProtection="1">
      <alignment vertical="center"/>
      <protection hidden="1"/>
    </xf>
    <xf numFmtId="0" fontId="5" fillId="6" borderId="0" xfId="0" applyFont="1" applyFill="1" applyAlignment="1" applyProtection="1">
      <alignment vertical="center"/>
      <protection hidden="1"/>
    </xf>
    <xf numFmtId="0" fontId="27" fillId="4" borderId="13" xfId="0" applyFont="1" applyFill="1" applyBorder="1" applyAlignment="1" applyProtection="1">
      <alignment vertical="center"/>
      <protection hidden="1"/>
    </xf>
    <xf numFmtId="0" fontId="8" fillId="5" borderId="5" xfId="0" applyFont="1" applyFill="1" applyBorder="1" applyAlignment="1">
      <alignment vertical="center"/>
    </xf>
    <xf numFmtId="0" fontId="8" fillId="5" borderId="4" xfId="0" applyFont="1" applyFill="1" applyBorder="1" applyAlignment="1">
      <alignment vertical="center"/>
    </xf>
    <xf numFmtId="0" fontId="4" fillId="6" borderId="14" xfId="0" applyFont="1" applyFill="1" applyBorder="1" applyAlignment="1" applyProtection="1">
      <alignment vertical="center"/>
      <protection hidden="1"/>
    </xf>
    <xf numFmtId="0" fontId="4" fillId="5" borderId="13" xfId="0" applyFont="1" applyFill="1" applyBorder="1" applyAlignment="1" applyProtection="1">
      <alignment vertical="center"/>
      <protection hidden="1"/>
    </xf>
    <xf numFmtId="0" fontId="4" fillId="5" borderId="0" xfId="0" applyFont="1" applyFill="1" applyAlignment="1" applyProtection="1">
      <alignment vertical="center"/>
      <protection hidden="1"/>
    </xf>
    <xf numFmtId="0" fontId="4" fillId="5" borderId="0" xfId="0" applyFont="1" applyFill="1" applyAlignment="1">
      <alignment vertical="center"/>
    </xf>
    <xf numFmtId="0" fontId="4" fillId="5" borderId="14" xfId="0" applyFont="1" applyFill="1" applyBorder="1" applyAlignment="1">
      <alignment vertical="center"/>
    </xf>
    <xf numFmtId="0" fontId="11" fillId="10" borderId="1" xfId="0" applyFont="1" applyFill="1" applyBorder="1" applyAlignment="1" applyProtection="1">
      <alignment vertical="center"/>
      <protection hidden="1"/>
    </xf>
    <xf numFmtId="10" fontId="11" fillId="10" borderId="1" xfId="0" applyNumberFormat="1" applyFont="1" applyFill="1" applyBorder="1" applyAlignment="1" applyProtection="1">
      <alignment vertical="center"/>
      <protection hidden="1"/>
    </xf>
    <xf numFmtId="8" fontId="11" fillId="10" borderId="1" xfId="0" applyNumberFormat="1" applyFont="1" applyFill="1" applyBorder="1" applyAlignment="1" applyProtection="1">
      <alignment vertical="center"/>
      <protection hidden="1"/>
    </xf>
    <xf numFmtId="10" fontId="11" fillId="10" borderId="1" xfId="0" applyNumberFormat="1" applyFont="1" applyFill="1" applyBorder="1" applyAlignment="1">
      <alignment vertical="center"/>
    </xf>
    <xf numFmtId="0" fontId="5" fillId="8" borderId="3" xfId="0" applyFont="1" applyFill="1" applyBorder="1" applyAlignment="1" applyProtection="1">
      <alignment vertical="center"/>
      <protection hidden="1"/>
    </xf>
    <xf numFmtId="0" fontId="5" fillId="8" borderId="5" xfId="0" applyFont="1" applyFill="1" applyBorder="1" applyAlignment="1" applyProtection="1">
      <alignment vertical="center"/>
      <protection hidden="1"/>
    </xf>
    <xf numFmtId="0" fontId="5" fillId="8" borderId="4" xfId="0" applyFont="1" applyFill="1" applyBorder="1" applyAlignment="1" applyProtection="1">
      <alignment vertical="center"/>
      <protection hidden="1"/>
    </xf>
    <xf numFmtId="0" fontId="5" fillId="8" borderId="5" xfId="0" applyFont="1" applyFill="1" applyBorder="1" applyAlignment="1">
      <alignment vertical="center"/>
    </xf>
    <xf numFmtId="0" fontId="5" fillId="8" borderId="4" xfId="0" applyFont="1" applyFill="1" applyBorder="1" applyAlignment="1">
      <alignment vertical="center"/>
    </xf>
    <xf numFmtId="0" fontId="4" fillId="5" borderId="3" xfId="0" applyFont="1" applyFill="1" applyBorder="1" applyAlignment="1" applyProtection="1">
      <alignment vertical="center"/>
      <protection hidden="1"/>
    </xf>
    <xf numFmtId="0" fontId="4" fillId="5" borderId="5" xfId="0" applyFont="1" applyFill="1" applyBorder="1" applyAlignment="1" applyProtection="1">
      <alignment vertical="center"/>
      <protection hidden="1"/>
    </xf>
    <xf numFmtId="0" fontId="4" fillId="5" borderId="4" xfId="0" applyFont="1" applyFill="1" applyBorder="1" applyAlignment="1" applyProtection="1">
      <alignment vertical="center"/>
      <protection hidden="1"/>
    </xf>
    <xf numFmtId="0" fontId="4" fillId="5" borderId="5" xfId="0" applyFont="1" applyFill="1" applyBorder="1" applyAlignment="1">
      <alignment vertical="center"/>
    </xf>
    <xf numFmtId="0" fontId="4" fillId="5" borderId="4" xfId="0" applyFont="1" applyFill="1" applyBorder="1" applyAlignment="1">
      <alignment vertical="center"/>
    </xf>
    <xf numFmtId="0" fontId="4" fillId="5" borderId="1" xfId="0" applyFont="1" applyFill="1" applyBorder="1" applyAlignment="1" applyProtection="1">
      <alignment vertical="center"/>
      <protection hidden="1"/>
    </xf>
    <xf numFmtId="8" fontId="4" fillId="5" borderId="1" xfId="0" applyNumberFormat="1" applyFont="1" applyFill="1" applyBorder="1" applyAlignment="1" applyProtection="1">
      <alignment vertical="center"/>
      <protection hidden="1"/>
    </xf>
    <xf numFmtId="165" fontId="4" fillId="5" borderId="1" xfId="0" applyNumberFormat="1" applyFont="1" applyFill="1" applyBorder="1" applyAlignment="1" applyProtection="1">
      <alignment vertical="center"/>
      <protection hidden="1"/>
    </xf>
    <xf numFmtId="165" fontId="4" fillId="5" borderId="1" xfId="0" applyNumberFormat="1" applyFont="1" applyFill="1" applyBorder="1" applyAlignment="1">
      <alignment vertical="center"/>
    </xf>
    <xf numFmtId="0" fontId="11" fillId="10" borderId="1" xfId="0" applyFont="1" applyFill="1" applyBorder="1" applyAlignment="1" applyProtection="1">
      <alignment vertical="center" wrapText="1"/>
      <protection hidden="1"/>
    </xf>
    <xf numFmtId="165" fontId="11" fillId="10" borderId="1" xfId="0" applyNumberFormat="1" applyFont="1" applyFill="1" applyBorder="1" applyAlignment="1" applyProtection="1">
      <alignment vertical="center"/>
      <protection hidden="1"/>
    </xf>
    <xf numFmtId="0" fontId="5" fillId="9" borderId="1" xfId="0" applyFont="1" applyFill="1" applyBorder="1" applyAlignment="1" applyProtection="1">
      <alignment vertical="center"/>
      <protection hidden="1"/>
    </xf>
    <xf numFmtId="10" fontId="5" fillId="9" borderId="1" xfId="0" applyNumberFormat="1" applyFont="1" applyFill="1" applyBorder="1" applyAlignment="1" applyProtection="1">
      <alignment vertical="center"/>
      <protection hidden="1"/>
    </xf>
    <xf numFmtId="165" fontId="5" fillId="9" borderId="1" xfId="0" applyNumberFormat="1" applyFont="1" applyFill="1" applyBorder="1" applyAlignment="1" applyProtection="1">
      <alignment vertical="center"/>
      <protection hidden="1"/>
    </xf>
    <xf numFmtId="10" fontId="5" fillId="9" borderId="1" xfId="0" applyNumberFormat="1" applyFont="1" applyFill="1" applyBorder="1" applyAlignment="1">
      <alignment vertical="center"/>
    </xf>
    <xf numFmtId="0" fontId="5" fillId="8" borderId="1" xfId="0" applyFont="1" applyFill="1" applyBorder="1" applyAlignment="1" applyProtection="1">
      <alignment vertical="center"/>
      <protection hidden="1"/>
    </xf>
    <xf numFmtId="0" fontId="5" fillId="8" borderId="1" xfId="0" applyFont="1" applyFill="1" applyBorder="1" applyAlignment="1">
      <alignment vertical="center"/>
    </xf>
    <xf numFmtId="165" fontId="5" fillId="3" borderId="1" xfId="0" applyNumberFormat="1" applyFont="1" applyFill="1" applyBorder="1" applyAlignment="1" applyProtection="1">
      <alignment vertical="center"/>
      <protection hidden="1"/>
    </xf>
    <xf numFmtId="0" fontId="7" fillId="6" borderId="9" xfId="0" applyFont="1" applyFill="1" applyBorder="1" applyAlignment="1" applyProtection="1">
      <alignment vertical="center"/>
      <protection hidden="1"/>
    </xf>
    <xf numFmtId="0" fontId="27" fillId="4" borderId="8" xfId="0" applyFont="1" applyFill="1" applyBorder="1" applyAlignment="1" applyProtection="1">
      <alignment vertical="center"/>
      <protection hidden="1"/>
    </xf>
    <xf numFmtId="0" fontId="14" fillId="4" borderId="9" xfId="0" applyFont="1" applyFill="1" applyBorder="1" applyAlignment="1" applyProtection="1">
      <alignment vertical="center"/>
      <protection hidden="1"/>
    </xf>
    <xf numFmtId="0" fontId="28" fillId="6" borderId="13" xfId="0" applyFont="1" applyFill="1" applyBorder="1" applyAlignment="1" applyProtection="1">
      <alignment vertical="center"/>
      <protection hidden="1"/>
    </xf>
    <xf numFmtId="0" fontId="29" fillId="0" borderId="8" xfId="0" applyFont="1" applyBorder="1" applyAlignment="1">
      <alignment vertical="center"/>
    </xf>
    <xf numFmtId="0" fontId="30" fillId="5" borderId="3" xfId="0" applyFont="1" applyFill="1" applyBorder="1" applyAlignment="1">
      <alignment vertical="center"/>
    </xf>
    <xf numFmtId="0" fontId="7" fillId="6" borderId="12" xfId="0" applyFont="1" applyFill="1" applyBorder="1" applyAlignment="1" applyProtection="1">
      <alignment vertical="center"/>
      <protection hidden="1"/>
    </xf>
    <xf numFmtId="0" fontId="29" fillId="6" borderId="8" xfId="0" applyFont="1" applyFill="1" applyBorder="1" applyAlignment="1" applyProtection="1">
      <alignment vertical="center"/>
      <protection hidden="1"/>
    </xf>
    <xf numFmtId="2" fontId="9" fillId="0" borderId="1" xfId="0" applyNumberFormat="1" applyFont="1" applyBorder="1" applyAlignment="1">
      <alignment horizontal="left" vertical="center"/>
    </xf>
    <xf numFmtId="0" fontId="13" fillId="0" borderId="2" xfId="0" applyFont="1" applyBorder="1" applyAlignment="1">
      <alignment horizontal="center" vertical="center"/>
    </xf>
    <xf numFmtId="0" fontId="13" fillId="0" borderId="2" xfId="0" applyFont="1" applyBorder="1" applyAlignment="1">
      <alignment horizontal="left" vertical="center"/>
    </xf>
    <xf numFmtId="2" fontId="13" fillId="0" borderId="2" xfId="0" applyNumberFormat="1" applyFont="1" applyBorder="1" applyAlignment="1">
      <alignment vertical="center"/>
    </xf>
    <xf numFmtId="4" fontId="13" fillId="7" borderId="2" xfId="0" applyNumberFormat="1" applyFont="1" applyFill="1" applyBorder="1" applyAlignment="1">
      <alignment horizontal="left" vertical="center" wrapText="1"/>
    </xf>
    <xf numFmtId="4" fontId="13" fillId="0" borderId="2" xfId="0" applyNumberFormat="1" applyFont="1" applyBorder="1" applyAlignment="1">
      <alignment horizontal="left" vertical="center" wrapText="1"/>
    </xf>
    <xf numFmtId="0" fontId="29" fillId="6" borderId="12" xfId="0" applyFont="1" applyFill="1" applyBorder="1" applyAlignment="1" applyProtection="1">
      <alignment vertical="center"/>
      <protection hidden="1"/>
    </xf>
    <xf numFmtId="0" fontId="7" fillId="6" borderId="13" xfId="0" applyFont="1" applyFill="1" applyBorder="1" applyAlignment="1" applyProtection="1">
      <alignment vertical="center"/>
      <protection hidden="1"/>
    </xf>
    <xf numFmtId="0" fontId="25" fillId="0" borderId="0" xfId="0" applyFont="1"/>
    <xf numFmtId="0" fontId="10" fillId="6" borderId="10" xfId="0" applyFont="1" applyFill="1" applyBorder="1" applyAlignment="1" applyProtection="1">
      <alignment vertical="center"/>
      <protection hidden="1"/>
    </xf>
    <xf numFmtId="0" fontId="10" fillId="6" borderId="11" xfId="0" applyFont="1" applyFill="1" applyBorder="1" applyAlignment="1" applyProtection="1">
      <alignment vertical="center"/>
      <protection hidden="1"/>
    </xf>
    <xf numFmtId="0" fontId="10" fillId="6" borderId="6" xfId="0" applyFont="1" applyFill="1" applyBorder="1" applyAlignment="1" applyProtection="1">
      <alignment vertical="center"/>
      <protection hidden="1"/>
    </xf>
    <xf numFmtId="0" fontId="7" fillId="6" borderId="6" xfId="0" applyFont="1" applyFill="1" applyBorder="1" applyAlignment="1" applyProtection="1">
      <alignment vertical="center"/>
      <protection hidden="1"/>
    </xf>
    <xf numFmtId="0" fontId="7" fillId="6" borderId="11" xfId="0" applyFont="1" applyFill="1" applyBorder="1" applyAlignment="1" applyProtection="1">
      <alignment vertical="center"/>
      <protection hidden="1"/>
    </xf>
    <xf numFmtId="4" fontId="5" fillId="9" borderId="1" xfId="0" applyNumberFormat="1" applyFont="1" applyFill="1" applyBorder="1" applyAlignment="1" applyProtection="1">
      <alignment vertical="center"/>
      <protection hidden="1"/>
    </xf>
    <xf numFmtId="4" fontId="5" fillId="9" borderId="15" xfId="0" applyNumberFormat="1" applyFont="1" applyFill="1" applyBorder="1" applyAlignment="1" applyProtection="1">
      <alignment vertical="center"/>
      <protection hidden="1"/>
    </xf>
    <xf numFmtId="4" fontId="5" fillId="9" borderId="4" xfId="0" applyNumberFormat="1" applyFont="1" applyFill="1" applyBorder="1" applyAlignment="1" applyProtection="1">
      <alignment vertical="center"/>
      <protection hidden="1"/>
    </xf>
    <xf numFmtId="0" fontId="5" fillId="9" borderId="3" xfId="0" applyFont="1" applyFill="1" applyBorder="1" applyAlignment="1" applyProtection="1">
      <alignment vertical="center"/>
      <protection hidden="1"/>
    </xf>
    <xf numFmtId="0" fontId="5" fillId="9" borderId="5" xfId="0" applyFont="1" applyFill="1" applyBorder="1" applyAlignment="1" applyProtection="1">
      <alignment vertical="center"/>
      <protection hidden="1"/>
    </xf>
    <xf numFmtId="0" fontId="5" fillId="9" borderId="5" xfId="0" applyFont="1" applyFill="1" applyBorder="1" applyAlignment="1" applyProtection="1">
      <alignment horizontal="center" vertical="center"/>
      <protection hidden="1"/>
    </xf>
    <xf numFmtId="0" fontId="28" fillId="6" borderId="10" xfId="0" applyFont="1" applyFill="1" applyBorder="1" applyAlignment="1" applyProtection="1">
      <alignment horizontal="left" vertical="center" wrapText="1"/>
      <protection hidden="1"/>
    </xf>
    <xf numFmtId="0" fontId="28" fillId="6" borderId="6" xfId="0" applyFont="1" applyFill="1" applyBorder="1" applyAlignment="1" applyProtection="1">
      <alignment horizontal="left" vertical="center" wrapText="1"/>
      <protection hidden="1"/>
    </xf>
    <xf numFmtId="0" fontId="28" fillId="6" borderId="11" xfId="0" applyFont="1" applyFill="1" applyBorder="1" applyAlignment="1" applyProtection="1">
      <alignment horizontal="left" vertical="center" wrapText="1"/>
      <protection hidden="1"/>
    </xf>
    <xf numFmtId="0" fontId="27" fillId="4" borderId="3" xfId="0" applyFont="1" applyFill="1" applyBorder="1" applyAlignment="1" applyProtection="1">
      <alignment vertical="center"/>
      <protection hidden="1"/>
    </xf>
    <xf numFmtId="0" fontId="27" fillId="4" borderId="5" xfId="0" applyFont="1" applyFill="1" applyBorder="1" applyAlignment="1" applyProtection="1">
      <alignment vertical="center"/>
      <protection hidden="1"/>
    </xf>
    <xf numFmtId="0" fontId="27" fillId="4" borderId="4" xfId="0" applyFont="1" applyFill="1" applyBorder="1" applyAlignment="1" applyProtection="1">
      <alignment vertical="center"/>
      <protection hidden="1"/>
    </xf>
    <xf numFmtId="0" fontId="29" fillId="0" borderId="12" xfId="0" applyFont="1" applyBorder="1" applyAlignment="1">
      <alignment vertical="center"/>
    </xf>
    <xf numFmtId="0" fontId="0" fillId="0" borderId="13" xfId="0" applyBorder="1" applyAlignment="1">
      <alignment vertical="center"/>
    </xf>
    <xf numFmtId="4" fontId="24" fillId="0" borderId="14" xfId="0" applyNumberFormat="1" applyFont="1" applyBorder="1" applyAlignment="1">
      <alignment vertical="center"/>
    </xf>
    <xf numFmtId="4" fontId="5" fillId="9" borderId="5" xfId="0" applyNumberFormat="1" applyFont="1" applyFill="1" applyBorder="1" applyAlignment="1" applyProtection="1">
      <alignment vertical="center"/>
      <protection hidden="1"/>
    </xf>
    <xf numFmtId="0" fontId="14" fillId="4" borderId="4" xfId="0" applyFont="1" applyFill="1" applyBorder="1" applyAlignment="1" applyProtection="1">
      <alignment vertical="center"/>
      <protection hidden="1"/>
    </xf>
    <xf numFmtId="4" fontId="24"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hidden="1"/>
    </xf>
    <xf numFmtId="49" fontId="9" fillId="0" borderId="1" xfId="0" applyNumberFormat="1" applyFont="1" applyBorder="1" applyAlignment="1" applyProtection="1">
      <alignment horizontal="left" vertical="center" wrapText="1"/>
      <protection locked="0" hidden="1"/>
    </xf>
    <xf numFmtId="8" fontId="11" fillId="0" borderId="1" xfId="0" applyNumberFormat="1" applyFont="1" applyBorder="1" applyAlignment="1" applyProtection="1">
      <alignment vertical="center"/>
      <protection locked="0"/>
    </xf>
    <xf numFmtId="10" fontId="4" fillId="0" borderId="1" xfId="0" applyNumberFormat="1" applyFont="1" applyBorder="1" applyAlignment="1" applyProtection="1">
      <alignment vertical="center"/>
      <protection locked="0" hidden="1"/>
    </xf>
    <xf numFmtId="166" fontId="4" fillId="0" borderId="1" xfId="0" applyNumberFormat="1" applyFont="1" applyBorder="1" applyAlignment="1" applyProtection="1">
      <alignment vertical="center"/>
      <protection locked="0" hidden="1"/>
    </xf>
    <xf numFmtId="10" fontId="4" fillId="0" borderId="1" xfId="0" applyNumberFormat="1" applyFont="1" applyBorder="1" applyAlignment="1" applyProtection="1">
      <alignment vertical="center"/>
      <protection locked="0"/>
    </xf>
    <xf numFmtId="3" fontId="15" fillId="0" borderId="1" xfId="0" applyNumberFormat="1" applyFont="1" applyBorder="1" applyAlignment="1" applyProtection="1">
      <alignment horizontal="center" vertical="center"/>
      <protection locked="0"/>
    </xf>
    <xf numFmtId="0" fontId="9" fillId="0" borderId="2" xfId="0" applyFont="1" applyBorder="1" applyAlignment="1">
      <alignment horizontal="left" vertical="center"/>
    </xf>
    <xf numFmtId="4" fontId="13" fillId="0" borderId="2" xfId="0" applyNumberFormat="1" applyFont="1" applyBorder="1" applyAlignment="1" applyProtection="1">
      <alignment horizontal="left" vertical="center" wrapText="1"/>
      <protection locked="0"/>
    </xf>
    <xf numFmtId="3" fontId="13" fillId="0" borderId="1" xfId="0" applyNumberFormat="1" applyFont="1" applyBorder="1" applyAlignment="1" applyProtection="1">
      <alignment horizontal="left" vertical="center" wrapText="1"/>
      <protection locked="0"/>
    </xf>
    <xf numFmtId="4" fontId="24" fillId="0" borderId="1" xfId="0" applyNumberFormat="1" applyFont="1" applyBorder="1" applyAlignment="1">
      <alignment horizontal="center" vertical="center"/>
    </xf>
    <xf numFmtId="0" fontId="7" fillId="6" borderId="12" xfId="0" applyFont="1" applyFill="1" applyBorder="1" applyAlignment="1" applyProtection="1">
      <alignment horizontal="center" vertical="center"/>
      <protection hidden="1"/>
    </xf>
    <xf numFmtId="0" fontId="27" fillId="4" borderId="5" xfId="0" applyFont="1" applyFill="1" applyBorder="1" applyAlignment="1" applyProtection="1">
      <alignment horizontal="center" vertical="center"/>
      <protection hidden="1"/>
    </xf>
    <xf numFmtId="2" fontId="13" fillId="0" borderId="2"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4" fontId="26"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2" fontId="4" fillId="0" borderId="0" xfId="0" applyNumberFormat="1" applyFont="1" applyAlignment="1">
      <alignment horizontal="center" vertical="center"/>
    </xf>
    <xf numFmtId="0" fontId="22" fillId="8" borderId="1" xfId="0" applyFont="1" applyFill="1" applyBorder="1" applyAlignment="1">
      <alignment vertical="center" wrapText="1"/>
    </xf>
    <xf numFmtId="0" fontId="5" fillId="8" borderId="3" xfId="0" applyFont="1" applyFill="1" applyBorder="1" applyAlignment="1">
      <alignment horizontal="left" vertical="center" wrapText="1"/>
    </xf>
    <xf numFmtId="10" fontId="4" fillId="6" borderId="1" xfId="0" applyNumberFormat="1" applyFont="1" applyFill="1" applyBorder="1" applyAlignment="1" applyProtection="1">
      <alignment vertical="center"/>
      <protection locked="0" hidden="1"/>
    </xf>
    <xf numFmtId="10" fontId="4" fillId="6" borderId="1" xfId="0" applyNumberFormat="1" applyFont="1" applyFill="1" applyBorder="1" applyAlignment="1" applyProtection="1">
      <alignment vertical="center"/>
      <protection locked="0"/>
    </xf>
    <xf numFmtId="0" fontId="20" fillId="8" borderId="2" xfId="0" applyFont="1" applyFill="1" applyBorder="1" applyAlignment="1">
      <alignment vertical="center" wrapText="1"/>
    </xf>
    <xf numFmtId="0" fontId="9" fillId="0" borderId="15" xfId="0" applyFont="1" applyBorder="1"/>
    <xf numFmtId="0" fontId="32" fillId="0" borderId="0" xfId="0" applyFont="1"/>
    <xf numFmtId="167" fontId="4" fillId="0" borderId="1" xfId="0" applyNumberFormat="1" applyFont="1" applyBorder="1" applyAlignment="1" applyProtection="1">
      <alignment horizontal="left" vertical="center"/>
      <protection locked="0" hidden="1"/>
    </xf>
    <xf numFmtId="168" fontId="4" fillId="0" borderId="1" xfId="0" applyNumberFormat="1" applyFont="1" applyBorder="1" applyAlignment="1" applyProtection="1">
      <alignment horizontal="left" vertical="center"/>
      <protection locked="0" hidden="1"/>
    </xf>
    <xf numFmtId="0" fontId="4" fillId="0" borderId="0" xfId="0" applyFont="1" applyAlignment="1">
      <alignment wrapText="1"/>
    </xf>
    <xf numFmtId="0" fontId="4" fillId="6" borderId="1" xfId="0" applyFont="1" applyFill="1" applyBorder="1" applyAlignment="1" applyProtection="1">
      <alignment vertical="center" wrapText="1"/>
      <protection hidden="1"/>
    </xf>
    <xf numFmtId="4" fontId="24" fillId="0" borderId="14" xfId="0" applyNumberFormat="1" applyFont="1" applyBorder="1" applyAlignment="1">
      <alignment horizontal="center" vertical="center"/>
    </xf>
    <xf numFmtId="0" fontId="21" fillId="0" borderId="0" xfId="0" applyFont="1" applyAlignment="1">
      <alignment horizontal="center" vertical="center"/>
    </xf>
    <xf numFmtId="0" fontId="33" fillId="0" borderId="13" xfId="0" applyFont="1" applyBorder="1" applyAlignment="1">
      <alignment vertical="center"/>
    </xf>
    <xf numFmtId="0" fontId="33" fillId="0" borderId="0" xfId="0" applyFont="1" applyAlignment="1">
      <alignment vertical="center"/>
    </xf>
    <xf numFmtId="0" fontId="20" fillId="8" borderId="4" xfId="3" applyFont="1" applyFill="1" applyBorder="1" applyAlignment="1" applyProtection="1">
      <alignment horizontal="center" vertical="center" wrapText="1"/>
      <protection hidden="1"/>
    </xf>
    <xf numFmtId="0" fontId="20" fillId="8" borderId="1" xfId="3" applyFont="1" applyFill="1" applyBorder="1" applyAlignment="1" applyProtection="1">
      <alignment horizontal="left" vertical="center"/>
      <protection hidden="1"/>
    </xf>
    <xf numFmtId="0" fontId="20" fillId="8" borderId="1" xfId="3" applyFont="1" applyFill="1" applyBorder="1" applyAlignment="1" applyProtection="1">
      <alignment horizontal="center" vertical="center"/>
      <protection hidden="1"/>
    </xf>
    <xf numFmtId="0" fontId="20" fillId="8" borderId="1" xfId="3" applyFont="1" applyFill="1" applyBorder="1" applyAlignment="1" applyProtection="1">
      <alignment horizontal="left" vertical="center" wrapText="1"/>
      <protection hidden="1"/>
    </xf>
    <xf numFmtId="0" fontId="20" fillId="8" borderId="1" xfId="3" applyFont="1" applyFill="1" applyBorder="1" applyAlignment="1" applyProtection="1">
      <alignment horizontal="center" vertical="center" wrapText="1"/>
      <protection hidden="1"/>
    </xf>
    <xf numFmtId="0" fontId="20" fillId="8" borderId="1" xfId="3" applyFont="1" applyFill="1" applyBorder="1" applyAlignment="1" applyProtection="1">
      <alignment vertical="center" wrapText="1"/>
      <protection hidden="1"/>
    </xf>
    <xf numFmtId="4" fontId="20" fillId="8" borderId="1" xfId="5" applyNumberFormat="1" applyFont="1" applyFill="1" applyBorder="1" applyAlignment="1" applyProtection="1">
      <alignment vertical="center" wrapText="1"/>
      <protection hidden="1"/>
    </xf>
    <xf numFmtId="0" fontId="24" fillId="0" borderId="13" xfId="0" applyFont="1" applyBorder="1" applyAlignment="1">
      <alignment vertical="center"/>
    </xf>
    <xf numFmtId="0" fontId="20" fillId="6" borderId="13" xfId="0" applyFont="1" applyFill="1" applyBorder="1" applyAlignment="1" applyProtection="1">
      <alignment vertical="center"/>
      <protection hidden="1"/>
    </xf>
    <xf numFmtId="0" fontId="24" fillId="6" borderId="14" xfId="0" applyFont="1" applyFill="1" applyBorder="1" applyAlignment="1" applyProtection="1">
      <alignment vertical="center"/>
      <protection hidden="1"/>
    </xf>
    <xf numFmtId="0" fontId="24" fillId="0" borderId="0" xfId="0" applyFont="1"/>
    <xf numFmtId="0" fontId="24" fillId="0" borderId="0" xfId="0" applyFont="1" applyAlignment="1">
      <alignment horizontal="center" vertical="center"/>
    </xf>
    <xf numFmtId="0" fontId="34" fillId="0" borderId="0" xfId="0" applyFont="1"/>
    <xf numFmtId="0" fontId="20" fillId="6" borderId="13" xfId="3" applyFont="1" applyFill="1" applyBorder="1" applyAlignment="1" applyProtection="1">
      <alignment vertical="top"/>
      <protection hidden="1"/>
    </xf>
    <xf numFmtId="0" fontId="20" fillId="6" borderId="0" xfId="3" applyFont="1" applyFill="1" applyAlignment="1" applyProtection="1">
      <alignment vertical="top"/>
      <protection hidden="1"/>
    </xf>
    <xf numFmtId="0" fontId="20" fillId="6" borderId="0" xfId="3" applyFont="1" applyFill="1" applyAlignment="1" applyProtection="1">
      <alignment horizontal="center" vertical="center"/>
      <protection hidden="1"/>
    </xf>
    <xf numFmtId="0" fontId="20" fillId="6" borderId="13" xfId="3" applyFont="1" applyFill="1" applyBorder="1" applyAlignment="1" applyProtection="1">
      <alignment vertical="center" wrapText="1"/>
      <protection hidden="1"/>
    </xf>
    <xf numFmtId="0" fontId="36" fillId="0" borderId="0" xfId="3" applyFont="1" applyAlignment="1" applyProtection="1">
      <alignment wrapText="1"/>
      <protection locked="0"/>
    </xf>
    <xf numFmtId="0" fontId="20" fillId="6" borderId="13" xfId="3" applyFont="1" applyFill="1" applyBorder="1" applyAlignment="1" applyProtection="1">
      <alignment vertical="center"/>
      <protection hidden="1"/>
    </xf>
    <xf numFmtId="0" fontId="20" fillId="6" borderId="0" xfId="3" applyFont="1" applyFill="1" applyAlignment="1" applyProtection="1">
      <alignment vertical="center"/>
      <protection hidden="1"/>
    </xf>
    <xf numFmtId="9" fontId="24" fillId="0" borderId="4" xfId="6" applyFont="1" applyBorder="1" applyAlignment="1" applyProtection="1">
      <alignment vertical="center" wrapText="1"/>
      <protection locked="0"/>
    </xf>
    <xf numFmtId="0" fontId="20" fillId="6" borderId="10" xfId="3" applyFont="1" applyFill="1" applyBorder="1" applyAlignment="1" applyProtection="1">
      <alignment vertical="center"/>
      <protection hidden="1"/>
    </xf>
    <xf numFmtId="0" fontId="20" fillId="6" borderId="6" xfId="3" applyFont="1" applyFill="1" applyBorder="1" applyAlignment="1" applyProtection="1">
      <alignment horizontal="left" vertical="center"/>
      <protection hidden="1"/>
    </xf>
    <xf numFmtId="0" fontId="20" fillId="6" borderId="6" xfId="3" applyFont="1" applyFill="1" applyBorder="1" applyAlignment="1" applyProtection="1">
      <alignment horizontal="center" vertical="center"/>
      <protection hidden="1"/>
    </xf>
    <xf numFmtId="0" fontId="20" fillId="6" borderId="6" xfId="3" applyFont="1" applyFill="1" applyBorder="1" applyAlignment="1" applyProtection="1">
      <alignment vertical="center"/>
      <protection hidden="1"/>
    </xf>
    <xf numFmtId="0" fontId="35" fillId="6" borderId="1" xfId="0" applyFont="1" applyFill="1" applyBorder="1" applyAlignment="1">
      <alignment horizontal="center" vertical="center"/>
    </xf>
    <xf numFmtId="0" fontId="24" fillId="11" borderId="1" xfId="0" applyFont="1" applyFill="1" applyBorder="1" applyAlignment="1">
      <alignment horizontal="center" vertical="center"/>
    </xf>
    <xf numFmtId="4" fontId="24" fillId="6" borderId="1" xfId="3" applyNumberFormat="1" applyFont="1" applyFill="1" applyBorder="1" applyAlignment="1" applyProtection="1">
      <alignment vertical="center"/>
      <protection hidden="1"/>
    </xf>
    <xf numFmtId="0" fontId="20" fillId="12" borderId="3" xfId="0" applyFont="1" applyFill="1" applyBorder="1" applyAlignment="1" applyProtection="1">
      <alignment vertical="center"/>
      <protection hidden="1"/>
    </xf>
    <xf numFmtId="0" fontId="20" fillId="12" borderId="5" xfId="0" applyFont="1" applyFill="1" applyBorder="1" applyAlignment="1" applyProtection="1">
      <alignment horizontal="center" vertical="center"/>
      <protection hidden="1"/>
    </xf>
    <xf numFmtId="0" fontId="20" fillId="12" borderId="5" xfId="0" applyFont="1" applyFill="1" applyBorder="1" applyAlignment="1" applyProtection="1">
      <alignment vertical="center"/>
      <protection hidden="1"/>
    </xf>
    <xf numFmtId="4" fontId="20" fillId="12" borderId="4" xfId="0" applyNumberFormat="1" applyFont="1" applyFill="1" applyBorder="1" applyAlignment="1" applyProtection="1">
      <alignment vertical="center"/>
      <protection hidden="1"/>
    </xf>
    <xf numFmtId="4" fontId="20" fillId="12" borderId="1" xfId="0" applyNumberFormat="1" applyFont="1" applyFill="1" applyBorder="1" applyAlignment="1" applyProtection="1">
      <alignment vertical="center"/>
      <protection hidden="1"/>
    </xf>
    <xf numFmtId="4" fontId="20" fillId="12" borderId="3" xfId="0" applyNumberFormat="1" applyFont="1" applyFill="1" applyBorder="1" applyAlignment="1" applyProtection="1">
      <alignment vertical="center"/>
      <protection hidden="1"/>
    </xf>
    <xf numFmtId="4" fontId="20" fillId="12" borderId="7" xfId="0" applyNumberFormat="1" applyFont="1" applyFill="1" applyBorder="1" applyAlignment="1" applyProtection="1">
      <alignment vertical="center"/>
      <protection hidden="1"/>
    </xf>
    <xf numFmtId="0" fontId="20" fillId="9" borderId="3" xfId="0" applyFont="1" applyFill="1" applyBorder="1" applyAlignment="1" applyProtection="1">
      <alignment vertical="center"/>
      <protection hidden="1"/>
    </xf>
    <xf numFmtId="0" fontId="20" fillId="9" borderId="5" xfId="0" applyFont="1" applyFill="1" applyBorder="1" applyAlignment="1" applyProtection="1">
      <alignment horizontal="center" vertical="center"/>
      <protection hidden="1"/>
    </xf>
    <xf numFmtId="0" fontId="20" fillId="9" borderId="5" xfId="0" applyFont="1" applyFill="1" applyBorder="1" applyAlignment="1" applyProtection="1">
      <alignment vertical="center"/>
      <protection hidden="1"/>
    </xf>
    <xf numFmtId="4" fontId="20" fillId="9" borderId="4" xfId="0" applyNumberFormat="1" applyFont="1" applyFill="1" applyBorder="1" applyAlignment="1" applyProtection="1">
      <alignment vertical="center"/>
      <protection hidden="1"/>
    </xf>
    <xf numFmtId="4" fontId="20" fillId="9" borderId="1" xfId="0" applyNumberFormat="1" applyFont="1" applyFill="1" applyBorder="1" applyAlignment="1" applyProtection="1">
      <alignment vertical="center"/>
      <protection hidden="1"/>
    </xf>
    <xf numFmtId="4" fontId="20" fillId="9" borderId="3" xfId="0" applyNumberFormat="1" applyFont="1" applyFill="1" applyBorder="1" applyAlignment="1" applyProtection="1">
      <alignment vertical="center"/>
      <protection hidden="1"/>
    </xf>
    <xf numFmtId="0" fontId="24" fillId="0" borderId="0" xfId="0" applyFont="1" applyAlignment="1">
      <alignment horizontal="left" vertical="center"/>
    </xf>
    <xf numFmtId="4" fontId="20" fillId="9" borderId="15" xfId="0" applyNumberFormat="1" applyFont="1" applyFill="1" applyBorder="1" applyAlignment="1" applyProtection="1">
      <alignment horizontal="right" vertical="center"/>
      <protection hidden="1"/>
    </xf>
    <xf numFmtId="10" fontId="4" fillId="0" borderId="1" xfId="0" applyNumberFormat="1" applyFont="1" applyBorder="1" applyAlignment="1" applyProtection="1">
      <alignment vertical="center"/>
      <protection hidden="1"/>
    </xf>
    <xf numFmtId="10" fontId="4" fillId="0" borderId="1" xfId="0" applyNumberFormat="1" applyFont="1" applyBorder="1" applyAlignment="1">
      <alignment vertical="center"/>
    </xf>
    <xf numFmtId="0" fontId="7" fillId="6" borderId="12" xfId="0" applyFont="1" applyFill="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27" fillId="4" borderId="5" xfId="0" applyFont="1" applyFill="1" applyBorder="1" applyAlignment="1" applyProtection="1">
      <alignment horizontal="left" vertical="center"/>
      <protection hidden="1"/>
    </xf>
    <xf numFmtId="2" fontId="9" fillId="0" borderId="2"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35" fillId="0" borderId="0" xfId="0" applyFont="1"/>
    <xf numFmtId="4" fontId="20" fillId="6" borderId="0" xfId="3" applyNumberFormat="1" applyFont="1" applyFill="1" applyAlignment="1" applyProtection="1">
      <alignment vertical="top"/>
      <protection hidden="1"/>
    </xf>
    <xf numFmtId="4" fontId="20" fillId="6" borderId="0" xfId="3" applyNumberFormat="1" applyFont="1" applyFill="1" applyAlignment="1" applyProtection="1">
      <alignment vertical="center"/>
      <protection hidden="1"/>
    </xf>
    <xf numFmtId="4" fontId="20" fillId="6" borderId="6" xfId="3" applyNumberFormat="1" applyFont="1" applyFill="1" applyBorder="1" applyAlignment="1" applyProtection="1">
      <alignment vertical="center"/>
      <protection hidden="1"/>
    </xf>
    <xf numFmtId="0" fontId="9" fillId="0" borderId="2" xfId="0" applyFont="1" applyBorder="1" applyAlignment="1">
      <alignment horizontal="left" vertical="center" wrapText="1"/>
    </xf>
    <xf numFmtId="0" fontId="5" fillId="6" borderId="3" xfId="0" applyFont="1" applyFill="1" applyBorder="1" applyAlignment="1" applyProtection="1">
      <alignment vertical="center" wrapText="1"/>
      <protection hidden="1"/>
    </xf>
    <xf numFmtId="0" fontId="0" fillId="0" borderId="4" xfId="0" applyBorder="1" applyAlignment="1">
      <alignment vertical="center"/>
    </xf>
    <xf numFmtId="0" fontId="28" fillId="6" borderId="13" xfId="0" applyFont="1" applyFill="1" applyBorder="1" applyAlignment="1" applyProtection="1">
      <alignment horizontal="left" vertical="center" wrapText="1"/>
      <protection hidden="1"/>
    </xf>
    <xf numFmtId="0" fontId="28" fillId="6" borderId="0" xfId="0" applyFont="1" applyFill="1" applyAlignment="1" applyProtection="1">
      <alignment horizontal="left" vertical="center" wrapText="1"/>
      <protection hidden="1"/>
    </xf>
    <xf numFmtId="0" fontId="28" fillId="6" borderId="14" xfId="0" applyFont="1" applyFill="1" applyBorder="1" applyAlignment="1" applyProtection="1">
      <alignment horizontal="left" vertical="center" wrapText="1"/>
      <protection hidden="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6" borderId="13" xfId="0" applyFont="1" applyFill="1" applyBorder="1" applyAlignment="1" applyProtection="1">
      <alignment vertical="center"/>
      <protection hidden="1"/>
    </xf>
    <xf numFmtId="0" fontId="6" fillId="6" borderId="0" xfId="0" applyFont="1" applyFill="1" applyAlignment="1" applyProtection="1">
      <alignment vertical="center"/>
      <protection hidden="1"/>
    </xf>
    <xf numFmtId="0" fontId="5" fillId="8" borderId="3" xfId="0" applyFont="1" applyFill="1" applyBorder="1" applyAlignment="1" applyProtection="1">
      <alignment horizontal="center" vertical="center" wrapText="1"/>
      <protection hidden="1"/>
    </xf>
    <xf numFmtId="0" fontId="5" fillId="8" borderId="4" xfId="0" applyFont="1" applyFill="1" applyBorder="1" applyAlignment="1" applyProtection="1">
      <alignment horizontal="center" vertical="center" wrapText="1"/>
      <protection hidden="1"/>
    </xf>
    <xf numFmtId="0" fontId="28" fillId="6" borderId="10" xfId="0" applyFont="1" applyFill="1" applyBorder="1" applyAlignment="1" applyProtection="1">
      <alignment horizontal="left" vertical="center" wrapText="1"/>
      <protection hidden="1"/>
    </xf>
    <xf numFmtId="0" fontId="28" fillId="6" borderId="6" xfId="0" applyFont="1" applyFill="1" applyBorder="1" applyAlignment="1" applyProtection="1">
      <alignment horizontal="left" vertical="center" wrapText="1"/>
      <protection hidden="1"/>
    </xf>
    <xf numFmtId="0" fontId="28" fillId="6" borderId="11" xfId="0" applyFont="1" applyFill="1" applyBorder="1" applyAlignment="1" applyProtection="1">
      <alignment horizontal="left" vertical="center" wrapText="1"/>
      <protection hidden="1"/>
    </xf>
    <xf numFmtId="0" fontId="20" fillId="8" borderId="3" xfId="3" applyFont="1" applyFill="1" applyBorder="1" applyAlignment="1" applyProtection="1">
      <alignment horizontal="center" vertical="center" wrapText="1"/>
      <protection hidden="1"/>
    </xf>
    <xf numFmtId="0" fontId="20" fillId="8" borderId="4" xfId="3" applyFont="1" applyFill="1" applyBorder="1" applyAlignment="1" applyProtection="1">
      <alignment horizontal="center" vertical="center" wrapText="1"/>
      <protection hidden="1"/>
    </xf>
  </cellXfs>
  <cellStyles count="9">
    <cellStyle name="Euro" xfId="1"/>
    <cellStyle name="Komma 2" xfId="5"/>
    <cellStyle name="Prozent" xfId="6" builtinId="5"/>
    <cellStyle name="Standard" xfId="0" builtinId="0"/>
    <cellStyle name="Standard 2" xfId="2"/>
    <cellStyle name="Standard 3" xfId="3"/>
    <cellStyle name="Standard 3 7" xfId="8"/>
    <cellStyle name="Standard 4" xfId="7"/>
    <cellStyle name="Währung 2" xfId="4"/>
  </cellStyles>
  <dxfs count="15">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99CC"/>
      <color rgb="FFF8AC26"/>
      <color rgb="FF7BF3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73" dropStyle="combo" dx="16" fmlaLink="$B$8" fmlaRange="$M$7:$M$8" noThreeD="1" sel="1" val="0"/>
</file>

<file path=xl/ctrlProps/ctrlProp2.xml><?xml version="1.0" encoding="utf-8"?>
<formControlPr xmlns="http://schemas.microsoft.com/office/spreadsheetml/2009/9/main" objectType="Drop" dropLines="73" dropStyle="combo" dx="16" fmlaLink="$B$12" fmlaRange="$M$7:$M$8"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xdr:row>
          <xdr:rowOff>47625</xdr:rowOff>
        </xdr:from>
        <xdr:to>
          <xdr:col>1</xdr:col>
          <xdr:colOff>523875</xdr:colOff>
          <xdr:row>7</xdr:row>
          <xdr:rowOff>257175</xdr:rowOff>
        </xdr:to>
        <xdr:sp macro="" textlink="">
          <xdr:nvSpPr>
            <xdr:cNvPr id="26625" name="Drop Down 1" hidden="1">
              <a:extLst>
                <a:ext uri="{63B3BB69-23CF-44E3-9099-C40C66FF867C}">
                  <a14:compatExt spid="_x0000_s26625"/>
                </a:ext>
                <a:ext uri="{FF2B5EF4-FFF2-40B4-BE49-F238E27FC236}">
                  <a16:creationId xmlns:a16="http://schemas.microsoft.com/office/drawing/2014/main" id="{00000000-0008-0000-0B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47625</xdr:rowOff>
        </xdr:from>
        <xdr:to>
          <xdr:col>1</xdr:col>
          <xdr:colOff>533400</xdr:colOff>
          <xdr:row>12</xdr:row>
          <xdr:rowOff>9525</xdr:rowOff>
        </xdr:to>
        <xdr:sp macro="" textlink="">
          <xdr:nvSpPr>
            <xdr:cNvPr id="26631" name="Drop Down 1" hidden="1">
              <a:extLst>
                <a:ext uri="{63B3BB69-23CF-44E3-9099-C40C66FF867C}">
                  <a14:compatExt spid="_x0000_s26631"/>
                </a:ext>
                <a:ext uri="{FF2B5EF4-FFF2-40B4-BE49-F238E27FC236}">
                  <a16:creationId xmlns:a16="http://schemas.microsoft.com/office/drawing/2014/main" id="{00000000-0008-0000-0B00-000007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topLeftCell="A31" zoomScaleNormal="100" workbookViewId="0">
      <selection activeCell="A70" sqref="A70"/>
    </sheetView>
  </sheetViews>
  <sheetFormatPr baseColWidth="10" defaultColWidth="11.42578125" defaultRowHeight="12.75"/>
  <cols>
    <col min="1" max="1" width="55.5703125" style="1" customWidth="1"/>
    <col min="2" max="2" width="40.5703125" style="1" customWidth="1"/>
    <col min="3" max="3" width="11.42578125" style="1"/>
    <col min="4" max="5" width="11.42578125" style="181"/>
    <col min="6" max="6" width="11.42578125" style="130"/>
    <col min="7" max="9" width="11.42578125" style="181"/>
    <col min="10" max="16384" width="11.42578125" style="1"/>
  </cols>
  <sheetData>
    <row r="1" spans="1:2" ht="24.95" customHeight="1">
      <c r="A1" s="118" t="s">
        <v>1006</v>
      </c>
      <c r="B1" s="114"/>
    </row>
    <row r="2" spans="1:2" ht="20.100000000000001" customHeight="1">
      <c r="A2" s="75" t="s">
        <v>0</v>
      </c>
      <c r="B2" s="37"/>
    </row>
    <row r="3" spans="1:2" ht="20.100000000000001" customHeight="1">
      <c r="A3" s="117" t="s">
        <v>180</v>
      </c>
      <c r="B3" s="37"/>
    </row>
    <row r="4" spans="1:2" ht="9.9499999999999993" customHeight="1">
      <c r="A4" s="131"/>
      <c r="B4" s="132"/>
    </row>
    <row r="5" spans="1:2" ht="30" customHeight="1">
      <c r="A5" s="115" t="s">
        <v>162</v>
      </c>
      <c r="B5" s="116"/>
    </row>
    <row r="6" spans="1:2">
      <c r="A6" s="77" t="s">
        <v>118</v>
      </c>
      <c r="B6" s="154"/>
    </row>
    <row r="7" spans="1:2">
      <c r="A7" s="77" t="s">
        <v>194</v>
      </c>
      <c r="B7" s="154"/>
    </row>
    <row r="8" spans="1:2">
      <c r="A8" s="77" t="s">
        <v>50</v>
      </c>
      <c r="B8" s="154"/>
    </row>
    <row r="9" spans="1:2">
      <c r="A9" s="77" t="s">
        <v>116</v>
      </c>
      <c r="B9" s="154"/>
    </row>
    <row r="10" spans="1:2">
      <c r="A10" s="77" t="s">
        <v>117</v>
      </c>
      <c r="B10" s="154"/>
    </row>
    <row r="11" spans="1:2">
      <c r="A11" s="77" t="s">
        <v>48</v>
      </c>
      <c r="B11" s="154"/>
    </row>
    <row r="12" spans="1:2">
      <c r="A12" s="77" t="s">
        <v>49</v>
      </c>
      <c r="B12" s="154"/>
    </row>
    <row r="13" spans="1:2">
      <c r="A13" s="77" t="s">
        <v>161</v>
      </c>
      <c r="B13" s="154"/>
    </row>
    <row r="14" spans="1:2" ht="9.9499999999999993" customHeight="1">
      <c r="A14" s="78"/>
      <c r="B14" s="5"/>
    </row>
    <row r="15" spans="1:2" ht="30" customHeight="1">
      <c r="A15" s="145" t="s">
        <v>163</v>
      </c>
      <c r="B15" s="152"/>
    </row>
    <row r="16" spans="1:2" ht="20.100000000000001" customHeight="1">
      <c r="A16" s="74" t="s">
        <v>164</v>
      </c>
      <c r="B16" s="82"/>
    </row>
    <row r="17" spans="1:6">
      <c r="A17" s="77" t="s">
        <v>165</v>
      </c>
      <c r="B17" s="154"/>
      <c r="F17" s="130" t="s">
        <v>155</v>
      </c>
    </row>
    <row r="18" spans="1:6" ht="76.5">
      <c r="A18" s="185" t="s">
        <v>247</v>
      </c>
      <c r="B18" s="154"/>
    </row>
    <row r="19" spans="1:6">
      <c r="A19" s="77" t="s">
        <v>248</v>
      </c>
      <c r="B19" s="154"/>
      <c r="F19" s="130" t="s">
        <v>236</v>
      </c>
    </row>
    <row r="20" spans="1:6">
      <c r="A20" s="77" t="s">
        <v>255</v>
      </c>
      <c r="B20" s="154"/>
      <c r="F20" s="130" t="s">
        <v>188</v>
      </c>
    </row>
    <row r="21" spans="1:6">
      <c r="A21" s="77" t="s">
        <v>249</v>
      </c>
      <c r="B21" s="154"/>
    </row>
    <row r="22" spans="1:6">
      <c r="A22" s="77" t="s">
        <v>250</v>
      </c>
      <c r="B22" s="154"/>
    </row>
    <row r="23" spans="1:6">
      <c r="A23" s="77" t="s">
        <v>169</v>
      </c>
      <c r="B23" s="154"/>
    </row>
    <row r="24" spans="1:6" ht="9.9499999999999993" customHeight="1">
      <c r="A24" s="78"/>
      <c r="B24" s="5"/>
      <c r="F24" s="130" t="s">
        <v>155</v>
      </c>
    </row>
    <row r="25" spans="1:6" ht="30" customHeight="1">
      <c r="A25" s="145" t="s">
        <v>241</v>
      </c>
      <c r="B25" s="152"/>
      <c r="F25" s="130" t="s">
        <v>156</v>
      </c>
    </row>
    <row r="26" spans="1:6" ht="87.75" customHeight="1">
      <c r="A26" s="245" t="s">
        <v>243</v>
      </c>
      <c r="B26" s="246"/>
      <c r="F26" s="130" t="s">
        <v>189</v>
      </c>
    </row>
    <row r="27" spans="1:6">
      <c r="A27" s="77" t="s">
        <v>174</v>
      </c>
      <c r="B27" s="154"/>
    </row>
    <row r="28" spans="1:6">
      <c r="A28" s="77" t="s">
        <v>166</v>
      </c>
      <c r="B28" s="154"/>
    </row>
    <row r="29" spans="1:6">
      <c r="A29" s="77" t="s">
        <v>170</v>
      </c>
      <c r="B29" s="154"/>
    </row>
    <row r="30" spans="1:6">
      <c r="A30" s="77" t="s">
        <v>201</v>
      </c>
      <c r="B30" s="183"/>
    </row>
    <row r="31" spans="1:6">
      <c r="A31" s="77" t="s">
        <v>242</v>
      </c>
      <c r="B31" s="182"/>
    </row>
    <row r="32" spans="1:6" ht="9.9499999999999993" customHeight="1">
      <c r="A32" s="74"/>
      <c r="B32" s="37"/>
    </row>
    <row r="33" spans="1:6">
      <c r="A33" s="77" t="s">
        <v>174</v>
      </c>
      <c r="B33" s="154"/>
    </row>
    <row r="34" spans="1:6">
      <c r="A34" s="77" t="s">
        <v>166</v>
      </c>
      <c r="B34" s="154"/>
    </row>
    <row r="35" spans="1:6">
      <c r="A35" s="77" t="s">
        <v>170</v>
      </c>
      <c r="B35" s="154"/>
    </row>
    <row r="36" spans="1:6">
      <c r="A36" s="77" t="s">
        <v>201</v>
      </c>
      <c r="B36" s="183"/>
    </row>
    <row r="37" spans="1:6">
      <c r="A37" s="77" t="s">
        <v>242</v>
      </c>
      <c r="B37" s="182"/>
    </row>
    <row r="38" spans="1:6" ht="9.9499999999999993" customHeight="1">
      <c r="A38" s="74"/>
      <c r="B38" s="37"/>
    </row>
    <row r="39" spans="1:6">
      <c r="A39" s="77" t="s">
        <v>174</v>
      </c>
      <c r="B39" s="154"/>
    </row>
    <row r="40" spans="1:6">
      <c r="A40" s="77" t="s">
        <v>166</v>
      </c>
      <c r="B40" s="154"/>
    </row>
    <row r="41" spans="1:6">
      <c r="A41" s="77" t="s">
        <v>170</v>
      </c>
      <c r="B41" s="154"/>
    </row>
    <row r="42" spans="1:6">
      <c r="A42" s="77" t="s">
        <v>201</v>
      </c>
      <c r="B42" s="183"/>
    </row>
    <row r="43" spans="1:6">
      <c r="A43" s="77" t="s">
        <v>242</v>
      </c>
      <c r="B43" s="182"/>
    </row>
    <row r="44" spans="1:6" ht="9.9499999999999993" customHeight="1">
      <c r="A44" s="78"/>
      <c r="B44" s="5"/>
    </row>
    <row r="45" spans="1:6" ht="30" customHeight="1">
      <c r="A45" s="145" t="s">
        <v>258</v>
      </c>
      <c r="B45" s="152"/>
      <c r="F45" s="130" t="s">
        <v>156</v>
      </c>
    </row>
    <row r="46" spans="1:6" ht="58.5" customHeight="1">
      <c r="A46" s="245" t="s">
        <v>244</v>
      </c>
      <c r="B46" s="246"/>
      <c r="F46" s="130" t="s">
        <v>189</v>
      </c>
    </row>
    <row r="47" spans="1:6">
      <c r="A47" s="77" t="s">
        <v>174</v>
      </c>
      <c r="B47" s="154"/>
    </row>
    <row r="48" spans="1:6">
      <c r="A48" s="77" t="s">
        <v>166</v>
      </c>
      <c r="B48" s="154"/>
    </row>
    <row r="49" spans="1:2">
      <c r="A49" s="77" t="s">
        <v>170</v>
      </c>
      <c r="B49" s="154"/>
    </row>
    <row r="50" spans="1:2">
      <c r="A50" s="77" t="s">
        <v>201</v>
      </c>
      <c r="B50" s="183"/>
    </row>
    <row r="51" spans="1:2">
      <c r="A51" s="77" t="s">
        <v>242</v>
      </c>
      <c r="B51" s="182"/>
    </row>
    <row r="52" spans="1:2" ht="9.9499999999999993" customHeight="1">
      <c r="A52" s="74"/>
      <c r="B52" s="37"/>
    </row>
    <row r="53" spans="1:2">
      <c r="A53" s="77" t="s">
        <v>174</v>
      </c>
      <c r="B53" s="154"/>
    </row>
    <row r="54" spans="1:2">
      <c r="A54" s="77" t="s">
        <v>166</v>
      </c>
      <c r="B54" s="154"/>
    </row>
    <row r="55" spans="1:2">
      <c r="A55" s="77" t="s">
        <v>170</v>
      </c>
      <c r="B55" s="154"/>
    </row>
    <row r="56" spans="1:2">
      <c r="A56" s="77" t="s">
        <v>201</v>
      </c>
      <c r="B56" s="183"/>
    </row>
    <row r="57" spans="1:2">
      <c r="A57" s="77" t="s">
        <v>242</v>
      </c>
      <c r="B57" s="182"/>
    </row>
    <row r="58" spans="1:2" ht="9.9499999999999993" customHeight="1">
      <c r="A58" s="74"/>
      <c r="B58" s="37"/>
    </row>
    <row r="59" spans="1:2">
      <c r="A59" s="77" t="s">
        <v>174</v>
      </c>
      <c r="B59" s="154"/>
    </row>
    <row r="60" spans="1:2">
      <c r="A60" s="77" t="s">
        <v>166</v>
      </c>
      <c r="B60" s="154"/>
    </row>
    <row r="61" spans="1:2">
      <c r="A61" s="77" t="s">
        <v>170</v>
      </c>
      <c r="B61" s="154"/>
    </row>
    <row r="62" spans="1:2">
      <c r="A62" s="77" t="s">
        <v>201</v>
      </c>
      <c r="B62" s="183"/>
    </row>
    <row r="63" spans="1:2">
      <c r="A63" s="77" t="s">
        <v>242</v>
      </c>
      <c r="B63" s="182"/>
    </row>
    <row r="64" spans="1:2" ht="9.9499999999999993" customHeight="1">
      <c r="A64" s="78"/>
      <c r="B64" s="5"/>
    </row>
    <row r="65" spans="1:2" ht="30" customHeight="1">
      <c r="A65" s="145" t="s">
        <v>167</v>
      </c>
      <c r="B65" s="152"/>
    </row>
    <row r="66" spans="1:2" ht="20.100000000000001" customHeight="1">
      <c r="A66" s="74" t="s">
        <v>168</v>
      </c>
      <c r="B66" s="82"/>
    </row>
    <row r="67" spans="1:2">
      <c r="A67" s="77" t="s">
        <v>1039</v>
      </c>
      <c r="B67" s="154"/>
    </row>
    <row r="68" spans="1:2">
      <c r="A68" s="77" t="s">
        <v>256</v>
      </c>
      <c r="B68" s="154"/>
    </row>
    <row r="69" spans="1:2">
      <c r="A69" s="77" t="s">
        <v>257</v>
      </c>
      <c r="B69" s="154"/>
    </row>
    <row r="70" spans="1:2">
      <c r="A70" s="77" t="s">
        <v>173</v>
      </c>
      <c r="B70" s="154"/>
    </row>
    <row r="71" spans="1:2">
      <c r="A71" s="77" t="s">
        <v>171</v>
      </c>
      <c r="B71" s="154"/>
    </row>
    <row r="72" spans="1:2">
      <c r="A72" s="77" t="s">
        <v>172</v>
      </c>
      <c r="B72" s="154"/>
    </row>
    <row r="73" spans="1:2" s="184" customFormat="1" ht="25.5">
      <c r="A73" s="185" t="s">
        <v>245</v>
      </c>
      <c r="B73" s="154"/>
    </row>
    <row r="74" spans="1:2" ht="9.9499999999999993" customHeight="1">
      <c r="A74" s="78"/>
      <c r="B74" s="5"/>
    </row>
    <row r="75" spans="1:2" ht="30" customHeight="1">
      <c r="A75" s="145" t="s">
        <v>176</v>
      </c>
      <c r="B75" s="152"/>
    </row>
    <row r="76" spans="1:2" ht="20.100000000000001" customHeight="1">
      <c r="A76" s="74" t="s">
        <v>175</v>
      </c>
      <c r="B76" s="82"/>
    </row>
    <row r="77" spans="1:2" ht="20.100000000000001" customHeight="1">
      <c r="A77" s="74" t="s">
        <v>178</v>
      </c>
      <c r="B77" s="82"/>
    </row>
    <row r="78" spans="1:2">
      <c r="A78" s="77" t="s">
        <v>233</v>
      </c>
      <c r="B78" s="154"/>
    </row>
    <row r="79" spans="1:2">
      <c r="A79" s="77" t="s">
        <v>234</v>
      </c>
      <c r="B79" s="154"/>
    </row>
    <row r="80" spans="1:2">
      <c r="A80" s="77" t="s">
        <v>235</v>
      </c>
      <c r="B80" s="154"/>
    </row>
    <row r="81" spans="1:2" ht="9.9499999999999993" customHeight="1">
      <c r="A81" s="78"/>
      <c r="B81" s="5"/>
    </row>
    <row r="82" spans="1:2">
      <c r="A82" s="77" t="s">
        <v>233</v>
      </c>
      <c r="B82" s="154"/>
    </row>
    <row r="83" spans="1:2">
      <c r="A83" s="77" t="s">
        <v>234</v>
      </c>
      <c r="B83" s="154"/>
    </row>
    <row r="84" spans="1:2">
      <c r="A84" s="77" t="s">
        <v>235</v>
      </c>
      <c r="B84" s="154"/>
    </row>
    <row r="85" spans="1:2" ht="9.9499999999999993" customHeight="1">
      <c r="A85" s="78"/>
      <c r="B85" s="5"/>
    </row>
    <row r="86" spans="1:2" ht="30" customHeight="1">
      <c r="A86" s="145" t="s">
        <v>187</v>
      </c>
      <c r="B86" s="152"/>
    </row>
    <row r="87" spans="1:2" ht="20.100000000000001" customHeight="1">
      <c r="A87" s="74" t="s">
        <v>192</v>
      </c>
      <c r="B87" s="82"/>
    </row>
    <row r="88" spans="1:2" ht="20.100000000000001" customHeight="1">
      <c r="A88" s="74" t="s">
        <v>193</v>
      </c>
      <c r="B88" s="82"/>
    </row>
    <row r="89" spans="1:2" ht="60" customHeight="1">
      <c r="A89" s="77" t="s">
        <v>190</v>
      </c>
      <c r="B89" s="155"/>
    </row>
    <row r="90" spans="1:2" ht="60" customHeight="1">
      <c r="A90" s="77" t="s">
        <v>191</v>
      </c>
      <c r="B90" s="155"/>
    </row>
  </sheetData>
  <sheetProtection algorithmName="SHA-512" hashValue="nJAUlSjwoWQCmu3tmZYh94lEvkRT0FIo5oJDkCublhmWy8n4vjbsepltvlViEQRwSXp4c1/2HcMuisQZqLOFbw==" saltValue="YejPb1L9/i97OQlB/NC9Mg==" spinCount="100000" sheet="1" objects="1" scenarios="1"/>
  <mergeCells count="2">
    <mergeCell ref="A46:B46"/>
    <mergeCell ref="A26:B26"/>
  </mergeCells>
  <conditionalFormatting sqref="A26">
    <cfRule type="expression" dxfId="14" priority="7">
      <formula>NOT(CELL("Schutz",A26))</formula>
    </cfRule>
  </conditionalFormatting>
  <conditionalFormatting sqref="A46">
    <cfRule type="expression" dxfId="13" priority="6">
      <formula>NOT(CELL("Schutz",A46))</formula>
    </cfRule>
  </conditionalFormatting>
  <conditionalFormatting sqref="A1:XFD25">
    <cfRule type="expression" dxfId="12" priority="1">
      <formula>NOT(CELL("Schutz",A1))</formula>
    </cfRule>
  </conditionalFormatting>
  <conditionalFormatting sqref="A47:XFD1048576">
    <cfRule type="expression" dxfId="11" priority="5">
      <formula>NOT(CELL("Schutz",A47))</formula>
    </cfRule>
  </conditionalFormatting>
  <conditionalFormatting sqref="C26:XFD26 A27:XFD45 C46:XFD46">
    <cfRule type="expression" dxfId="10" priority="16">
      <formula>NOT(CELL("Schutz",A26))</formula>
    </cfRule>
  </conditionalFormatting>
  <dataValidations disablePrompts="1" count="4">
    <dataValidation type="list" allowBlank="1" showInputMessage="1" showErrorMessage="1" sqref="B23">
      <formula1>$F$23:$F$26</formula1>
    </dataValidation>
    <dataValidation type="list" allowBlank="1" showInputMessage="1" showErrorMessage="1" sqref="B19:B20">
      <formula1>$F$16:$F$20</formula1>
    </dataValidation>
    <dataValidation type="list" allowBlank="1" showInputMessage="1" showErrorMessage="1" sqref="B73 B17:B18 B21:B22">
      <formula1>$F$24:$F$25</formula1>
    </dataValidation>
    <dataValidation type="whole" operator="greaterThan" allowBlank="1" showInputMessage="1" showErrorMessage="1" error="Fläche in Quadratmetern als ganze Zahl eintragen" promptTitle="Jahresreinigungsfläche" prompt="Fläche in Quadratmetern als ganze Zahl eintragen" sqref="B30 B36 B42 B50 B56 B62">
      <formula1>0</formula1>
    </dataValidation>
  </dataValidations>
  <printOptions horizontalCentered="1"/>
  <pageMargins left="0.31496062992125984" right="0.11811023622047245" top="0.59055118110236227" bottom="0.59055118110236227" header="0.39370078740157483" footer="0.39370078740157483"/>
  <pageSetup paperSize="9" fitToHeight="0" orientation="portrait" r:id="rId1"/>
  <headerFooter alignWithMargins="0"/>
  <rowBreaks count="1" manualBreakCount="1">
    <brk id="74"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M51"/>
  <sheetViews>
    <sheetView tabSelected="1" zoomScaleNormal="100" workbookViewId="0">
      <selection activeCell="N9" sqref="N9"/>
    </sheetView>
  </sheetViews>
  <sheetFormatPr baseColWidth="10" defaultColWidth="11.42578125" defaultRowHeight="12.75"/>
  <cols>
    <col min="1" max="1" width="30.5703125" style="1" customWidth="1"/>
    <col min="2" max="13" width="10.5703125" style="1" customWidth="1"/>
    <col min="14" max="16384" width="11.42578125" style="1"/>
  </cols>
  <sheetData>
    <row r="1" spans="1:13" ht="24.95" customHeight="1">
      <c r="A1" s="118" t="str">
        <f>Auftraggeber</f>
        <v>Stadt Heidenau</v>
      </c>
      <c r="B1" s="120"/>
      <c r="C1" s="120"/>
      <c r="D1" s="120"/>
      <c r="E1" s="120"/>
      <c r="F1" s="120"/>
      <c r="G1" s="120"/>
      <c r="H1" s="120"/>
      <c r="I1" s="120"/>
      <c r="J1" s="120"/>
      <c r="K1" s="120"/>
      <c r="L1" s="120"/>
      <c r="M1" s="114"/>
    </row>
    <row r="2" spans="1:13" ht="20.100000000000001" customHeight="1">
      <c r="A2" s="75" t="str">
        <f>Leistungsgegenstand</f>
        <v>Ausschreibung der Gebäudereinigung</v>
      </c>
      <c r="B2" s="5"/>
      <c r="C2" s="4"/>
      <c r="D2" s="4"/>
      <c r="E2" s="4"/>
      <c r="F2" s="4"/>
      <c r="G2" s="4"/>
      <c r="H2" s="4"/>
      <c r="I2" s="4"/>
      <c r="J2" s="4"/>
      <c r="K2" s="4"/>
      <c r="L2" s="4"/>
      <c r="M2" s="38"/>
    </row>
    <row r="3" spans="1:13" ht="80.099999999999994" customHeight="1">
      <c r="A3" s="247" t="s">
        <v>179</v>
      </c>
      <c r="B3" s="248"/>
      <c r="C3" s="248"/>
      <c r="D3" s="248"/>
      <c r="E3" s="248"/>
      <c r="F3" s="248"/>
      <c r="G3" s="248"/>
      <c r="H3" s="248"/>
      <c r="I3" s="248"/>
      <c r="J3" s="248"/>
      <c r="K3" s="248"/>
      <c r="L3" s="248"/>
      <c r="M3" s="249"/>
    </row>
    <row r="4" spans="1:13" ht="9.9499999999999993" customHeight="1">
      <c r="A4" s="131"/>
      <c r="B4" s="133"/>
      <c r="C4" s="134"/>
      <c r="D4" s="134"/>
      <c r="E4" s="134"/>
      <c r="F4" s="134"/>
      <c r="G4" s="134"/>
      <c r="H4" s="134"/>
      <c r="I4" s="134"/>
      <c r="J4" s="134"/>
      <c r="K4" s="134"/>
      <c r="L4" s="134"/>
      <c r="M4" s="135"/>
    </row>
    <row r="5" spans="1:13" ht="30" customHeight="1">
      <c r="A5" s="145" t="s">
        <v>177</v>
      </c>
      <c r="B5" s="146"/>
      <c r="C5" s="146"/>
      <c r="D5" s="146"/>
      <c r="E5" s="146"/>
      <c r="F5" s="146"/>
      <c r="G5" s="146"/>
      <c r="H5" s="146"/>
      <c r="I5" s="146"/>
      <c r="J5" s="146"/>
      <c r="K5" s="146"/>
      <c r="L5" s="146"/>
      <c r="M5" s="147"/>
    </row>
    <row r="6" spans="1:13" ht="9.9499999999999993" customHeight="1">
      <c r="A6" s="252"/>
      <c r="B6" s="253"/>
      <c r="C6" s="253"/>
      <c r="D6" s="253"/>
      <c r="E6" s="253"/>
      <c r="F6" s="253"/>
      <c r="G6" s="253"/>
      <c r="H6" s="76"/>
      <c r="I6" s="76"/>
      <c r="J6" s="76"/>
      <c r="K6" s="76"/>
      <c r="L6" s="76"/>
      <c r="M6" s="82"/>
    </row>
    <row r="7" spans="1:13" ht="39.950000000000003" customHeight="1">
      <c r="A7" s="83"/>
      <c r="B7" s="254" t="s">
        <v>183</v>
      </c>
      <c r="C7" s="255"/>
      <c r="D7" s="254" t="s">
        <v>1036</v>
      </c>
      <c r="E7" s="255"/>
      <c r="F7" s="250" t="s">
        <v>134</v>
      </c>
      <c r="G7" s="251"/>
      <c r="H7" s="250" t="s">
        <v>182</v>
      </c>
      <c r="I7" s="251"/>
      <c r="J7" s="250" t="s">
        <v>1037</v>
      </c>
      <c r="K7" s="251"/>
      <c r="L7" s="250" t="s">
        <v>111</v>
      </c>
      <c r="M7" s="251"/>
    </row>
    <row r="8" spans="1:13">
      <c r="A8" s="83"/>
      <c r="B8" s="84"/>
      <c r="C8" s="84"/>
      <c r="D8" s="84"/>
      <c r="E8" s="84"/>
      <c r="F8" s="85"/>
      <c r="G8" s="85"/>
      <c r="H8" s="85"/>
      <c r="I8" s="85"/>
      <c r="J8" s="85"/>
      <c r="K8" s="85"/>
      <c r="L8" s="85"/>
      <c r="M8" s="86"/>
    </row>
    <row r="9" spans="1:13" ht="15" customHeight="1">
      <c r="A9" s="87" t="s">
        <v>1</v>
      </c>
      <c r="B9" s="88">
        <v>1</v>
      </c>
      <c r="C9" s="89">
        <v>13.5</v>
      </c>
      <c r="D9" s="88">
        <v>1</v>
      </c>
      <c r="E9" s="89">
        <v>13.5</v>
      </c>
      <c r="F9" s="90">
        <v>1</v>
      </c>
      <c r="G9" s="156"/>
      <c r="H9" s="90">
        <v>1</v>
      </c>
      <c r="I9" s="156"/>
      <c r="J9" s="90">
        <v>1</v>
      </c>
      <c r="K9" s="89">
        <v>14.25</v>
      </c>
      <c r="L9" s="90">
        <v>1</v>
      </c>
      <c r="M9" s="156"/>
    </row>
    <row r="10" spans="1:13" ht="9.9499999999999993" customHeight="1">
      <c r="A10" s="83"/>
      <c r="B10" s="84"/>
      <c r="C10" s="84"/>
      <c r="D10" s="84"/>
      <c r="E10" s="84"/>
      <c r="F10" s="85"/>
      <c r="G10" s="85"/>
      <c r="H10" s="85"/>
      <c r="I10" s="85"/>
      <c r="J10" s="85"/>
      <c r="K10" s="85"/>
      <c r="L10" s="85"/>
      <c r="M10" s="86"/>
    </row>
    <row r="11" spans="1:13">
      <c r="A11" s="91" t="s">
        <v>2</v>
      </c>
      <c r="B11" s="92"/>
      <c r="C11" s="93"/>
      <c r="D11" s="92"/>
      <c r="E11" s="93"/>
      <c r="F11" s="94"/>
      <c r="G11" s="95"/>
      <c r="H11" s="94"/>
      <c r="I11" s="95"/>
      <c r="J11" s="94"/>
      <c r="K11" s="95"/>
      <c r="L11" s="94"/>
      <c r="M11" s="95"/>
    </row>
    <row r="12" spans="1:13">
      <c r="A12" s="96" t="s">
        <v>3</v>
      </c>
      <c r="B12" s="97"/>
      <c r="C12" s="98"/>
      <c r="D12" s="97"/>
      <c r="E12" s="98"/>
      <c r="F12" s="99"/>
      <c r="G12" s="100"/>
      <c r="H12" s="99"/>
      <c r="I12" s="100"/>
      <c r="J12" s="99"/>
      <c r="K12" s="100"/>
      <c r="L12" s="99"/>
      <c r="M12" s="100"/>
    </row>
    <row r="13" spans="1:13">
      <c r="A13" s="101" t="s">
        <v>4</v>
      </c>
      <c r="B13" s="157"/>
      <c r="C13" s="102">
        <f>C$9*B13</f>
        <v>0</v>
      </c>
      <c r="D13" s="157"/>
      <c r="E13" s="102">
        <f>E$9*D13</f>
        <v>0</v>
      </c>
      <c r="F13" s="157"/>
      <c r="G13" s="102">
        <f>G$9*F13</f>
        <v>0</v>
      </c>
      <c r="H13" s="157"/>
      <c r="I13" s="102">
        <f>I$9*H13</f>
        <v>0</v>
      </c>
      <c r="J13" s="157"/>
      <c r="K13" s="102">
        <f>K$9*J13</f>
        <v>0</v>
      </c>
      <c r="L13" s="157"/>
      <c r="M13" s="102">
        <f>M$9*L13</f>
        <v>0</v>
      </c>
    </row>
    <row r="14" spans="1:13">
      <c r="A14" s="101" t="s">
        <v>96</v>
      </c>
      <c r="B14" s="157"/>
      <c r="C14" s="102">
        <f>C$9*B14</f>
        <v>0</v>
      </c>
      <c r="D14" s="157"/>
      <c r="E14" s="102">
        <f>E$9*D14</f>
        <v>0</v>
      </c>
      <c r="F14" s="157"/>
      <c r="G14" s="102">
        <f>G$9*F14</f>
        <v>0</v>
      </c>
      <c r="H14" s="157"/>
      <c r="I14" s="102">
        <f>I$9*H14</f>
        <v>0</v>
      </c>
      <c r="J14" s="157"/>
      <c r="K14" s="102">
        <f>K$9*J14</f>
        <v>0</v>
      </c>
      <c r="L14" s="157"/>
      <c r="M14" s="102">
        <f>M$9*L14</f>
        <v>0</v>
      </c>
    </row>
    <row r="15" spans="1:13">
      <c r="A15" s="101" t="s">
        <v>105</v>
      </c>
      <c r="B15" s="157"/>
      <c r="C15" s="102">
        <f>C$9*B15</f>
        <v>0</v>
      </c>
      <c r="D15" s="157"/>
      <c r="E15" s="102">
        <f>E$9*D15</f>
        <v>0</v>
      </c>
      <c r="F15" s="157"/>
      <c r="G15" s="102">
        <f>G$9*F15</f>
        <v>0</v>
      </c>
      <c r="H15" s="157"/>
      <c r="I15" s="102">
        <f>I$9*H15</f>
        <v>0</v>
      </c>
      <c r="J15" s="157"/>
      <c r="K15" s="102">
        <f>K$9*J15</f>
        <v>0</v>
      </c>
      <c r="L15" s="157"/>
      <c r="M15" s="102">
        <f>M$9*L15</f>
        <v>0</v>
      </c>
    </row>
    <row r="16" spans="1:13">
      <c r="A16" s="101" t="s">
        <v>104</v>
      </c>
      <c r="B16" s="157"/>
      <c r="C16" s="102">
        <f>C$9*B16</f>
        <v>0</v>
      </c>
      <c r="D16" s="157"/>
      <c r="E16" s="102">
        <f>E$9*D16</f>
        <v>0</v>
      </c>
      <c r="F16" s="157"/>
      <c r="G16" s="102">
        <f>G$9*F16</f>
        <v>0</v>
      </c>
      <c r="H16" s="157"/>
      <c r="I16" s="102">
        <f>I$9*H16</f>
        <v>0</v>
      </c>
      <c r="J16" s="157"/>
      <c r="K16" s="102">
        <f>K$9*J16</f>
        <v>0</v>
      </c>
      <c r="L16" s="157"/>
      <c r="M16" s="102">
        <f>M$9*L16</f>
        <v>0</v>
      </c>
    </row>
    <row r="17" spans="1:13">
      <c r="A17" s="101" t="s">
        <v>5</v>
      </c>
      <c r="B17" s="157"/>
      <c r="C17" s="102">
        <f>C$9*B17</f>
        <v>0</v>
      </c>
      <c r="D17" s="157"/>
      <c r="E17" s="102">
        <f>E$9*D17</f>
        <v>0</v>
      </c>
      <c r="F17" s="157"/>
      <c r="G17" s="102">
        <f>G$9*F17</f>
        <v>0</v>
      </c>
      <c r="H17" s="157"/>
      <c r="I17" s="102">
        <f>I$9*H17</f>
        <v>0</v>
      </c>
      <c r="J17" s="157"/>
      <c r="K17" s="102">
        <f>K$9*J17</f>
        <v>0</v>
      </c>
      <c r="L17" s="157"/>
      <c r="M17" s="102">
        <f>M$9*L17</f>
        <v>0</v>
      </c>
    </row>
    <row r="18" spans="1:13" ht="20.25" customHeight="1">
      <c r="A18" s="119" t="s">
        <v>259</v>
      </c>
      <c r="B18" s="80"/>
      <c r="C18" s="80"/>
      <c r="D18" s="80"/>
      <c r="E18" s="80"/>
      <c r="F18" s="80"/>
      <c r="G18" s="80"/>
      <c r="H18" s="80"/>
      <c r="I18" s="80"/>
      <c r="J18" s="80"/>
      <c r="K18" s="80"/>
      <c r="L18" s="80"/>
      <c r="M18" s="81"/>
    </row>
    <row r="19" spans="1:13">
      <c r="A19" s="101" t="s">
        <v>6</v>
      </c>
      <c r="B19" s="157">
        <v>7.2999999999999995E-2</v>
      </c>
      <c r="C19" s="103">
        <f t="shared" ref="C19:C24" si="0">(C$9+SUM(C$13:C$17))*B19</f>
        <v>0.98549999999999993</v>
      </c>
      <c r="D19" s="157"/>
      <c r="E19" s="103">
        <f t="shared" ref="E19:E25" si="1">(E$9+SUM(E$13:E$17))*D19</f>
        <v>0</v>
      </c>
      <c r="F19" s="157">
        <v>7.2999999999999995E-2</v>
      </c>
      <c r="G19" s="103">
        <f t="shared" ref="G19:G24" si="2">(G$9+SUM(G$13:G$17))*F19</f>
        <v>0</v>
      </c>
      <c r="H19" s="157">
        <v>7.2999999999999995E-2</v>
      </c>
      <c r="I19" s="103">
        <f t="shared" ref="I19:I24" si="3">(I$9+SUM(I$13:I$17))*H19</f>
        <v>0</v>
      </c>
      <c r="J19" s="157">
        <v>7.2999999999999995E-2</v>
      </c>
      <c r="K19" s="103">
        <f t="shared" ref="K19:K24" si="4">(K$9+SUM(K$13:K$17))*J19</f>
        <v>1.0402499999999999</v>
      </c>
      <c r="L19" s="157">
        <v>7.2999999999999995E-2</v>
      </c>
      <c r="M19" s="103">
        <f t="shared" ref="M19:M24" si="5">(M$9+SUM(M$13:M$17))*L19</f>
        <v>0</v>
      </c>
    </row>
    <row r="20" spans="1:13">
      <c r="A20" s="101" t="s">
        <v>232</v>
      </c>
      <c r="B20" s="157"/>
      <c r="C20" s="103">
        <f t="shared" si="0"/>
        <v>0</v>
      </c>
      <c r="D20" s="157"/>
      <c r="E20" s="103">
        <f t="shared" ref="E20" si="6">(E$9+SUM(E$13:E$17))*D20</f>
        <v>0</v>
      </c>
      <c r="F20" s="157"/>
      <c r="G20" s="103">
        <f t="shared" si="2"/>
        <v>0</v>
      </c>
      <c r="H20" s="157"/>
      <c r="I20" s="103">
        <f t="shared" si="3"/>
        <v>0</v>
      </c>
      <c r="J20" s="157"/>
      <c r="K20" s="103">
        <f t="shared" si="4"/>
        <v>0</v>
      </c>
      <c r="L20" s="157"/>
      <c r="M20" s="103">
        <f t="shared" si="5"/>
        <v>0</v>
      </c>
    </row>
    <row r="21" spans="1:13">
      <c r="A21" s="101" t="s">
        <v>7</v>
      </c>
      <c r="B21" s="157">
        <v>9.2999999999999999E-2</v>
      </c>
      <c r="C21" s="103">
        <f t="shared" si="0"/>
        <v>1.2555000000000001</v>
      </c>
      <c r="D21" s="157"/>
      <c r="E21" s="103">
        <f t="shared" si="1"/>
        <v>0</v>
      </c>
      <c r="F21" s="157">
        <v>9.2999999999999999E-2</v>
      </c>
      <c r="G21" s="103">
        <f t="shared" si="2"/>
        <v>0</v>
      </c>
      <c r="H21" s="157">
        <v>9.2999999999999999E-2</v>
      </c>
      <c r="I21" s="103">
        <f t="shared" si="3"/>
        <v>0</v>
      </c>
      <c r="J21" s="157">
        <v>9.2999999999999999E-2</v>
      </c>
      <c r="K21" s="103">
        <f t="shared" si="4"/>
        <v>1.32525</v>
      </c>
      <c r="L21" s="157">
        <v>9.2999999999999999E-2</v>
      </c>
      <c r="M21" s="103">
        <f t="shared" si="5"/>
        <v>0</v>
      </c>
    </row>
    <row r="22" spans="1:13">
      <c r="A22" s="101" t="s">
        <v>8</v>
      </c>
      <c r="B22" s="157">
        <v>1.2999999999999999E-2</v>
      </c>
      <c r="C22" s="103">
        <f t="shared" si="0"/>
        <v>0.17549999999999999</v>
      </c>
      <c r="D22" s="157"/>
      <c r="E22" s="103">
        <f t="shared" si="1"/>
        <v>0</v>
      </c>
      <c r="F22" s="157">
        <v>1.2999999999999999E-2</v>
      </c>
      <c r="G22" s="103">
        <f t="shared" si="2"/>
        <v>0</v>
      </c>
      <c r="H22" s="157">
        <v>1.2999999999999999E-2</v>
      </c>
      <c r="I22" s="103">
        <f t="shared" si="3"/>
        <v>0</v>
      </c>
      <c r="J22" s="157">
        <v>1.2999999999999999E-2</v>
      </c>
      <c r="K22" s="103">
        <f t="shared" si="4"/>
        <v>0.18525</v>
      </c>
      <c r="L22" s="157">
        <v>1.2999999999999999E-2</v>
      </c>
      <c r="M22" s="103">
        <f t="shared" si="5"/>
        <v>0</v>
      </c>
    </row>
    <row r="23" spans="1:13">
      <c r="A23" s="101" t="s">
        <v>9</v>
      </c>
      <c r="B23" s="157">
        <v>1.2E-2</v>
      </c>
      <c r="C23" s="103">
        <f t="shared" si="0"/>
        <v>0.16200000000000001</v>
      </c>
      <c r="D23" s="158"/>
      <c r="E23" s="103">
        <f t="shared" si="1"/>
        <v>0</v>
      </c>
      <c r="F23" s="157">
        <v>1.2E-2</v>
      </c>
      <c r="G23" s="103">
        <f t="shared" si="2"/>
        <v>0</v>
      </c>
      <c r="H23" s="157">
        <v>1.2E-2</v>
      </c>
      <c r="I23" s="103">
        <f t="shared" si="3"/>
        <v>0</v>
      </c>
      <c r="J23" s="157">
        <v>1.2E-2</v>
      </c>
      <c r="K23" s="103">
        <f t="shared" si="4"/>
        <v>0.17100000000000001</v>
      </c>
      <c r="L23" s="157">
        <v>1.2E-2</v>
      </c>
      <c r="M23" s="103">
        <f t="shared" si="5"/>
        <v>0</v>
      </c>
    </row>
    <row r="24" spans="1:13">
      <c r="A24" s="101" t="s">
        <v>106</v>
      </c>
      <c r="B24" s="157"/>
      <c r="C24" s="103">
        <f t="shared" si="0"/>
        <v>0</v>
      </c>
      <c r="D24" s="157"/>
      <c r="E24" s="103">
        <f t="shared" si="1"/>
        <v>0</v>
      </c>
      <c r="F24" s="157"/>
      <c r="G24" s="103">
        <f t="shared" si="2"/>
        <v>0</v>
      </c>
      <c r="H24" s="157"/>
      <c r="I24" s="103">
        <f t="shared" si="3"/>
        <v>0</v>
      </c>
      <c r="J24" s="157"/>
      <c r="K24" s="103">
        <f t="shared" si="4"/>
        <v>0</v>
      </c>
      <c r="L24" s="157"/>
      <c r="M24" s="103">
        <f t="shared" si="5"/>
        <v>0</v>
      </c>
    </row>
    <row r="25" spans="1:13">
      <c r="A25" s="101" t="s">
        <v>107</v>
      </c>
      <c r="B25" s="103"/>
      <c r="C25" s="103"/>
      <c r="D25" s="157"/>
      <c r="E25" s="103">
        <f t="shared" si="1"/>
        <v>0</v>
      </c>
      <c r="F25" s="104"/>
      <c r="G25" s="104"/>
      <c r="H25" s="104"/>
      <c r="I25" s="104"/>
      <c r="J25" s="104"/>
      <c r="K25" s="104"/>
      <c r="L25" s="104"/>
      <c r="M25" s="104"/>
    </row>
    <row r="26" spans="1:13">
      <c r="A26" s="101" t="s">
        <v>97</v>
      </c>
      <c r="B26" s="157"/>
      <c r="C26" s="103">
        <f>C$9*B26</f>
        <v>0</v>
      </c>
      <c r="D26" s="157"/>
      <c r="E26" s="103">
        <f>E$9*D26</f>
        <v>0</v>
      </c>
      <c r="F26" s="157"/>
      <c r="G26" s="103">
        <f>G$9*F26</f>
        <v>0</v>
      </c>
      <c r="H26" s="157"/>
      <c r="I26" s="103">
        <f>I$9*H26</f>
        <v>0</v>
      </c>
      <c r="J26" s="157"/>
      <c r="K26" s="103">
        <f>K$9*J26</f>
        <v>0</v>
      </c>
      <c r="L26" s="157"/>
      <c r="M26" s="103">
        <f>M$9*L26</f>
        <v>0</v>
      </c>
    </row>
    <row r="27" spans="1:13">
      <c r="A27" s="101" t="s">
        <v>10</v>
      </c>
      <c r="B27" s="157"/>
      <c r="C27" s="103">
        <f>C$9*B27</f>
        <v>0</v>
      </c>
      <c r="D27" s="157"/>
      <c r="E27" s="103">
        <f>E$9*D27</f>
        <v>0</v>
      </c>
      <c r="F27" s="157"/>
      <c r="G27" s="103">
        <f>G$9*F27</f>
        <v>0</v>
      </c>
      <c r="H27" s="157"/>
      <c r="I27" s="103">
        <f>I$9*H27</f>
        <v>0</v>
      </c>
      <c r="J27" s="157"/>
      <c r="K27" s="103">
        <f>K$9*J27</f>
        <v>0</v>
      </c>
      <c r="L27" s="157"/>
      <c r="M27" s="103">
        <f>M$9*L27</f>
        <v>0</v>
      </c>
    </row>
    <row r="28" spans="1:13">
      <c r="A28" s="101" t="s">
        <v>108</v>
      </c>
      <c r="B28" s="157">
        <v>5.9999999999999995E-4</v>
      </c>
      <c r="C28" s="103">
        <f>C$9*B28</f>
        <v>8.0999999999999996E-3</v>
      </c>
      <c r="D28" s="157">
        <v>5.9999999999999995E-4</v>
      </c>
      <c r="E28" s="103">
        <f>E$9*D28</f>
        <v>8.0999999999999996E-3</v>
      </c>
      <c r="F28" s="157">
        <v>5.9999999999999995E-4</v>
      </c>
      <c r="G28" s="103">
        <f>G$9*F28</f>
        <v>0</v>
      </c>
      <c r="H28" s="157">
        <v>5.9999999999999995E-4</v>
      </c>
      <c r="I28" s="103">
        <f>I$9*H28</f>
        <v>0</v>
      </c>
      <c r="J28" s="157">
        <v>5.9999999999999995E-4</v>
      </c>
      <c r="K28" s="103">
        <f>K$9*J28</f>
        <v>8.5499999999999986E-3</v>
      </c>
      <c r="L28" s="157">
        <v>5.9999999999999995E-4</v>
      </c>
      <c r="M28" s="103">
        <f>M$9*L28</f>
        <v>0</v>
      </c>
    </row>
    <row r="29" spans="1:13">
      <c r="A29" s="101" t="s">
        <v>11</v>
      </c>
      <c r="B29" s="157"/>
      <c r="C29" s="103">
        <f>C$9*B29</f>
        <v>0</v>
      </c>
      <c r="D29" s="157"/>
      <c r="E29" s="103">
        <f>E$9*D29</f>
        <v>0</v>
      </c>
      <c r="F29" s="157"/>
      <c r="G29" s="103">
        <f>G$9*F29</f>
        <v>0</v>
      </c>
      <c r="H29" s="157"/>
      <c r="I29" s="103">
        <f>I$9*H29</f>
        <v>0</v>
      </c>
      <c r="J29" s="157"/>
      <c r="K29" s="103">
        <f>K$9*J29</f>
        <v>0</v>
      </c>
      <c r="L29" s="157"/>
      <c r="M29" s="103">
        <f>M$9*L29</f>
        <v>0</v>
      </c>
    </row>
    <row r="30" spans="1:13" ht="25.5">
      <c r="A30" s="105" t="s">
        <v>12</v>
      </c>
      <c r="B30" s="88">
        <f>B9+SUM(B13:B17)+(SUM(B19:B24)*(100%+SUM(B13:B17)))+SUM(B26:B29)</f>
        <v>1.1916</v>
      </c>
      <c r="C30" s="106">
        <f>C$9*B30</f>
        <v>16.086600000000001</v>
      </c>
      <c r="D30" s="88">
        <f>D9+SUM(D13:D17)+(SUM(D19:D25)*(100%+SUM(D13:D17)))+SUM(D26:D29)</f>
        <v>1.0005999999999999</v>
      </c>
      <c r="E30" s="106">
        <f>E$9*D30</f>
        <v>13.508099999999999</v>
      </c>
      <c r="F30" s="90">
        <f>F9+SUM(F13:F17)+(SUM(F19:F24)*(100%+SUM(F13:F17)))+SUM(F26:F29)</f>
        <v>1.1916</v>
      </c>
      <c r="G30" s="106">
        <f>G$9*F30</f>
        <v>0</v>
      </c>
      <c r="H30" s="90">
        <f>H9+SUM(H13:H17)+(SUM(H19:H24)*(100%+SUM(H13:H17)))+SUM(H26:H29)</f>
        <v>1.1916</v>
      </c>
      <c r="I30" s="106">
        <f>I$9*H30</f>
        <v>0</v>
      </c>
      <c r="J30" s="90">
        <f>J9+SUM(J13:J17)+(SUM(J19:J24)*(100%+SUM(J13:J17)))+SUM(J26:J29)</f>
        <v>1.1916</v>
      </c>
      <c r="K30" s="106">
        <f>K$9*J30</f>
        <v>16.9803</v>
      </c>
      <c r="L30" s="90">
        <f>L9+SUM(L13:L17)+(SUM(L19:L24)*(100%+SUM(L13:L17)))+SUM(L26:L29)</f>
        <v>1.1916</v>
      </c>
      <c r="M30" s="106">
        <f>M$9*L30</f>
        <v>0</v>
      </c>
    </row>
    <row r="31" spans="1:13" ht="9.9499999999999993" customHeight="1">
      <c r="A31" s="83"/>
      <c r="B31" s="84"/>
      <c r="C31" s="84"/>
      <c r="D31" s="84"/>
      <c r="E31" s="84"/>
      <c r="F31" s="85"/>
      <c r="G31" s="85"/>
      <c r="H31" s="85"/>
      <c r="I31" s="85"/>
      <c r="J31" s="85"/>
      <c r="K31" s="85"/>
      <c r="L31" s="85"/>
      <c r="M31" s="86"/>
    </row>
    <row r="32" spans="1:13">
      <c r="A32" s="91" t="s">
        <v>13</v>
      </c>
      <c r="B32" s="92"/>
      <c r="C32" s="93"/>
      <c r="D32" s="92"/>
      <c r="E32" s="93"/>
      <c r="F32" s="94"/>
      <c r="G32" s="95"/>
      <c r="H32" s="94"/>
      <c r="I32" s="95"/>
      <c r="J32" s="94"/>
      <c r="K32" s="95"/>
      <c r="L32" s="94"/>
      <c r="M32" s="95"/>
    </row>
    <row r="33" spans="1:13">
      <c r="A33" s="101" t="s">
        <v>14</v>
      </c>
      <c r="B33" s="157"/>
      <c r="C33" s="103">
        <f>C$9*B33</f>
        <v>0</v>
      </c>
      <c r="D33" s="157"/>
      <c r="E33" s="103">
        <f>E$9*D33</f>
        <v>0</v>
      </c>
      <c r="F33" s="157"/>
      <c r="G33" s="103">
        <f>G$9*F33</f>
        <v>0</v>
      </c>
      <c r="H33" s="157"/>
      <c r="I33" s="103">
        <f>I$9*H33</f>
        <v>0</v>
      </c>
      <c r="J33" s="157"/>
      <c r="K33" s="103">
        <f>K$9*J33</f>
        <v>0</v>
      </c>
      <c r="L33" s="157"/>
      <c r="M33" s="103">
        <f>M$9*L33</f>
        <v>0</v>
      </c>
    </row>
    <row r="34" spans="1:13">
      <c r="A34" s="101" t="s">
        <v>15</v>
      </c>
      <c r="B34" s="157"/>
      <c r="C34" s="103">
        <f>C$9*B34</f>
        <v>0</v>
      </c>
      <c r="D34" s="157"/>
      <c r="E34" s="103">
        <f>E$9*D34</f>
        <v>0</v>
      </c>
      <c r="F34" s="157"/>
      <c r="G34" s="103">
        <f>G$9*F34</f>
        <v>0</v>
      </c>
      <c r="H34" s="157"/>
      <c r="I34" s="103">
        <f>I$9*H34</f>
        <v>0</v>
      </c>
      <c r="J34" s="157"/>
      <c r="K34" s="103">
        <f>K$9*J34</f>
        <v>0</v>
      </c>
      <c r="L34" s="157"/>
      <c r="M34" s="103">
        <f>M$9*L34</f>
        <v>0</v>
      </c>
    </row>
    <row r="35" spans="1:13">
      <c r="A35" s="101" t="s">
        <v>16</v>
      </c>
      <c r="B35" s="157"/>
      <c r="C35" s="103">
        <f>C$9*B35</f>
        <v>0</v>
      </c>
      <c r="D35" s="157"/>
      <c r="E35" s="103">
        <f>E$9*D35</f>
        <v>0</v>
      </c>
      <c r="F35" s="157"/>
      <c r="G35" s="103">
        <f>G$9*F35</f>
        <v>0</v>
      </c>
      <c r="H35" s="157"/>
      <c r="I35" s="103">
        <f>I$9*H35</f>
        <v>0</v>
      </c>
      <c r="J35" s="157"/>
      <c r="K35" s="103">
        <f>K$9*J35</f>
        <v>0</v>
      </c>
      <c r="L35" s="157"/>
      <c r="M35" s="103">
        <f>M$9*L35</f>
        <v>0</v>
      </c>
    </row>
    <row r="36" spans="1:13">
      <c r="A36" s="101" t="s">
        <v>17</v>
      </c>
      <c r="B36" s="157"/>
      <c r="C36" s="103">
        <f>C$9*B36</f>
        <v>0</v>
      </c>
      <c r="D36" s="157"/>
      <c r="E36" s="103">
        <f>E$9*D36</f>
        <v>0</v>
      </c>
      <c r="F36" s="157"/>
      <c r="G36" s="103">
        <f>G$9*F36</f>
        <v>0</v>
      </c>
      <c r="H36" s="157"/>
      <c r="I36" s="103">
        <f>I$9*H36</f>
        <v>0</v>
      </c>
      <c r="J36" s="157"/>
      <c r="K36" s="103">
        <f>K$9*J36</f>
        <v>0</v>
      </c>
      <c r="L36" s="157"/>
      <c r="M36" s="103">
        <f>M$9*L36</f>
        <v>0</v>
      </c>
    </row>
    <row r="37" spans="1:13" ht="38.25">
      <c r="A37" s="105" t="s">
        <v>18</v>
      </c>
      <c r="B37" s="88">
        <f>SUM(B33:B36)</f>
        <v>0</v>
      </c>
      <c r="C37" s="106">
        <f>C$9*B37</f>
        <v>0</v>
      </c>
      <c r="D37" s="88">
        <f>SUM(D33:D36)</f>
        <v>0</v>
      </c>
      <c r="E37" s="106">
        <f>E$9*D37</f>
        <v>0</v>
      </c>
      <c r="F37" s="90">
        <f>SUM(F33:F36)</f>
        <v>0</v>
      </c>
      <c r="G37" s="106">
        <f>G$9*F37</f>
        <v>0</v>
      </c>
      <c r="H37" s="90">
        <f>SUM(H33:H36)</f>
        <v>0</v>
      </c>
      <c r="I37" s="106">
        <f>I$9*H37</f>
        <v>0</v>
      </c>
      <c r="J37" s="90">
        <f>SUM(J33:J36)</f>
        <v>0</v>
      </c>
      <c r="K37" s="106">
        <f>K$9*J37</f>
        <v>0</v>
      </c>
      <c r="L37" s="90">
        <f>SUM(L33:L36)</f>
        <v>0</v>
      </c>
      <c r="M37" s="106">
        <f>M$9*L37</f>
        <v>0</v>
      </c>
    </row>
    <row r="38" spans="1:13" ht="9.9499999999999993" customHeight="1">
      <c r="A38" s="83"/>
      <c r="B38" s="84"/>
      <c r="C38" s="84"/>
      <c r="D38" s="84"/>
      <c r="E38" s="84"/>
      <c r="F38" s="85"/>
      <c r="G38" s="85"/>
      <c r="H38" s="85"/>
      <c r="I38" s="85"/>
      <c r="J38" s="85"/>
      <c r="K38" s="85"/>
      <c r="L38" s="85"/>
      <c r="M38" s="86"/>
    </row>
    <row r="39" spans="1:13">
      <c r="A39" s="91" t="s">
        <v>19</v>
      </c>
      <c r="B39" s="92"/>
      <c r="C39" s="93"/>
      <c r="D39" s="92"/>
      <c r="E39" s="93"/>
      <c r="F39" s="94"/>
      <c r="G39" s="95"/>
      <c r="H39" s="94"/>
      <c r="I39" s="95"/>
      <c r="J39" s="94"/>
      <c r="K39" s="95"/>
      <c r="L39" s="94"/>
      <c r="M39" s="95"/>
    </row>
    <row r="40" spans="1:13">
      <c r="A40" s="101" t="s">
        <v>20</v>
      </c>
      <c r="B40" s="157"/>
      <c r="C40" s="103">
        <f>C$9*B40</f>
        <v>0</v>
      </c>
      <c r="D40" s="157"/>
      <c r="E40" s="103">
        <f>E$9*D40</f>
        <v>0</v>
      </c>
      <c r="F40" s="157"/>
      <c r="G40" s="103">
        <f>G$9*F40</f>
        <v>0</v>
      </c>
      <c r="H40" s="157"/>
      <c r="I40" s="103">
        <f>I$9*H40</f>
        <v>0</v>
      </c>
      <c r="J40" s="157"/>
      <c r="K40" s="103">
        <f>K$9*J40</f>
        <v>0</v>
      </c>
      <c r="L40" s="157"/>
      <c r="M40" s="103">
        <f>M$9*L40</f>
        <v>0</v>
      </c>
    </row>
    <row r="41" spans="1:13">
      <c r="A41" s="101" t="s">
        <v>21</v>
      </c>
      <c r="B41" s="157"/>
      <c r="C41" s="103">
        <f>C$9*B41</f>
        <v>0</v>
      </c>
      <c r="D41" s="157"/>
      <c r="E41" s="103">
        <f>E$9*D41</f>
        <v>0</v>
      </c>
      <c r="F41" s="157"/>
      <c r="G41" s="103">
        <f>G$9*F41</f>
        <v>0</v>
      </c>
      <c r="H41" s="157"/>
      <c r="I41" s="103">
        <f>I$9*H41</f>
        <v>0</v>
      </c>
      <c r="J41" s="157"/>
      <c r="K41" s="103">
        <f>K$9*J41</f>
        <v>0</v>
      </c>
      <c r="L41" s="157"/>
      <c r="M41" s="103">
        <f>M$9*L41</f>
        <v>0</v>
      </c>
    </row>
    <row r="42" spans="1:13">
      <c r="A42" s="101" t="s">
        <v>22</v>
      </c>
      <c r="B42" s="157"/>
      <c r="C42" s="103">
        <f>C$9*B42</f>
        <v>0</v>
      </c>
      <c r="D42" s="157"/>
      <c r="E42" s="103">
        <f>E$9*D42</f>
        <v>0</v>
      </c>
      <c r="F42" s="157"/>
      <c r="G42" s="103">
        <f>G$9*F42</f>
        <v>0</v>
      </c>
      <c r="H42" s="157"/>
      <c r="I42" s="103">
        <f>I$9*H42</f>
        <v>0</v>
      </c>
      <c r="J42" s="157"/>
      <c r="K42" s="103">
        <f>K$9*J42</f>
        <v>0</v>
      </c>
      <c r="L42" s="157"/>
      <c r="M42" s="103">
        <f>M$9*L42</f>
        <v>0</v>
      </c>
    </row>
    <row r="43" spans="1:13" ht="25.5">
      <c r="A43" s="105" t="s">
        <v>23</v>
      </c>
      <c r="B43" s="88">
        <f>SUM(B40:B42)</f>
        <v>0</v>
      </c>
      <c r="C43" s="106">
        <f>C$9*B43</f>
        <v>0</v>
      </c>
      <c r="D43" s="88">
        <f>SUM(D40:D42)</f>
        <v>0</v>
      </c>
      <c r="E43" s="106">
        <f>E$9*D43</f>
        <v>0</v>
      </c>
      <c r="F43" s="90">
        <f>SUM(F40:F42)</f>
        <v>0</v>
      </c>
      <c r="G43" s="106">
        <f>G$9*F43</f>
        <v>0</v>
      </c>
      <c r="H43" s="90">
        <f>SUM(H40:H42)</f>
        <v>0</v>
      </c>
      <c r="I43" s="106">
        <f>I$9*H43</f>
        <v>0</v>
      </c>
      <c r="J43" s="90">
        <f>SUM(J40:J42)</f>
        <v>0</v>
      </c>
      <c r="K43" s="106">
        <f>K$9*J43</f>
        <v>0</v>
      </c>
      <c r="L43" s="90">
        <f>SUM(L40:L42)</f>
        <v>0</v>
      </c>
      <c r="M43" s="106">
        <f>M$9*L43</f>
        <v>0</v>
      </c>
    </row>
    <row r="44" spans="1:13" ht="9.9499999999999993" customHeight="1">
      <c r="A44" s="83"/>
      <c r="B44" s="84"/>
      <c r="C44" s="84"/>
      <c r="D44" s="84"/>
      <c r="E44" s="84"/>
      <c r="F44" s="85"/>
      <c r="G44" s="85"/>
      <c r="H44" s="85"/>
      <c r="I44" s="85"/>
      <c r="J44" s="85"/>
      <c r="K44" s="85"/>
      <c r="L44" s="85"/>
      <c r="M44" s="86"/>
    </row>
    <row r="45" spans="1:13">
      <c r="A45" s="87" t="s">
        <v>24</v>
      </c>
      <c r="B45" s="88">
        <f>B30+B37+B43</f>
        <v>1.1916</v>
      </c>
      <c r="C45" s="89">
        <f>C$9*B45</f>
        <v>16.086600000000001</v>
      </c>
      <c r="D45" s="88">
        <f>D30+D37+D43</f>
        <v>1.0005999999999999</v>
      </c>
      <c r="E45" s="89">
        <f>E$9*D45</f>
        <v>13.508099999999999</v>
      </c>
      <c r="F45" s="90">
        <f>F30+F37+F43</f>
        <v>1.1916</v>
      </c>
      <c r="G45" s="89">
        <f>G$9*F45</f>
        <v>0</v>
      </c>
      <c r="H45" s="90">
        <f>H30+H37+H43</f>
        <v>1.1916</v>
      </c>
      <c r="I45" s="89">
        <f>I$9*H45</f>
        <v>0</v>
      </c>
      <c r="J45" s="90">
        <f>J30+J37+J43</f>
        <v>1.1916</v>
      </c>
      <c r="K45" s="89">
        <f>K$9*J45</f>
        <v>16.9803</v>
      </c>
      <c r="L45" s="90">
        <f>L30+L37+L43</f>
        <v>1.1916</v>
      </c>
      <c r="M45" s="89">
        <f>M$9*L45</f>
        <v>0</v>
      </c>
    </row>
    <row r="46" spans="1:13">
      <c r="A46" s="101" t="s">
        <v>181</v>
      </c>
      <c r="B46" s="157"/>
      <c r="C46" s="103">
        <f>C45*B46</f>
        <v>0</v>
      </c>
      <c r="D46" s="157"/>
      <c r="E46" s="103">
        <f>E45*D46</f>
        <v>0</v>
      </c>
      <c r="F46" s="159"/>
      <c r="G46" s="104">
        <f>G45*F46</f>
        <v>0</v>
      </c>
      <c r="H46" s="159"/>
      <c r="I46" s="104">
        <f>I45*H46</f>
        <v>0</v>
      </c>
      <c r="J46" s="159"/>
      <c r="K46" s="104">
        <f>K45*J46</f>
        <v>0</v>
      </c>
      <c r="L46" s="159"/>
      <c r="M46" s="104">
        <f>M45*L46</f>
        <v>0</v>
      </c>
    </row>
    <row r="47" spans="1:13">
      <c r="A47" s="101" t="s">
        <v>262</v>
      </c>
      <c r="B47" s="233">
        <v>0.04</v>
      </c>
      <c r="C47" s="103">
        <f>C45*B47</f>
        <v>0.64346400000000004</v>
      </c>
      <c r="D47" s="233">
        <v>0.04</v>
      </c>
      <c r="E47" s="103">
        <f>E45*D47</f>
        <v>0.54032399999999992</v>
      </c>
      <c r="F47" s="234"/>
      <c r="G47" s="104"/>
      <c r="H47" s="234"/>
      <c r="I47" s="104"/>
      <c r="J47" s="233">
        <v>0.04</v>
      </c>
      <c r="K47" s="103">
        <f>K45*J47</f>
        <v>0.67921200000000004</v>
      </c>
      <c r="L47" s="233">
        <v>0.04</v>
      </c>
      <c r="M47" s="103">
        <f>M45*L47</f>
        <v>0</v>
      </c>
    </row>
    <row r="48" spans="1:13">
      <c r="A48" s="107" t="s">
        <v>25</v>
      </c>
      <c r="B48" s="108">
        <f>B45*(100%+B46+B47)</f>
        <v>1.2392640000000001</v>
      </c>
      <c r="C48" s="109">
        <f>ROUND(C$9*B48,2)</f>
        <v>16.73</v>
      </c>
      <c r="D48" s="108">
        <f>D45*(100%+D46+D47)</f>
        <v>1.040624</v>
      </c>
      <c r="E48" s="109">
        <f>ROUND(E$9*D48,2)</f>
        <v>14.05</v>
      </c>
      <c r="F48" s="110">
        <f>F45*(100%+F46)</f>
        <v>1.1916</v>
      </c>
      <c r="G48" s="109">
        <f>ROUND(G$9*F48,2)</f>
        <v>0</v>
      </c>
      <c r="H48" s="110">
        <f>H45*(100%+H46)</f>
        <v>1.1916</v>
      </c>
      <c r="I48" s="109">
        <f>ROUND(I$9*H48,2)</f>
        <v>0</v>
      </c>
      <c r="J48" s="108">
        <f>J45*(100%+J46+J47)</f>
        <v>1.2392640000000001</v>
      </c>
      <c r="K48" s="109">
        <f>ROUND(K$9*J48,2)</f>
        <v>17.66</v>
      </c>
      <c r="L48" s="108">
        <f>L45*(100%+L46+L47)</f>
        <v>1.2392640000000001</v>
      </c>
      <c r="M48" s="109">
        <f>ROUND(M$9*L48,2)</f>
        <v>0</v>
      </c>
    </row>
    <row r="49" spans="1:13" ht="13.5" customHeight="1">
      <c r="A49" s="83"/>
      <c r="B49" s="84"/>
      <c r="C49" s="84"/>
      <c r="D49" s="84"/>
      <c r="E49" s="84"/>
      <c r="F49" s="85"/>
      <c r="G49" s="85"/>
      <c r="H49" s="85"/>
      <c r="I49" s="85"/>
      <c r="J49" s="85"/>
      <c r="K49" s="85"/>
      <c r="L49" s="85"/>
      <c r="M49" s="86"/>
    </row>
    <row r="50" spans="1:13" ht="13.5" customHeight="1">
      <c r="A50" s="111" t="s">
        <v>26</v>
      </c>
      <c r="B50" s="111" t="s">
        <v>27</v>
      </c>
      <c r="C50" s="111" t="s">
        <v>28</v>
      </c>
      <c r="D50" s="111" t="s">
        <v>27</v>
      </c>
      <c r="E50" s="111" t="s">
        <v>28</v>
      </c>
      <c r="F50" s="112" t="s">
        <v>27</v>
      </c>
      <c r="G50" s="112" t="s">
        <v>28</v>
      </c>
      <c r="H50" s="112" t="s">
        <v>27</v>
      </c>
      <c r="I50" s="112" t="s">
        <v>28</v>
      </c>
      <c r="J50" s="112" t="s">
        <v>27</v>
      </c>
      <c r="K50" s="112" t="s">
        <v>28</v>
      </c>
      <c r="L50" s="112" t="s">
        <v>27</v>
      </c>
      <c r="M50" s="112" t="s">
        <v>28</v>
      </c>
    </row>
    <row r="51" spans="1:13" ht="13.5" customHeight="1">
      <c r="A51" s="101" t="s">
        <v>237</v>
      </c>
      <c r="B51" s="177"/>
      <c r="C51" s="113">
        <f>ROUND(C48+(C9*B51),2)</f>
        <v>16.73</v>
      </c>
      <c r="D51" s="177"/>
      <c r="E51" s="113">
        <f>ROUND(E48+(E9*D51),2)</f>
        <v>14.05</v>
      </c>
      <c r="F51" s="178"/>
      <c r="G51" s="113">
        <f>ROUND(G48+(G9*F51),2)</f>
        <v>0</v>
      </c>
      <c r="H51" s="178"/>
      <c r="I51" s="113">
        <f>ROUND(I48+(I9*H51),2)</f>
        <v>0</v>
      </c>
      <c r="J51" s="178"/>
      <c r="K51" s="113">
        <f>ROUND(K48+(K9*J51),2)</f>
        <v>17.66</v>
      </c>
      <c r="L51" s="178"/>
      <c r="M51" s="113">
        <f>ROUND(M48+(M9*L51),2)</f>
        <v>0</v>
      </c>
    </row>
  </sheetData>
  <sheetProtection algorithmName="SHA-512" hashValue="LP84eoc0BP1WLR+1D2ZiKMpI762hMH9yeDU5koOtTS53AArwlO7aWby/CzOVXcmJTnJMxeb8nMwlM+/K6Q55Cw==" saltValue="x97OJUVzW2aAL3jic0A8YA==" spinCount="100000" sheet="1" objects="1" scenarios="1"/>
  <mergeCells count="8">
    <mergeCell ref="A3:M3"/>
    <mergeCell ref="H7:I7"/>
    <mergeCell ref="A6:G6"/>
    <mergeCell ref="J7:K7"/>
    <mergeCell ref="L7:M7"/>
    <mergeCell ref="B7:C7"/>
    <mergeCell ref="D7:E7"/>
    <mergeCell ref="F7:G7"/>
  </mergeCells>
  <phoneticPr fontId="2" type="noConversion"/>
  <conditionalFormatting sqref="A1:XFD1048576">
    <cfRule type="expression" dxfId="9" priority="1">
      <formula>NOT(CELL("Schutz",A1))</formula>
    </cfRule>
  </conditionalFormatting>
  <printOptions horizontalCentered="1"/>
  <pageMargins left="0.31496062992125984" right="0.11811023622047245" top="0.59055118110236227" bottom="0.59055118110236227" header="0.39370078740157483" footer="0.39370078740157483"/>
  <pageSetup paperSize="9" scale="76" orientation="landscape" r:id="rId1"/>
  <headerFooter alignWithMargins="0"/>
  <rowBreaks count="1" manualBreakCount="1">
    <brk id="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K69"/>
  <sheetViews>
    <sheetView topLeftCell="B1" zoomScaleNormal="100" workbookViewId="0">
      <selection activeCell="C25" sqref="C25"/>
    </sheetView>
  </sheetViews>
  <sheetFormatPr baseColWidth="10" defaultColWidth="11.42578125" defaultRowHeight="12.75"/>
  <cols>
    <col min="1" max="1" width="11.42578125" style="6" hidden="1" customWidth="1"/>
    <col min="2" max="2" width="10.85546875" style="6" customWidth="1"/>
    <col min="3" max="3" width="69.42578125" style="6" bestFit="1" customWidth="1"/>
    <col min="4" max="7" width="13.5703125" style="6" customWidth="1"/>
    <col min="8" max="8" width="22.140625" style="6" bestFit="1" customWidth="1"/>
    <col min="9" max="16384" width="11.42578125" style="6"/>
  </cols>
  <sheetData>
    <row r="1" spans="1:11" s="1" customFormat="1" ht="24.95" customHeight="1">
      <c r="A1" s="118"/>
      <c r="B1" s="121" t="str">
        <f>Auftraggeber</f>
        <v>Stadt Heidenau</v>
      </c>
      <c r="C1" s="120"/>
      <c r="D1" s="120"/>
      <c r="E1" s="120"/>
      <c r="F1" s="120"/>
      <c r="G1" s="120"/>
      <c r="H1" s="114"/>
    </row>
    <row r="2" spans="1:11" s="1" customFormat="1" ht="20.100000000000001" customHeight="1">
      <c r="A2" s="75"/>
      <c r="B2" s="75" t="str">
        <f>Leistungsgegenstand</f>
        <v>Ausschreibung der Gebäudereinigung</v>
      </c>
      <c r="C2" s="4"/>
      <c r="D2" s="4"/>
      <c r="E2" s="4"/>
      <c r="F2" s="4"/>
      <c r="G2" s="4"/>
      <c r="H2" s="38"/>
    </row>
    <row r="3" spans="1:11" s="1" customFormat="1" ht="50.1" customHeight="1">
      <c r="A3" s="117"/>
      <c r="B3" s="247" t="s">
        <v>212</v>
      </c>
      <c r="C3" s="248"/>
      <c r="D3" s="248"/>
      <c r="E3" s="248"/>
      <c r="F3" s="248"/>
      <c r="G3" s="248"/>
      <c r="H3" s="249"/>
    </row>
    <row r="4" spans="1:11" s="1" customFormat="1" ht="9.9499999999999993" customHeight="1">
      <c r="A4" s="117"/>
      <c r="B4" s="142"/>
      <c r="C4" s="143"/>
      <c r="D4" s="143"/>
      <c r="E4" s="143"/>
      <c r="F4" s="143"/>
      <c r="G4" s="143"/>
      <c r="H4" s="144"/>
    </row>
    <row r="5" spans="1:11" s="1" customFormat="1" ht="30" customHeight="1">
      <c r="A5" s="79"/>
      <c r="B5" s="145" t="s">
        <v>184</v>
      </c>
      <c r="C5" s="146"/>
      <c r="D5" s="146"/>
      <c r="E5" s="146"/>
      <c r="F5" s="146"/>
      <c r="G5" s="146"/>
      <c r="H5" s="147"/>
    </row>
    <row r="6" spans="1:11" ht="9.9499999999999993" customHeight="1">
      <c r="A6" s="7"/>
      <c r="B6" s="29"/>
      <c r="C6" s="8"/>
      <c r="D6" s="8"/>
      <c r="E6" s="8"/>
      <c r="F6" s="8"/>
      <c r="G6" s="8"/>
      <c r="H6" s="30"/>
    </row>
    <row r="7" spans="1:11" ht="39.950000000000003" customHeight="1">
      <c r="A7" s="176" t="s">
        <v>227</v>
      </c>
      <c r="B7" s="9" t="s">
        <v>43</v>
      </c>
      <c r="C7" s="10" t="s">
        <v>46</v>
      </c>
      <c r="D7" s="9" t="s">
        <v>47</v>
      </c>
      <c r="E7" s="42" t="s">
        <v>196</v>
      </c>
      <c r="F7" s="39" t="s">
        <v>197</v>
      </c>
      <c r="G7" s="39" t="s">
        <v>198</v>
      </c>
      <c r="H7" s="11" t="s">
        <v>42</v>
      </c>
    </row>
    <row r="8" spans="1:11" ht="27.6" customHeight="1">
      <c r="A8" s="28" t="e">
        <f>VLOOKUP(B8,#REF!,10,FALSE)</f>
        <v>#REF!</v>
      </c>
      <c r="B8" s="12" t="s">
        <v>38</v>
      </c>
      <c r="C8" s="13" t="s">
        <v>158</v>
      </c>
      <c r="D8" s="14" t="s">
        <v>128</v>
      </c>
      <c r="E8" s="160"/>
      <c r="F8" s="15">
        <v>160</v>
      </c>
      <c r="G8" s="15">
        <v>230</v>
      </c>
      <c r="H8" s="16" t="str">
        <f t="shared" ref="H8:H39" si="0">IF(E8&gt;G8,"Bitte Überschreitung des Maximalwertes begründen!","")</f>
        <v/>
      </c>
      <c r="K8"/>
    </row>
    <row r="9" spans="1:11" ht="27.6" customHeight="1">
      <c r="A9" s="28" t="e">
        <f>VLOOKUP(B9,#REF!,10,FALSE)</f>
        <v>#REF!</v>
      </c>
      <c r="B9" s="12" t="s">
        <v>51</v>
      </c>
      <c r="C9" s="13" t="s">
        <v>158</v>
      </c>
      <c r="D9" s="14" t="s">
        <v>126</v>
      </c>
      <c r="E9" s="160"/>
      <c r="F9" s="15">
        <v>160</v>
      </c>
      <c r="G9" s="15">
        <v>230</v>
      </c>
      <c r="H9" s="16" t="str">
        <f t="shared" si="0"/>
        <v/>
      </c>
      <c r="K9"/>
    </row>
    <row r="10" spans="1:11" ht="27.6" customHeight="1">
      <c r="A10" s="28" t="e">
        <f>VLOOKUP(B10,#REF!,10,FALSE)</f>
        <v>#REF!</v>
      </c>
      <c r="B10" s="12" t="s">
        <v>31</v>
      </c>
      <c r="C10" s="13" t="s">
        <v>158</v>
      </c>
      <c r="D10" s="14" t="s">
        <v>130</v>
      </c>
      <c r="E10" s="160"/>
      <c r="F10" s="15">
        <v>160</v>
      </c>
      <c r="G10" s="15">
        <v>230</v>
      </c>
      <c r="H10" s="16" t="str">
        <f t="shared" si="0"/>
        <v/>
      </c>
      <c r="K10"/>
    </row>
    <row r="11" spans="1:11" ht="27.6" customHeight="1">
      <c r="A11" s="28" t="e">
        <f>VLOOKUP(B11,#REF!,10,FALSE)</f>
        <v>#REF!</v>
      </c>
      <c r="B11" s="12" t="s">
        <v>52</v>
      </c>
      <c r="C11" s="13" t="s">
        <v>158</v>
      </c>
      <c r="D11" s="14" t="s">
        <v>125</v>
      </c>
      <c r="E11" s="160"/>
      <c r="F11" s="15">
        <v>160</v>
      </c>
      <c r="G11" s="15">
        <v>230</v>
      </c>
      <c r="H11" s="16" t="str">
        <f t="shared" si="0"/>
        <v/>
      </c>
      <c r="K11"/>
    </row>
    <row r="12" spans="1:11" ht="27.6" customHeight="1">
      <c r="A12" s="28" t="e">
        <f>VLOOKUP(B12,#REF!,10,FALSE)</f>
        <v>#REF!</v>
      </c>
      <c r="B12" s="12" t="s">
        <v>33</v>
      </c>
      <c r="C12" s="13" t="s">
        <v>158</v>
      </c>
      <c r="D12" s="14" t="s">
        <v>122</v>
      </c>
      <c r="E12" s="160"/>
      <c r="F12" s="15">
        <v>160</v>
      </c>
      <c r="G12" s="15">
        <v>230</v>
      </c>
      <c r="H12" s="16" t="str">
        <f t="shared" si="0"/>
        <v/>
      </c>
      <c r="K12"/>
    </row>
    <row r="13" spans="1:11" ht="27.6" customHeight="1">
      <c r="A13" s="28" t="e">
        <f>VLOOKUP(B13,#REF!,10,FALSE)</f>
        <v>#REF!</v>
      </c>
      <c r="B13" s="12" t="s">
        <v>53</v>
      </c>
      <c r="C13" s="13" t="s">
        <v>158</v>
      </c>
      <c r="D13" s="14" t="s">
        <v>124</v>
      </c>
      <c r="E13" s="160"/>
      <c r="F13" s="15">
        <v>160</v>
      </c>
      <c r="G13" s="15">
        <v>230</v>
      </c>
      <c r="H13" s="16" t="str">
        <f t="shared" si="0"/>
        <v/>
      </c>
      <c r="K13"/>
    </row>
    <row r="14" spans="1:11" ht="27.6" customHeight="1">
      <c r="A14" s="28" t="e">
        <f>VLOOKUP(B14,#REF!,10,FALSE)</f>
        <v>#REF!</v>
      </c>
      <c r="B14" s="12" t="s">
        <v>54</v>
      </c>
      <c r="C14" s="13" t="s">
        <v>158</v>
      </c>
      <c r="D14" s="14" t="s">
        <v>121</v>
      </c>
      <c r="E14" s="160"/>
      <c r="F14" s="15">
        <v>160</v>
      </c>
      <c r="G14" s="15">
        <v>230</v>
      </c>
      <c r="H14" s="16" t="str">
        <f t="shared" si="0"/>
        <v/>
      </c>
      <c r="K14"/>
    </row>
    <row r="15" spans="1:11" ht="27.6" customHeight="1">
      <c r="A15" s="28" t="e">
        <f>VLOOKUP(B15,#REF!,10,FALSE)</f>
        <v>#REF!</v>
      </c>
      <c r="B15" s="12" t="s">
        <v>55</v>
      </c>
      <c r="C15" s="13" t="s">
        <v>158</v>
      </c>
      <c r="D15" s="14" t="s">
        <v>123</v>
      </c>
      <c r="E15" s="160"/>
      <c r="F15" s="15">
        <v>160</v>
      </c>
      <c r="G15" s="15">
        <v>230</v>
      </c>
      <c r="H15" s="16" t="str">
        <f t="shared" si="0"/>
        <v/>
      </c>
      <c r="K15"/>
    </row>
    <row r="16" spans="1:11" ht="27.6" customHeight="1">
      <c r="A16" s="28" t="e">
        <f>VLOOKUP(B16,#REF!,10,FALSE)</f>
        <v>#REF!</v>
      </c>
      <c r="B16" s="12" t="s">
        <v>56</v>
      </c>
      <c r="C16" s="13" t="s">
        <v>145</v>
      </c>
      <c r="D16" s="14" t="s">
        <v>128</v>
      </c>
      <c r="E16" s="160"/>
      <c r="F16" s="15">
        <v>180</v>
      </c>
      <c r="G16" s="15">
        <v>300</v>
      </c>
      <c r="H16" s="16" t="str">
        <f t="shared" si="0"/>
        <v/>
      </c>
      <c r="K16"/>
    </row>
    <row r="17" spans="1:8" ht="27.6" customHeight="1">
      <c r="A17" s="28" t="e">
        <f>VLOOKUP(B17,#REF!,10,FALSE)</f>
        <v>#REF!</v>
      </c>
      <c r="B17" s="12" t="s">
        <v>57</v>
      </c>
      <c r="C17" s="13" t="s">
        <v>145</v>
      </c>
      <c r="D17" s="14" t="s">
        <v>126</v>
      </c>
      <c r="E17" s="160"/>
      <c r="F17" s="15">
        <v>180</v>
      </c>
      <c r="G17" s="15">
        <v>300</v>
      </c>
      <c r="H17" s="16" t="str">
        <f t="shared" si="0"/>
        <v/>
      </c>
    </row>
    <row r="18" spans="1:8" ht="27.6" customHeight="1">
      <c r="A18" s="28" t="e">
        <f>VLOOKUP(B18,#REF!,10,FALSE)</f>
        <v>#REF!</v>
      </c>
      <c r="B18" s="12" t="s">
        <v>32</v>
      </c>
      <c r="C18" s="13" t="s">
        <v>145</v>
      </c>
      <c r="D18" s="14" t="s">
        <v>130</v>
      </c>
      <c r="E18" s="160"/>
      <c r="F18" s="15">
        <v>180</v>
      </c>
      <c r="G18" s="15">
        <v>300</v>
      </c>
      <c r="H18" s="16" t="str">
        <f t="shared" si="0"/>
        <v/>
      </c>
    </row>
    <row r="19" spans="1:8" ht="27.6" customHeight="1">
      <c r="A19" s="28" t="e">
        <f>VLOOKUP(B19,#REF!,10,FALSE)</f>
        <v>#REF!</v>
      </c>
      <c r="B19" s="12" t="s">
        <v>58</v>
      </c>
      <c r="C19" s="13" t="s">
        <v>145</v>
      </c>
      <c r="D19" s="14" t="s">
        <v>125</v>
      </c>
      <c r="E19" s="160"/>
      <c r="F19" s="15">
        <v>180</v>
      </c>
      <c r="G19" s="15">
        <v>300</v>
      </c>
      <c r="H19" s="16" t="str">
        <f t="shared" si="0"/>
        <v/>
      </c>
    </row>
    <row r="20" spans="1:8" ht="27.6" customHeight="1">
      <c r="A20" s="28" t="e">
        <f>VLOOKUP(B20,#REF!,10,FALSE)</f>
        <v>#REF!</v>
      </c>
      <c r="B20" s="12" t="s">
        <v>59</v>
      </c>
      <c r="C20" s="13" t="s">
        <v>145</v>
      </c>
      <c r="D20" s="14" t="s">
        <v>122</v>
      </c>
      <c r="E20" s="160"/>
      <c r="F20" s="15">
        <v>180</v>
      </c>
      <c r="G20" s="15">
        <v>300</v>
      </c>
      <c r="H20" s="16" t="str">
        <f t="shared" si="0"/>
        <v/>
      </c>
    </row>
    <row r="21" spans="1:8" ht="27.6" customHeight="1">
      <c r="A21" s="28" t="e">
        <f>VLOOKUP(B21,#REF!,10,FALSE)</f>
        <v>#REF!</v>
      </c>
      <c r="B21" s="12" t="s">
        <v>60</v>
      </c>
      <c r="C21" s="13" t="s">
        <v>137</v>
      </c>
      <c r="D21" s="14" t="s">
        <v>129</v>
      </c>
      <c r="E21" s="160"/>
      <c r="F21" s="15">
        <v>60</v>
      </c>
      <c r="G21" s="15">
        <v>90</v>
      </c>
      <c r="H21" s="16" t="str">
        <f t="shared" si="0"/>
        <v/>
      </c>
    </row>
    <row r="22" spans="1:8" ht="27.6" customHeight="1">
      <c r="A22" s="28" t="e">
        <f>VLOOKUP(B22,#REF!,10,FALSE)</f>
        <v>#REF!</v>
      </c>
      <c r="B22" s="12" t="s">
        <v>34</v>
      </c>
      <c r="C22" s="13" t="s">
        <v>137</v>
      </c>
      <c r="D22" s="14" t="s">
        <v>128</v>
      </c>
      <c r="E22" s="160"/>
      <c r="F22" s="15">
        <v>60</v>
      </c>
      <c r="G22" s="15">
        <v>90</v>
      </c>
      <c r="H22" s="16" t="str">
        <f t="shared" si="0"/>
        <v/>
      </c>
    </row>
    <row r="23" spans="1:8" ht="27.6" customHeight="1">
      <c r="A23" s="28" t="e">
        <f>VLOOKUP(B23,#REF!,10,FALSE)</f>
        <v>#REF!</v>
      </c>
      <c r="B23" s="12" t="s">
        <v>61</v>
      </c>
      <c r="C23" s="13" t="s">
        <v>137</v>
      </c>
      <c r="D23" s="14" t="s">
        <v>126</v>
      </c>
      <c r="E23" s="160"/>
      <c r="F23" s="15">
        <v>60</v>
      </c>
      <c r="G23" s="15">
        <v>90</v>
      </c>
      <c r="H23" s="16" t="str">
        <f t="shared" si="0"/>
        <v/>
      </c>
    </row>
    <row r="24" spans="1:8" ht="27.6" customHeight="1">
      <c r="A24" s="28" t="e">
        <f>VLOOKUP(B24,#REF!,10,FALSE)</f>
        <v>#REF!</v>
      </c>
      <c r="B24" s="12" t="s">
        <v>35</v>
      </c>
      <c r="C24" s="13" t="s">
        <v>137</v>
      </c>
      <c r="D24" s="14" t="s">
        <v>130</v>
      </c>
      <c r="E24" s="160"/>
      <c r="F24" s="15">
        <v>60</v>
      </c>
      <c r="G24" s="15">
        <v>90</v>
      </c>
      <c r="H24" s="16" t="str">
        <f t="shared" si="0"/>
        <v/>
      </c>
    </row>
    <row r="25" spans="1:8" ht="27.6" customHeight="1">
      <c r="A25" s="28" t="e">
        <f>VLOOKUP(B25,#REF!,10,FALSE)</f>
        <v>#REF!</v>
      </c>
      <c r="B25" s="12" t="s">
        <v>62</v>
      </c>
      <c r="C25" s="13" t="s">
        <v>137</v>
      </c>
      <c r="D25" s="14" t="s">
        <v>125</v>
      </c>
      <c r="E25" s="160"/>
      <c r="F25" s="15">
        <v>60</v>
      </c>
      <c r="G25" s="15">
        <v>90</v>
      </c>
      <c r="H25" s="16" t="str">
        <f t="shared" si="0"/>
        <v/>
      </c>
    </row>
    <row r="26" spans="1:8" ht="27.6" customHeight="1">
      <c r="A26" s="28" t="e">
        <f>VLOOKUP(B26,#REF!,10,FALSE)</f>
        <v>#REF!</v>
      </c>
      <c r="B26" s="12" t="s">
        <v>63</v>
      </c>
      <c r="C26" s="13" t="s">
        <v>137</v>
      </c>
      <c r="D26" s="14" t="s">
        <v>122</v>
      </c>
      <c r="E26" s="160"/>
      <c r="F26" s="15">
        <v>60</v>
      </c>
      <c r="G26" s="15">
        <v>90</v>
      </c>
      <c r="H26" s="16" t="str">
        <f t="shared" si="0"/>
        <v/>
      </c>
    </row>
    <row r="27" spans="1:8" ht="27.6" customHeight="1">
      <c r="A27" s="28" t="e">
        <f>VLOOKUP(B27,#REF!,10,FALSE)</f>
        <v>#REF!</v>
      </c>
      <c r="B27" s="12" t="s">
        <v>64</v>
      </c>
      <c r="C27" s="13" t="s">
        <v>137</v>
      </c>
      <c r="D27" s="14" t="s">
        <v>121</v>
      </c>
      <c r="E27" s="160"/>
      <c r="F27" s="15">
        <v>60</v>
      </c>
      <c r="G27" s="15">
        <v>90</v>
      </c>
      <c r="H27" s="16" t="str">
        <f t="shared" si="0"/>
        <v/>
      </c>
    </row>
    <row r="28" spans="1:8" ht="27.6" customHeight="1">
      <c r="A28" s="28" t="e">
        <f>VLOOKUP(B28,#REF!,10,FALSE)</f>
        <v>#REF!</v>
      </c>
      <c r="B28" s="12" t="s">
        <v>65</v>
      </c>
      <c r="C28" s="13" t="s">
        <v>137</v>
      </c>
      <c r="D28" s="14" t="s">
        <v>120</v>
      </c>
      <c r="E28" s="160"/>
      <c r="F28" s="15">
        <v>60</v>
      </c>
      <c r="G28" s="15">
        <v>90</v>
      </c>
      <c r="H28" s="16" t="str">
        <f t="shared" si="0"/>
        <v/>
      </c>
    </row>
    <row r="29" spans="1:8" ht="27.6" customHeight="1">
      <c r="A29" s="28" t="e">
        <f>VLOOKUP(B29,#REF!,10,FALSE)</f>
        <v>#REF!</v>
      </c>
      <c r="B29" s="12" t="s">
        <v>66</v>
      </c>
      <c r="C29" s="13" t="s">
        <v>119</v>
      </c>
      <c r="D29" s="14" t="s">
        <v>129</v>
      </c>
      <c r="E29" s="160"/>
      <c r="F29" s="15">
        <v>130</v>
      </c>
      <c r="G29" s="15">
        <v>220</v>
      </c>
      <c r="H29" s="16" t="str">
        <f t="shared" si="0"/>
        <v/>
      </c>
    </row>
    <row r="30" spans="1:8" ht="27.6" customHeight="1">
      <c r="A30" s="28" t="e">
        <f>VLOOKUP(B30,#REF!,10,FALSE)</f>
        <v>#REF!</v>
      </c>
      <c r="B30" s="12" t="s">
        <v>67</v>
      </c>
      <c r="C30" s="13" t="s">
        <v>119</v>
      </c>
      <c r="D30" s="14" t="s">
        <v>128</v>
      </c>
      <c r="E30" s="160"/>
      <c r="F30" s="15">
        <v>130</v>
      </c>
      <c r="G30" s="15">
        <v>220</v>
      </c>
      <c r="H30" s="16" t="str">
        <f t="shared" si="0"/>
        <v/>
      </c>
    </row>
    <row r="31" spans="1:8" ht="27.6" customHeight="1">
      <c r="A31" s="28" t="e">
        <f>VLOOKUP(B31,#REF!,10,FALSE)</f>
        <v>#REF!</v>
      </c>
      <c r="B31" s="12" t="s">
        <v>68</v>
      </c>
      <c r="C31" s="13" t="s">
        <v>119</v>
      </c>
      <c r="D31" s="14" t="s">
        <v>126</v>
      </c>
      <c r="E31" s="160"/>
      <c r="F31" s="15">
        <v>130</v>
      </c>
      <c r="G31" s="15">
        <v>220</v>
      </c>
      <c r="H31" s="16" t="str">
        <f t="shared" si="0"/>
        <v/>
      </c>
    </row>
    <row r="32" spans="1:8" ht="27.6" customHeight="1">
      <c r="A32" s="28" t="e">
        <f>VLOOKUP(B32,#REF!,10,FALSE)</f>
        <v>#REF!</v>
      </c>
      <c r="B32" s="12" t="s">
        <v>69</v>
      </c>
      <c r="C32" s="13" t="s">
        <v>119</v>
      </c>
      <c r="D32" s="14" t="s">
        <v>130</v>
      </c>
      <c r="E32" s="160"/>
      <c r="F32" s="15">
        <v>130</v>
      </c>
      <c r="G32" s="15">
        <v>220</v>
      </c>
      <c r="H32" s="16" t="str">
        <f t="shared" si="0"/>
        <v/>
      </c>
    </row>
    <row r="33" spans="1:8" ht="27.6" customHeight="1">
      <c r="A33" s="28" t="e">
        <f>VLOOKUP(B33,#REF!,10,FALSE)</f>
        <v>#REF!</v>
      </c>
      <c r="B33" s="12" t="s">
        <v>70</v>
      </c>
      <c r="C33" s="13" t="s">
        <v>119</v>
      </c>
      <c r="D33" s="14" t="s">
        <v>125</v>
      </c>
      <c r="E33" s="160"/>
      <c r="F33" s="15">
        <v>130</v>
      </c>
      <c r="G33" s="15">
        <v>220</v>
      </c>
      <c r="H33" s="16" t="str">
        <f t="shared" si="0"/>
        <v/>
      </c>
    </row>
    <row r="34" spans="1:8" ht="27.6" customHeight="1">
      <c r="A34" s="28" t="e">
        <f>VLOOKUP(B34,#REF!,10,FALSE)</f>
        <v>#REF!</v>
      </c>
      <c r="B34" s="12" t="s">
        <v>71</v>
      </c>
      <c r="C34" s="13" t="s">
        <v>119</v>
      </c>
      <c r="D34" s="14" t="s">
        <v>122</v>
      </c>
      <c r="E34" s="160"/>
      <c r="F34" s="15">
        <v>130</v>
      </c>
      <c r="G34" s="15">
        <v>220</v>
      </c>
      <c r="H34" s="16" t="str">
        <f t="shared" si="0"/>
        <v/>
      </c>
    </row>
    <row r="35" spans="1:8" ht="27.6" customHeight="1">
      <c r="A35" s="28" t="e">
        <f>VLOOKUP(B35,#REF!,10,FALSE)</f>
        <v>#REF!</v>
      </c>
      <c r="B35" s="12" t="s">
        <v>72</v>
      </c>
      <c r="C35" s="13" t="s">
        <v>119</v>
      </c>
      <c r="D35" s="14" t="s">
        <v>121</v>
      </c>
      <c r="E35" s="160"/>
      <c r="F35" s="15">
        <v>130</v>
      </c>
      <c r="G35" s="15">
        <v>220</v>
      </c>
      <c r="H35" s="16" t="str">
        <f t="shared" si="0"/>
        <v/>
      </c>
    </row>
    <row r="36" spans="1:8" ht="27.6" customHeight="1">
      <c r="A36" s="28" t="e">
        <f>VLOOKUP(B36,#REF!,10,FALSE)</f>
        <v>#REF!</v>
      </c>
      <c r="B36" s="12" t="s">
        <v>73</v>
      </c>
      <c r="C36" s="13" t="s">
        <v>119</v>
      </c>
      <c r="D36" s="14" t="s">
        <v>123</v>
      </c>
      <c r="E36" s="160"/>
      <c r="F36" s="15">
        <v>130</v>
      </c>
      <c r="G36" s="15">
        <v>220</v>
      </c>
      <c r="H36" s="16" t="str">
        <f t="shared" si="0"/>
        <v/>
      </c>
    </row>
    <row r="37" spans="1:8" ht="27.6" customHeight="1">
      <c r="A37" s="28" t="e">
        <f>VLOOKUP(B37,#REF!,10,FALSE)</f>
        <v>#REF!</v>
      </c>
      <c r="B37" s="12" t="s">
        <v>39</v>
      </c>
      <c r="C37" s="13" t="s">
        <v>135</v>
      </c>
      <c r="D37" s="14" t="s">
        <v>128</v>
      </c>
      <c r="E37" s="160"/>
      <c r="F37" s="15">
        <v>250</v>
      </c>
      <c r="G37" s="15">
        <v>500</v>
      </c>
      <c r="H37" s="16" t="str">
        <f t="shared" si="0"/>
        <v/>
      </c>
    </row>
    <row r="38" spans="1:8" ht="27.6" customHeight="1">
      <c r="A38" s="28" t="e">
        <f>VLOOKUP(B38,#REF!,10,FALSE)</f>
        <v>#REF!</v>
      </c>
      <c r="B38" s="12" t="s">
        <v>74</v>
      </c>
      <c r="C38" s="13" t="s">
        <v>135</v>
      </c>
      <c r="D38" s="14" t="s">
        <v>126</v>
      </c>
      <c r="E38" s="160"/>
      <c r="F38" s="15">
        <v>250</v>
      </c>
      <c r="G38" s="15">
        <v>500</v>
      </c>
      <c r="H38" s="16" t="str">
        <f t="shared" si="0"/>
        <v/>
      </c>
    </row>
    <row r="39" spans="1:8" ht="27.6" customHeight="1">
      <c r="A39" s="28" t="e">
        <f>VLOOKUP(B39,#REF!,10,FALSE)</f>
        <v>#REF!</v>
      </c>
      <c r="B39" s="12" t="s">
        <v>75</v>
      </c>
      <c r="C39" s="13" t="s">
        <v>135</v>
      </c>
      <c r="D39" s="14" t="s">
        <v>130</v>
      </c>
      <c r="E39" s="160"/>
      <c r="F39" s="15">
        <v>250</v>
      </c>
      <c r="G39" s="15">
        <v>500</v>
      </c>
      <c r="H39" s="16" t="str">
        <f t="shared" si="0"/>
        <v/>
      </c>
    </row>
    <row r="40" spans="1:8" ht="27.6" customHeight="1">
      <c r="A40" s="28" t="e">
        <f>VLOOKUP(B40,#REF!,10,FALSE)</f>
        <v>#REF!</v>
      </c>
      <c r="B40" s="12" t="s">
        <v>76</v>
      </c>
      <c r="C40" s="13" t="s">
        <v>135</v>
      </c>
      <c r="D40" s="14" t="s">
        <v>125</v>
      </c>
      <c r="E40" s="160"/>
      <c r="F40" s="15">
        <v>250</v>
      </c>
      <c r="G40" s="15">
        <v>500</v>
      </c>
      <c r="H40" s="16" t="str">
        <f t="shared" ref="H40:H69" si="1">IF(E40&gt;G40,"Bitte Überschreitung des Maximalwertes begründen!","")</f>
        <v/>
      </c>
    </row>
    <row r="41" spans="1:8" ht="27.6" customHeight="1">
      <c r="A41" s="28" t="e">
        <f>VLOOKUP(B41,#REF!,10,FALSE)</f>
        <v>#REF!</v>
      </c>
      <c r="B41" s="12" t="s">
        <v>77</v>
      </c>
      <c r="C41" s="13" t="s">
        <v>135</v>
      </c>
      <c r="D41" s="14" t="s">
        <v>122</v>
      </c>
      <c r="E41" s="160"/>
      <c r="F41" s="15">
        <v>250</v>
      </c>
      <c r="G41" s="15">
        <v>500</v>
      </c>
      <c r="H41" s="16" t="str">
        <f t="shared" si="1"/>
        <v/>
      </c>
    </row>
    <row r="42" spans="1:8" ht="27.6" customHeight="1">
      <c r="A42" s="28" t="e">
        <f>VLOOKUP(B42,#REF!,10,FALSE)</f>
        <v>#REF!</v>
      </c>
      <c r="B42" s="12" t="s">
        <v>78</v>
      </c>
      <c r="C42" s="13" t="s">
        <v>135</v>
      </c>
      <c r="D42" s="14" t="s">
        <v>121</v>
      </c>
      <c r="E42" s="160"/>
      <c r="F42" s="15">
        <v>250</v>
      </c>
      <c r="G42" s="15">
        <v>500</v>
      </c>
      <c r="H42" s="16" t="str">
        <f t="shared" si="1"/>
        <v/>
      </c>
    </row>
    <row r="43" spans="1:8" ht="27.6" customHeight="1">
      <c r="A43" s="28" t="e">
        <f>VLOOKUP(B43,#REF!,10,FALSE)</f>
        <v>#REF!</v>
      </c>
      <c r="B43" s="12" t="s">
        <v>40</v>
      </c>
      <c r="C43" s="13" t="s">
        <v>251</v>
      </c>
      <c r="D43" s="14" t="s">
        <v>128</v>
      </c>
      <c r="E43" s="160"/>
      <c r="F43" s="15">
        <v>200</v>
      </c>
      <c r="G43" s="15">
        <v>250</v>
      </c>
      <c r="H43" s="16" t="str">
        <f t="shared" si="1"/>
        <v/>
      </c>
    </row>
    <row r="44" spans="1:8" ht="27.6" customHeight="1">
      <c r="A44" s="28" t="e">
        <f>VLOOKUP(B44,#REF!,10,FALSE)</f>
        <v>#REF!</v>
      </c>
      <c r="B44" s="12" t="s">
        <v>79</v>
      </c>
      <c r="C44" s="13" t="s">
        <v>251</v>
      </c>
      <c r="D44" s="14" t="s">
        <v>125</v>
      </c>
      <c r="E44" s="160"/>
      <c r="F44" s="15">
        <v>200</v>
      </c>
      <c r="G44" s="15">
        <v>250</v>
      </c>
      <c r="H44" s="16" t="str">
        <f t="shared" si="1"/>
        <v/>
      </c>
    </row>
    <row r="45" spans="1:8" ht="27.6" customHeight="1">
      <c r="A45" s="28" t="e">
        <f>VLOOKUP(B45,#REF!,10,FALSE)</f>
        <v>#REF!</v>
      </c>
      <c r="B45" s="12" t="s">
        <v>80</v>
      </c>
      <c r="C45" s="13" t="s">
        <v>252</v>
      </c>
      <c r="D45" s="14" t="s">
        <v>128</v>
      </c>
      <c r="E45" s="160"/>
      <c r="F45" s="15">
        <v>300</v>
      </c>
      <c r="G45" s="15">
        <v>400</v>
      </c>
      <c r="H45" s="16" t="str">
        <f t="shared" si="1"/>
        <v/>
      </c>
    </row>
    <row r="46" spans="1:8" ht="27.6" customHeight="1">
      <c r="A46" s="28" t="e">
        <f>VLOOKUP(B46,#REF!,10,FALSE)</f>
        <v>#REF!</v>
      </c>
      <c r="B46" s="12" t="s">
        <v>81</v>
      </c>
      <c r="C46" s="13" t="s">
        <v>252</v>
      </c>
      <c r="D46" s="14" t="s">
        <v>125</v>
      </c>
      <c r="E46" s="160"/>
      <c r="F46" s="15">
        <v>300</v>
      </c>
      <c r="G46" s="15">
        <v>400</v>
      </c>
      <c r="H46" s="16" t="str">
        <f t="shared" si="1"/>
        <v/>
      </c>
    </row>
    <row r="47" spans="1:8" ht="27.6" customHeight="1">
      <c r="A47" s="28" t="e">
        <f>VLOOKUP(B47,#REF!,10,FALSE)</f>
        <v>#REF!</v>
      </c>
      <c r="B47" s="12" t="s">
        <v>82</v>
      </c>
      <c r="C47" s="13" t="s">
        <v>252</v>
      </c>
      <c r="D47" s="14" t="s">
        <v>122</v>
      </c>
      <c r="E47" s="160"/>
      <c r="F47" s="15">
        <v>300</v>
      </c>
      <c r="G47" s="15">
        <v>400</v>
      </c>
      <c r="H47" s="16" t="str">
        <f t="shared" si="1"/>
        <v/>
      </c>
    </row>
    <row r="48" spans="1:8" ht="27.6" customHeight="1">
      <c r="A48" s="28" t="e">
        <f>VLOOKUP(B48,#REF!,10,FALSE)</f>
        <v>#REF!</v>
      </c>
      <c r="B48" s="12" t="s">
        <v>83</v>
      </c>
      <c r="C48" s="13" t="s">
        <v>254</v>
      </c>
      <c r="D48" s="14" t="s">
        <v>128</v>
      </c>
      <c r="E48" s="160"/>
      <c r="F48" s="15">
        <v>60</v>
      </c>
      <c r="G48" s="15">
        <v>100</v>
      </c>
      <c r="H48" s="16" t="str">
        <f t="shared" si="1"/>
        <v/>
      </c>
    </row>
    <row r="49" spans="1:8" ht="27.6" customHeight="1">
      <c r="A49" s="28" t="e">
        <f>VLOOKUP(B49,#REF!,10,FALSE)</f>
        <v>#REF!</v>
      </c>
      <c r="B49" s="12" t="s">
        <v>84</v>
      </c>
      <c r="C49" s="13" t="s">
        <v>254</v>
      </c>
      <c r="D49" s="14" t="s">
        <v>126</v>
      </c>
      <c r="E49" s="160"/>
      <c r="F49" s="15">
        <v>60</v>
      </c>
      <c r="G49" s="15">
        <v>100</v>
      </c>
      <c r="H49" s="16" t="str">
        <f t="shared" si="1"/>
        <v/>
      </c>
    </row>
    <row r="50" spans="1:8" ht="27.6" customHeight="1">
      <c r="A50" s="28" t="e">
        <f>VLOOKUP(B50,#REF!,10,FALSE)</f>
        <v>#REF!</v>
      </c>
      <c r="B50" s="12" t="s">
        <v>85</v>
      </c>
      <c r="C50" s="13" t="s">
        <v>254</v>
      </c>
      <c r="D50" s="14" t="s">
        <v>130</v>
      </c>
      <c r="E50" s="160"/>
      <c r="F50" s="15">
        <v>60</v>
      </c>
      <c r="G50" s="15">
        <v>100</v>
      </c>
      <c r="H50" s="16" t="str">
        <f t="shared" si="1"/>
        <v/>
      </c>
    </row>
    <row r="51" spans="1:8" ht="27.6" customHeight="1">
      <c r="A51" s="28" t="e">
        <f>VLOOKUP(B51,#REF!,10,FALSE)</f>
        <v>#REF!</v>
      </c>
      <c r="B51" s="12" t="s">
        <v>86</v>
      </c>
      <c r="C51" s="13" t="s">
        <v>254</v>
      </c>
      <c r="D51" s="14" t="s">
        <v>125</v>
      </c>
      <c r="E51" s="160"/>
      <c r="F51" s="15">
        <v>60</v>
      </c>
      <c r="G51" s="15">
        <v>100</v>
      </c>
      <c r="H51" s="16" t="str">
        <f t="shared" si="1"/>
        <v/>
      </c>
    </row>
    <row r="52" spans="1:8" ht="27.6" customHeight="1">
      <c r="A52" s="28" t="e">
        <f>VLOOKUP(B52,#REF!,10,FALSE)</f>
        <v>#REF!</v>
      </c>
      <c r="B52" s="12" t="s">
        <v>87</v>
      </c>
      <c r="C52" s="13" t="s">
        <v>254</v>
      </c>
      <c r="D52" s="14" t="s">
        <v>122</v>
      </c>
      <c r="E52" s="160"/>
      <c r="F52" s="15">
        <v>60</v>
      </c>
      <c r="G52" s="15">
        <v>100</v>
      </c>
      <c r="H52" s="16" t="str">
        <f t="shared" si="1"/>
        <v/>
      </c>
    </row>
    <row r="53" spans="1:8" ht="27.6" customHeight="1">
      <c r="A53" s="28" t="e">
        <f>VLOOKUP(B53,#REF!,10,FALSE)</f>
        <v>#REF!</v>
      </c>
      <c r="B53" s="12" t="s">
        <v>133</v>
      </c>
      <c r="C53" s="13" t="s">
        <v>136</v>
      </c>
      <c r="D53" s="14" t="s">
        <v>128</v>
      </c>
      <c r="E53" s="160"/>
      <c r="F53" s="15">
        <v>150</v>
      </c>
      <c r="G53" s="15">
        <v>250</v>
      </c>
      <c r="H53" s="16" t="str">
        <f t="shared" si="1"/>
        <v/>
      </c>
    </row>
    <row r="54" spans="1:8" ht="27.6" customHeight="1">
      <c r="A54" s="28" t="e">
        <f>VLOOKUP(B54,#REF!,10,FALSE)</f>
        <v>#REF!</v>
      </c>
      <c r="B54" s="12" t="s">
        <v>88</v>
      </c>
      <c r="C54" s="13" t="s">
        <v>144</v>
      </c>
      <c r="D54" s="14" t="s">
        <v>128</v>
      </c>
      <c r="E54" s="160"/>
      <c r="F54" s="15">
        <v>200</v>
      </c>
      <c r="G54" s="15">
        <v>300</v>
      </c>
      <c r="H54" s="16" t="str">
        <f t="shared" si="1"/>
        <v/>
      </c>
    </row>
    <row r="55" spans="1:8" ht="27.6" customHeight="1">
      <c r="A55" s="28" t="e">
        <f>VLOOKUP(B55,#REF!,10,FALSE)</f>
        <v>#REF!</v>
      </c>
      <c r="B55" s="12" t="s">
        <v>37</v>
      </c>
      <c r="C55" s="13" t="s">
        <v>144</v>
      </c>
      <c r="D55" s="14" t="s">
        <v>130</v>
      </c>
      <c r="E55" s="160"/>
      <c r="F55" s="15">
        <v>200</v>
      </c>
      <c r="G55" s="15">
        <v>300</v>
      </c>
      <c r="H55" s="16" t="str">
        <f t="shared" si="1"/>
        <v/>
      </c>
    </row>
    <row r="56" spans="1:8" ht="27.6" customHeight="1">
      <c r="A56" s="28" t="e">
        <f>VLOOKUP(B56,#REF!,10,FALSE)</f>
        <v>#REF!</v>
      </c>
      <c r="B56" s="12" t="s">
        <v>89</v>
      </c>
      <c r="C56" s="13" t="s">
        <v>144</v>
      </c>
      <c r="D56" s="14" t="s">
        <v>125</v>
      </c>
      <c r="E56" s="160"/>
      <c r="F56" s="15">
        <v>200</v>
      </c>
      <c r="G56" s="15">
        <v>300</v>
      </c>
      <c r="H56" s="16" t="str">
        <f t="shared" si="1"/>
        <v/>
      </c>
    </row>
    <row r="57" spans="1:8" ht="27.6" customHeight="1">
      <c r="A57" s="28" t="e">
        <f>VLOOKUP(B57,#REF!,10,FALSE)</f>
        <v>#REF!</v>
      </c>
      <c r="B57" s="12" t="s">
        <v>90</v>
      </c>
      <c r="C57" s="13" t="s">
        <v>144</v>
      </c>
      <c r="D57" s="14" t="s">
        <v>122</v>
      </c>
      <c r="E57" s="160"/>
      <c r="F57" s="15">
        <v>200</v>
      </c>
      <c r="G57" s="15">
        <v>300</v>
      </c>
      <c r="H57" s="16" t="str">
        <f t="shared" si="1"/>
        <v/>
      </c>
    </row>
    <row r="58" spans="1:8" ht="27.6" customHeight="1">
      <c r="A58" s="28" t="e">
        <f>VLOOKUP(B58,#REF!,10,FALSE)</f>
        <v>#REF!</v>
      </c>
      <c r="B58" s="12" t="s">
        <v>91</v>
      </c>
      <c r="C58" s="13" t="s">
        <v>144</v>
      </c>
      <c r="D58" s="14" t="s">
        <v>124</v>
      </c>
      <c r="E58" s="160"/>
      <c r="F58" s="15">
        <v>200</v>
      </c>
      <c r="G58" s="15">
        <v>300</v>
      </c>
      <c r="H58" s="16" t="str">
        <f t="shared" si="1"/>
        <v/>
      </c>
    </row>
    <row r="59" spans="1:8" ht="27.6" customHeight="1">
      <c r="A59" s="28" t="e">
        <f>VLOOKUP(B59,#REF!,10,FALSE)</f>
        <v>#REF!</v>
      </c>
      <c r="B59" s="12" t="s">
        <v>92</v>
      </c>
      <c r="C59" s="13" t="s">
        <v>144</v>
      </c>
      <c r="D59" s="14" t="s">
        <v>121</v>
      </c>
      <c r="E59" s="160"/>
      <c r="F59" s="15">
        <v>200</v>
      </c>
      <c r="G59" s="15">
        <v>300</v>
      </c>
      <c r="H59" s="16" t="str">
        <f t="shared" si="1"/>
        <v/>
      </c>
    </row>
    <row r="60" spans="1:8" ht="27.6" customHeight="1">
      <c r="A60" s="28" t="e">
        <f>VLOOKUP(B60,#REF!,10,FALSE)</f>
        <v>#REF!</v>
      </c>
      <c r="B60" s="12" t="s">
        <v>93</v>
      </c>
      <c r="C60" s="13" t="s">
        <v>144</v>
      </c>
      <c r="D60" s="14" t="s">
        <v>127</v>
      </c>
      <c r="E60" s="160"/>
      <c r="F60" s="15">
        <v>200</v>
      </c>
      <c r="G60" s="15">
        <v>300</v>
      </c>
      <c r="H60" s="16" t="str">
        <f t="shared" si="1"/>
        <v/>
      </c>
    </row>
    <row r="61" spans="1:8" ht="27.6" customHeight="1">
      <c r="A61" s="28" t="e">
        <f>VLOOKUP(B61,#REF!,10,FALSE)</f>
        <v>#REF!</v>
      </c>
      <c r="B61" s="12" t="s">
        <v>94</v>
      </c>
      <c r="C61" s="13" t="s">
        <v>144</v>
      </c>
      <c r="D61" s="14" t="s">
        <v>123</v>
      </c>
      <c r="E61" s="160"/>
      <c r="F61" s="15">
        <v>200</v>
      </c>
      <c r="G61" s="15">
        <v>300</v>
      </c>
      <c r="H61" s="16" t="str">
        <f t="shared" si="1"/>
        <v/>
      </c>
    </row>
    <row r="62" spans="1:8" ht="27.6" customHeight="1">
      <c r="A62" s="28" t="e">
        <f>VLOOKUP(B62,#REF!,10,FALSE)</f>
        <v>#REF!</v>
      </c>
      <c r="B62" s="12" t="s">
        <v>95</v>
      </c>
      <c r="C62" s="13" t="s">
        <v>144</v>
      </c>
      <c r="D62" s="14" t="s">
        <v>120</v>
      </c>
      <c r="E62" s="160"/>
      <c r="F62" s="15">
        <v>200</v>
      </c>
      <c r="G62" s="15">
        <v>300</v>
      </c>
      <c r="H62" s="16" t="str">
        <f t="shared" ref="H62" si="2">IF(E62&gt;G62,"Bitte Überschreitung des Maximalwertes begründen!","")</f>
        <v/>
      </c>
    </row>
    <row r="63" spans="1:8" ht="27.6" customHeight="1">
      <c r="A63" s="28" t="e">
        <f>VLOOKUP(B63,#REF!,10,FALSE)</f>
        <v>#REF!</v>
      </c>
      <c r="B63" s="12" t="s">
        <v>98</v>
      </c>
      <c r="C63" s="13" t="s">
        <v>253</v>
      </c>
      <c r="D63" s="14" t="s">
        <v>128</v>
      </c>
      <c r="E63" s="160"/>
      <c r="F63" s="15">
        <v>200</v>
      </c>
      <c r="G63" s="15">
        <v>300</v>
      </c>
      <c r="H63" s="16" t="str">
        <f t="shared" si="1"/>
        <v/>
      </c>
    </row>
    <row r="64" spans="1:8" ht="27.6" customHeight="1">
      <c r="A64" s="28" t="e">
        <f>VLOOKUP(B64,#REF!,10,FALSE)</f>
        <v>#REF!</v>
      </c>
      <c r="B64" s="12" t="s">
        <v>99</v>
      </c>
      <c r="C64" s="13" t="s">
        <v>253</v>
      </c>
      <c r="D64" s="14" t="s">
        <v>130</v>
      </c>
      <c r="E64" s="160"/>
      <c r="F64" s="15">
        <v>200</v>
      </c>
      <c r="G64" s="15">
        <v>300</v>
      </c>
      <c r="H64" s="16" t="str">
        <f t="shared" si="1"/>
        <v/>
      </c>
    </row>
    <row r="65" spans="1:8" ht="27.6" customHeight="1">
      <c r="A65" s="28" t="e">
        <f>VLOOKUP(B65,#REF!,10,FALSE)</f>
        <v>#REF!</v>
      </c>
      <c r="B65" s="12" t="s">
        <v>100</v>
      </c>
      <c r="C65" s="13" t="s">
        <v>253</v>
      </c>
      <c r="D65" s="14" t="s">
        <v>125</v>
      </c>
      <c r="E65" s="160"/>
      <c r="F65" s="15">
        <v>200</v>
      </c>
      <c r="G65" s="15">
        <v>300</v>
      </c>
      <c r="H65" s="16" t="str">
        <f t="shared" si="1"/>
        <v/>
      </c>
    </row>
    <row r="66" spans="1:8" ht="27.6" customHeight="1">
      <c r="A66" s="28" t="e">
        <f>VLOOKUP(B66,#REF!,10,FALSE)</f>
        <v>#REF!</v>
      </c>
      <c r="B66" s="12" t="s">
        <v>101</v>
      </c>
      <c r="C66" s="13" t="s">
        <v>253</v>
      </c>
      <c r="D66" s="14" t="s">
        <v>122</v>
      </c>
      <c r="E66" s="160"/>
      <c r="F66" s="15">
        <v>200</v>
      </c>
      <c r="G66" s="15">
        <v>300</v>
      </c>
      <c r="H66" s="16" t="str">
        <f t="shared" si="1"/>
        <v/>
      </c>
    </row>
    <row r="67" spans="1:8" ht="27.6" customHeight="1">
      <c r="A67" s="28" t="e">
        <f>VLOOKUP(B67,#REF!,10,FALSE)</f>
        <v>#REF!</v>
      </c>
      <c r="B67" s="12" t="s">
        <v>102</v>
      </c>
      <c r="C67" s="13" t="s">
        <v>253</v>
      </c>
      <c r="D67" s="14" t="s">
        <v>120</v>
      </c>
      <c r="E67" s="160"/>
      <c r="F67" s="15">
        <v>200</v>
      </c>
      <c r="G67" s="15">
        <v>300</v>
      </c>
      <c r="H67" s="16" t="str">
        <f t="shared" si="1"/>
        <v/>
      </c>
    </row>
    <row r="68" spans="1:8" ht="27.6" customHeight="1">
      <c r="A68" s="28" t="e">
        <f>VLOOKUP(B68,#REF!,10,FALSE)</f>
        <v>#REF!</v>
      </c>
      <c r="B68" s="12" t="s">
        <v>41</v>
      </c>
      <c r="C68" s="13" t="s">
        <v>157</v>
      </c>
      <c r="D68" s="14" t="s">
        <v>128</v>
      </c>
      <c r="E68" s="160"/>
      <c r="F68" s="15">
        <v>300</v>
      </c>
      <c r="G68" s="15">
        <v>700</v>
      </c>
      <c r="H68" s="16" t="str">
        <f t="shared" si="1"/>
        <v/>
      </c>
    </row>
    <row r="69" spans="1:8" ht="27.6" customHeight="1">
      <c r="A69" s="28" t="e">
        <f>VLOOKUP(B69,#REF!,10,FALSE)</f>
        <v>#REF!</v>
      </c>
      <c r="B69" s="12" t="s">
        <v>36</v>
      </c>
      <c r="C69" s="13" t="s">
        <v>131</v>
      </c>
      <c r="D69" s="14" t="s">
        <v>45</v>
      </c>
      <c r="E69" s="239">
        <v>1.0000000000000001E-5</v>
      </c>
      <c r="F69" s="15">
        <v>0</v>
      </c>
      <c r="G69" s="53">
        <v>1.0000000000000001E-5</v>
      </c>
      <c r="H69" s="16" t="str">
        <f t="shared" si="1"/>
        <v/>
      </c>
    </row>
  </sheetData>
  <sheetProtection algorithmName="SHA-512" hashValue="7aUIvL88Wg+dI5PTrsBFrbloDiwTwptSl3KiizLZRBm7xgKWto9OPKCcpztDCD6ISfaGMpjw8oluoYh8Yi14yw==" saltValue="KFBC7pOQP/ytRToAhkl7HQ==" spinCount="100000" sheet="1" objects="1" scenarios="1"/>
  <autoFilter ref="A7:H61">
    <sortState ref="A8:H88">
      <sortCondition ref="A7:A61"/>
    </sortState>
  </autoFilter>
  <sortState ref="B8:H36">
    <sortCondition ref="B8:B36"/>
  </sortState>
  <mergeCells count="1">
    <mergeCell ref="B3:H3"/>
  </mergeCells>
  <phoneticPr fontId="2" type="noConversion"/>
  <conditionalFormatting sqref="A1:XFD7 A8:J1250 L8:XFD1250 A1251:XFD1048576">
    <cfRule type="expression" dxfId="8" priority="2">
      <formula>NOT(CELL("Schutz",A1))</formula>
    </cfRule>
  </conditionalFormatting>
  <printOptions horizontalCentered="1"/>
  <pageMargins left="0.11811023622047245" right="0.11811023622047245" top="1.3779527559055118" bottom="0.35433070866141736" header="0.19685039370078741" footer="0.11811023622047245"/>
  <pageSetup paperSize="9" scale="87" fitToHeight="0" orientation="landscape" r:id="rId1"/>
  <headerFooter alignWithMargins="0">
    <oddFooter>&amp;C&amp;"Tahoma,Standard"&amp;9Seite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V691"/>
  <sheetViews>
    <sheetView zoomScaleNormal="100" workbookViewId="0">
      <pane ySplit="6" topLeftCell="A7" activePane="bottomLeft" state="frozen"/>
      <selection pane="bottomLeft" activeCell="A3" sqref="A3:R3"/>
    </sheetView>
  </sheetViews>
  <sheetFormatPr baseColWidth="10" defaultColWidth="11.42578125" defaultRowHeight="12.75"/>
  <cols>
    <col min="1" max="1" width="6.85546875" style="2" customWidth="1"/>
    <col min="2" max="2" width="4.140625" style="2" customWidth="1"/>
    <col min="3" max="3" width="63" style="48" bestFit="1" customWidth="1"/>
    <col min="4" max="4" width="9.5703125" style="48" customWidth="1"/>
    <col min="5" max="5" width="7.85546875" style="48" bestFit="1" customWidth="1"/>
    <col min="6" max="6" width="12.85546875" style="48" customWidth="1"/>
    <col min="7" max="7" width="33.28515625" style="48" bestFit="1" customWidth="1"/>
    <col min="8" max="8" width="16" style="48" bestFit="1" customWidth="1"/>
    <col min="9" max="9" width="8.5703125" style="49" customWidth="1"/>
    <col min="10" max="10" width="8.5703125" style="174" customWidth="1"/>
    <col min="11" max="11" width="8.5703125" style="50" customWidth="1"/>
    <col min="12" max="12" width="53.85546875" style="52" bestFit="1" customWidth="1"/>
    <col min="13" max="13" width="10.5703125" style="2" customWidth="1"/>
    <col min="14" max="15" width="8.5703125" style="2" customWidth="1"/>
    <col min="16" max="18" width="10.5703125" style="2" customWidth="1"/>
    <col min="19" max="19" width="12.85546875" style="3" hidden="1" customWidth="1"/>
    <col min="20" max="20" width="8" style="3" hidden="1" customWidth="1"/>
    <col min="21" max="21" width="14.42578125" style="3" hidden="1" customWidth="1"/>
    <col min="22" max="22" width="17.5703125" style="3" hidden="1" customWidth="1"/>
    <col min="23" max="16384" width="11.42578125" style="2"/>
  </cols>
  <sheetData>
    <row r="1" spans="1:22" s="1" customFormat="1" ht="24.95" customHeight="1">
      <c r="A1" s="118" t="str">
        <f>Auftraggeber</f>
        <v>Stadt Heidenau</v>
      </c>
      <c r="B1" s="128"/>
      <c r="C1" s="120"/>
      <c r="D1" s="120"/>
      <c r="E1" s="120"/>
      <c r="F1" s="120"/>
      <c r="G1" s="120"/>
      <c r="H1" s="120"/>
      <c r="I1" s="120"/>
      <c r="J1" s="165"/>
      <c r="K1" s="120"/>
      <c r="L1" s="235"/>
      <c r="M1" s="120"/>
      <c r="N1" s="120"/>
      <c r="O1" s="120"/>
      <c r="P1" s="120"/>
      <c r="Q1" s="120"/>
      <c r="R1" s="114"/>
    </row>
    <row r="2" spans="1:22" s="1" customFormat="1" ht="20.100000000000001" customHeight="1">
      <c r="A2" s="75" t="str">
        <f>Leistungsgegenstand</f>
        <v>Ausschreibung der Gebäudereinigung</v>
      </c>
      <c r="B2" s="5"/>
      <c r="C2" s="4"/>
      <c r="D2" s="4"/>
      <c r="E2" s="4"/>
      <c r="F2" s="4"/>
      <c r="G2" s="4"/>
      <c r="H2" s="4"/>
      <c r="I2" s="4"/>
      <c r="J2" s="36"/>
      <c r="K2" s="4"/>
      <c r="L2" s="236"/>
      <c r="M2" s="4"/>
      <c r="N2" s="4"/>
      <c r="O2" s="4"/>
      <c r="P2" s="4"/>
      <c r="Q2" s="4"/>
      <c r="R2" s="38"/>
    </row>
    <row r="3" spans="1:22" s="1" customFormat="1" ht="39.950000000000003" customHeight="1">
      <c r="A3" s="256" t="s">
        <v>206</v>
      </c>
      <c r="B3" s="257"/>
      <c r="C3" s="257"/>
      <c r="D3" s="257"/>
      <c r="E3" s="257"/>
      <c r="F3" s="257"/>
      <c r="G3" s="257"/>
      <c r="H3" s="257"/>
      <c r="I3" s="257"/>
      <c r="J3" s="257"/>
      <c r="K3" s="257"/>
      <c r="L3" s="257"/>
      <c r="M3" s="257"/>
      <c r="N3" s="257"/>
      <c r="O3" s="257"/>
      <c r="P3" s="257"/>
      <c r="Q3" s="257"/>
      <c r="R3" s="258"/>
    </row>
    <row r="4" spans="1:22" s="1" customFormat="1" ht="30" customHeight="1" thickBot="1">
      <c r="A4" s="145" t="s">
        <v>185</v>
      </c>
      <c r="B4" s="146"/>
      <c r="C4" s="146"/>
      <c r="D4" s="146"/>
      <c r="E4" s="146"/>
      <c r="F4" s="146"/>
      <c r="G4" s="146"/>
      <c r="H4" s="146"/>
      <c r="I4" s="146"/>
      <c r="J4" s="166"/>
      <c r="K4" s="146"/>
      <c r="L4" s="237"/>
      <c r="M4" s="146"/>
      <c r="N4" s="146"/>
      <c r="O4" s="146"/>
      <c r="P4" s="146"/>
      <c r="Q4" s="146"/>
      <c r="R4" s="147"/>
    </row>
    <row r="5" spans="1:22" s="6" customFormat="1" ht="15.95" customHeight="1" thickBot="1">
      <c r="A5" s="129"/>
      <c r="B5" s="4"/>
      <c r="C5" s="4"/>
      <c r="D5" s="4"/>
      <c r="E5" s="4"/>
      <c r="F5" s="4"/>
      <c r="G5" s="4"/>
      <c r="H5" s="4"/>
      <c r="I5" s="4"/>
      <c r="J5" s="36"/>
      <c r="K5" s="4"/>
      <c r="L5" s="236"/>
      <c r="M5" s="4"/>
      <c r="N5" s="4"/>
      <c r="O5" s="4"/>
      <c r="P5" s="4"/>
      <c r="Q5" s="4"/>
      <c r="R5" s="38"/>
      <c r="V5" s="180">
        <f>SUM(V7:V1048576)</f>
        <v>8</v>
      </c>
    </row>
    <row r="6" spans="1:22" ht="39.950000000000003" customHeight="1">
      <c r="A6" s="31" t="s">
        <v>29</v>
      </c>
      <c r="B6" s="31" t="s">
        <v>146</v>
      </c>
      <c r="C6" s="32" t="s">
        <v>132</v>
      </c>
      <c r="D6" s="40" t="s">
        <v>147</v>
      </c>
      <c r="E6" s="32" t="s">
        <v>143</v>
      </c>
      <c r="F6" s="32" t="s">
        <v>149</v>
      </c>
      <c r="G6" s="32" t="s">
        <v>110</v>
      </c>
      <c r="H6" s="32" t="s">
        <v>148</v>
      </c>
      <c r="I6" s="41" t="s">
        <v>205</v>
      </c>
      <c r="J6" s="34" t="s">
        <v>186</v>
      </c>
      <c r="K6" s="31" t="s">
        <v>159</v>
      </c>
      <c r="L6" s="31" t="s">
        <v>150</v>
      </c>
      <c r="M6" s="34" t="s">
        <v>203</v>
      </c>
      <c r="N6" s="33" t="s">
        <v>195</v>
      </c>
      <c r="O6" s="33" t="s">
        <v>202</v>
      </c>
      <c r="P6" s="33" t="s">
        <v>199</v>
      </c>
      <c r="Q6" s="33" t="s">
        <v>30</v>
      </c>
      <c r="R6" s="33" t="s">
        <v>200</v>
      </c>
      <c r="S6" s="175" t="s">
        <v>103</v>
      </c>
      <c r="T6" s="175" t="str">
        <f>"SVS = "&amp;SVS</f>
        <v>SVS = 16,73</v>
      </c>
      <c r="U6" s="33" t="s">
        <v>109</v>
      </c>
      <c r="V6" s="179" t="s">
        <v>231</v>
      </c>
    </row>
    <row r="7" spans="1:22" s="46" customFormat="1" ht="15" customHeight="1">
      <c r="A7" s="123">
        <v>1</v>
      </c>
      <c r="B7" s="123">
        <v>1</v>
      </c>
      <c r="C7" s="124" t="s">
        <v>263</v>
      </c>
      <c r="D7" s="124"/>
      <c r="E7" s="124" t="s">
        <v>265</v>
      </c>
      <c r="F7" s="124" t="s">
        <v>266</v>
      </c>
      <c r="G7" s="124" t="s">
        <v>267</v>
      </c>
      <c r="H7" s="124" t="s">
        <v>268</v>
      </c>
      <c r="I7" s="125">
        <v>20.329999999999998</v>
      </c>
      <c r="J7" s="167"/>
      <c r="K7" s="238" t="s">
        <v>92</v>
      </c>
      <c r="L7" s="161"/>
      <c r="M7" s="126">
        <v>12</v>
      </c>
      <c r="N7" s="162">
        <f t="shared" ref="N7:N70" si="0">SVS</f>
        <v>16.73</v>
      </c>
      <c r="O7" s="163" t="str">
        <f t="shared" ref="O7:O70" si="1">IF(VLOOKUP(K7,Vorgaben,4,FALSE)=0,"",VLOOKUP(K7,Vorgaben,4,FALSE))</f>
        <v/>
      </c>
      <c r="P7" s="127">
        <f t="shared" ref="P7:P70" si="2">I7*M7</f>
        <v>243.95999999999998</v>
      </c>
      <c r="Q7" s="127" t="e">
        <f>P7/O7</f>
        <v>#VALUE!</v>
      </c>
      <c r="R7" s="127" t="e">
        <f>Q7*N7</f>
        <v>#VALUE!</v>
      </c>
      <c r="S7" s="45" t="str">
        <f t="shared" ref="S7:S70" si="3">LEFT(K7,1)</f>
        <v>T</v>
      </c>
      <c r="T7" s="45">
        <f t="shared" ref="T7" si="4">IF(N7=SVS,N7,"")</f>
        <v>16.73</v>
      </c>
      <c r="U7" s="45">
        <f t="shared" ref="U7:U70" si="5">IF(J7="x",I7,0)</f>
        <v>0</v>
      </c>
      <c r="V7" s="45">
        <f>IF(N7&lt;&gt;0,IF(N7=SVS,0,IF(N7=SVSg,0,IF(N7=Stundenverrechnungssatz!G48,0,IF(N7=Stundenverrechnungssatz!I48,0,IF(N7=Stundenverrechnungssatz!K48,0,IF(N7=Stundenverrechnungssatz!M48,0,1)))))))</f>
        <v>0</v>
      </c>
    </row>
    <row r="8" spans="1:22" s="46" customFormat="1" ht="15" customHeight="1">
      <c r="A8" s="62">
        <v>2</v>
      </c>
      <c r="B8" s="123">
        <v>1</v>
      </c>
      <c r="C8" s="59" t="s">
        <v>263</v>
      </c>
      <c r="D8" s="59"/>
      <c r="E8" s="59" t="s">
        <v>265</v>
      </c>
      <c r="F8" s="59" t="s">
        <v>270</v>
      </c>
      <c r="G8" s="59" t="s">
        <v>271</v>
      </c>
      <c r="H8" s="59" t="s">
        <v>272</v>
      </c>
      <c r="I8" s="61">
        <v>34.619999999999997</v>
      </c>
      <c r="J8" s="168"/>
      <c r="K8" s="238" t="s">
        <v>93</v>
      </c>
      <c r="L8" s="161"/>
      <c r="M8" s="126">
        <v>4</v>
      </c>
      <c r="N8" s="162">
        <f t="shared" si="0"/>
        <v>16.73</v>
      </c>
      <c r="O8" s="163" t="str">
        <f t="shared" si="1"/>
        <v/>
      </c>
      <c r="P8" s="127">
        <f t="shared" si="2"/>
        <v>138.47999999999999</v>
      </c>
      <c r="Q8" s="127" t="e">
        <f t="shared" ref="Q8:Q71" si="6">P8/O8</f>
        <v>#VALUE!</v>
      </c>
      <c r="R8" s="127" t="e">
        <f t="shared" ref="R8:R71" si="7">Q8*N8</f>
        <v>#VALUE!</v>
      </c>
      <c r="S8" s="45" t="str">
        <f t="shared" si="3"/>
        <v>T</v>
      </c>
      <c r="T8" s="45">
        <f t="shared" ref="T8:T71" si="8">IF(N8=SVS,N8,"")</f>
        <v>16.73</v>
      </c>
      <c r="U8" s="45">
        <f t="shared" si="5"/>
        <v>0</v>
      </c>
      <c r="V8" s="45">
        <f>IF(N8&lt;&gt;0,IF(N8=SVS,0,IF(N8=SVSg,0,IF(N8=Stundenverrechnungssatz!G49,0,IF(N8=Stundenverrechnungssatz!I49,0,IF(N8=Stundenverrechnungssatz!K49,0,IF(N8=Stundenverrechnungssatz!M49,0,1)))))))</f>
        <v>0</v>
      </c>
    </row>
    <row r="9" spans="1:22" s="46" customFormat="1" ht="15" customHeight="1">
      <c r="A9" s="123">
        <v>3</v>
      </c>
      <c r="B9" s="123">
        <v>1</v>
      </c>
      <c r="C9" s="59" t="s">
        <v>263</v>
      </c>
      <c r="D9" s="59"/>
      <c r="E9" s="59" t="s">
        <v>265</v>
      </c>
      <c r="F9" s="59" t="s">
        <v>274</v>
      </c>
      <c r="G9" s="59" t="s">
        <v>275</v>
      </c>
      <c r="H9" s="59" t="s">
        <v>272</v>
      </c>
      <c r="I9" s="61">
        <v>24.01</v>
      </c>
      <c r="J9" s="168"/>
      <c r="K9" s="238" t="s">
        <v>93</v>
      </c>
      <c r="L9" s="161"/>
      <c r="M9" s="126">
        <v>4</v>
      </c>
      <c r="N9" s="162">
        <f t="shared" si="0"/>
        <v>16.73</v>
      </c>
      <c r="O9" s="163" t="str">
        <f t="shared" si="1"/>
        <v/>
      </c>
      <c r="P9" s="127">
        <f t="shared" si="2"/>
        <v>96.04</v>
      </c>
      <c r="Q9" s="127" t="e">
        <f t="shared" si="6"/>
        <v>#VALUE!</v>
      </c>
      <c r="R9" s="127" t="e">
        <f t="shared" si="7"/>
        <v>#VALUE!</v>
      </c>
      <c r="S9" s="45" t="str">
        <f t="shared" si="3"/>
        <v>T</v>
      </c>
      <c r="T9" s="45">
        <f t="shared" si="8"/>
        <v>16.73</v>
      </c>
      <c r="U9" s="45">
        <f t="shared" si="5"/>
        <v>0</v>
      </c>
      <c r="V9" s="45">
        <f>IF(N9&lt;&gt;0,IF(N9=SVS,0,IF(N9=SVSg,0,IF(N9=Stundenverrechnungssatz!G50,0,IF(N9=Stundenverrechnungssatz!I50,0,IF(N9=Stundenverrechnungssatz!K50,0,IF(N9=Stundenverrechnungssatz!M50,0,1)))))))</f>
        <v>0</v>
      </c>
    </row>
    <row r="10" spans="1:22" s="46" customFormat="1" ht="15" customHeight="1">
      <c r="A10" s="62">
        <v>4</v>
      </c>
      <c r="B10" s="123">
        <v>1</v>
      </c>
      <c r="C10" s="59" t="s">
        <v>263</v>
      </c>
      <c r="D10" s="59"/>
      <c r="E10" s="59" t="s">
        <v>265</v>
      </c>
      <c r="F10" s="51" t="s">
        <v>277</v>
      </c>
      <c r="G10" s="51" t="s">
        <v>278</v>
      </c>
      <c r="H10" s="51" t="s">
        <v>272</v>
      </c>
      <c r="I10" s="70">
        <v>7.2</v>
      </c>
      <c r="J10" s="169"/>
      <c r="K10" s="238" t="s">
        <v>95</v>
      </c>
      <c r="L10" s="161"/>
      <c r="M10" s="126">
        <v>1</v>
      </c>
      <c r="N10" s="162">
        <f t="shared" si="0"/>
        <v>16.73</v>
      </c>
      <c r="O10" s="163" t="str">
        <f t="shared" si="1"/>
        <v/>
      </c>
      <c r="P10" s="127">
        <f t="shared" si="2"/>
        <v>7.2</v>
      </c>
      <c r="Q10" s="127" t="e">
        <f t="shared" si="6"/>
        <v>#VALUE!</v>
      </c>
      <c r="R10" s="127" t="e">
        <f t="shared" si="7"/>
        <v>#VALUE!</v>
      </c>
      <c r="S10" s="45" t="str">
        <f t="shared" si="3"/>
        <v>T</v>
      </c>
      <c r="T10" s="45">
        <f t="shared" si="8"/>
        <v>16.73</v>
      </c>
      <c r="U10" s="45">
        <f t="shared" si="5"/>
        <v>0</v>
      </c>
      <c r="V10" s="45">
        <f>IF(N10&lt;&gt;0,IF(N10=SVS,0,IF(N10=SVSg,0,IF(N10=Stundenverrechnungssatz!G51,0,IF(N10=Stundenverrechnungssatz!I51,0,IF(N10=Stundenverrechnungssatz!K51,0,IF(N10=Stundenverrechnungssatz!M51,0,1)))))))</f>
        <v>0</v>
      </c>
    </row>
    <row r="11" spans="1:22" s="46" customFormat="1" ht="15" customHeight="1">
      <c r="A11" s="123">
        <v>5</v>
      </c>
      <c r="B11" s="123">
        <v>1</v>
      </c>
      <c r="C11" s="59" t="s">
        <v>263</v>
      </c>
      <c r="D11" s="59"/>
      <c r="E11" s="59" t="s">
        <v>265</v>
      </c>
      <c r="F11" s="51" t="s">
        <v>280</v>
      </c>
      <c r="G11" s="51" t="s">
        <v>281</v>
      </c>
      <c r="H11" s="51" t="s">
        <v>272</v>
      </c>
      <c r="I11" s="70">
        <v>13.97</v>
      </c>
      <c r="J11" s="169"/>
      <c r="K11" s="238" t="s">
        <v>90</v>
      </c>
      <c r="L11" s="161"/>
      <c r="M11" s="126">
        <v>50.32</v>
      </c>
      <c r="N11" s="162">
        <f t="shared" si="0"/>
        <v>16.73</v>
      </c>
      <c r="O11" s="163" t="str">
        <f t="shared" si="1"/>
        <v/>
      </c>
      <c r="P11" s="127">
        <f t="shared" si="2"/>
        <v>702.97040000000004</v>
      </c>
      <c r="Q11" s="127" t="e">
        <f t="shared" si="6"/>
        <v>#VALUE!</v>
      </c>
      <c r="R11" s="127" t="e">
        <f t="shared" si="7"/>
        <v>#VALUE!</v>
      </c>
      <c r="S11" s="45" t="str">
        <f t="shared" si="3"/>
        <v>T</v>
      </c>
      <c r="T11" s="45">
        <f t="shared" si="8"/>
        <v>16.73</v>
      </c>
      <c r="U11" s="45">
        <f t="shared" si="5"/>
        <v>0</v>
      </c>
      <c r="V11" s="45">
        <f>IF(N11&lt;&gt;0,IF(N11=SVS,0,IF(N11=SVSg,0,IF(N11=Stundenverrechnungssatz!G52,0,IF(N11=Stundenverrechnungssatz!I52,0,IF(N11=Stundenverrechnungssatz!K52,0,IF(N11=Stundenverrechnungssatz!M52,0,1)))))))</f>
        <v>0</v>
      </c>
    </row>
    <row r="12" spans="1:22" s="46" customFormat="1" ht="15" customHeight="1">
      <c r="A12" s="62">
        <v>6</v>
      </c>
      <c r="B12" s="123">
        <v>1</v>
      </c>
      <c r="C12" s="59" t="s">
        <v>263</v>
      </c>
      <c r="D12" s="59"/>
      <c r="E12" s="59" t="s">
        <v>265</v>
      </c>
      <c r="F12" s="51" t="s">
        <v>283</v>
      </c>
      <c r="G12" s="51" t="s">
        <v>284</v>
      </c>
      <c r="H12" s="51" t="s">
        <v>272</v>
      </c>
      <c r="I12" s="70">
        <v>22.54</v>
      </c>
      <c r="J12" s="169"/>
      <c r="K12" s="238" t="s">
        <v>58</v>
      </c>
      <c r="L12" s="161"/>
      <c r="M12" s="126">
        <v>100.64</v>
      </c>
      <c r="N12" s="162">
        <f t="shared" si="0"/>
        <v>16.73</v>
      </c>
      <c r="O12" s="163" t="str">
        <f t="shared" si="1"/>
        <v/>
      </c>
      <c r="P12" s="127">
        <f t="shared" si="2"/>
        <v>2268.4256</v>
      </c>
      <c r="Q12" s="127" t="e">
        <f t="shared" si="6"/>
        <v>#VALUE!</v>
      </c>
      <c r="R12" s="127" t="e">
        <f t="shared" si="7"/>
        <v>#VALUE!</v>
      </c>
      <c r="S12" s="45" t="str">
        <f t="shared" si="3"/>
        <v>B</v>
      </c>
      <c r="T12" s="45">
        <f t="shared" si="8"/>
        <v>16.73</v>
      </c>
      <c r="U12" s="45">
        <f t="shared" si="5"/>
        <v>0</v>
      </c>
      <c r="V12" s="45">
        <f>IF(N12&lt;&gt;0,IF(N12=SVS,0,IF(N12=SVSg,0,IF(N12=Stundenverrechnungssatz!G53,0,IF(N12=Stundenverrechnungssatz!I53,0,IF(N12=Stundenverrechnungssatz!K53,0,IF(N12=Stundenverrechnungssatz!M53,0,1)))))))</f>
        <v>0</v>
      </c>
    </row>
    <row r="13" spans="1:22" s="46" customFormat="1" ht="15" customHeight="1">
      <c r="A13" s="123">
        <v>7</v>
      </c>
      <c r="B13" s="123">
        <v>1</v>
      </c>
      <c r="C13" s="59" t="s">
        <v>263</v>
      </c>
      <c r="D13" s="59"/>
      <c r="E13" s="59" t="s">
        <v>265</v>
      </c>
      <c r="F13" s="51" t="s">
        <v>286</v>
      </c>
      <c r="G13" s="51" t="s">
        <v>287</v>
      </c>
      <c r="H13" s="51" t="s">
        <v>272</v>
      </c>
      <c r="I13" s="70">
        <v>16.46</v>
      </c>
      <c r="J13" s="169"/>
      <c r="K13" s="238" t="s">
        <v>93</v>
      </c>
      <c r="L13" s="161"/>
      <c r="M13" s="126">
        <v>4</v>
      </c>
      <c r="N13" s="162">
        <f t="shared" si="0"/>
        <v>16.73</v>
      </c>
      <c r="O13" s="163" t="str">
        <f t="shared" si="1"/>
        <v/>
      </c>
      <c r="P13" s="127">
        <f t="shared" si="2"/>
        <v>65.84</v>
      </c>
      <c r="Q13" s="127" t="e">
        <f t="shared" si="6"/>
        <v>#VALUE!</v>
      </c>
      <c r="R13" s="127" t="e">
        <f t="shared" si="7"/>
        <v>#VALUE!</v>
      </c>
      <c r="S13" s="45" t="str">
        <f t="shared" si="3"/>
        <v>T</v>
      </c>
      <c r="T13" s="45">
        <f t="shared" si="8"/>
        <v>16.73</v>
      </c>
      <c r="U13" s="45">
        <f t="shared" si="5"/>
        <v>0</v>
      </c>
      <c r="V13" s="45">
        <f>IF(N13&lt;&gt;0,IF(N13=SVS,0,IF(N13=SVSg,0,IF(N13=Stundenverrechnungssatz!G54,0,IF(N13=Stundenverrechnungssatz!I54,0,IF(N13=Stundenverrechnungssatz!K54,0,IF(N13=Stundenverrechnungssatz!M54,0,1)))))))</f>
        <v>0</v>
      </c>
    </row>
    <row r="14" spans="1:22" s="46" customFormat="1" ht="15" customHeight="1">
      <c r="A14" s="62">
        <v>8</v>
      </c>
      <c r="B14" s="123">
        <v>1</v>
      </c>
      <c r="C14" s="59" t="s">
        <v>263</v>
      </c>
      <c r="D14" s="59"/>
      <c r="E14" s="59" t="s">
        <v>265</v>
      </c>
      <c r="F14" s="51" t="s">
        <v>289</v>
      </c>
      <c r="G14" s="51" t="s">
        <v>287</v>
      </c>
      <c r="H14" s="51" t="s">
        <v>272</v>
      </c>
      <c r="I14" s="70">
        <v>15.52</v>
      </c>
      <c r="J14" s="169"/>
      <c r="K14" s="238" t="s">
        <v>93</v>
      </c>
      <c r="L14" s="161"/>
      <c r="M14" s="126">
        <v>4</v>
      </c>
      <c r="N14" s="162">
        <f t="shared" si="0"/>
        <v>16.73</v>
      </c>
      <c r="O14" s="163" t="str">
        <f t="shared" si="1"/>
        <v/>
      </c>
      <c r="P14" s="127">
        <f t="shared" si="2"/>
        <v>62.08</v>
      </c>
      <c r="Q14" s="127" t="e">
        <f t="shared" si="6"/>
        <v>#VALUE!</v>
      </c>
      <c r="R14" s="127" t="e">
        <f t="shared" si="7"/>
        <v>#VALUE!</v>
      </c>
      <c r="S14" s="45" t="str">
        <f t="shared" si="3"/>
        <v>T</v>
      </c>
      <c r="T14" s="45">
        <f t="shared" si="8"/>
        <v>16.73</v>
      </c>
      <c r="U14" s="45">
        <f t="shared" si="5"/>
        <v>0</v>
      </c>
      <c r="V14" s="45">
        <f>IF(N14&lt;&gt;0,IF(N14=SVS,0,IF(N14=SVSg,0,IF(N14=Stundenverrechnungssatz!G55,0,IF(N14=Stundenverrechnungssatz!I55,0,IF(N14=Stundenverrechnungssatz!K55,0,IF(N14=Stundenverrechnungssatz!M55,0,1)))))))</f>
        <v>0</v>
      </c>
    </row>
    <row r="15" spans="1:22" s="46" customFormat="1" ht="15" customHeight="1">
      <c r="A15" s="123">
        <v>9</v>
      </c>
      <c r="B15" s="123">
        <v>1</v>
      </c>
      <c r="C15" s="59" t="s">
        <v>263</v>
      </c>
      <c r="D15" s="59"/>
      <c r="E15" s="59" t="s">
        <v>265</v>
      </c>
      <c r="F15" s="51" t="s">
        <v>291</v>
      </c>
      <c r="G15" s="51" t="s">
        <v>287</v>
      </c>
      <c r="H15" s="51" t="s">
        <v>272</v>
      </c>
      <c r="I15" s="70">
        <v>5.64</v>
      </c>
      <c r="J15" s="169"/>
      <c r="K15" s="238" t="s">
        <v>93</v>
      </c>
      <c r="L15" s="161"/>
      <c r="M15" s="126">
        <v>4</v>
      </c>
      <c r="N15" s="162">
        <f t="shared" si="0"/>
        <v>16.73</v>
      </c>
      <c r="O15" s="163" t="str">
        <f t="shared" si="1"/>
        <v/>
      </c>
      <c r="P15" s="127">
        <f t="shared" si="2"/>
        <v>22.56</v>
      </c>
      <c r="Q15" s="127" t="e">
        <f t="shared" si="6"/>
        <v>#VALUE!</v>
      </c>
      <c r="R15" s="127" t="e">
        <f t="shared" si="7"/>
        <v>#VALUE!</v>
      </c>
      <c r="S15" s="45" t="str">
        <f t="shared" si="3"/>
        <v>T</v>
      </c>
      <c r="T15" s="45">
        <f t="shared" si="8"/>
        <v>16.73</v>
      </c>
      <c r="U15" s="45">
        <f t="shared" si="5"/>
        <v>0</v>
      </c>
      <c r="V15" s="45">
        <f>IF(N15&lt;&gt;0,IF(N15=SVS,0,IF(N15=SVSg,0,IF(N15=Stundenverrechnungssatz!G56,0,IF(N15=Stundenverrechnungssatz!I56,0,IF(N15=Stundenverrechnungssatz!K56,0,IF(N15=Stundenverrechnungssatz!M56,0,1)))))))</f>
        <v>0</v>
      </c>
    </row>
    <row r="16" spans="1:22" s="46" customFormat="1" ht="15" customHeight="1">
      <c r="A16" s="62">
        <v>10</v>
      </c>
      <c r="B16" s="123">
        <v>1</v>
      </c>
      <c r="C16" s="59" t="s">
        <v>263</v>
      </c>
      <c r="D16" s="59"/>
      <c r="E16" s="59" t="s">
        <v>265</v>
      </c>
      <c r="F16" s="51" t="s">
        <v>293</v>
      </c>
      <c r="G16" s="51" t="s">
        <v>287</v>
      </c>
      <c r="H16" s="51" t="s">
        <v>272</v>
      </c>
      <c r="I16" s="70">
        <v>5.6</v>
      </c>
      <c r="J16" s="169"/>
      <c r="K16" s="238" t="s">
        <v>93</v>
      </c>
      <c r="L16" s="161"/>
      <c r="M16" s="126">
        <v>4</v>
      </c>
      <c r="N16" s="162">
        <f t="shared" si="0"/>
        <v>16.73</v>
      </c>
      <c r="O16" s="163" t="str">
        <f t="shared" si="1"/>
        <v/>
      </c>
      <c r="P16" s="127">
        <f t="shared" si="2"/>
        <v>22.4</v>
      </c>
      <c r="Q16" s="127" t="e">
        <f t="shared" si="6"/>
        <v>#VALUE!</v>
      </c>
      <c r="R16" s="127" t="e">
        <f t="shared" si="7"/>
        <v>#VALUE!</v>
      </c>
      <c r="S16" s="45" t="str">
        <f t="shared" si="3"/>
        <v>T</v>
      </c>
      <c r="T16" s="45">
        <f t="shared" si="8"/>
        <v>16.73</v>
      </c>
      <c r="U16" s="45">
        <f t="shared" si="5"/>
        <v>0</v>
      </c>
      <c r="V16" s="45">
        <f>IF(N16&lt;&gt;0,IF(N16=SVS,0,IF(N16=SVSg,0,IF(N16=Stundenverrechnungssatz!G57,0,IF(N16=Stundenverrechnungssatz!I57,0,IF(N16=Stundenverrechnungssatz!K57,0,IF(N16=Stundenverrechnungssatz!M57,0,1)))))))</f>
        <v>0</v>
      </c>
    </row>
    <row r="17" spans="1:22" s="46" customFormat="1" ht="15" customHeight="1">
      <c r="A17" s="123">
        <v>11</v>
      </c>
      <c r="B17" s="123">
        <v>1</v>
      </c>
      <c r="C17" s="59" t="s">
        <v>263</v>
      </c>
      <c r="D17" s="59"/>
      <c r="E17" s="59" t="s">
        <v>265</v>
      </c>
      <c r="F17" s="51" t="s">
        <v>295</v>
      </c>
      <c r="G17" s="51" t="s">
        <v>287</v>
      </c>
      <c r="H17" s="51" t="s">
        <v>272</v>
      </c>
      <c r="I17" s="70">
        <v>7.44</v>
      </c>
      <c r="J17" s="169"/>
      <c r="K17" s="238" t="s">
        <v>93</v>
      </c>
      <c r="L17" s="161"/>
      <c r="M17" s="126">
        <v>4</v>
      </c>
      <c r="N17" s="162">
        <f t="shared" si="0"/>
        <v>16.73</v>
      </c>
      <c r="O17" s="163" t="str">
        <f t="shared" si="1"/>
        <v/>
      </c>
      <c r="P17" s="127">
        <f t="shared" si="2"/>
        <v>29.76</v>
      </c>
      <c r="Q17" s="127" t="e">
        <f t="shared" si="6"/>
        <v>#VALUE!</v>
      </c>
      <c r="R17" s="127" t="e">
        <f t="shared" si="7"/>
        <v>#VALUE!</v>
      </c>
      <c r="S17" s="45" t="str">
        <f t="shared" si="3"/>
        <v>T</v>
      </c>
      <c r="T17" s="45">
        <f t="shared" si="8"/>
        <v>16.73</v>
      </c>
      <c r="U17" s="45">
        <f t="shared" si="5"/>
        <v>0</v>
      </c>
      <c r="V17" s="45">
        <f>IF(N17&lt;&gt;0,IF(N17=SVS,0,IF(N17=SVSg,0,IF(N17=Stundenverrechnungssatz!G58,0,IF(N17=Stundenverrechnungssatz!I58,0,IF(N17=Stundenverrechnungssatz!K58,0,IF(N17=Stundenverrechnungssatz!M58,0,1)))))))</f>
        <v>0</v>
      </c>
    </row>
    <row r="18" spans="1:22" s="46" customFormat="1" ht="15" customHeight="1">
      <c r="A18" s="62">
        <v>12</v>
      </c>
      <c r="B18" s="123">
        <v>1</v>
      </c>
      <c r="C18" s="59" t="s">
        <v>263</v>
      </c>
      <c r="D18" s="59"/>
      <c r="E18" s="59" t="s">
        <v>265</v>
      </c>
      <c r="F18" s="51" t="s">
        <v>297</v>
      </c>
      <c r="G18" s="51" t="s">
        <v>298</v>
      </c>
      <c r="H18" s="51" t="s">
        <v>272</v>
      </c>
      <c r="I18" s="70">
        <v>7.44</v>
      </c>
      <c r="J18" s="169"/>
      <c r="K18" s="238" t="s">
        <v>86</v>
      </c>
      <c r="L18" s="161"/>
      <c r="M18" s="126">
        <v>100.64</v>
      </c>
      <c r="N18" s="162">
        <f t="shared" si="0"/>
        <v>16.73</v>
      </c>
      <c r="O18" s="163" t="str">
        <f t="shared" si="1"/>
        <v/>
      </c>
      <c r="P18" s="127">
        <f t="shared" si="2"/>
        <v>748.76160000000004</v>
      </c>
      <c r="Q18" s="127" t="e">
        <f t="shared" si="6"/>
        <v>#VALUE!</v>
      </c>
      <c r="R18" s="127" t="e">
        <f t="shared" si="7"/>
        <v>#VALUE!</v>
      </c>
      <c r="S18" s="45" t="str">
        <f t="shared" si="3"/>
        <v>K</v>
      </c>
      <c r="T18" s="45">
        <f t="shared" si="8"/>
        <v>16.73</v>
      </c>
      <c r="U18" s="45">
        <f t="shared" si="5"/>
        <v>0</v>
      </c>
      <c r="V18" s="45">
        <f>IF(N18&lt;&gt;0,IF(N18=SVS,0,IF(N18=SVSg,0,IF(N18=Stundenverrechnungssatz!G59,0,IF(N18=Stundenverrechnungssatz!I59,0,IF(N18=Stundenverrechnungssatz!K59,0,IF(N18=Stundenverrechnungssatz!M59,0,1)))))))</f>
        <v>0</v>
      </c>
    </row>
    <row r="19" spans="1:22" s="46" customFormat="1" ht="15" customHeight="1">
      <c r="A19" s="123">
        <v>13</v>
      </c>
      <c r="B19" s="123">
        <v>1</v>
      </c>
      <c r="C19" s="59" t="s">
        <v>263</v>
      </c>
      <c r="D19" s="59"/>
      <c r="E19" s="59" t="s">
        <v>265</v>
      </c>
      <c r="F19" s="51" t="s">
        <v>300</v>
      </c>
      <c r="G19" s="51" t="s">
        <v>301</v>
      </c>
      <c r="H19" s="51" t="s">
        <v>272</v>
      </c>
      <c r="I19" s="70">
        <v>14.42</v>
      </c>
      <c r="J19" s="169"/>
      <c r="K19" s="238" t="s">
        <v>95</v>
      </c>
      <c r="L19" s="161"/>
      <c r="M19" s="126">
        <v>1</v>
      </c>
      <c r="N19" s="162">
        <f t="shared" si="0"/>
        <v>16.73</v>
      </c>
      <c r="O19" s="163" t="str">
        <f t="shared" si="1"/>
        <v/>
      </c>
      <c r="P19" s="127">
        <f t="shared" si="2"/>
        <v>14.42</v>
      </c>
      <c r="Q19" s="127" t="e">
        <f t="shared" si="6"/>
        <v>#VALUE!</v>
      </c>
      <c r="R19" s="127" t="e">
        <f t="shared" si="7"/>
        <v>#VALUE!</v>
      </c>
      <c r="S19" s="45" t="str">
        <f t="shared" si="3"/>
        <v>T</v>
      </c>
      <c r="T19" s="45">
        <f t="shared" si="8"/>
        <v>16.73</v>
      </c>
      <c r="U19" s="45">
        <f t="shared" si="5"/>
        <v>0</v>
      </c>
      <c r="V19" s="45">
        <f>IF(N19&lt;&gt;0,IF(N19=SVS,0,IF(N19=SVSg,0,IF(N19=Stundenverrechnungssatz!G60,0,IF(N19=Stundenverrechnungssatz!I60,0,IF(N19=Stundenverrechnungssatz!K60,0,IF(N19=Stundenverrechnungssatz!M60,0,1)))))))</f>
        <v>0</v>
      </c>
    </row>
    <row r="20" spans="1:22" s="46" customFormat="1" ht="15" customHeight="1">
      <c r="A20" s="62">
        <v>14</v>
      </c>
      <c r="B20" s="123">
        <v>1</v>
      </c>
      <c r="C20" s="59" t="s">
        <v>263</v>
      </c>
      <c r="D20" s="59"/>
      <c r="E20" s="59" t="s">
        <v>265</v>
      </c>
      <c r="F20" s="51" t="s">
        <v>303</v>
      </c>
      <c r="G20" s="51" t="s">
        <v>304</v>
      </c>
      <c r="H20" s="51" t="s">
        <v>305</v>
      </c>
      <c r="I20" s="70">
        <v>24.15</v>
      </c>
      <c r="J20" s="169"/>
      <c r="K20" s="238" t="s">
        <v>92</v>
      </c>
      <c r="L20" s="161"/>
      <c r="M20" s="126">
        <v>12</v>
      </c>
      <c r="N20" s="162">
        <f t="shared" si="0"/>
        <v>16.73</v>
      </c>
      <c r="O20" s="163" t="str">
        <f t="shared" si="1"/>
        <v/>
      </c>
      <c r="P20" s="127">
        <f t="shared" si="2"/>
        <v>289.79999999999995</v>
      </c>
      <c r="Q20" s="127" t="e">
        <f t="shared" si="6"/>
        <v>#VALUE!</v>
      </c>
      <c r="R20" s="127" t="e">
        <f t="shared" si="7"/>
        <v>#VALUE!</v>
      </c>
      <c r="S20" s="45" t="str">
        <f t="shared" si="3"/>
        <v>T</v>
      </c>
      <c r="T20" s="45">
        <f t="shared" si="8"/>
        <v>16.73</v>
      </c>
      <c r="U20" s="45">
        <f t="shared" si="5"/>
        <v>0</v>
      </c>
      <c r="V20" s="45">
        <f>IF(N20&lt;&gt;0,IF(N20=SVS,0,IF(N20=SVSg,0,IF(N20=Stundenverrechnungssatz!G61,0,IF(N20=Stundenverrechnungssatz!I61,0,IF(N20=Stundenverrechnungssatz!K61,0,IF(N20=Stundenverrechnungssatz!M61,0,1)))))))</f>
        <v>0</v>
      </c>
    </row>
    <row r="21" spans="1:22" s="46" customFormat="1" ht="15" customHeight="1">
      <c r="A21" s="123">
        <v>15</v>
      </c>
      <c r="B21" s="123">
        <v>1</v>
      </c>
      <c r="C21" s="59" t="s">
        <v>263</v>
      </c>
      <c r="D21" s="59"/>
      <c r="E21" s="59" t="s">
        <v>265</v>
      </c>
      <c r="F21" s="51" t="s">
        <v>307</v>
      </c>
      <c r="G21" s="51" t="s">
        <v>308</v>
      </c>
      <c r="H21" s="51" t="s">
        <v>272</v>
      </c>
      <c r="I21" s="70">
        <v>15.67</v>
      </c>
      <c r="J21" s="169"/>
      <c r="K21" s="238" t="s">
        <v>54</v>
      </c>
      <c r="L21" s="161"/>
      <c r="M21" s="126">
        <v>12</v>
      </c>
      <c r="N21" s="162">
        <f t="shared" si="0"/>
        <v>16.73</v>
      </c>
      <c r="O21" s="163" t="str">
        <f t="shared" si="1"/>
        <v/>
      </c>
      <c r="P21" s="127">
        <f t="shared" si="2"/>
        <v>188.04</v>
      </c>
      <c r="Q21" s="127" t="e">
        <f t="shared" si="6"/>
        <v>#VALUE!</v>
      </c>
      <c r="R21" s="127" t="e">
        <f t="shared" si="7"/>
        <v>#VALUE!</v>
      </c>
      <c r="S21" s="45" t="str">
        <f t="shared" si="3"/>
        <v>A</v>
      </c>
      <c r="T21" s="45">
        <f t="shared" si="8"/>
        <v>16.73</v>
      </c>
      <c r="U21" s="45">
        <f t="shared" si="5"/>
        <v>0</v>
      </c>
      <c r="V21" s="45">
        <f>IF(N21&lt;&gt;0,IF(N21=SVS,0,IF(N21=SVSg,0,IF(N21=Stundenverrechnungssatz!G62,0,IF(N21=Stundenverrechnungssatz!I62,0,IF(N21=Stundenverrechnungssatz!K62,0,IF(N21=Stundenverrechnungssatz!M62,0,1)))))))</f>
        <v>0</v>
      </c>
    </row>
    <row r="22" spans="1:22" s="46" customFormat="1" ht="15" customHeight="1">
      <c r="A22" s="62">
        <v>16</v>
      </c>
      <c r="B22" s="123">
        <v>1</v>
      </c>
      <c r="C22" s="59" t="s">
        <v>263</v>
      </c>
      <c r="D22" s="59"/>
      <c r="E22" s="59" t="s">
        <v>265</v>
      </c>
      <c r="F22" s="51" t="s">
        <v>310</v>
      </c>
      <c r="G22" s="51" t="s">
        <v>311</v>
      </c>
      <c r="H22" s="51" t="s">
        <v>305</v>
      </c>
      <c r="I22" s="70">
        <v>23.67</v>
      </c>
      <c r="J22" s="169"/>
      <c r="K22" s="238" t="s">
        <v>36</v>
      </c>
      <c r="L22" s="161"/>
      <c r="M22" s="126">
        <v>0</v>
      </c>
      <c r="N22" s="162">
        <f t="shared" si="0"/>
        <v>16.73</v>
      </c>
      <c r="O22" s="163">
        <f t="shared" si="1"/>
        <v>1.0000000000000001E-5</v>
      </c>
      <c r="P22" s="127">
        <f t="shared" si="2"/>
        <v>0</v>
      </c>
      <c r="Q22" s="127">
        <f t="shared" si="6"/>
        <v>0</v>
      </c>
      <c r="R22" s="127">
        <f t="shared" si="7"/>
        <v>0</v>
      </c>
      <c r="S22" s="45" t="str">
        <f t="shared" si="3"/>
        <v>N</v>
      </c>
      <c r="T22" s="45">
        <f t="shared" si="8"/>
        <v>16.73</v>
      </c>
      <c r="U22" s="45">
        <f t="shared" si="5"/>
        <v>0</v>
      </c>
      <c r="V22" s="45">
        <f>IF(N22&lt;&gt;0,IF(N22=SVS,0,IF(N22=SVSg,0,IF(N22=Stundenverrechnungssatz!G63,0,IF(N22=Stundenverrechnungssatz!I63,0,IF(N22=Stundenverrechnungssatz!K63,0,IF(N22=Stundenverrechnungssatz!M63,0,1)))))))</f>
        <v>0</v>
      </c>
    </row>
    <row r="23" spans="1:22" s="46" customFormat="1" ht="15" customHeight="1">
      <c r="A23" s="123">
        <v>17</v>
      </c>
      <c r="B23" s="123">
        <v>1</v>
      </c>
      <c r="C23" s="59" t="s">
        <v>263</v>
      </c>
      <c r="D23" s="59"/>
      <c r="E23" s="59" t="s">
        <v>265</v>
      </c>
      <c r="F23" s="51" t="s">
        <v>313</v>
      </c>
      <c r="G23" s="51" t="s">
        <v>314</v>
      </c>
      <c r="H23" s="51" t="s">
        <v>305</v>
      </c>
      <c r="I23" s="70">
        <v>7.63</v>
      </c>
      <c r="J23" s="169"/>
      <c r="K23" s="238" t="s">
        <v>36</v>
      </c>
      <c r="L23" s="161"/>
      <c r="M23" s="126">
        <v>0</v>
      </c>
      <c r="N23" s="162">
        <f t="shared" si="0"/>
        <v>16.73</v>
      </c>
      <c r="O23" s="163">
        <f t="shared" si="1"/>
        <v>1.0000000000000001E-5</v>
      </c>
      <c r="P23" s="127">
        <f t="shared" si="2"/>
        <v>0</v>
      </c>
      <c r="Q23" s="127">
        <f t="shared" si="6"/>
        <v>0</v>
      </c>
      <c r="R23" s="127">
        <f t="shared" si="7"/>
        <v>0</v>
      </c>
      <c r="S23" s="45" t="str">
        <f t="shared" si="3"/>
        <v>N</v>
      </c>
      <c r="T23" s="45">
        <f t="shared" si="8"/>
        <v>16.73</v>
      </c>
      <c r="U23" s="45">
        <f t="shared" si="5"/>
        <v>0</v>
      </c>
      <c r="V23" s="45">
        <f>IF(N23&lt;&gt;0,IF(N23=SVS,0,IF(N23=SVSg,0,IF(N23=Stundenverrechnungssatz!G64,0,IF(N23=Stundenverrechnungssatz!I64,0,IF(N23=Stundenverrechnungssatz!K64,0,IF(N23=Stundenverrechnungssatz!M64,0,1)))))))</f>
        <v>0</v>
      </c>
    </row>
    <row r="24" spans="1:22" s="46" customFormat="1" ht="15" customHeight="1">
      <c r="A24" s="62">
        <v>18</v>
      </c>
      <c r="B24" s="123">
        <v>1</v>
      </c>
      <c r="C24" s="59" t="s">
        <v>263</v>
      </c>
      <c r="D24" s="59"/>
      <c r="E24" s="59" t="s">
        <v>265</v>
      </c>
      <c r="F24" s="51" t="s">
        <v>316</v>
      </c>
      <c r="G24" s="51" t="s">
        <v>317</v>
      </c>
      <c r="H24" s="51" t="s">
        <v>305</v>
      </c>
      <c r="I24" s="70">
        <v>26.25</v>
      </c>
      <c r="J24" s="169"/>
      <c r="K24" s="238" t="s">
        <v>36</v>
      </c>
      <c r="L24" s="161"/>
      <c r="M24" s="126">
        <v>0</v>
      </c>
      <c r="N24" s="162">
        <f t="shared" si="0"/>
        <v>16.73</v>
      </c>
      <c r="O24" s="163">
        <f t="shared" si="1"/>
        <v>1.0000000000000001E-5</v>
      </c>
      <c r="P24" s="127">
        <f t="shared" si="2"/>
        <v>0</v>
      </c>
      <c r="Q24" s="127">
        <f t="shared" si="6"/>
        <v>0</v>
      </c>
      <c r="R24" s="127">
        <f t="shared" si="7"/>
        <v>0</v>
      </c>
      <c r="S24" s="45" t="str">
        <f t="shared" si="3"/>
        <v>N</v>
      </c>
      <c r="T24" s="45">
        <f t="shared" si="8"/>
        <v>16.73</v>
      </c>
      <c r="U24" s="45">
        <f t="shared" si="5"/>
        <v>0</v>
      </c>
      <c r="V24" s="45">
        <f>IF(N24&lt;&gt;0,IF(N24=SVS,0,IF(N24=SVSg,0,IF(N24=Stundenverrechnungssatz!G65,0,IF(N24=Stundenverrechnungssatz!I65,0,IF(N24=Stundenverrechnungssatz!K65,0,IF(N24=Stundenverrechnungssatz!M65,0,1)))))))</f>
        <v>0</v>
      </c>
    </row>
    <row r="25" spans="1:22" s="46" customFormat="1" ht="15" customHeight="1">
      <c r="A25" s="123">
        <v>19</v>
      </c>
      <c r="B25" s="123">
        <v>1</v>
      </c>
      <c r="C25" s="59" t="s">
        <v>263</v>
      </c>
      <c r="D25" s="59"/>
      <c r="E25" s="59" t="s">
        <v>265</v>
      </c>
      <c r="F25" s="51" t="s">
        <v>319</v>
      </c>
      <c r="G25" s="51" t="s">
        <v>317</v>
      </c>
      <c r="H25" s="51" t="s">
        <v>305</v>
      </c>
      <c r="I25" s="70">
        <v>12.83</v>
      </c>
      <c r="J25" s="169"/>
      <c r="K25" s="238" t="s">
        <v>36</v>
      </c>
      <c r="L25" s="161"/>
      <c r="M25" s="126">
        <v>0</v>
      </c>
      <c r="N25" s="162">
        <f t="shared" si="0"/>
        <v>16.73</v>
      </c>
      <c r="O25" s="163">
        <f t="shared" si="1"/>
        <v>1.0000000000000001E-5</v>
      </c>
      <c r="P25" s="127">
        <f t="shared" si="2"/>
        <v>0</v>
      </c>
      <c r="Q25" s="127">
        <f t="shared" si="6"/>
        <v>0</v>
      </c>
      <c r="R25" s="127">
        <f t="shared" si="7"/>
        <v>0</v>
      </c>
      <c r="S25" s="45" t="str">
        <f t="shared" si="3"/>
        <v>N</v>
      </c>
      <c r="T25" s="45">
        <f t="shared" si="8"/>
        <v>16.73</v>
      </c>
      <c r="U25" s="45">
        <f t="shared" si="5"/>
        <v>0</v>
      </c>
      <c r="V25" s="45">
        <f>IF(N25&lt;&gt;0,IF(N25=SVS,0,IF(N25=SVSg,0,IF(N25=Stundenverrechnungssatz!G66,0,IF(N25=Stundenverrechnungssatz!I66,0,IF(N25=Stundenverrechnungssatz!K66,0,IF(N25=Stundenverrechnungssatz!M66,0,1)))))))</f>
        <v>0</v>
      </c>
    </row>
    <row r="26" spans="1:22" s="46" customFormat="1" ht="15" customHeight="1">
      <c r="A26" s="62">
        <v>20</v>
      </c>
      <c r="B26" s="123">
        <v>1</v>
      </c>
      <c r="C26" s="59" t="s">
        <v>263</v>
      </c>
      <c r="D26" s="59"/>
      <c r="E26" s="59" t="s">
        <v>265</v>
      </c>
      <c r="F26" s="51" t="s">
        <v>321</v>
      </c>
      <c r="G26" s="51" t="s">
        <v>322</v>
      </c>
      <c r="H26" s="51" t="s">
        <v>268</v>
      </c>
      <c r="I26" s="70">
        <v>9.7799999999999994</v>
      </c>
      <c r="J26" s="169"/>
      <c r="K26" s="238" t="s">
        <v>63</v>
      </c>
      <c r="L26" s="161"/>
      <c r="M26" s="126">
        <v>50.32</v>
      </c>
      <c r="N26" s="162">
        <f t="shared" si="0"/>
        <v>16.73</v>
      </c>
      <c r="O26" s="163" t="str">
        <f t="shared" si="1"/>
        <v/>
      </c>
      <c r="P26" s="127">
        <f t="shared" si="2"/>
        <v>492.12959999999998</v>
      </c>
      <c r="Q26" s="127" t="e">
        <f t="shared" si="6"/>
        <v>#VALUE!</v>
      </c>
      <c r="R26" s="127" t="e">
        <f t="shared" si="7"/>
        <v>#VALUE!</v>
      </c>
      <c r="S26" s="45" t="str">
        <f t="shared" si="3"/>
        <v>C</v>
      </c>
      <c r="T26" s="45">
        <f t="shared" si="8"/>
        <v>16.73</v>
      </c>
      <c r="U26" s="45">
        <f t="shared" si="5"/>
        <v>0</v>
      </c>
      <c r="V26" s="45">
        <f>IF(N26&lt;&gt;0,IF(N26=SVS,0,IF(N26=SVSg,0,IF(N26=Stundenverrechnungssatz!G67,0,IF(N26=Stundenverrechnungssatz!I67,0,IF(N26=Stundenverrechnungssatz!K67,0,IF(N26=Stundenverrechnungssatz!M67,0,1)))))))</f>
        <v>0</v>
      </c>
    </row>
    <row r="27" spans="1:22" s="46" customFormat="1" ht="15" customHeight="1">
      <c r="A27" s="123">
        <v>21</v>
      </c>
      <c r="B27" s="123">
        <v>1</v>
      </c>
      <c r="C27" s="59" t="s">
        <v>263</v>
      </c>
      <c r="D27" s="59"/>
      <c r="E27" s="59" t="s">
        <v>265</v>
      </c>
      <c r="F27" s="51" t="s">
        <v>324</v>
      </c>
      <c r="G27" s="51" t="s">
        <v>325</v>
      </c>
      <c r="H27" s="51" t="s">
        <v>305</v>
      </c>
      <c r="I27" s="70">
        <v>14.08</v>
      </c>
      <c r="J27" s="169"/>
      <c r="K27" s="238" t="s">
        <v>36</v>
      </c>
      <c r="L27" s="161"/>
      <c r="M27" s="126">
        <v>0</v>
      </c>
      <c r="N27" s="162">
        <f t="shared" si="0"/>
        <v>16.73</v>
      </c>
      <c r="O27" s="163">
        <f t="shared" si="1"/>
        <v>1.0000000000000001E-5</v>
      </c>
      <c r="P27" s="127">
        <f t="shared" si="2"/>
        <v>0</v>
      </c>
      <c r="Q27" s="127">
        <f t="shared" si="6"/>
        <v>0</v>
      </c>
      <c r="R27" s="127">
        <f t="shared" si="7"/>
        <v>0</v>
      </c>
      <c r="S27" s="45" t="str">
        <f t="shared" si="3"/>
        <v>N</v>
      </c>
      <c r="T27" s="45">
        <f t="shared" si="8"/>
        <v>16.73</v>
      </c>
      <c r="U27" s="45">
        <f t="shared" si="5"/>
        <v>0</v>
      </c>
      <c r="V27" s="45">
        <f>IF(N27&lt;&gt;0,IF(N27=SVS,0,IF(N27=SVSg,0,IF(N27=Stundenverrechnungssatz!G68,0,IF(N27=Stundenverrechnungssatz!I68,0,IF(N27=Stundenverrechnungssatz!K68,0,IF(N27=Stundenverrechnungssatz!M68,0,1)))))))</f>
        <v>0</v>
      </c>
    </row>
    <row r="28" spans="1:22" s="46" customFormat="1" ht="15" customHeight="1">
      <c r="A28" s="62">
        <v>22</v>
      </c>
      <c r="B28" s="123">
        <v>1</v>
      </c>
      <c r="C28" s="59" t="s">
        <v>263</v>
      </c>
      <c r="D28" s="59"/>
      <c r="E28" s="59" t="s">
        <v>265</v>
      </c>
      <c r="F28" s="51" t="s">
        <v>327</v>
      </c>
      <c r="G28" s="51" t="s">
        <v>328</v>
      </c>
      <c r="H28" s="51" t="s">
        <v>305</v>
      </c>
      <c r="I28" s="70">
        <v>7.1</v>
      </c>
      <c r="J28" s="169"/>
      <c r="K28" s="238" t="s">
        <v>36</v>
      </c>
      <c r="L28" s="161"/>
      <c r="M28" s="126">
        <v>0</v>
      </c>
      <c r="N28" s="162">
        <f t="shared" si="0"/>
        <v>16.73</v>
      </c>
      <c r="O28" s="163">
        <f t="shared" si="1"/>
        <v>1.0000000000000001E-5</v>
      </c>
      <c r="P28" s="127">
        <f t="shared" si="2"/>
        <v>0</v>
      </c>
      <c r="Q28" s="127">
        <f t="shared" si="6"/>
        <v>0</v>
      </c>
      <c r="R28" s="127">
        <f t="shared" si="7"/>
        <v>0</v>
      </c>
      <c r="S28" s="45" t="str">
        <f t="shared" si="3"/>
        <v>N</v>
      </c>
      <c r="T28" s="45">
        <f t="shared" si="8"/>
        <v>16.73</v>
      </c>
      <c r="U28" s="45">
        <f t="shared" si="5"/>
        <v>0</v>
      </c>
      <c r="V28" s="45">
        <f>IF(N28&lt;&gt;0,IF(N28=SVS,0,IF(N28=SVSg,0,IF(N28=Stundenverrechnungssatz!G69,0,IF(N28=Stundenverrechnungssatz!I69,0,IF(N28=Stundenverrechnungssatz!K69,0,IF(N28=Stundenverrechnungssatz!M69,0,1)))))))</f>
        <v>0</v>
      </c>
    </row>
    <row r="29" spans="1:22" s="46" customFormat="1" ht="15" customHeight="1">
      <c r="A29" s="123">
        <v>23</v>
      </c>
      <c r="B29" s="123">
        <v>1</v>
      </c>
      <c r="C29" s="59" t="s">
        <v>263</v>
      </c>
      <c r="D29" s="59"/>
      <c r="E29" s="59" t="s">
        <v>265</v>
      </c>
      <c r="F29" s="51" t="s">
        <v>330</v>
      </c>
      <c r="G29" s="51" t="s">
        <v>331</v>
      </c>
      <c r="H29" s="51" t="s">
        <v>272</v>
      </c>
      <c r="I29" s="70">
        <v>41.28</v>
      </c>
      <c r="J29" s="169"/>
      <c r="K29" s="238" t="s">
        <v>77</v>
      </c>
      <c r="L29" s="161"/>
      <c r="M29" s="126">
        <v>50.32</v>
      </c>
      <c r="N29" s="162">
        <f t="shared" si="0"/>
        <v>16.73</v>
      </c>
      <c r="O29" s="163" t="str">
        <f t="shared" si="1"/>
        <v/>
      </c>
      <c r="P29" s="127">
        <f t="shared" si="2"/>
        <v>2077.2096000000001</v>
      </c>
      <c r="Q29" s="127" t="e">
        <f t="shared" si="6"/>
        <v>#VALUE!</v>
      </c>
      <c r="R29" s="127" t="e">
        <f t="shared" si="7"/>
        <v>#VALUE!</v>
      </c>
      <c r="S29" s="45" t="str">
        <f t="shared" si="3"/>
        <v>F</v>
      </c>
      <c r="T29" s="45">
        <f t="shared" si="8"/>
        <v>16.73</v>
      </c>
      <c r="U29" s="45">
        <f t="shared" si="5"/>
        <v>0</v>
      </c>
      <c r="V29" s="45">
        <f>IF(N29&lt;&gt;0,IF(N29=SVS,0,IF(N29=SVSg,0,IF(N29=Stundenverrechnungssatz!G70,0,IF(N29=Stundenverrechnungssatz!I70,0,IF(N29=Stundenverrechnungssatz!K70,0,IF(N29=Stundenverrechnungssatz!M70,0,1)))))))</f>
        <v>0</v>
      </c>
    </row>
    <row r="30" spans="1:22" s="46" customFormat="1" ht="15" customHeight="1">
      <c r="A30" s="62">
        <v>24</v>
      </c>
      <c r="B30" s="123">
        <v>1</v>
      </c>
      <c r="C30" s="59" t="s">
        <v>263</v>
      </c>
      <c r="D30" s="59"/>
      <c r="E30" s="59" t="s">
        <v>265</v>
      </c>
      <c r="F30" s="51" t="s">
        <v>333</v>
      </c>
      <c r="G30" s="51" t="s">
        <v>334</v>
      </c>
      <c r="H30" s="51" t="s">
        <v>272</v>
      </c>
      <c r="I30" s="70">
        <v>7.13</v>
      </c>
      <c r="J30" s="169"/>
      <c r="K30" s="238" t="s">
        <v>77</v>
      </c>
      <c r="L30" s="161"/>
      <c r="M30" s="126">
        <v>50.32</v>
      </c>
      <c r="N30" s="162">
        <f t="shared" si="0"/>
        <v>16.73</v>
      </c>
      <c r="O30" s="163" t="str">
        <f t="shared" si="1"/>
        <v/>
      </c>
      <c r="P30" s="127">
        <f t="shared" si="2"/>
        <v>358.78159999999997</v>
      </c>
      <c r="Q30" s="127" t="e">
        <f t="shared" si="6"/>
        <v>#VALUE!</v>
      </c>
      <c r="R30" s="127" t="e">
        <f t="shared" si="7"/>
        <v>#VALUE!</v>
      </c>
      <c r="S30" s="45" t="str">
        <f t="shared" si="3"/>
        <v>F</v>
      </c>
      <c r="T30" s="45">
        <f t="shared" si="8"/>
        <v>16.73</v>
      </c>
      <c r="U30" s="45">
        <f t="shared" si="5"/>
        <v>0</v>
      </c>
      <c r="V30" s="45">
        <f>IF(N30&lt;&gt;0,IF(N30=SVS,0,IF(N30=SVSg,0,IF(N30=Stundenverrechnungssatz!G71,0,IF(N30=Stundenverrechnungssatz!I71,0,IF(N30=Stundenverrechnungssatz!K71,0,IF(N30=Stundenverrechnungssatz!M71,0,1)))))))</f>
        <v>0</v>
      </c>
    </row>
    <row r="31" spans="1:22" s="46" customFormat="1" ht="15" customHeight="1">
      <c r="A31" s="123">
        <v>25</v>
      </c>
      <c r="B31" s="123">
        <v>1</v>
      </c>
      <c r="C31" s="59" t="s">
        <v>263</v>
      </c>
      <c r="D31" s="59"/>
      <c r="E31" s="59" t="s">
        <v>265</v>
      </c>
      <c r="F31" s="51" t="s">
        <v>336</v>
      </c>
      <c r="G31" s="51" t="s">
        <v>337</v>
      </c>
      <c r="H31" s="51" t="s">
        <v>338</v>
      </c>
      <c r="I31" s="70">
        <v>12.65</v>
      </c>
      <c r="J31" s="169"/>
      <c r="K31" s="238" t="s">
        <v>77</v>
      </c>
      <c r="L31" s="161"/>
      <c r="M31" s="126">
        <v>50.32</v>
      </c>
      <c r="N31" s="162">
        <f t="shared" si="0"/>
        <v>16.73</v>
      </c>
      <c r="O31" s="163" t="str">
        <f t="shared" si="1"/>
        <v/>
      </c>
      <c r="P31" s="127">
        <f t="shared" si="2"/>
        <v>636.548</v>
      </c>
      <c r="Q31" s="127" t="e">
        <f t="shared" si="6"/>
        <v>#VALUE!</v>
      </c>
      <c r="R31" s="127" t="e">
        <f t="shared" si="7"/>
        <v>#VALUE!</v>
      </c>
      <c r="S31" s="45" t="str">
        <f t="shared" si="3"/>
        <v>F</v>
      </c>
      <c r="T31" s="45">
        <f t="shared" si="8"/>
        <v>16.73</v>
      </c>
      <c r="U31" s="45">
        <f t="shared" si="5"/>
        <v>0</v>
      </c>
      <c r="V31" s="45">
        <f>IF(N31&lt;&gt;0,IF(N31=SVS,0,IF(N31=SVSg,0,IF(N31=Stundenverrechnungssatz!G72,0,IF(N31=Stundenverrechnungssatz!I72,0,IF(N31=Stundenverrechnungssatz!K72,0,IF(N31=Stundenverrechnungssatz!M72,0,1)))))))</f>
        <v>0</v>
      </c>
    </row>
    <row r="32" spans="1:22" s="46" customFormat="1" ht="15" customHeight="1">
      <c r="A32" s="62">
        <v>26</v>
      </c>
      <c r="B32" s="123">
        <v>1</v>
      </c>
      <c r="C32" s="59" t="s">
        <v>263</v>
      </c>
      <c r="D32" s="59"/>
      <c r="E32" s="59" t="s">
        <v>265</v>
      </c>
      <c r="F32" s="51" t="s">
        <v>340</v>
      </c>
      <c r="G32" s="51" t="s">
        <v>341</v>
      </c>
      <c r="H32" s="51" t="s">
        <v>305</v>
      </c>
      <c r="I32" s="70">
        <v>6.22</v>
      </c>
      <c r="J32" s="169"/>
      <c r="K32" s="238" t="s">
        <v>77</v>
      </c>
      <c r="L32" s="161"/>
      <c r="M32" s="126">
        <v>50.32</v>
      </c>
      <c r="N32" s="162">
        <f t="shared" si="0"/>
        <v>16.73</v>
      </c>
      <c r="O32" s="163" t="str">
        <f t="shared" si="1"/>
        <v/>
      </c>
      <c r="P32" s="127">
        <f t="shared" si="2"/>
        <v>312.99039999999997</v>
      </c>
      <c r="Q32" s="127" t="e">
        <f t="shared" si="6"/>
        <v>#VALUE!</v>
      </c>
      <c r="R32" s="127" t="e">
        <f t="shared" si="7"/>
        <v>#VALUE!</v>
      </c>
      <c r="S32" s="45" t="str">
        <f t="shared" si="3"/>
        <v>F</v>
      </c>
      <c r="T32" s="45">
        <f t="shared" si="8"/>
        <v>16.73</v>
      </c>
      <c r="U32" s="45">
        <f t="shared" si="5"/>
        <v>0</v>
      </c>
      <c r="V32" s="45">
        <f>IF(N32&lt;&gt;0,IF(N32=SVS,0,IF(N32=SVSg,0,IF(N32=Stundenverrechnungssatz!G73,0,IF(N32=Stundenverrechnungssatz!I73,0,IF(N32=Stundenverrechnungssatz!K73,0,IF(N32=Stundenverrechnungssatz!M73,0,1)))))))</f>
        <v>0</v>
      </c>
    </row>
    <row r="33" spans="1:22" s="46" customFormat="1" ht="15" customHeight="1">
      <c r="A33" s="123">
        <v>27</v>
      </c>
      <c r="B33" s="123">
        <v>1</v>
      </c>
      <c r="C33" s="59" t="s">
        <v>263</v>
      </c>
      <c r="D33" s="59"/>
      <c r="E33" s="59" t="s">
        <v>265</v>
      </c>
      <c r="F33" s="51" t="s">
        <v>343</v>
      </c>
      <c r="G33" s="51" t="s">
        <v>344</v>
      </c>
      <c r="H33" s="51" t="s">
        <v>345</v>
      </c>
      <c r="I33" s="70">
        <v>18.829999999999998</v>
      </c>
      <c r="J33" s="169"/>
      <c r="K33" s="238" t="s">
        <v>70</v>
      </c>
      <c r="L33" s="161"/>
      <c r="M33" s="126">
        <v>100.64</v>
      </c>
      <c r="N33" s="162">
        <f t="shared" si="0"/>
        <v>16.73</v>
      </c>
      <c r="O33" s="163" t="str">
        <f t="shared" si="1"/>
        <v/>
      </c>
      <c r="P33" s="127">
        <f t="shared" si="2"/>
        <v>1895.0511999999999</v>
      </c>
      <c r="Q33" s="127" t="e">
        <f t="shared" si="6"/>
        <v>#VALUE!</v>
      </c>
      <c r="R33" s="127" t="e">
        <f t="shared" si="7"/>
        <v>#VALUE!</v>
      </c>
      <c r="S33" s="45" t="str">
        <f t="shared" si="3"/>
        <v>E</v>
      </c>
      <c r="T33" s="45">
        <f t="shared" si="8"/>
        <v>16.73</v>
      </c>
      <c r="U33" s="45">
        <f t="shared" si="5"/>
        <v>0</v>
      </c>
      <c r="V33" s="45">
        <f>IF(N33&lt;&gt;0,IF(N33=SVS,0,IF(N33=SVSg,0,IF(N33=Stundenverrechnungssatz!G74,0,IF(N33=Stundenverrechnungssatz!I74,0,IF(N33=Stundenverrechnungssatz!K74,0,IF(N33=Stundenverrechnungssatz!M74,0,1)))))))</f>
        <v>0</v>
      </c>
    </row>
    <row r="34" spans="1:22" s="46" customFormat="1" ht="15" customHeight="1">
      <c r="A34" s="62">
        <v>28</v>
      </c>
      <c r="B34" s="123">
        <v>1</v>
      </c>
      <c r="C34" s="59" t="s">
        <v>263</v>
      </c>
      <c r="D34" s="59"/>
      <c r="E34" s="59" t="s">
        <v>265</v>
      </c>
      <c r="F34" s="51" t="s">
        <v>347</v>
      </c>
      <c r="G34" s="51" t="s">
        <v>348</v>
      </c>
      <c r="H34" s="51" t="s">
        <v>349</v>
      </c>
      <c r="I34" s="70">
        <v>17.32</v>
      </c>
      <c r="J34" s="169"/>
      <c r="K34" s="238" t="s">
        <v>77</v>
      </c>
      <c r="L34" s="161"/>
      <c r="M34" s="126">
        <v>50.32</v>
      </c>
      <c r="N34" s="162">
        <f t="shared" si="0"/>
        <v>16.73</v>
      </c>
      <c r="O34" s="163" t="str">
        <f t="shared" si="1"/>
        <v/>
      </c>
      <c r="P34" s="127">
        <f t="shared" si="2"/>
        <v>871.54240000000004</v>
      </c>
      <c r="Q34" s="127" t="e">
        <f t="shared" si="6"/>
        <v>#VALUE!</v>
      </c>
      <c r="R34" s="127" t="e">
        <f t="shared" si="7"/>
        <v>#VALUE!</v>
      </c>
      <c r="S34" s="45" t="str">
        <f t="shared" si="3"/>
        <v>F</v>
      </c>
      <c r="T34" s="45">
        <f t="shared" si="8"/>
        <v>16.73</v>
      </c>
      <c r="U34" s="45">
        <f t="shared" si="5"/>
        <v>0</v>
      </c>
      <c r="V34" s="45">
        <f>IF(N34&lt;&gt;0,IF(N34=SVS,0,IF(N34=SVSg,0,IF(N34=Stundenverrechnungssatz!G75,0,IF(N34=Stundenverrechnungssatz!I75,0,IF(N34=Stundenverrechnungssatz!K75,0,IF(N34=Stundenverrechnungssatz!M75,0,1)))))))</f>
        <v>0</v>
      </c>
    </row>
    <row r="35" spans="1:22" s="46" customFormat="1" ht="15" customHeight="1">
      <c r="A35" s="123">
        <v>29</v>
      </c>
      <c r="B35" s="123">
        <v>1</v>
      </c>
      <c r="C35" s="59" t="s">
        <v>263</v>
      </c>
      <c r="D35" s="59"/>
      <c r="E35" s="59" t="s">
        <v>265</v>
      </c>
      <c r="F35" s="51" t="s">
        <v>351</v>
      </c>
      <c r="G35" s="51" t="s">
        <v>352</v>
      </c>
      <c r="H35" s="51" t="s">
        <v>349</v>
      </c>
      <c r="I35" s="70">
        <v>4.3899999999999997</v>
      </c>
      <c r="J35" s="169"/>
      <c r="K35" s="238" t="s">
        <v>70</v>
      </c>
      <c r="L35" s="161"/>
      <c r="M35" s="126">
        <v>100.64</v>
      </c>
      <c r="N35" s="162">
        <f t="shared" si="0"/>
        <v>16.73</v>
      </c>
      <c r="O35" s="163" t="str">
        <f t="shared" si="1"/>
        <v/>
      </c>
      <c r="P35" s="127">
        <f t="shared" si="2"/>
        <v>441.80959999999999</v>
      </c>
      <c r="Q35" s="127" t="e">
        <f t="shared" si="6"/>
        <v>#VALUE!</v>
      </c>
      <c r="R35" s="127" t="e">
        <f t="shared" si="7"/>
        <v>#VALUE!</v>
      </c>
      <c r="S35" s="45" t="str">
        <f t="shared" si="3"/>
        <v>E</v>
      </c>
      <c r="T35" s="45">
        <f t="shared" si="8"/>
        <v>16.73</v>
      </c>
      <c r="U35" s="45">
        <f t="shared" si="5"/>
        <v>0</v>
      </c>
      <c r="V35" s="45">
        <f>IF(N35&lt;&gt;0,IF(N35=SVS,0,IF(N35=SVSg,0,IF(N35=Stundenverrechnungssatz!G76,0,IF(N35=Stundenverrechnungssatz!I76,0,IF(N35=Stundenverrechnungssatz!K76,0,IF(N35=Stundenverrechnungssatz!M76,0,1)))))))</f>
        <v>0</v>
      </c>
    </row>
    <row r="36" spans="1:22" s="46" customFormat="1" ht="15" customHeight="1">
      <c r="A36" s="62">
        <v>30</v>
      </c>
      <c r="B36" s="123">
        <v>1</v>
      </c>
      <c r="C36" s="59" t="s">
        <v>263</v>
      </c>
      <c r="D36" s="59"/>
      <c r="E36" s="59" t="s">
        <v>354</v>
      </c>
      <c r="F36" s="51" t="s">
        <v>355</v>
      </c>
      <c r="G36" s="51" t="s">
        <v>356</v>
      </c>
      <c r="H36" s="51" t="s">
        <v>357</v>
      </c>
      <c r="I36" s="70">
        <v>30.95</v>
      </c>
      <c r="J36" s="169"/>
      <c r="K36" s="238" t="s">
        <v>33</v>
      </c>
      <c r="L36" s="161"/>
      <c r="M36" s="126">
        <v>50.32</v>
      </c>
      <c r="N36" s="162">
        <f t="shared" si="0"/>
        <v>16.73</v>
      </c>
      <c r="O36" s="163" t="str">
        <f t="shared" si="1"/>
        <v/>
      </c>
      <c r="P36" s="127">
        <f t="shared" si="2"/>
        <v>1557.404</v>
      </c>
      <c r="Q36" s="127" t="e">
        <f t="shared" si="6"/>
        <v>#VALUE!</v>
      </c>
      <c r="R36" s="127" t="e">
        <f t="shared" si="7"/>
        <v>#VALUE!</v>
      </c>
      <c r="S36" s="45" t="str">
        <f t="shared" si="3"/>
        <v>A</v>
      </c>
      <c r="T36" s="45">
        <f t="shared" si="8"/>
        <v>16.73</v>
      </c>
      <c r="U36" s="45">
        <f t="shared" si="5"/>
        <v>0</v>
      </c>
      <c r="V36" s="45">
        <f>IF(N36&lt;&gt;0,IF(N36=SVS,0,IF(N36=SVSg,0,IF(N36=Stundenverrechnungssatz!G77,0,IF(N36=Stundenverrechnungssatz!I77,0,IF(N36=Stundenverrechnungssatz!K77,0,IF(N36=Stundenverrechnungssatz!M77,0,1)))))))</f>
        <v>0</v>
      </c>
    </row>
    <row r="37" spans="1:22" s="46" customFormat="1" ht="15" customHeight="1">
      <c r="A37" s="123">
        <v>31</v>
      </c>
      <c r="B37" s="123">
        <v>1</v>
      </c>
      <c r="C37" s="59" t="s">
        <v>263</v>
      </c>
      <c r="D37" s="59"/>
      <c r="E37" s="59" t="s">
        <v>354</v>
      </c>
      <c r="F37" s="51" t="s">
        <v>359</v>
      </c>
      <c r="G37" s="51" t="s">
        <v>360</v>
      </c>
      <c r="H37" s="51" t="s">
        <v>357</v>
      </c>
      <c r="I37" s="70">
        <v>35.25</v>
      </c>
      <c r="J37" s="169"/>
      <c r="K37" s="238" t="s">
        <v>52</v>
      </c>
      <c r="L37" s="161"/>
      <c r="M37" s="126">
        <v>100.64</v>
      </c>
      <c r="N37" s="162">
        <f t="shared" si="0"/>
        <v>16.73</v>
      </c>
      <c r="O37" s="163" t="str">
        <f t="shared" si="1"/>
        <v/>
      </c>
      <c r="P37" s="127">
        <f t="shared" si="2"/>
        <v>3547.56</v>
      </c>
      <c r="Q37" s="127" t="e">
        <f t="shared" si="6"/>
        <v>#VALUE!</v>
      </c>
      <c r="R37" s="127" t="e">
        <f t="shared" si="7"/>
        <v>#VALUE!</v>
      </c>
      <c r="S37" s="45" t="str">
        <f t="shared" si="3"/>
        <v>A</v>
      </c>
      <c r="T37" s="45">
        <f t="shared" si="8"/>
        <v>16.73</v>
      </c>
      <c r="U37" s="45">
        <f t="shared" si="5"/>
        <v>0</v>
      </c>
      <c r="V37" s="45">
        <f>IF(N37&lt;&gt;0,IF(N37=SVS,0,IF(N37=SVSg,0,IF(N37=Stundenverrechnungssatz!G78,0,IF(N37=Stundenverrechnungssatz!I78,0,IF(N37=Stundenverrechnungssatz!K78,0,IF(N37=Stundenverrechnungssatz!M78,0,1)))))))</f>
        <v>0</v>
      </c>
    </row>
    <row r="38" spans="1:22" s="46" customFormat="1" ht="15" customHeight="1">
      <c r="A38" s="62">
        <v>32</v>
      </c>
      <c r="B38" s="123">
        <v>1</v>
      </c>
      <c r="C38" s="59" t="s">
        <v>263</v>
      </c>
      <c r="D38" s="59"/>
      <c r="E38" s="59" t="s">
        <v>354</v>
      </c>
      <c r="F38" s="51" t="s">
        <v>362</v>
      </c>
      <c r="G38" s="51" t="s">
        <v>360</v>
      </c>
      <c r="H38" s="51" t="s">
        <v>357</v>
      </c>
      <c r="I38" s="70">
        <v>14.64</v>
      </c>
      <c r="J38" s="169"/>
      <c r="K38" s="238" t="s">
        <v>52</v>
      </c>
      <c r="L38" s="161"/>
      <c r="M38" s="126">
        <v>100.64</v>
      </c>
      <c r="N38" s="162">
        <f t="shared" si="0"/>
        <v>16.73</v>
      </c>
      <c r="O38" s="163" t="str">
        <f t="shared" si="1"/>
        <v/>
      </c>
      <c r="P38" s="127">
        <f t="shared" si="2"/>
        <v>1473.3696</v>
      </c>
      <c r="Q38" s="127" t="e">
        <f t="shared" si="6"/>
        <v>#VALUE!</v>
      </c>
      <c r="R38" s="127" t="e">
        <f t="shared" si="7"/>
        <v>#VALUE!</v>
      </c>
      <c r="S38" s="45" t="str">
        <f t="shared" si="3"/>
        <v>A</v>
      </c>
      <c r="T38" s="45">
        <f t="shared" si="8"/>
        <v>16.73</v>
      </c>
      <c r="U38" s="45">
        <f t="shared" si="5"/>
        <v>0</v>
      </c>
      <c r="V38" s="45">
        <f>IF(N38&lt;&gt;0,IF(N38=SVS,0,IF(N38=SVSg,0,IF(N38=Stundenverrechnungssatz!G79,0,IF(N38=Stundenverrechnungssatz!I79,0,IF(N38=Stundenverrechnungssatz!K79,0,IF(N38=Stundenverrechnungssatz!M79,0,1)))))))</f>
        <v>0</v>
      </c>
    </row>
    <row r="39" spans="1:22" s="46" customFormat="1" ht="15" customHeight="1">
      <c r="A39" s="123">
        <v>33</v>
      </c>
      <c r="B39" s="123">
        <v>1</v>
      </c>
      <c r="C39" s="59" t="s">
        <v>263</v>
      </c>
      <c r="D39" s="59"/>
      <c r="E39" s="59" t="s">
        <v>354</v>
      </c>
      <c r="F39" s="51" t="s">
        <v>364</v>
      </c>
      <c r="G39" s="51" t="s">
        <v>360</v>
      </c>
      <c r="H39" s="51" t="s">
        <v>357</v>
      </c>
      <c r="I39" s="70">
        <v>12.06</v>
      </c>
      <c r="J39" s="169"/>
      <c r="K39" s="238" t="s">
        <v>52</v>
      </c>
      <c r="L39" s="161"/>
      <c r="M39" s="126">
        <v>100.64</v>
      </c>
      <c r="N39" s="162">
        <f t="shared" si="0"/>
        <v>16.73</v>
      </c>
      <c r="O39" s="163" t="str">
        <f t="shared" si="1"/>
        <v/>
      </c>
      <c r="P39" s="127">
        <f t="shared" si="2"/>
        <v>1213.7184</v>
      </c>
      <c r="Q39" s="127" t="e">
        <f t="shared" si="6"/>
        <v>#VALUE!</v>
      </c>
      <c r="R39" s="127" t="e">
        <f t="shared" si="7"/>
        <v>#VALUE!</v>
      </c>
      <c r="S39" s="45" t="str">
        <f t="shared" si="3"/>
        <v>A</v>
      </c>
      <c r="T39" s="45">
        <f t="shared" si="8"/>
        <v>16.73</v>
      </c>
      <c r="U39" s="45">
        <f t="shared" si="5"/>
        <v>0</v>
      </c>
      <c r="V39" s="45">
        <f>IF(N39&lt;&gt;0,IF(N39=SVS,0,IF(N39=SVSg,0,IF(N39=Stundenverrechnungssatz!G80,0,IF(N39=Stundenverrechnungssatz!I80,0,IF(N39=Stundenverrechnungssatz!K80,0,IF(N39=Stundenverrechnungssatz!M80,0,1)))))))</f>
        <v>0</v>
      </c>
    </row>
    <row r="40" spans="1:22" s="46" customFormat="1" ht="15" customHeight="1">
      <c r="A40" s="62">
        <v>34</v>
      </c>
      <c r="B40" s="123">
        <v>1</v>
      </c>
      <c r="C40" s="59" t="s">
        <v>263</v>
      </c>
      <c r="D40" s="59"/>
      <c r="E40" s="59" t="s">
        <v>354</v>
      </c>
      <c r="F40" s="51" t="s">
        <v>366</v>
      </c>
      <c r="G40" s="51" t="s">
        <v>360</v>
      </c>
      <c r="H40" s="51" t="s">
        <v>357</v>
      </c>
      <c r="I40" s="70">
        <v>14.85</v>
      </c>
      <c r="J40" s="169"/>
      <c r="K40" s="238" t="s">
        <v>52</v>
      </c>
      <c r="L40" s="161"/>
      <c r="M40" s="126">
        <v>100.64</v>
      </c>
      <c r="N40" s="162">
        <f t="shared" si="0"/>
        <v>16.73</v>
      </c>
      <c r="O40" s="163" t="str">
        <f t="shared" si="1"/>
        <v/>
      </c>
      <c r="P40" s="127">
        <f t="shared" si="2"/>
        <v>1494.5039999999999</v>
      </c>
      <c r="Q40" s="127" t="e">
        <f t="shared" si="6"/>
        <v>#VALUE!</v>
      </c>
      <c r="R40" s="127" t="e">
        <f t="shared" si="7"/>
        <v>#VALUE!</v>
      </c>
      <c r="S40" s="45" t="str">
        <f t="shared" si="3"/>
        <v>A</v>
      </c>
      <c r="T40" s="45">
        <f t="shared" si="8"/>
        <v>16.73</v>
      </c>
      <c r="U40" s="45">
        <f t="shared" si="5"/>
        <v>0</v>
      </c>
      <c r="V40" s="45">
        <f>IF(N40&lt;&gt;0,IF(N40=SVS,0,IF(N40=SVSg,0,IF(N40=Stundenverrechnungssatz!G81,0,IF(N40=Stundenverrechnungssatz!I81,0,IF(N40=Stundenverrechnungssatz!K81,0,IF(N40=Stundenverrechnungssatz!M81,0,1)))))))</f>
        <v>0</v>
      </c>
    </row>
    <row r="41" spans="1:22" s="46" customFormat="1" ht="15" customHeight="1">
      <c r="A41" s="123">
        <v>35</v>
      </c>
      <c r="B41" s="123">
        <v>1</v>
      </c>
      <c r="C41" s="59" t="s">
        <v>263</v>
      </c>
      <c r="D41" s="59"/>
      <c r="E41" s="59" t="s">
        <v>354</v>
      </c>
      <c r="F41" s="51" t="s">
        <v>368</v>
      </c>
      <c r="G41" s="51" t="s">
        <v>360</v>
      </c>
      <c r="H41" s="51" t="s">
        <v>357</v>
      </c>
      <c r="I41" s="70">
        <v>26.54</v>
      </c>
      <c r="J41" s="169"/>
      <c r="K41" s="238" t="s">
        <v>52</v>
      </c>
      <c r="L41" s="161"/>
      <c r="M41" s="126">
        <v>100.64</v>
      </c>
      <c r="N41" s="162">
        <f t="shared" si="0"/>
        <v>16.73</v>
      </c>
      <c r="O41" s="163" t="str">
        <f t="shared" si="1"/>
        <v/>
      </c>
      <c r="P41" s="127">
        <f t="shared" si="2"/>
        <v>2670.9856</v>
      </c>
      <c r="Q41" s="127" t="e">
        <f t="shared" si="6"/>
        <v>#VALUE!</v>
      </c>
      <c r="R41" s="127" t="e">
        <f t="shared" si="7"/>
        <v>#VALUE!</v>
      </c>
      <c r="S41" s="45" t="str">
        <f t="shared" si="3"/>
        <v>A</v>
      </c>
      <c r="T41" s="45">
        <f t="shared" si="8"/>
        <v>16.73</v>
      </c>
      <c r="U41" s="45">
        <f t="shared" si="5"/>
        <v>0</v>
      </c>
      <c r="V41" s="45">
        <f>IF(N41&lt;&gt;0,IF(N41=SVS,0,IF(N41=SVSg,0,IF(N41=Stundenverrechnungssatz!G82,0,IF(N41=Stundenverrechnungssatz!I82,0,IF(N41=Stundenverrechnungssatz!K82,0,IF(N41=Stundenverrechnungssatz!M82,0,1)))))))</f>
        <v>0</v>
      </c>
    </row>
    <row r="42" spans="1:22" s="46" customFormat="1" ht="15" customHeight="1">
      <c r="A42" s="62">
        <v>36</v>
      </c>
      <c r="B42" s="123">
        <v>1</v>
      </c>
      <c r="C42" s="59" t="s">
        <v>263</v>
      </c>
      <c r="D42" s="59"/>
      <c r="E42" s="59" t="s">
        <v>354</v>
      </c>
      <c r="F42" s="51" t="s">
        <v>370</v>
      </c>
      <c r="G42" s="51" t="s">
        <v>360</v>
      </c>
      <c r="H42" s="51" t="s">
        <v>357</v>
      </c>
      <c r="I42" s="70">
        <v>23.25</v>
      </c>
      <c r="J42" s="169"/>
      <c r="K42" s="238" t="s">
        <v>52</v>
      </c>
      <c r="L42" s="161"/>
      <c r="M42" s="126">
        <v>100.64</v>
      </c>
      <c r="N42" s="162">
        <f t="shared" si="0"/>
        <v>16.73</v>
      </c>
      <c r="O42" s="163" t="str">
        <f t="shared" si="1"/>
        <v/>
      </c>
      <c r="P42" s="127">
        <f t="shared" si="2"/>
        <v>2339.88</v>
      </c>
      <c r="Q42" s="127" t="e">
        <f t="shared" si="6"/>
        <v>#VALUE!</v>
      </c>
      <c r="R42" s="127" t="e">
        <f t="shared" si="7"/>
        <v>#VALUE!</v>
      </c>
      <c r="S42" s="45" t="str">
        <f t="shared" si="3"/>
        <v>A</v>
      </c>
      <c r="T42" s="45">
        <f t="shared" si="8"/>
        <v>16.73</v>
      </c>
      <c r="U42" s="45">
        <f t="shared" si="5"/>
        <v>0</v>
      </c>
      <c r="V42" s="45">
        <f>IF(N42&lt;&gt;0,IF(N42=SVS,0,IF(N42=SVSg,0,IF(N42=Stundenverrechnungssatz!G83,0,IF(N42=Stundenverrechnungssatz!I83,0,IF(N42=Stundenverrechnungssatz!K83,0,IF(N42=Stundenverrechnungssatz!M83,0,1)))))))</f>
        <v>0</v>
      </c>
    </row>
    <row r="43" spans="1:22" s="46" customFormat="1" ht="15" customHeight="1">
      <c r="A43" s="123">
        <v>37</v>
      </c>
      <c r="B43" s="123">
        <v>1</v>
      </c>
      <c r="C43" s="59" t="s">
        <v>263</v>
      </c>
      <c r="D43" s="59"/>
      <c r="E43" s="59" t="s">
        <v>354</v>
      </c>
      <c r="F43" s="51" t="s">
        <v>372</v>
      </c>
      <c r="G43" s="51" t="s">
        <v>373</v>
      </c>
      <c r="H43" s="51" t="s">
        <v>357</v>
      </c>
      <c r="I43" s="70">
        <v>23.79</v>
      </c>
      <c r="J43" s="169"/>
      <c r="K43" s="238" t="s">
        <v>52</v>
      </c>
      <c r="L43" s="161"/>
      <c r="M43" s="126">
        <v>100.64</v>
      </c>
      <c r="N43" s="162">
        <f t="shared" si="0"/>
        <v>16.73</v>
      </c>
      <c r="O43" s="163" t="str">
        <f t="shared" si="1"/>
        <v/>
      </c>
      <c r="P43" s="127">
        <f t="shared" si="2"/>
        <v>2394.2255999999998</v>
      </c>
      <c r="Q43" s="127" t="e">
        <f t="shared" si="6"/>
        <v>#VALUE!</v>
      </c>
      <c r="R43" s="127" t="e">
        <f t="shared" si="7"/>
        <v>#VALUE!</v>
      </c>
      <c r="S43" s="45" t="str">
        <f t="shared" si="3"/>
        <v>A</v>
      </c>
      <c r="T43" s="45">
        <f t="shared" si="8"/>
        <v>16.73</v>
      </c>
      <c r="U43" s="45">
        <f t="shared" si="5"/>
        <v>0</v>
      </c>
      <c r="V43" s="45">
        <f>IF(N43&lt;&gt;0,IF(N43=SVS,0,IF(N43=SVSg,0,IF(N43=Stundenverrechnungssatz!G84,0,IF(N43=Stundenverrechnungssatz!I84,0,IF(N43=Stundenverrechnungssatz!K84,0,IF(N43=Stundenverrechnungssatz!M84,0,1)))))))</f>
        <v>0</v>
      </c>
    </row>
    <row r="44" spans="1:22" s="46" customFormat="1" ht="15" customHeight="1">
      <c r="A44" s="62">
        <v>38</v>
      </c>
      <c r="B44" s="123">
        <v>1</v>
      </c>
      <c r="C44" s="59" t="s">
        <v>263</v>
      </c>
      <c r="D44" s="59"/>
      <c r="E44" s="59" t="s">
        <v>354</v>
      </c>
      <c r="F44" s="51" t="s">
        <v>375</v>
      </c>
      <c r="G44" s="51" t="s">
        <v>376</v>
      </c>
      <c r="H44" s="51" t="s">
        <v>377</v>
      </c>
      <c r="I44" s="70">
        <v>5.3</v>
      </c>
      <c r="J44" s="169"/>
      <c r="K44" s="238" t="s">
        <v>34</v>
      </c>
      <c r="L44" s="161"/>
      <c r="M44" s="126">
        <v>251.61</v>
      </c>
      <c r="N44" s="162">
        <f t="shared" si="0"/>
        <v>16.73</v>
      </c>
      <c r="O44" s="163" t="str">
        <f t="shared" si="1"/>
        <v/>
      </c>
      <c r="P44" s="127">
        <f t="shared" si="2"/>
        <v>1333.5330000000001</v>
      </c>
      <c r="Q44" s="127" t="e">
        <f t="shared" si="6"/>
        <v>#VALUE!</v>
      </c>
      <c r="R44" s="127" t="e">
        <f t="shared" si="7"/>
        <v>#VALUE!</v>
      </c>
      <c r="S44" s="45" t="str">
        <f t="shared" si="3"/>
        <v>C</v>
      </c>
      <c r="T44" s="45">
        <f t="shared" si="8"/>
        <v>16.73</v>
      </c>
      <c r="U44" s="45">
        <f t="shared" si="5"/>
        <v>0</v>
      </c>
      <c r="V44" s="45">
        <f>IF(N44&lt;&gt;0,IF(N44=SVS,0,IF(N44=SVSg,0,IF(N44=Stundenverrechnungssatz!G85,0,IF(N44=Stundenverrechnungssatz!I85,0,IF(N44=Stundenverrechnungssatz!K85,0,IF(N44=Stundenverrechnungssatz!M85,0,1)))))))</f>
        <v>0</v>
      </c>
    </row>
    <row r="45" spans="1:22" s="46" customFormat="1" ht="15" customHeight="1">
      <c r="A45" s="123">
        <v>39</v>
      </c>
      <c r="B45" s="123">
        <v>1</v>
      </c>
      <c r="C45" s="59" t="s">
        <v>263</v>
      </c>
      <c r="D45" s="59"/>
      <c r="E45" s="59" t="s">
        <v>354</v>
      </c>
      <c r="F45" s="51" t="s">
        <v>379</v>
      </c>
      <c r="G45" s="51" t="s">
        <v>376</v>
      </c>
      <c r="H45" s="51" t="s">
        <v>377</v>
      </c>
      <c r="I45" s="70">
        <v>2.77</v>
      </c>
      <c r="J45" s="169"/>
      <c r="K45" s="238" t="s">
        <v>34</v>
      </c>
      <c r="L45" s="161"/>
      <c r="M45" s="126">
        <v>251.61</v>
      </c>
      <c r="N45" s="162">
        <f t="shared" si="0"/>
        <v>16.73</v>
      </c>
      <c r="O45" s="163" t="str">
        <f t="shared" si="1"/>
        <v/>
      </c>
      <c r="P45" s="127">
        <f t="shared" si="2"/>
        <v>696.9597</v>
      </c>
      <c r="Q45" s="127" t="e">
        <f t="shared" si="6"/>
        <v>#VALUE!</v>
      </c>
      <c r="R45" s="127" t="e">
        <f t="shared" si="7"/>
        <v>#VALUE!</v>
      </c>
      <c r="S45" s="45" t="str">
        <f t="shared" si="3"/>
        <v>C</v>
      </c>
      <c r="T45" s="45">
        <f t="shared" si="8"/>
        <v>16.73</v>
      </c>
      <c r="U45" s="45">
        <f t="shared" si="5"/>
        <v>0</v>
      </c>
      <c r="V45" s="45">
        <f>IF(N45&lt;&gt;0,IF(N45=SVS,0,IF(N45=SVSg,0,IF(N45=Stundenverrechnungssatz!G86,0,IF(N45=Stundenverrechnungssatz!I86,0,IF(N45=Stundenverrechnungssatz!K86,0,IF(N45=Stundenverrechnungssatz!M86,0,1)))))))</f>
        <v>0</v>
      </c>
    </row>
    <row r="46" spans="1:22" s="47" customFormat="1" ht="15" customHeight="1">
      <c r="A46" s="62">
        <v>40</v>
      </c>
      <c r="B46" s="123">
        <v>1</v>
      </c>
      <c r="C46" s="59" t="s">
        <v>263</v>
      </c>
      <c r="D46" s="59"/>
      <c r="E46" s="59" t="s">
        <v>354</v>
      </c>
      <c r="F46" s="51" t="s">
        <v>380</v>
      </c>
      <c r="G46" s="51" t="s">
        <v>381</v>
      </c>
      <c r="H46" s="51" t="s">
        <v>377</v>
      </c>
      <c r="I46" s="70">
        <v>5.97</v>
      </c>
      <c r="J46" s="169"/>
      <c r="K46" s="238" t="s">
        <v>34</v>
      </c>
      <c r="L46" s="161"/>
      <c r="M46" s="126">
        <v>251.61</v>
      </c>
      <c r="N46" s="162">
        <f t="shared" si="0"/>
        <v>16.73</v>
      </c>
      <c r="O46" s="163" t="str">
        <f t="shared" si="1"/>
        <v/>
      </c>
      <c r="P46" s="127">
        <f t="shared" si="2"/>
        <v>1502.1116999999999</v>
      </c>
      <c r="Q46" s="127" t="e">
        <f t="shared" si="6"/>
        <v>#VALUE!</v>
      </c>
      <c r="R46" s="127" t="e">
        <f t="shared" si="7"/>
        <v>#VALUE!</v>
      </c>
      <c r="S46" s="45" t="str">
        <f t="shared" si="3"/>
        <v>C</v>
      </c>
      <c r="T46" s="45">
        <f t="shared" si="8"/>
        <v>16.73</v>
      </c>
      <c r="U46" s="45">
        <f t="shared" si="5"/>
        <v>0</v>
      </c>
      <c r="V46" s="45">
        <f>IF(N46&lt;&gt;0,IF(N46=SVS,0,IF(N46=SVSg,0,IF(N46=Stundenverrechnungssatz!G87,0,IF(N46=Stundenverrechnungssatz!I87,0,IF(N46=Stundenverrechnungssatz!K87,0,IF(N46=Stundenverrechnungssatz!M87,0,1)))))))</f>
        <v>0</v>
      </c>
    </row>
    <row r="47" spans="1:22" s="46" customFormat="1" ht="15" customHeight="1">
      <c r="A47" s="123">
        <v>41</v>
      </c>
      <c r="B47" s="123">
        <v>1</v>
      </c>
      <c r="C47" s="59" t="s">
        <v>263</v>
      </c>
      <c r="D47" s="59"/>
      <c r="E47" s="59" t="s">
        <v>354</v>
      </c>
      <c r="F47" s="51" t="s">
        <v>382</v>
      </c>
      <c r="G47" s="51" t="s">
        <v>383</v>
      </c>
      <c r="H47" s="51" t="s">
        <v>377</v>
      </c>
      <c r="I47" s="70">
        <v>6.4</v>
      </c>
      <c r="J47" s="169"/>
      <c r="K47" s="238" t="s">
        <v>34</v>
      </c>
      <c r="L47" s="161"/>
      <c r="M47" s="126">
        <v>251.61</v>
      </c>
      <c r="N47" s="162">
        <f t="shared" si="0"/>
        <v>16.73</v>
      </c>
      <c r="O47" s="163" t="str">
        <f t="shared" si="1"/>
        <v/>
      </c>
      <c r="P47" s="127">
        <f t="shared" si="2"/>
        <v>1610.3040000000001</v>
      </c>
      <c r="Q47" s="127" t="e">
        <f t="shared" si="6"/>
        <v>#VALUE!</v>
      </c>
      <c r="R47" s="127" t="e">
        <f t="shared" si="7"/>
        <v>#VALUE!</v>
      </c>
      <c r="S47" s="45" t="str">
        <f t="shared" si="3"/>
        <v>C</v>
      </c>
      <c r="T47" s="45">
        <f t="shared" si="8"/>
        <v>16.73</v>
      </c>
      <c r="U47" s="45">
        <f t="shared" si="5"/>
        <v>0</v>
      </c>
      <c r="V47" s="45">
        <f>IF(N47&lt;&gt;0,IF(N47=SVS,0,IF(N47=SVSg,0,IF(N47=Stundenverrechnungssatz!G88,0,IF(N47=Stundenverrechnungssatz!I88,0,IF(N47=Stundenverrechnungssatz!K88,0,IF(N47=Stundenverrechnungssatz!M88,0,1)))))))</f>
        <v>0</v>
      </c>
    </row>
    <row r="48" spans="1:22" s="47" customFormat="1" ht="15" customHeight="1">
      <c r="A48" s="62">
        <v>42</v>
      </c>
      <c r="B48" s="123">
        <v>1</v>
      </c>
      <c r="C48" s="59" t="s">
        <v>263</v>
      </c>
      <c r="D48" s="59"/>
      <c r="E48" s="59" t="s">
        <v>354</v>
      </c>
      <c r="F48" s="51" t="s">
        <v>384</v>
      </c>
      <c r="G48" s="51" t="s">
        <v>385</v>
      </c>
      <c r="H48" s="51" t="s">
        <v>357</v>
      </c>
      <c r="I48" s="70">
        <v>12.08</v>
      </c>
      <c r="J48" s="169"/>
      <c r="K48" s="238" t="s">
        <v>52</v>
      </c>
      <c r="L48" s="161"/>
      <c r="M48" s="126">
        <v>100.64</v>
      </c>
      <c r="N48" s="162">
        <f t="shared" si="0"/>
        <v>16.73</v>
      </c>
      <c r="O48" s="163" t="str">
        <f t="shared" si="1"/>
        <v/>
      </c>
      <c r="P48" s="127">
        <f t="shared" si="2"/>
        <v>1215.7311999999999</v>
      </c>
      <c r="Q48" s="127" t="e">
        <f t="shared" si="6"/>
        <v>#VALUE!</v>
      </c>
      <c r="R48" s="127" t="e">
        <f t="shared" si="7"/>
        <v>#VALUE!</v>
      </c>
      <c r="S48" s="45" t="str">
        <f t="shared" si="3"/>
        <v>A</v>
      </c>
      <c r="T48" s="45">
        <f t="shared" si="8"/>
        <v>16.73</v>
      </c>
      <c r="U48" s="45">
        <f t="shared" si="5"/>
        <v>0</v>
      </c>
      <c r="V48" s="45">
        <f>IF(N48&lt;&gt;0,IF(N48=SVS,0,IF(N48=SVSg,0,IF(N48=Stundenverrechnungssatz!G89,0,IF(N48=Stundenverrechnungssatz!I89,0,IF(N48=Stundenverrechnungssatz!K89,0,IF(N48=Stundenverrechnungssatz!M89,0,1)))))))</f>
        <v>0</v>
      </c>
    </row>
    <row r="49" spans="1:22" s="46" customFormat="1" ht="15" customHeight="1">
      <c r="A49" s="123">
        <v>43</v>
      </c>
      <c r="B49" s="123">
        <v>1</v>
      </c>
      <c r="C49" s="59" t="s">
        <v>263</v>
      </c>
      <c r="D49" s="59"/>
      <c r="E49" s="59" t="s">
        <v>354</v>
      </c>
      <c r="F49" s="51" t="s">
        <v>386</v>
      </c>
      <c r="G49" s="51" t="s">
        <v>387</v>
      </c>
      <c r="H49" s="51" t="s">
        <v>357</v>
      </c>
      <c r="I49" s="70">
        <v>66.069999999999993</v>
      </c>
      <c r="J49" s="169"/>
      <c r="K49" s="238" t="s">
        <v>52</v>
      </c>
      <c r="L49" s="161"/>
      <c r="M49" s="126">
        <v>100.64</v>
      </c>
      <c r="N49" s="162">
        <f t="shared" si="0"/>
        <v>16.73</v>
      </c>
      <c r="O49" s="163" t="str">
        <f t="shared" si="1"/>
        <v/>
      </c>
      <c r="P49" s="127">
        <f t="shared" si="2"/>
        <v>6649.2847999999994</v>
      </c>
      <c r="Q49" s="127" t="e">
        <f t="shared" si="6"/>
        <v>#VALUE!</v>
      </c>
      <c r="R49" s="127" t="e">
        <f t="shared" si="7"/>
        <v>#VALUE!</v>
      </c>
      <c r="S49" s="45" t="str">
        <f t="shared" si="3"/>
        <v>A</v>
      </c>
      <c r="T49" s="45">
        <f t="shared" si="8"/>
        <v>16.73</v>
      </c>
      <c r="U49" s="45">
        <f t="shared" si="5"/>
        <v>0</v>
      </c>
      <c r="V49" s="45">
        <f>IF(N49&lt;&gt;0,IF(N49=SVS,0,IF(N49=SVSg,0,IF(N49=Stundenverrechnungssatz!G90,0,IF(N49=Stundenverrechnungssatz!I90,0,IF(N49=Stundenverrechnungssatz!K90,0,IF(N49=Stundenverrechnungssatz!M90,0,1)))))))</f>
        <v>0</v>
      </c>
    </row>
    <row r="50" spans="1:22" s="46" customFormat="1" ht="15" customHeight="1">
      <c r="A50" s="62">
        <v>44</v>
      </c>
      <c r="B50" s="123">
        <v>1</v>
      </c>
      <c r="C50" s="59" t="s">
        <v>263</v>
      </c>
      <c r="D50" s="59"/>
      <c r="E50" s="59" t="s">
        <v>354</v>
      </c>
      <c r="F50" s="51" t="s">
        <v>388</v>
      </c>
      <c r="G50" s="51" t="s">
        <v>389</v>
      </c>
      <c r="H50" s="51" t="s">
        <v>357</v>
      </c>
      <c r="I50" s="70">
        <v>13.62</v>
      </c>
      <c r="J50" s="169"/>
      <c r="K50" s="238" t="s">
        <v>90</v>
      </c>
      <c r="L50" s="161"/>
      <c r="M50" s="126">
        <v>50.32</v>
      </c>
      <c r="N50" s="162">
        <f t="shared" si="0"/>
        <v>16.73</v>
      </c>
      <c r="O50" s="163" t="str">
        <f t="shared" si="1"/>
        <v/>
      </c>
      <c r="P50" s="127">
        <f t="shared" si="2"/>
        <v>685.35839999999996</v>
      </c>
      <c r="Q50" s="127" t="e">
        <f t="shared" si="6"/>
        <v>#VALUE!</v>
      </c>
      <c r="R50" s="127" t="e">
        <f t="shared" si="7"/>
        <v>#VALUE!</v>
      </c>
      <c r="S50" s="45" t="str">
        <f t="shared" si="3"/>
        <v>T</v>
      </c>
      <c r="T50" s="45">
        <f t="shared" si="8"/>
        <v>16.73</v>
      </c>
      <c r="U50" s="45">
        <f t="shared" si="5"/>
        <v>0</v>
      </c>
      <c r="V50" s="45">
        <f>IF(N50&lt;&gt;0,IF(N50=SVS,0,IF(N50=SVSg,0,IF(N50=Stundenverrechnungssatz!G91,0,IF(N50=Stundenverrechnungssatz!I91,0,IF(N50=Stundenverrechnungssatz!K91,0,IF(N50=Stundenverrechnungssatz!M91,0,1)))))))</f>
        <v>0</v>
      </c>
    </row>
    <row r="51" spans="1:22" s="46" customFormat="1" ht="15" customHeight="1">
      <c r="A51" s="123">
        <v>45</v>
      </c>
      <c r="B51" s="123">
        <v>1</v>
      </c>
      <c r="C51" s="59" t="s">
        <v>263</v>
      </c>
      <c r="D51" s="59"/>
      <c r="E51" s="59" t="s">
        <v>354</v>
      </c>
      <c r="F51" s="51" t="s">
        <v>390</v>
      </c>
      <c r="G51" s="51" t="s">
        <v>391</v>
      </c>
      <c r="H51" s="51" t="s">
        <v>357</v>
      </c>
      <c r="I51" s="70">
        <v>15.79</v>
      </c>
      <c r="J51" s="169"/>
      <c r="K51" s="238" t="s">
        <v>52</v>
      </c>
      <c r="L51" s="161"/>
      <c r="M51" s="126">
        <v>100.64</v>
      </c>
      <c r="N51" s="162">
        <f t="shared" si="0"/>
        <v>16.73</v>
      </c>
      <c r="O51" s="163" t="str">
        <f t="shared" si="1"/>
        <v/>
      </c>
      <c r="P51" s="127">
        <f t="shared" si="2"/>
        <v>1589.1055999999999</v>
      </c>
      <c r="Q51" s="127" t="e">
        <f t="shared" si="6"/>
        <v>#VALUE!</v>
      </c>
      <c r="R51" s="127" t="e">
        <f t="shared" si="7"/>
        <v>#VALUE!</v>
      </c>
      <c r="S51" s="45" t="str">
        <f t="shared" si="3"/>
        <v>A</v>
      </c>
      <c r="T51" s="45">
        <f t="shared" si="8"/>
        <v>16.73</v>
      </c>
      <c r="U51" s="45">
        <f t="shared" si="5"/>
        <v>0</v>
      </c>
      <c r="V51" s="45">
        <f>IF(N51&lt;&gt;0,IF(N51=SVS,0,IF(N51=SVSg,0,IF(N51=Stundenverrechnungssatz!G92,0,IF(N51=Stundenverrechnungssatz!I92,0,IF(N51=Stundenverrechnungssatz!K92,0,IF(N51=Stundenverrechnungssatz!M92,0,1)))))))</f>
        <v>0</v>
      </c>
    </row>
    <row r="52" spans="1:22" s="46" customFormat="1" ht="15" customHeight="1">
      <c r="A52" s="62">
        <v>46</v>
      </c>
      <c r="B52" s="123">
        <v>1</v>
      </c>
      <c r="C52" s="59" t="s">
        <v>263</v>
      </c>
      <c r="D52" s="59"/>
      <c r="E52" s="59" t="s">
        <v>354</v>
      </c>
      <c r="F52" s="51" t="s">
        <v>392</v>
      </c>
      <c r="G52" s="51" t="s">
        <v>393</v>
      </c>
      <c r="H52" s="51" t="s">
        <v>394</v>
      </c>
      <c r="I52" s="70">
        <v>44.18</v>
      </c>
      <c r="J52" s="169"/>
      <c r="K52" s="238" t="s">
        <v>76</v>
      </c>
      <c r="L52" s="161"/>
      <c r="M52" s="126">
        <v>100.64</v>
      </c>
      <c r="N52" s="162">
        <f t="shared" si="0"/>
        <v>16.73</v>
      </c>
      <c r="O52" s="163" t="str">
        <f t="shared" si="1"/>
        <v/>
      </c>
      <c r="P52" s="127">
        <f t="shared" si="2"/>
        <v>4446.2752</v>
      </c>
      <c r="Q52" s="127" t="e">
        <f t="shared" si="6"/>
        <v>#VALUE!</v>
      </c>
      <c r="R52" s="127" t="e">
        <f t="shared" si="7"/>
        <v>#VALUE!</v>
      </c>
      <c r="S52" s="45" t="str">
        <f t="shared" si="3"/>
        <v>F</v>
      </c>
      <c r="T52" s="45">
        <f t="shared" si="8"/>
        <v>16.73</v>
      </c>
      <c r="U52" s="45">
        <f t="shared" si="5"/>
        <v>0</v>
      </c>
      <c r="V52" s="45">
        <f>IF(N52&lt;&gt;0,IF(N52=SVS,0,IF(N52=SVSg,0,IF(N52=Stundenverrechnungssatz!G93,0,IF(N52=Stundenverrechnungssatz!I93,0,IF(N52=Stundenverrechnungssatz!K93,0,IF(N52=Stundenverrechnungssatz!M93,0,1)))))))</f>
        <v>0</v>
      </c>
    </row>
    <row r="53" spans="1:22" s="46" customFormat="1" ht="15" customHeight="1">
      <c r="A53" s="123">
        <v>47</v>
      </c>
      <c r="B53" s="123">
        <v>1</v>
      </c>
      <c r="C53" s="59" t="s">
        <v>263</v>
      </c>
      <c r="D53" s="59"/>
      <c r="E53" s="59" t="s">
        <v>354</v>
      </c>
      <c r="F53" s="51" t="s">
        <v>392</v>
      </c>
      <c r="G53" s="51" t="s">
        <v>395</v>
      </c>
      <c r="H53" s="51" t="s">
        <v>396</v>
      </c>
      <c r="I53" s="70">
        <v>0</v>
      </c>
      <c r="J53" s="169"/>
      <c r="K53" s="238" t="s">
        <v>76</v>
      </c>
      <c r="L53" s="161"/>
      <c r="M53" s="126">
        <v>100.64</v>
      </c>
      <c r="N53" s="162">
        <f t="shared" si="0"/>
        <v>16.73</v>
      </c>
      <c r="O53" s="163" t="str">
        <f t="shared" si="1"/>
        <v/>
      </c>
      <c r="P53" s="127">
        <f t="shared" si="2"/>
        <v>0</v>
      </c>
      <c r="Q53" s="127" t="e">
        <f t="shared" si="6"/>
        <v>#VALUE!</v>
      </c>
      <c r="R53" s="127" t="e">
        <f t="shared" si="7"/>
        <v>#VALUE!</v>
      </c>
      <c r="S53" s="45" t="str">
        <f t="shared" si="3"/>
        <v>F</v>
      </c>
      <c r="T53" s="45">
        <f t="shared" si="8"/>
        <v>16.73</v>
      </c>
      <c r="U53" s="45">
        <f t="shared" si="5"/>
        <v>0</v>
      </c>
      <c r="V53" s="45">
        <f>IF(N53&lt;&gt;0,IF(N53=SVS,0,IF(N53=SVSg,0,IF(N53=Stundenverrechnungssatz!G94,0,IF(N53=Stundenverrechnungssatz!I94,0,IF(N53=Stundenverrechnungssatz!K94,0,IF(N53=Stundenverrechnungssatz!M94,0,1)))))))</f>
        <v>0</v>
      </c>
    </row>
    <row r="54" spans="1:22" s="47" customFormat="1" ht="15" customHeight="1">
      <c r="A54" s="62">
        <v>48</v>
      </c>
      <c r="B54" s="123">
        <v>1</v>
      </c>
      <c r="C54" s="59" t="s">
        <v>263</v>
      </c>
      <c r="D54" s="59"/>
      <c r="E54" s="59" t="s">
        <v>354</v>
      </c>
      <c r="F54" s="51" t="s">
        <v>397</v>
      </c>
      <c r="G54" s="51" t="s">
        <v>398</v>
      </c>
      <c r="H54" s="51" t="s">
        <v>394</v>
      </c>
      <c r="I54" s="70">
        <v>43.56</v>
      </c>
      <c r="J54" s="169"/>
      <c r="K54" s="238" t="s">
        <v>76</v>
      </c>
      <c r="L54" s="161"/>
      <c r="M54" s="126">
        <v>100.64</v>
      </c>
      <c r="N54" s="162">
        <f t="shared" si="0"/>
        <v>16.73</v>
      </c>
      <c r="O54" s="163" t="str">
        <f t="shared" si="1"/>
        <v/>
      </c>
      <c r="P54" s="127">
        <f t="shared" si="2"/>
        <v>4383.8784000000005</v>
      </c>
      <c r="Q54" s="127" t="e">
        <f t="shared" si="6"/>
        <v>#VALUE!</v>
      </c>
      <c r="R54" s="127" t="e">
        <f t="shared" si="7"/>
        <v>#VALUE!</v>
      </c>
      <c r="S54" s="45" t="str">
        <f t="shared" si="3"/>
        <v>F</v>
      </c>
      <c r="T54" s="45">
        <f t="shared" si="8"/>
        <v>16.73</v>
      </c>
      <c r="U54" s="45">
        <f t="shared" si="5"/>
        <v>0</v>
      </c>
      <c r="V54" s="45">
        <f>IF(N54&lt;&gt;0,IF(N54=SVS,0,IF(N54=SVSg,0,IF(N54=Stundenverrechnungssatz!G95,0,IF(N54=Stundenverrechnungssatz!I95,0,IF(N54=Stundenverrechnungssatz!K95,0,IF(N54=Stundenverrechnungssatz!M95,0,1)))))))</f>
        <v>0</v>
      </c>
    </row>
    <row r="55" spans="1:22" s="47" customFormat="1" ht="15" customHeight="1">
      <c r="A55" s="123">
        <v>49</v>
      </c>
      <c r="B55" s="123">
        <v>1</v>
      </c>
      <c r="C55" s="59" t="s">
        <v>263</v>
      </c>
      <c r="D55" s="59"/>
      <c r="E55" s="59" t="s">
        <v>354</v>
      </c>
      <c r="F55" s="51" t="s">
        <v>399</v>
      </c>
      <c r="G55" s="51" t="s">
        <v>400</v>
      </c>
      <c r="H55" s="51" t="s">
        <v>401</v>
      </c>
      <c r="I55" s="70">
        <v>5.16</v>
      </c>
      <c r="J55" s="169"/>
      <c r="K55" s="238" t="s">
        <v>76</v>
      </c>
      <c r="L55" s="161"/>
      <c r="M55" s="126">
        <v>100.64</v>
      </c>
      <c r="N55" s="162">
        <f t="shared" si="0"/>
        <v>16.73</v>
      </c>
      <c r="O55" s="163" t="str">
        <f t="shared" si="1"/>
        <v/>
      </c>
      <c r="P55" s="127">
        <f t="shared" si="2"/>
        <v>519.30240000000003</v>
      </c>
      <c r="Q55" s="127" t="e">
        <f t="shared" si="6"/>
        <v>#VALUE!</v>
      </c>
      <c r="R55" s="127" t="e">
        <f t="shared" si="7"/>
        <v>#VALUE!</v>
      </c>
      <c r="S55" s="45" t="str">
        <f t="shared" si="3"/>
        <v>F</v>
      </c>
      <c r="T55" s="45">
        <f t="shared" si="8"/>
        <v>16.73</v>
      </c>
      <c r="U55" s="45">
        <f t="shared" si="5"/>
        <v>0</v>
      </c>
      <c r="V55" s="45">
        <f>IF(N55&lt;&gt;0,IF(N55=SVS,0,IF(N55=SVSg,0,IF(N55=Stundenverrechnungssatz!G96,0,IF(N55=Stundenverrechnungssatz!I96,0,IF(N55=Stundenverrechnungssatz!K96,0,IF(N55=Stundenverrechnungssatz!M96,0,1)))))))</f>
        <v>0</v>
      </c>
    </row>
    <row r="56" spans="1:22" s="47" customFormat="1" ht="15" customHeight="1">
      <c r="A56" s="62">
        <v>50</v>
      </c>
      <c r="B56" s="123">
        <v>1</v>
      </c>
      <c r="C56" s="59" t="s">
        <v>263</v>
      </c>
      <c r="D56" s="59"/>
      <c r="E56" s="59" t="s">
        <v>354</v>
      </c>
      <c r="F56" s="51" t="s">
        <v>402</v>
      </c>
      <c r="G56" s="51" t="s">
        <v>403</v>
      </c>
      <c r="H56" s="51" t="s">
        <v>401</v>
      </c>
      <c r="I56" s="70">
        <v>4.8</v>
      </c>
      <c r="J56" s="169"/>
      <c r="K56" s="238" t="s">
        <v>76</v>
      </c>
      <c r="L56" s="161"/>
      <c r="M56" s="126">
        <v>100.64</v>
      </c>
      <c r="N56" s="162">
        <f t="shared" si="0"/>
        <v>16.73</v>
      </c>
      <c r="O56" s="163" t="str">
        <f t="shared" si="1"/>
        <v/>
      </c>
      <c r="P56" s="127">
        <f t="shared" si="2"/>
        <v>483.072</v>
      </c>
      <c r="Q56" s="127" t="e">
        <f t="shared" si="6"/>
        <v>#VALUE!</v>
      </c>
      <c r="R56" s="127" t="e">
        <f t="shared" si="7"/>
        <v>#VALUE!</v>
      </c>
      <c r="S56" s="45" t="str">
        <f t="shared" si="3"/>
        <v>F</v>
      </c>
      <c r="T56" s="45">
        <f t="shared" si="8"/>
        <v>16.73</v>
      </c>
      <c r="U56" s="45">
        <f t="shared" si="5"/>
        <v>0</v>
      </c>
      <c r="V56" s="45">
        <f>IF(N56&lt;&gt;0,IF(N56=SVS,0,IF(N56=SVSg,0,IF(N56=Stundenverrechnungssatz!G97,0,IF(N56=Stundenverrechnungssatz!I97,0,IF(N56=Stundenverrechnungssatz!K97,0,IF(N56=Stundenverrechnungssatz!M97,0,1)))))))</f>
        <v>0</v>
      </c>
    </row>
    <row r="57" spans="1:22" s="47" customFormat="1" ht="15" customHeight="1">
      <c r="A57" s="123">
        <v>51</v>
      </c>
      <c r="B57" s="123">
        <v>1</v>
      </c>
      <c r="C57" s="59" t="s">
        <v>263</v>
      </c>
      <c r="D57" s="59"/>
      <c r="E57" s="59" t="s">
        <v>354</v>
      </c>
      <c r="F57" s="51" t="s">
        <v>404</v>
      </c>
      <c r="G57" s="51" t="s">
        <v>405</v>
      </c>
      <c r="H57" s="51" t="s">
        <v>394</v>
      </c>
      <c r="I57" s="70">
        <v>35.14</v>
      </c>
      <c r="J57" s="169"/>
      <c r="K57" s="238" t="s">
        <v>70</v>
      </c>
      <c r="L57" s="161"/>
      <c r="M57" s="126">
        <v>100.64</v>
      </c>
      <c r="N57" s="162">
        <f t="shared" si="0"/>
        <v>16.73</v>
      </c>
      <c r="O57" s="163" t="str">
        <f t="shared" si="1"/>
        <v/>
      </c>
      <c r="P57" s="127">
        <f t="shared" si="2"/>
        <v>3536.4895999999999</v>
      </c>
      <c r="Q57" s="127" t="e">
        <f t="shared" si="6"/>
        <v>#VALUE!</v>
      </c>
      <c r="R57" s="127" t="e">
        <f t="shared" si="7"/>
        <v>#VALUE!</v>
      </c>
      <c r="S57" s="45" t="str">
        <f t="shared" si="3"/>
        <v>E</v>
      </c>
      <c r="T57" s="45">
        <f t="shared" si="8"/>
        <v>16.73</v>
      </c>
      <c r="U57" s="45">
        <f t="shared" si="5"/>
        <v>0</v>
      </c>
      <c r="V57" s="45">
        <f>IF(N57&lt;&gt;0,IF(N57=SVS,0,IF(N57=SVSg,0,IF(N57=Stundenverrechnungssatz!G98,0,IF(N57=Stundenverrechnungssatz!I98,0,IF(N57=Stundenverrechnungssatz!K98,0,IF(N57=Stundenverrechnungssatz!M98,0,1)))))))</f>
        <v>0</v>
      </c>
    </row>
    <row r="58" spans="1:22" s="47" customFormat="1" ht="15" customHeight="1">
      <c r="A58" s="62">
        <v>52</v>
      </c>
      <c r="B58" s="123">
        <v>1</v>
      </c>
      <c r="C58" s="59" t="s">
        <v>263</v>
      </c>
      <c r="D58" s="59"/>
      <c r="E58" s="59" t="s">
        <v>354</v>
      </c>
      <c r="F58" s="51" t="s">
        <v>406</v>
      </c>
      <c r="G58" s="51" t="s">
        <v>407</v>
      </c>
      <c r="H58" s="51" t="s">
        <v>349</v>
      </c>
      <c r="I58" s="70">
        <v>28.15</v>
      </c>
      <c r="J58" s="169"/>
      <c r="K58" s="238" t="s">
        <v>70</v>
      </c>
      <c r="L58" s="161"/>
      <c r="M58" s="126">
        <v>100.64</v>
      </c>
      <c r="N58" s="162">
        <f t="shared" si="0"/>
        <v>16.73</v>
      </c>
      <c r="O58" s="163" t="str">
        <f t="shared" si="1"/>
        <v/>
      </c>
      <c r="P58" s="127">
        <f t="shared" si="2"/>
        <v>2833.0160000000001</v>
      </c>
      <c r="Q58" s="127" t="e">
        <f t="shared" si="6"/>
        <v>#VALUE!</v>
      </c>
      <c r="R58" s="127" t="e">
        <f t="shared" si="7"/>
        <v>#VALUE!</v>
      </c>
      <c r="S58" s="45" t="str">
        <f t="shared" si="3"/>
        <v>E</v>
      </c>
      <c r="T58" s="45">
        <f t="shared" si="8"/>
        <v>16.73</v>
      </c>
      <c r="U58" s="45">
        <f t="shared" si="5"/>
        <v>0</v>
      </c>
      <c r="V58" s="45">
        <f>IF(N58&lt;&gt;0,IF(N58=SVS,0,IF(N58=SVSg,0,IF(N58=Stundenverrechnungssatz!G99,0,IF(N58=Stundenverrechnungssatz!I99,0,IF(N58=Stundenverrechnungssatz!K99,0,IF(N58=Stundenverrechnungssatz!M99,0,1)))))))</f>
        <v>0</v>
      </c>
    </row>
    <row r="59" spans="1:22" s="47" customFormat="1" ht="15" customHeight="1">
      <c r="A59" s="123">
        <v>53</v>
      </c>
      <c r="B59" s="123">
        <v>1</v>
      </c>
      <c r="C59" s="59" t="s">
        <v>263</v>
      </c>
      <c r="D59" s="59"/>
      <c r="E59" s="59" t="s">
        <v>408</v>
      </c>
      <c r="F59" s="51" t="s">
        <v>409</v>
      </c>
      <c r="G59" s="51" t="s">
        <v>410</v>
      </c>
      <c r="H59" s="51" t="s">
        <v>357</v>
      </c>
      <c r="I59" s="70">
        <v>30.71</v>
      </c>
      <c r="J59" s="169"/>
      <c r="K59" s="238" t="s">
        <v>52</v>
      </c>
      <c r="L59" s="161"/>
      <c r="M59" s="126">
        <v>100.64</v>
      </c>
      <c r="N59" s="162">
        <f t="shared" si="0"/>
        <v>16.73</v>
      </c>
      <c r="O59" s="163" t="str">
        <f t="shared" si="1"/>
        <v/>
      </c>
      <c r="P59" s="127">
        <f t="shared" si="2"/>
        <v>3090.6543999999999</v>
      </c>
      <c r="Q59" s="127" t="e">
        <f t="shared" si="6"/>
        <v>#VALUE!</v>
      </c>
      <c r="R59" s="127" t="e">
        <f t="shared" si="7"/>
        <v>#VALUE!</v>
      </c>
      <c r="S59" s="45" t="str">
        <f t="shared" si="3"/>
        <v>A</v>
      </c>
      <c r="T59" s="45">
        <f t="shared" si="8"/>
        <v>16.73</v>
      </c>
      <c r="U59" s="45">
        <f t="shared" si="5"/>
        <v>0</v>
      </c>
      <c r="V59" s="45">
        <f>IF(N59&lt;&gt;0,IF(N59=SVS,0,IF(N59=SVSg,0,IF(N59=Stundenverrechnungssatz!G100,0,IF(N59=Stundenverrechnungssatz!I100,0,IF(N59=Stundenverrechnungssatz!K100,0,IF(N59=Stundenverrechnungssatz!M100,0,1)))))))</f>
        <v>0</v>
      </c>
    </row>
    <row r="60" spans="1:22" s="46" customFormat="1" ht="15" customHeight="1">
      <c r="A60" s="62">
        <v>54</v>
      </c>
      <c r="B60" s="123">
        <v>1</v>
      </c>
      <c r="C60" s="59" t="s">
        <v>263</v>
      </c>
      <c r="D60" s="59"/>
      <c r="E60" s="59" t="s">
        <v>408</v>
      </c>
      <c r="F60" s="51" t="s">
        <v>411</v>
      </c>
      <c r="G60" s="51" t="s">
        <v>412</v>
      </c>
      <c r="H60" s="51" t="s">
        <v>357</v>
      </c>
      <c r="I60" s="70">
        <v>74.14</v>
      </c>
      <c r="J60" s="169"/>
      <c r="K60" s="238" t="s">
        <v>82</v>
      </c>
      <c r="L60" s="161"/>
      <c r="M60" s="126">
        <v>50.32</v>
      </c>
      <c r="N60" s="162">
        <f t="shared" si="0"/>
        <v>16.73</v>
      </c>
      <c r="O60" s="163" t="str">
        <f t="shared" si="1"/>
        <v/>
      </c>
      <c r="P60" s="127">
        <f t="shared" si="2"/>
        <v>3730.7248</v>
      </c>
      <c r="Q60" s="127" t="e">
        <f t="shared" si="6"/>
        <v>#VALUE!</v>
      </c>
      <c r="R60" s="127" t="e">
        <f t="shared" si="7"/>
        <v>#VALUE!</v>
      </c>
      <c r="S60" s="45" t="str">
        <f t="shared" si="3"/>
        <v>H</v>
      </c>
      <c r="T60" s="45">
        <f t="shared" si="8"/>
        <v>16.73</v>
      </c>
      <c r="U60" s="45">
        <f t="shared" si="5"/>
        <v>0</v>
      </c>
      <c r="V60" s="45">
        <f>IF(N60&lt;&gt;0,IF(N60=SVS,0,IF(N60=SVSg,0,IF(N60=Stundenverrechnungssatz!G101,0,IF(N60=Stundenverrechnungssatz!I101,0,IF(N60=Stundenverrechnungssatz!K101,0,IF(N60=Stundenverrechnungssatz!M101,0,1)))))))</f>
        <v>0</v>
      </c>
    </row>
    <row r="61" spans="1:22" s="47" customFormat="1" ht="15" customHeight="1">
      <c r="A61" s="123">
        <v>55</v>
      </c>
      <c r="B61" s="123">
        <v>1</v>
      </c>
      <c r="C61" s="59" t="s">
        <v>263</v>
      </c>
      <c r="D61" s="59"/>
      <c r="E61" s="59" t="s">
        <v>408</v>
      </c>
      <c r="F61" s="51" t="s">
        <v>413</v>
      </c>
      <c r="G61" s="51" t="s">
        <v>414</v>
      </c>
      <c r="H61" s="51" t="s">
        <v>357</v>
      </c>
      <c r="I61" s="70">
        <v>29.19</v>
      </c>
      <c r="J61" s="169"/>
      <c r="K61" s="238" t="s">
        <v>52</v>
      </c>
      <c r="L61" s="161"/>
      <c r="M61" s="126">
        <v>100.64</v>
      </c>
      <c r="N61" s="162">
        <f t="shared" si="0"/>
        <v>16.73</v>
      </c>
      <c r="O61" s="163" t="str">
        <f t="shared" si="1"/>
        <v/>
      </c>
      <c r="P61" s="127">
        <f t="shared" si="2"/>
        <v>2937.6816000000003</v>
      </c>
      <c r="Q61" s="127" t="e">
        <f t="shared" si="6"/>
        <v>#VALUE!</v>
      </c>
      <c r="R61" s="127" t="e">
        <f t="shared" si="7"/>
        <v>#VALUE!</v>
      </c>
      <c r="S61" s="45" t="str">
        <f t="shared" si="3"/>
        <v>A</v>
      </c>
      <c r="T61" s="45">
        <f t="shared" si="8"/>
        <v>16.73</v>
      </c>
      <c r="U61" s="45">
        <f t="shared" si="5"/>
        <v>0</v>
      </c>
      <c r="V61" s="45">
        <f>IF(N61&lt;&gt;0,IF(N61=SVS,0,IF(N61=SVSg,0,IF(N61=Stundenverrechnungssatz!G102,0,IF(N61=Stundenverrechnungssatz!I102,0,IF(N61=Stundenverrechnungssatz!K102,0,IF(N61=Stundenverrechnungssatz!M102,0,1)))))))</f>
        <v>0</v>
      </c>
    </row>
    <row r="62" spans="1:22" s="47" customFormat="1" ht="15" customHeight="1">
      <c r="A62" s="62">
        <v>56</v>
      </c>
      <c r="B62" s="123">
        <v>1</v>
      </c>
      <c r="C62" s="59" t="s">
        <v>263</v>
      </c>
      <c r="D62" s="59"/>
      <c r="E62" s="59" t="s">
        <v>408</v>
      </c>
      <c r="F62" s="51" t="s">
        <v>415</v>
      </c>
      <c r="G62" s="51" t="s">
        <v>416</v>
      </c>
      <c r="H62" s="51" t="s">
        <v>357</v>
      </c>
      <c r="I62" s="70">
        <v>34.86</v>
      </c>
      <c r="J62" s="169"/>
      <c r="K62" s="238" t="s">
        <v>52</v>
      </c>
      <c r="L62" s="161"/>
      <c r="M62" s="126">
        <v>100.64</v>
      </c>
      <c r="N62" s="162">
        <f t="shared" si="0"/>
        <v>16.73</v>
      </c>
      <c r="O62" s="163" t="str">
        <f t="shared" si="1"/>
        <v/>
      </c>
      <c r="P62" s="127">
        <f t="shared" si="2"/>
        <v>3508.3103999999998</v>
      </c>
      <c r="Q62" s="127" t="e">
        <f t="shared" si="6"/>
        <v>#VALUE!</v>
      </c>
      <c r="R62" s="127" t="e">
        <f t="shared" si="7"/>
        <v>#VALUE!</v>
      </c>
      <c r="S62" s="45" t="str">
        <f t="shared" si="3"/>
        <v>A</v>
      </c>
      <c r="T62" s="45">
        <f t="shared" si="8"/>
        <v>16.73</v>
      </c>
      <c r="U62" s="45">
        <f t="shared" si="5"/>
        <v>0</v>
      </c>
      <c r="V62" s="45">
        <f>IF(N62&lt;&gt;0,IF(N62=SVS,0,IF(N62=SVSg,0,IF(N62=Stundenverrechnungssatz!G103,0,IF(N62=Stundenverrechnungssatz!I103,0,IF(N62=Stundenverrechnungssatz!K103,0,IF(N62=Stundenverrechnungssatz!M103,0,1)))))))</f>
        <v>0</v>
      </c>
    </row>
    <row r="63" spans="1:22" s="46" customFormat="1" ht="15" customHeight="1">
      <c r="A63" s="123">
        <v>57</v>
      </c>
      <c r="B63" s="123">
        <v>1</v>
      </c>
      <c r="C63" s="59" t="s">
        <v>263</v>
      </c>
      <c r="D63" s="59"/>
      <c r="E63" s="59" t="s">
        <v>408</v>
      </c>
      <c r="F63" s="51" t="s">
        <v>417</v>
      </c>
      <c r="G63" s="51" t="s">
        <v>418</v>
      </c>
      <c r="H63" s="51" t="s">
        <v>357</v>
      </c>
      <c r="I63" s="70">
        <v>33.53</v>
      </c>
      <c r="J63" s="169"/>
      <c r="K63" s="238" t="s">
        <v>52</v>
      </c>
      <c r="L63" s="161"/>
      <c r="M63" s="126">
        <v>100.64</v>
      </c>
      <c r="N63" s="162">
        <f t="shared" si="0"/>
        <v>16.73</v>
      </c>
      <c r="O63" s="163" t="str">
        <f t="shared" si="1"/>
        <v/>
      </c>
      <c r="P63" s="127">
        <f t="shared" si="2"/>
        <v>3374.4592000000002</v>
      </c>
      <c r="Q63" s="127" t="e">
        <f t="shared" si="6"/>
        <v>#VALUE!</v>
      </c>
      <c r="R63" s="127" t="e">
        <f t="shared" si="7"/>
        <v>#VALUE!</v>
      </c>
      <c r="S63" s="45" t="str">
        <f t="shared" si="3"/>
        <v>A</v>
      </c>
      <c r="T63" s="45">
        <f t="shared" si="8"/>
        <v>16.73</v>
      </c>
      <c r="U63" s="45">
        <f t="shared" si="5"/>
        <v>0</v>
      </c>
      <c r="V63" s="45">
        <f>IF(N63&lt;&gt;0,IF(N63=SVS,0,IF(N63=SVSg,0,IF(N63=Stundenverrechnungssatz!G104,0,IF(N63=Stundenverrechnungssatz!I104,0,IF(N63=Stundenverrechnungssatz!K104,0,IF(N63=Stundenverrechnungssatz!M104,0,1)))))))</f>
        <v>0</v>
      </c>
    </row>
    <row r="64" spans="1:22" s="47" customFormat="1" ht="15" customHeight="1">
      <c r="A64" s="62">
        <v>58</v>
      </c>
      <c r="B64" s="123">
        <v>1</v>
      </c>
      <c r="C64" s="59" t="s">
        <v>263</v>
      </c>
      <c r="D64" s="59"/>
      <c r="E64" s="59" t="s">
        <v>408</v>
      </c>
      <c r="F64" s="51" t="s">
        <v>419</v>
      </c>
      <c r="G64" s="51" t="s">
        <v>420</v>
      </c>
      <c r="H64" s="51" t="s">
        <v>394</v>
      </c>
      <c r="I64" s="70">
        <v>5.45</v>
      </c>
      <c r="J64" s="169"/>
      <c r="K64" s="238" t="s">
        <v>86</v>
      </c>
      <c r="L64" s="161"/>
      <c r="M64" s="126">
        <v>100.64</v>
      </c>
      <c r="N64" s="162">
        <f t="shared" si="0"/>
        <v>16.73</v>
      </c>
      <c r="O64" s="163" t="str">
        <f t="shared" si="1"/>
        <v/>
      </c>
      <c r="P64" s="127">
        <f t="shared" si="2"/>
        <v>548.48800000000006</v>
      </c>
      <c r="Q64" s="127" t="e">
        <f t="shared" si="6"/>
        <v>#VALUE!</v>
      </c>
      <c r="R64" s="127" t="e">
        <f t="shared" si="7"/>
        <v>#VALUE!</v>
      </c>
      <c r="S64" s="45" t="str">
        <f t="shared" si="3"/>
        <v>K</v>
      </c>
      <c r="T64" s="45">
        <f t="shared" si="8"/>
        <v>16.73</v>
      </c>
      <c r="U64" s="45">
        <f t="shared" si="5"/>
        <v>0</v>
      </c>
      <c r="V64" s="45">
        <f>IF(N64&lt;&gt;0,IF(N64=SVS,0,IF(N64=SVSg,0,IF(N64=Stundenverrechnungssatz!G105,0,IF(N64=Stundenverrechnungssatz!I105,0,IF(N64=Stundenverrechnungssatz!K105,0,IF(N64=Stundenverrechnungssatz!M105,0,1)))))))</f>
        <v>0</v>
      </c>
    </row>
    <row r="65" spans="1:22" s="47" customFormat="1" ht="15" customHeight="1">
      <c r="A65" s="123">
        <v>59</v>
      </c>
      <c r="B65" s="123">
        <v>1</v>
      </c>
      <c r="C65" s="59" t="s">
        <v>263</v>
      </c>
      <c r="D65" s="59"/>
      <c r="E65" s="59" t="s">
        <v>408</v>
      </c>
      <c r="F65" s="51" t="s">
        <v>421</v>
      </c>
      <c r="G65" s="51" t="s">
        <v>383</v>
      </c>
      <c r="H65" s="51" t="s">
        <v>377</v>
      </c>
      <c r="I65" s="70">
        <v>6.22</v>
      </c>
      <c r="J65" s="169"/>
      <c r="K65" s="238" t="s">
        <v>34</v>
      </c>
      <c r="L65" s="161"/>
      <c r="M65" s="126">
        <v>251.61</v>
      </c>
      <c r="N65" s="162">
        <f t="shared" si="0"/>
        <v>16.73</v>
      </c>
      <c r="O65" s="163" t="str">
        <f t="shared" si="1"/>
        <v/>
      </c>
      <c r="P65" s="127">
        <f t="shared" si="2"/>
        <v>1565.0142000000001</v>
      </c>
      <c r="Q65" s="127" t="e">
        <f t="shared" si="6"/>
        <v>#VALUE!</v>
      </c>
      <c r="R65" s="127" t="e">
        <f t="shared" si="7"/>
        <v>#VALUE!</v>
      </c>
      <c r="S65" s="45" t="str">
        <f t="shared" si="3"/>
        <v>C</v>
      </c>
      <c r="T65" s="45">
        <f t="shared" si="8"/>
        <v>16.73</v>
      </c>
      <c r="U65" s="45">
        <f t="shared" si="5"/>
        <v>0</v>
      </c>
      <c r="V65" s="45">
        <f>IF(N65&lt;&gt;0,IF(N65=SVS,0,IF(N65=SVSg,0,IF(N65=Stundenverrechnungssatz!G106,0,IF(N65=Stundenverrechnungssatz!I106,0,IF(N65=Stundenverrechnungssatz!K106,0,IF(N65=Stundenverrechnungssatz!M106,0,1)))))))</f>
        <v>0</v>
      </c>
    </row>
    <row r="66" spans="1:22" s="47" customFormat="1" ht="15" customHeight="1">
      <c r="A66" s="62">
        <v>60</v>
      </c>
      <c r="B66" s="123">
        <v>1</v>
      </c>
      <c r="C66" s="59" t="s">
        <v>263</v>
      </c>
      <c r="D66" s="59"/>
      <c r="E66" s="59" t="s">
        <v>408</v>
      </c>
      <c r="F66" s="51" t="s">
        <v>422</v>
      </c>
      <c r="G66" s="51" t="s">
        <v>376</v>
      </c>
      <c r="H66" s="51" t="s">
        <v>377</v>
      </c>
      <c r="I66" s="70">
        <v>6.22</v>
      </c>
      <c r="J66" s="169"/>
      <c r="K66" s="238" t="s">
        <v>34</v>
      </c>
      <c r="L66" s="161"/>
      <c r="M66" s="126">
        <v>251.61</v>
      </c>
      <c r="N66" s="162">
        <f t="shared" si="0"/>
        <v>16.73</v>
      </c>
      <c r="O66" s="163" t="str">
        <f t="shared" si="1"/>
        <v/>
      </c>
      <c r="P66" s="127">
        <f t="shared" si="2"/>
        <v>1565.0142000000001</v>
      </c>
      <c r="Q66" s="127" t="e">
        <f t="shared" si="6"/>
        <v>#VALUE!</v>
      </c>
      <c r="R66" s="127" t="e">
        <f t="shared" si="7"/>
        <v>#VALUE!</v>
      </c>
      <c r="S66" s="45" t="str">
        <f t="shared" si="3"/>
        <v>C</v>
      </c>
      <c r="T66" s="45">
        <f t="shared" si="8"/>
        <v>16.73</v>
      </c>
      <c r="U66" s="45">
        <f t="shared" si="5"/>
        <v>0</v>
      </c>
      <c r="V66" s="45">
        <f>IF(N66&lt;&gt;0,IF(N66=SVS,0,IF(N66=SVSg,0,IF(N66=Stundenverrechnungssatz!G107,0,IF(N66=Stundenverrechnungssatz!I107,0,IF(N66=Stundenverrechnungssatz!K107,0,IF(N66=Stundenverrechnungssatz!M107,0,1)))))))</f>
        <v>0</v>
      </c>
    </row>
    <row r="67" spans="1:22" s="47" customFormat="1" ht="15" customHeight="1">
      <c r="A67" s="123">
        <v>61</v>
      </c>
      <c r="B67" s="123">
        <v>1</v>
      </c>
      <c r="C67" s="59" t="s">
        <v>263</v>
      </c>
      <c r="D67" s="59"/>
      <c r="E67" s="59" t="s">
        <v>408</v>
      </c>
      <c r="F67" s="51" t="s">
        <v>423</v>
      </c>
      <c r="G67" s="51" t="s">
        <v>410</v>
      </c>
      <c r="H67" s="51" t="s">
        <v>357</v>
      </c>
      <c r="I67" s="70">
        <v>14.92</v>
      </c>
      <c r="J67" s="169"/>
      <c r="K67" s="238" t="s">
        <v>52</v>
      </c>
      <c r="L67" s="161"/>
      <c r="M67" s="126">
        <v>100.64</v>
      </c>
      <c r="N67" s="162">
        <f t="shared" si="0"/>
        <v>16.73</v>
      </c>
      <c r="O67" s="163" t="str">
        <f t="shared" si="1"/>
        <v/>
      </c>
      <c r="P67" s="127">
        <f t="shared" si="2"/>
        <v>1501.5488</v>
      </c>
      <c r="Q67" s="127" t="e">
        <f t="shared" si="6"/>
        <v>#VALUE!</v>
      </c>
      <c r="R67" s="127" t="e">
        <f t="shared" si="7"/>
        <v>#VALUE!</v>
      </c>
      <c r="S67" s="45" t="str">
        <f t="shared" si="3"/>
        <v>A</v>
      </c>
      <c r="T67" s="45">
        <f t="shared" si="8"/>
        <v>16.73</v>
      </c>
      <c r="U67" s="45">
        <f t="shared" si="5"/>
        <v>0</v>
      </c>
      <c r="V67" s="45">
        <f>IF(N67&lt;&gt;0,IF(N67=SVS,0,IF(N67=SVSg,0,IF(N67=Stundenverrechnungssatz!G108,0,IF(N67=Stundenverrechnungssatz!I108,0,IF(N67=Stundenverrechnungssatz!K108,0,IF(N67=Stundenverrechnungssatz!M108,0,1)))))))</f>
        <v>0</v>
      </c>
    </row>
    <row r="68" spans="1:22" s="46" customFormat="1" ht="15" customHeight="1">
      <c r="A68" s="62">
        <v>62</v>
      </c>
      <c r="B68" s="123">
        <v>1</v>
      </c>
      <c r="C68" s="59" t="s">
        <v>263</v>
      </c>
      <c r="D68" s="59"/>
      <c r="E68" s="59" t="s">
        <v>408</v>
      </c>
      <c r="F68" s="51" t="s">
        <v>424</v>
      </c>
      <c r="G68" s="51" t="s">
        <v>410</v>
      </c>
      <c r="H68" s="51" t="s">
        <v>357</v>
      </c>
      <c r="I68" s="70">
        <v>52.34</v>
      </c>
      <c r="J68" s="169"/>
      <c r="K68" s="238" t="s">
        <v>52</v>
      </c>
      <c r="L68" s="161"/>
      <c r="M68" s="126">
        <v>100.64</v>
      </c>
      <c r="N68" s="162">
        <f t="shared" si="0"/>
        <v>16.73</v>
      </c>
      <c r="O68" s="163" t="str">
        <f t="shared" si="1"/>
        <v/>
      </c>
      <c r="P68" s="127">
        <f t="shared" si="2"/>
        <v>5267.4976000000006</v>
      </c>
      <c r="Q68" s="127" t="e">
        <f t="shared" si="6"/>
        <v>#VALUE!</v>
      </c>
      <c r="R68" s="127" t="e">
        <f t="shared" si="7"/>
        <v>#VALUE!</v>
      </c>
      <c r="S68" s="45" t="str">
        <f t="shared" si="3"/>
        <v>A</v>
      </c>
      <c r="T68" s="45">
        <f t="shared" si="8"/>
        <v>16.73</v>
      </c>
      <c r="U68" s="45">
        <f t="shared" si="5"/>
        <v>0</v>
      </c>
      <c r="V68" s="45">
        <f>IF(N68&lt;&gt;0,IF(N68=SVS,0,IF(N68=SVSg,0,IF(N68=Stundenverrechnungssatz!G109,0,IF(N68=Stundenverrechnungssatz!I109,0,IF(N68=Stundenverrechnungssatz!K109,0,IF(N68=Stundenverrechnungssatz!M109,0,1)))))))</f>
        <v>0</v>
      </c>
    </row>
    <row r="69" spans="1:22" s="47" customFormat="1" ht="15" customHeight="1">
      <c r="A69" s="123">
        <v>63</v>
      </c>
      <c r="B69" s="123">
        <v>1</v>
      </c>
      <c r="C69" s="59" t="s">
        <v>263</v>
      </c>
      <c r="D69" s="59"/>
      <c r="E69" s="59" t="s">
        <v>408</v>
      </c>
      <c r="F69" s="51" t="s">
        <v>424</v>
      </c>
      <c r="G69" s="51" t="s">
        <v>410</v>
      </c>
      <c r="H69" s="51" t="s">
        <v>357</v>
      </c>
      <c r="I69" s="70">
        <v>14.57</v>
      </c>
      <c r="J69" s="169"/>
      <c r="K69" s="238" t="s">
        <v>52</v>
      </c>
      <c r="L69" s="161"/>
      <c r="M69" s="126">
        <v>100.64</v>
      </c>
      <c r="N69" s="162">
        <f t="shared" si="0"/>
        <v>16.73</v>
      </c>
      <c r="O69" s="163" t="str">
        <f t="shared" si="1"/>
        <v/>
      </c>
      <c r="P69" s="127">
        <f t="shared" si="2"/>
        <v>1466.3248000000001</v>
      </c>
      <c r="Q69" s="127" t="e">
        <f t="shared" si="6"/>
        <v>#VALUE!</v>
      </c>
      <c r="R69" s="127" t="e">
        <f t="shared" si="7"/>
        <v>#VALUE!</v>
      </c>
      <c r="S69" s="45" t="str">
        <f t="shared" si="3"/>
        <v>A</v>
      </c>
      <c r="T69" s="45">
        <f t="shared" si="8"/>
        <v>16.73</v>
      </c>
      <c r="U69" s="45">
        <f t="shared" si="5"/>
        <v>0</v>
      </c>
      <c r="V69" s="45">
        <f>IF(N69&lt;&gt;0,IF(N69=SVS,0,IF(N69=SVSg,0,IF(N69=Stundenverrechnungssatz!G110,0,IF(N69=Stundenverrechnungssatz!I110,0,IF(N69=Stundenverrechnungssatz!K110,0,IF(N69=Stundenverrechnungssatz!M110,0,1)))))))</f>
        <v>0</v>
      </c>
    </row>
    <row r="70" spans="1:22" s="46" customFormat="1" ht="15" customHeight="1">
      <c r="A70" s="62">
        <v>64</v>
      </c>
      <c r="B70" s="123">
        <v>1</v>
      </c>
      <c r="C70" s="59" t="s">
        <v>263</v>
      </c>
      <c r="D70" s="59"/>
      <c r="E70" s="59" t="s">
        <v>408</v>
      </c>
      <c r="F70" s="51" t="s">
        <v>425</v>
      </c>
      <c r="G70" s="51" t="s">
        <v>410</v>
      </c>
      <c r="H70" s="51" t="s">
        <v>357</v>
      </c>
      <c r="I70" s="70">
        <v>21.82</v>
      </c>
      <c r="J70" s="169"/>
      <c r="K70" s="238" t="s">
        <v>52</v>
      </c>
      <c r="L70" s="161"/>
      <c r="M70" s="126">
        <v>100.64</v>
      </c>
      <c r="N70" s="162">
        <f t="shared" si="0"/>
        <v>16.73</v>
      </c>
      <c r="O70" s="163" t="str">
        <f t="shared" si="1"/>
        <v/>
      </c>
      <c r="P70" s="127">
        <f t="shared" si="2"/>
        <v>2195.9648000000002</v>
      </c>
      <c r="Q70" s="127" t="e">
        <f t="shared" si="6"/>
        <v>#VALUE!</v>
      </c>
      <c r="R70" s="127" t="e">
        <f t="shared" si="7"/>
        <v>#VALUE!</v>
      </c>
      <c r="S70" s="45" t="str">
        <f t="shared" si="3"/>
        <v>A</v>
      </c>
      <c r="T70" s="45">
        <f t="shared" si="8"/>
        <v>16.73</v>
      </c>
      <c r="U70" s="45">
        <f t="shared" si="5"/>
        <v>0</v>
      </c>
      <c r="V70" s="45">
        <f>IF(N70&lt;&gt;0,IF(N70=SVS,0,IF(N70=SVSg,0,IF(N70=Stundenverrechnungssatz!G111,0,IF(N70=Stundenverrechnungssatz!I111,0,IF(N70=Stundenverrechnungssatz!K111,0,IF(N70=Stundenverrechnungssatz!M111,0,1)))))))</f>
        <v>0</v>
      </c>
    </row>
    <row r="71" spans="1:22" s="47" customFormat="1" ht="15" customHeight="1">
      <c r="A71" s="123">
        <v>65</v>
      </c>
      <c r="B71" s="123">
        <v>1</v>
      </c>
      <c r="C71" s="59" t="s">
        <v>263</v>
      </c>
      <c r="D71" s="59"/>
      <c r="E71" s="59" t="s">
        <v>408</v>
      </c>
      <c r="F71" s="51" t="s">
        <v>426</v>
      </c>
      <c r="G71" s="51" t="s">
        <v>410</v>
      </c>
      <c r="H71" s="51" t="s">
        <v>357</v>
      </c>
      <c r="I71" s="70">
        <v>10.53</v>
      </c>
      <c r="J71" s="169"/>
      <c r="K71" s="238" t="s">
        <v>52</v>
      </c>
      <c r="L71" s="161"/>
      <c r="M71" s="126">
        <v>100.64</v>
      </c>
      <c r="N71" s="162">
        <f t="shared" ref="N71:N134" si="9">SVS</f>
        <v>16.73</v>
      </c>
      <c r="O71" s="163" t="str">
        <f t="shared" ref="O71:O134" si="10">IF(VLOOKUP(K71,Vorgaben,4,FALSE)=0,"",VLOOKUP(K71,Vorgaben,4,FALSE))</f>
        <v/>
      </c>
      <c r="P71" s="127">
        <f t="shared" ref="P71:P134" si="11">I71*M71</f>
        <v>1059.7392</v>
      </c>
      <c r="Q71" s="127" t="e">
        <f t="shared" si="6"/>
        <v>#VALUE!</v>
      </c>
      <c r="R71" s="127" t="e">
        <f t="shared" si="7"/>
        <v>#VALUE!</v>
      </c>
      <c r="S71" s="45" t="str">
        <f t="shared" ref="S71:S134" si="12">LEFT(K71,1)</f>
        <v>A</v>
      </c>
      <c r="T71" s="45">
        <f t="shared" si="8"/>
        <v>16.73</v>
      </c>
      <c r="U71" s="45">
        <f t="shared" ref="U71:U134" si="13">IF(J71="x",I71,0)</f>
        <v>0</v>
      </c>
      <c r="V71" s="45">
        <f>IF(N71&lt;&gt;0,IF(N71=SVS,0,IF(N71=SVSg,0,IF(N71=Stundenverrechnungssatz!G112,0,IF(N71=Stundenverrechnungssatz!I112,0,IF(N71=Stundenverrechnungssatz!K112,0,IF(N71=Stundenverrechnungssatz!M112,0,1)))))))</f>
        <v>0</v>
      </c>
    </row>
    <row r="72" spans="1:22" s="47" customFormat="1" ht="15" customHeight="1">
      <c r="A72" s="62">
        <v>66</v>
      </c>
      <c r="B72" s="123">
        <v>1</v>
      </c>
      <c r="C72" s="59" t="s">
        <v>263</v>
      </c>
      <c r="D72" s="59"/>
      <c r="E72" s="59" t="s">
        <v>408</v>
      </c>
      <c r="F72" s="51" t="s">
        <v>427</v>
      </c>
      <c r="G72" s="51" t="s">
        <v>428</v>
      </c>
      <c r="H72" s="51" t="s">
        <v>429</v>
      </c>
      <c r="I72" s="70">
        <v>8.99</v>
      </c>
      <c r="J72" s="169"/>
      <c r="K72" s="238" t="s">
        <v>58</v>
      </c>
      <c r="L72" s="161"/>
      <c r="M72" s="126">
        <v>100.64</v>
      </c>
      <c r="N72" s="162">
        <f t="shared" si="9"/>
        <v>16.73</v>
      </c>
      <c r="O72" s="163" t="str">
        <f t="shared" si="10"/>
        <v/>
      </c>
      <c r="P72" s="127">
        <f t="shared" si="11"/>
        <v>904.75360000000001</v>
      </c>
      <c r="Q72" s="127" t="e">
        <f t="shared" ref="Q72:Q135" si="14">P72/O72</f>
        <v>#VALUE!</v>
      </c>
      <c r="R72" s="127" t="e">
        <f t="shared" ref="R72:R135" si="15">Q72*N72</f>
        <v>#VALUE!</v>
      </c>
      <c r="S72" s="45" t="str">
        <f t="shared" si="12"/>
        <v>B</v>
      </c>
      <c r="T72" s="45">
        <f t="shared" ref="T72:T135" si="16">IF(N72=SVS,N72,"")</f>
        <v>16.73</v>
      </c>
      <c r="U72" s="45">
        <f t="shared" si="13"/>
        <v>0</v>
      </c>
      <c r="V72" s="45">
        <f>IF(N72&lt;&gt;0,IF(N72=SVS,0,IF(N72=SVSg,0,IF(N72=Stundenverrechnungssatz!G113,0,IF(N72=Stundenverrechnungssatz!I113,0,IF(N72=Stundenverrechnungssatz!K113,0,IF(N72=Stundenverrechnungssatz!M113,0,1)))))))</f>
        <v>0</v>
      </c>
    </row>
    <row r="73" spans="1:22" s="46" customFormat="1" ht="15" customHeight="1">
      <c r="A73" s="123">
        <v>67</v>
      </c>
      <c r="B73" s="123">
        <v>1</v>
      </c>
      <c r="C73" s="59" t="s">
        <v>263</v>
      </c>
      <c r="D73" s="59"/>
      <c r="E73" s="59" t="s">
        <v>408</v>
      </c>
      <c r="F73" s="51" t="s">
        <v>430</v>
      </c>
      <c r="G73" s="51" t="s">
        <v>431</v>
      </c>
      <c r="H73" s="51" t="s">
        <v>394</v>
      </c>
      <c r="I73" s="70">
        <v>52.52</v>
      </c>
      <c r="J73" s="169"/>
      <c r="K73" s="238" t="s">
        <v>76</v>
      </c>
      <c r="L73" s="161"/>
      <c r="M73" s="126">
        <v>100.64</v>
      </c>
      <c r="N73" s="162">
        <f t="shared" si="9"/>
        <v>16.73</v>
      </c>
      <c r="O73" s="163" t="str">
        <f t="shared" si="10"/>
        <v/>
      </c>
      <c r="P73" s="127">
        <f t="shared" si="11"/>
        <v>5285.6128000000008</v>
      </c>
      <c r="Q73" s="127" t="e">
        <f t="shared" si="14"/>
        <v>#VALUE!</v>
      </c>
      <c r="R73" s="127" t="e">
        <f t="shared" si="15"/>
        <v>#VALUE!</v>
      </c>
      <c r="S73" s="45" t="str">
        <f t="shared" si="12"/>
        <v>F</v>
      </c>
      <c r="T73" s="45">
        <f t="shared" si="16"/>
        <v>16.73</v>
      </c>
      <c r="U73" s="45">
        <f t="shared" si="13"/>
        <v>0</v>
      </c>
      <c r="V73" s="45">
        <f>IF(N73&lt;&gt;0,IF(N73=SVS,0,IF(N73=SVSg,0,IF(N73=Stundenverrechnungssatz!G114,0,IF(N73=Stundenverrechnungssatz!I114,0,IF(N73=Stundenverrechnungssatz!K114,0,IF(N73=Stundenverrechnungssatz!M114,0,1)))))))</f>
        <v>0</v>
      </c>
    </row>
    <row r="74" spans="1:22" s="47" customFormat="1" ht="15" customHeight="1">
      <c r="A74" s="62">
        <v>68</v>
      </c>
      <c r="B74" s="123">
        <v>1</v>
      </c>
      <c r="C74" s="59" t="s">
        <v>263</v>
      </c>
      <c r="D74" s="59"/>
      <c r="E74" s="59" t="s">
        <v>408</v>
      </c>
      <c r="F74" s="51" t="s">
        <v>432</v>
      </c>
      <c r="G74" s="51" t="s">
        <v>433</v>
      </c>
      <c r="H74" s="51" t="s">
        <v>394</v>
      </c>
      <c r="I74" s="70">
        <v>48.57</v>
      </c>
      <c r="J74" s="169"/>
      <c r="K74" s="238" t="s">
        <v>76</v>
      </c>
      <c r="L74" s="161"/>
      <c r="M74" s="126">
        <v>100.64</v>
      </c>
      <c r="N74" s="162">
        <f t="shared" si="9"/>
        <v>16.73</v>
      </c>
      <c r="O74" s="163" t="str">
        <f t="shared" si="10"/>
        <v/>
      </c>
      <c r="P74" s="127">
        <f t="shared" si="11"/>
        <v>4888.0847999999996</v>
      </c>
      <c r="Q74" s="127" t="e">
        <f t="shared" si="14"/>
        <v>#VALUE!</v>
      </c>
      <c r="R74" s="127" t="e">
        <f t="shared" si="15"/>
        <v>#VALUE!</v>
      </c>
      <c r="S74" s="45" t="str">
        <f t="shared" si="12"/>
        <v>F</v>
      </c>
      <c r="T74" s="45">
        <f t="shared" si="16"/>
        <v>16.73</v>
      </c>
      <c r="U74" s="45">
        <f t="shared" si="13"/>
        <v>0</v>
      </c>
      <c r="V74" s="45">
        <f>IF(N74&lt;&gt;0,IF(N74=SVS,0,IF(N74=SVSg,0,IF(N74=Stundenverrechnungssatz!G115,0,IF(N74=Stundenverrechnungssatz!I115,0,IF(N74=Stundenverrechnungssatz!K115,0,IF(N74=Stundenverrechnungssatz!M115,0,1)))))))</f>
        <v>0</v>
      </c>
    </row>
    <row r="75" spans="1:22" s="46" customFormat="1" ht="15" customHeight="1">
      <c r="A75" s="123">
        <v>69</v>
      </c>
      <c r="B75" s="123">
        <v>1</v>
      </c>
      <c r="C75" s="59" t="s">
        <v>263</v>
      </c>
      <c r="D75" s="59"/>
      <c r="E75" s="59" t="s">
        <v>408</v>
      </c>
      <c r="F75" s="51" t="s">
        <v>434</v>
      </c>
      <c r="G75" s="51" t="s">
        <v>435</v>
      </c>
      <c r="H75" s="51" t="s">
        <v>394</v>
      </c>
      <c r="I75" s="70">
        <v>40.369999999999997</v>
      </c>
      <c r="J75" s="169"/>
      <c r="K75" s="238" t="s">
        <v>70</v>
      </c>
      <c r="L75" s="161"/>
      <c r="M75" s="126">
        <v>100.64</v>
      </c>
      <c r="N75" s="162">
        <f t="shared" si="9"/>
        <v>16.73</v>
      </c>
      <c r="O75" s="163" t="str">
        <f t="shared" si="10"/>
        <v/>
      </c>
      <c r="P75" s="127">
        <f t="shared" si="11"/>
        <v>4062.8367999999996</v>
      </c>
      <c r="Q75" s="127" t="e">
        <f t="shared" si="14"/>
        <v>#VALUE!</v>
      </c>
      <c r="R75" s="127" t="e">
        <f t="shared" si="15"/>
        <v>#VALUE!</v>
      </c>
      <c r="S75" s="45" t="str">
        <f t="shared" si="12"/>
        <v>E</v>
      </c>
      <c r="T75" s="45">
        <f t="shared" si="16"/>
        <v>16.73</v>
      </c>
      <c r="U75" s="45">
        <f t="shared" si="13"/>
        <v>0</v>
      </c>
      <c r="V75" s="45">
        <f>IF(N75&lt;&gt;0,IF(N75=SVS,0,IF(N75=SVSg,0,IF(N75=Stundenverrechnungssatz!G116,0,IF(N75=Stundenverrechnungssatz!I116,0,IF(N75=Stundenverrechnungssatz!K116,0,IF(N75=Stundenverrechnungssatz!M116,0,1)))))))</f>
        <v>0</v>
      </c>
    </row>
    <row r="76" spans="1:22" s="47" customFormat="1" ht="15" customHeight="1">
      <c r="A76" s="62">
        <v>70</v>
      </c>
      <c r="B76" s="123">
        <v>1</v>
      </c>
      <c r="C76" s="59" t="s">
        <v>263</v>
      </c>
      <c r="D76" s="59"/>
      <c r="E76" s="59" t="s">
        <v>408</v>
      </c>
      <c r="F76" s="51" t="s">
        <v>436</v>
      </c>
      <c r="G76" s="51" t="s">
        <v>437</v>
      </c>
      <c r="H76" s="51" t="s">
        <v>377</v>
      </c>
      <c r="I76" s="70">
        <v>30.87</v>
      </c>
      <c r="J76" s="169"/>
      <c r="K76" s="238" t="s">
        <v>70</v>
      </c>
      <c r="L76" s="161"/>
      <c r="M76" s="126">
        <v>100.64</v>
      </c>
      <c r="N76" s="162">
        <f t="shared" si="9"/>
        <v>16.73</v>
      </c>
      <c r="O76" s="163" t="str">
        <f t="shared" si="10"/>
        <v/>
      </c>
      <c r="P76" s="127">
        <f t="shared" si="11"/>
        <v>3106.7568000000001</v>
      </c>
      <c r="Q76" s="127" t="e">
        <f t="shared" si="14"/>
        <v>#VALUE!</v>
      </c>
      <c r="R76" s="127" t="e">
        <f t="shared" si="15"/>
        <v>#VALUE!</v>
      </c>
      <c r="S76" s="45" t="str">
        <f t="shared" si="12"/>
        <v>E</v>
      </c>
      <c r="T76" s="45">
        <f t="shared" si="16"/>
        <v>16.73</v>
      </c>
      <c r="U76" s="45">
        <f t="shared" si="13"/>
        <v>0</v>
      </c>
      <c r="V76" s="45">
        <f>IF(N76&lt;&gt;0,IF(N76=SVS,0,IF(N76=SVSg,0,IF(N76=Stundenverrechnungssatz!G117,0,IF(N76=Stundenverrechnungssatz!I117,0,IF(N76=Stundenverrechnungssatz!K117,0,IF(N76=Stundenverrechnungssatz!M117,0,1)))))))</f>
        <v>0</v>
      </c>
    </row>
    <row r="77" spans="1:22" s="46" customFormat="1" ht="15" customHeight="1">
      <c r="A77" s="123">
        <v>71</v>
      </c>
      <c r="B77" s="123">
        <v>1</v>
      </c>
      <c r="C77" s="59" t="s">
        <v>263</v>
      </c>
      <c r="D77" s="59"/>
      <c r="E77" s="59" t="s">
        <v>438</v>
      </c>
      <c r="F77" s="51" t="s">
        <v>439</v>
      </c>
      <c r="G77" s="51" t="s">
        <v>440</v>
      </c>
      <c r="H77" s="51" t="s">
        <v>357</v>
      </c>
      <c r="I77" s="70">
        <v>21.41</v>
      </c>
      <c r="J77" s="169"/>
      <c r="K77" s="238" t="s">
        <v>59</v>
      </c>
      <c r="L77" s="161"/>
      <c r="M77" s="126">
        <v>50.32</v>
      </c>
      <c r="N77" s="162">
        <f t="shared" si="9"/>
        <v>16.73</v>
      </c>
      <c r="O77" s="163" t="str">
        <f t="shared" si="10"/>
        <v/>
      </c>
      <c r="P77" s="127">
        <f t="shared" si="11"/>
        <v>1077.3512000000001</v>
      </c>
      <c r="Q77" s="127" t="e">
        <f t="shared" si="14"/>
        <v>#VALUE!</v>
      </c>
      <c r="R77" s="127" t="e">
        <f t="shared" si="15"/>
        <v>#VALUE!</v>
      </c>
      <c r="S77" s="45" t="str">
        <f t="shared" si="12"/>
        <v>B</v>
      </c>
      <c r="T77" s="45">
        <f t="shared" si="16"/>
        <v>16.73</v>
      </c>
      <c r="U77" s="45">
        <f t="shared" si="13"/>
        <v>0</v>
      </c>
      <c r="V77" s="45">
        <f>IF(N77&lt;&gt;0,IF(N77=SVS,0,IF(N77=SVSg,0,IF(N77=Stundenverrechnungssatz!G118,0,IF(N77=Stundenverrechnungssatz!I118,0,IF(N77=Stundenverrechnungssatz!K118,0,IF(N77=Stundenverrechnungssatz!M118,0,1)))))))</f>
        <v>0</v>
      </c>
    </row>
    <row r="78" spans="1:22" s="47" customFormat="1" ht="15" customHeight="1">
      <c r="A78" s="62">
        <v>72</v>
      </c>
      <c r="B78" s="123">
        <v>1</v>
      </c>
      <c r="C78" s="59" t="s">
        <v>263</v>
      </c>
      <c r="D78" s="59"/>
      <c r="E78" s="59" t="s">
        <v>438</v>
      </c>
      <c r="F78" s="51" t="s">
        <v>441</v>
      </c>
      <c r="G78" s="51" t="s">
        <v>442</v>
      </c>
      <c r="H78" s="51" t="s">
        <v>357</v>
      </c>
      <c r="I78" s="70">
        <v>12.41</v>
      </c>
      <c r="J78" s="169"/>
      <c r="K78" s="238" t="s">
        <v>33</v>
      </c>
      <c r="L78" s="161"/>
      <c r="M78" s="126">
        <v>50.32</v>
      </c>
      <c r="N78" s="162">
        <f t="shared" si="9"/>
        <v>16.73</v>
      </c>
      <c r="O78" s="163" t="str">
        <f t="shared" si="10"/>
        <v/>
      </c>
      <c r="P78" s="127">
        <f t="shared" si="11"/>
        <v>624.47120000000007</v>
      </c>
      <c r="Q78" s="127" t="e">
        <f t="shared" si="14"/>
        <v>#VALUE!</v>
      </c>
      <c r="R78" s="127" t="e">
        <f t="shared" si="15"/>
        <v>#VALUE!</v>
      </c>
      <c r="S78" s="45" t="str">
        <f t="shared" si="12"/>
        <v>A</v>
      </c>
      <c r="T78" s="45">
        <f t="shared" si="16"/>
        <v>16.73</v>
      </c>
      <c r="U78" s="45">
        <f t="shared" si="13"/>
        <v>0</v>
      </c>
      <c r="V78" s="45">
        <f>IF(N78&lt;&gt;0,IF(N78=SVS,0,IF(N78=SVSg,0,IF(N78=Stundenverrechnungssatz!G119,0,IF(N78=Stundenverrechnungssatz!I119,0,IF(N78=Stundenverrechnungssatz!K119,0,IF(N78=Stundenverrechnungssatz!M119,0,1)))))))</f>
        <v>0</v>
      </c>
    </row>
    <row r="79" spans="1:22" s="47" customFormat="1" ht="15" customHeight="1">
      <c r="A79" s="123">
        <v>73</v>
      </c>
      <c r="B79" s="123">
        <v>1</v>
      </c>
      <c r="C79" s="59" t="s">
        <v>263</v>
      </c>
      <c r="D79" s="59"/>
      <c r="E79" s="59" t="s">
        <v>438</v>
      </c>
      <c r="F79" s="51" t="s">
        <v>443</v>
      </c>
      <c r="G79" s="51" t="s">
        <v>444</v>
      </c>
      <c r="H79" s="51" t="s">
        <v>357</v>
      </c>
      <c r="I79" s="70">
        <v>10.74</v>
      </c>
      <c r="J79" s="169"/>
      <c r="K79" s="238" t="s">
        <v>33</v>
      </c>
      <c r="L79" s="161"/>
      <c r="M79" s="126">
        <v>50.32</v>
      </c>
      <c r="N79" s="162">
        <f t="shared" si="9"/>
        <v>16.73</v>
      </c>
      <c r="O79" s="163" t="str">
        <f t="shared" si="10"/>
        <v/>
      </c>
      <c r="P79" s="127">
        <f t="shared" si="11"/>
        <v>540.43680000000006</v>
      </c>
      <c r="Q79" s="127" t="e">
        <f t="shared" si="14"/>
        <v>#VALUE!</v>
      </c>
      <c r="R79" s="127" t="e">
        <f t="shared" si="15"/>
        <v>#VALUE!</v>
      </c>
      <c r="S79" s="45" t="str">
        <f t="shared" si="12"/>
        <v>A</v>
      </c>
      <c r="T79" s="45">
        <f t="shared" si="16"/>
        <v>16.73</v>
      </c>
      <c r="U79" s="45">
        <f t="shared" si="13"/>
        <v>0</v>
      </c>
      <c r="V79" s="45">
        <f>IF(N79&lt;&gt;0,IF(N79=SVS,0,IF(N79=SVSg,0,IF(N79=Stundenverrechnungssatz!G120,0,IF(N79=Stundenverrechnungssatz!I120,0,IF(N79=Stundenverrechnungssatz!K120,0,IF(N79=Stundenverrechnungssatz!M120,0,1)))))))</f>
        <v>0</v>
      </c>
    </row>
    <row r="80" spans="1:22" s="47" customFormat="1" ht="15" customHeight="1">
      <c r="A80" s="62">
        <v>74</v>
      </c>
      <c r="B80" s="123">
        <v>1</v>
      </c>
      <c r="C80" s="59" t="s">
        <v>263</v>
      </c>
      <c r="D80" s="59"/>
      <c r="E80" s="59" t="s">
        <v>438</v>
      </c>
      <c r="F80" s="51" t="s">
        <v>445</v>
      </c>
      <c r="G80" s="51" t="s">
        <v>410</v>
      </c>
      <c r="H80" s="51" t="s">
        <v>357</v>
      </c>
      <c r="I80" s="70">
        <v>27.1</v>
      </c>
      <c r="J80" s="169"/>
      <c r="K80" s="238" t="s">
        <v>33</v>
      </c>
      <c r="L80" s="161"/>
      <c r="M80" s="126">
        <v>50.32</v>
      </c>
      <c r="N80" s="162">
        <f t="shared" si="9"/>
        <v>16.73</v>
      </c>
      <c r="O80" s="163" t="str">
        <f t="shared" si="10"/>
        <v/>
      </c>
      <c r="P80" s="127">
        <f t="shared" si="11"/>
        <v>1363.672</v>
      </c>
      <c r="Q80" s="127" t="e">
        <f t="shared" si="14"/>
        <v>#VALUE!</v>
      </c>
      <c r="R80" s="127" t="e">
        <f t="shared" si="15"/>
        <v>#VALUE!</v>
      </c>
      <c r="S80" s="45" t="str">
        <f t="shared" si="12"/>
        <v>A</v>
      </c>
      <c r="T80" s="45">
        <f t="shared" si="16"/>
        <v>16.73</v>
      </c>
      <c r="U80" s="45">
        <f t="shared" si="13"/>
        <v>0</v>
      </c>
      <c r="V80" s="45">
        <f>IF(N80&lt;&gt;0,IF(N80=SVS,0,IF(N80=SVSg,0,IF(N80=Stundenverrechnungssatz!G121,0,IF(N80=Stundenverrechnungssatz!I121,0,IF(N80=Stundenverrechnungssatz!K121,0,IF(N80=Stundenverrechnungssatz!M121,0,1)))))))</f>
        <v>0</v>
      </c>
    </row>
    <row r="81" spans="1:22" s="47" customFormat="1" ht="15" customHeight="1">
      <c r="A81" s="123">
        <v>75</v>
      </c>
      <c r="B81" s="123">
        <v>1</v>
      </c>
      <c r="C81" s="59" t="s">
        <v>263</v>
      </c>
      <c r="D81" s="59"/>
      <c r="E81" s="59" t="s">
        <v>438</v>
      </c>
      <c r="F81" s="51" t="s">
        <v>446</v>
      </c>
      <c r="G81" s="51" t="s">
        <v>447</v>
      </c>
      <c r="H81" s="51" t="s">
        <v>357</v>
      </c>
      <c r="I81" s="70">
        <v>24.21</v>
      </c>
      <c r="J81" s="169"/>
      <c r="K81" s="238" t="s">
        <v>33</v>
      </c>
      <c r="L81" s="161"/>
      <c r="M81" s="126">
        <v>50.32</v>
      </c>
      <c r="N81" s="162">
        <f t="shared" si="9"/>
        <v>16.73</v>
      </c>
      <c r="O81" s="163" t="str">
        <f t="shared" si="10"/>
        <v/>
      </c>
      <c r="P81" s="127">
        <f t="shared" si="11"/>
        <v>1218.2472</v>
      </c>
      <c r="Q81" s="127" t="e">
        <f t="shared" si="14"/>
        <v>#VALUE!</v>
      </c>
      <c r="R81" s="127" t="e">
        <f t="shared" si="15"/>
        <v>#VALUE!</v>
      </c>
      <c r="S81" s="45" t="str">
        <f t="shared" si="12"/>
        <v>A</v>
      </c>
      <c r="T81" s="45">
        <f t="shared" si="16"/>
        <v>16.73</v>
      </c>
      <c r="U81" s="45">
        <f t="shared" si="13"/>
        <v>0</v>
      </c>
      <c r="V81" s="45">
        <f>IF(N81&lt;&gt;0,IF(N81=SVS,0,IF(N81=SVSg,0,IF(N81=Stundenverrechnungssatz!G122,0,IF(N81=Stundenverrechnungssatz!I122,0,IF(N81=Stundenverrechnungssatz!K122,0,IF(N81=Stundenverrechnungssatz!M122,0,1)))))))</f>
        <v>0</v>
      </c>
    </row>
    <row r="82" spans="1:22" s="47" customFormat="1" ht="15" customHeight="1">
      <c r="A82" s="62">
        <v>76</v>
      </c>
      <c r="B82" s="123">
        <v>1</v>
      </c>
      <c r="C82" s="59" t="s">
        <v>263</v>
      </c>
      <c r="D82" s="59"/>
      <c r="E82" s="59" t="s">
        <v>438</v>
      </c>
      <c r="F82" s="51" t="s">
        <v>448</v>
      </c>
      <c r="G82" s="51" t="s">
        <v>447</v>
      </c>
      <c r="H82" s="51" t="s">
        <v>357</v>
      </c>
      <c r="I82" s="70">
        <v>27.72</v>
      </c>
      <c r="J82" s="169"/>
      <c r="K82" s="238" t="s">
        <v>33</v>
      </c>
      <c r="L82" s="161"/>
      <c r="M82" s="126">
        <v>50.32</v>
      </c>
      <c r="N82" s="162">
        <f t="shared" si="9"/>
        <v>16.73</v>
      </c>
      <c r="O82" s="163" t="str">
        <f t="shared" si="10"/>
        <v/>
      </c>
      <c r="P82" s="127">
        <f t="shared" si="11"/>
        <v>1394.8704</v>
      </c>
      <c r="Q82" s="127" t="e">
        <f t="shared" si="14"/>
        <v>#VALUE!</v>
      </c>
      <c r="R82" s="127" t="e">
        <f t="shared" si="15"/>
        <v>#VALUE!</v>
      </c>
      <c r="S82" s="45" t="str">
        <f t="shared" si="12"/>
        <v>A</v>
      </c>
      <c r="T82" s="45">
        <f t="shared" si="16"/>
        <v>16.73</v>
      </c>
      <c r="U82" s="45">
        <f t="shared" si="13"/>
        <v>0</v>
      </c>
      <c r="V82" s="45">
        <f>IF(N82&lt;&gt;0,IF(N82=SVS,0,IF(N82=SVSg,0,IF(N82=Stundenverrechnungssatz!G123,0,IF(N82=Stundenverrechnungssatz!I123,0,IF(N82=Stundenverrechnungssatz!K123,0,IF(N82=Stundenverrechnungssatz!M123,0,1)))))))</f>
        <v>0</v>
      </c>
    </row>
    <row r="83" spans="1:22" s="47" customFormat="1" ht="15" customHeight="1">
      <c r="A83" s="123">
        <v>77</v>
      </c>
      <c r="B83" s="123">
        <v>1</v>
      </c>
      <c r="C83" s="59" t="s">
        <v>263</v>
      </c>
      <c r="D83" s="59"/>
      <c r="E83" s="59" t="s">
        <v>438</v>
      </c>
      <c r="F83" s="51" t="s">
        <v>449</v>
      </c>
      <c r="G83" s="51" t="s">
        <v>450</v>
      </c>
      <c r="H83" s="51" t="s">
        <v>357</v>
      </c>
      <c r="I83" s="70">
        <v>29.34</v>
      </c>
      <c r="J83" s="169"/>
      <c r="K83" s="238" t="s">
        <v>33</v>
      </c>
      <c r="L83" s="161"/>
      <c r="M83" s="126">
        <v>50.32</v>
      </c>
      <c r="N83" s="162">
        <f t="shared" si="9"/>
        <v>16.73</v>
      </c>
      <c r="O83" s="163" t="str">
        <f t="shared" si="10"/>
        <v/>
      </c>
      <c r="P83" s="127">
        <f t="shared" si="11"/>
        <v>1476.3887999999999</v>
      </c>
      <c r="Q83" s="127" t="e">
        <f t="shared" si="14"/>
        <v>#VALUE!</v>
      </c>
      <c r="R83" s="127" t="e">
        <f t="shared" si="15"/>
        <v>#VALUE!</v>
      </c>
      <c r="S83" s="45" t="str">
        <f t="shared" si="12"/>
        <v>A</v>
      </c>
      <c r="T83" s="45">
        <f t="shared" si="16"/>
        <v>16.73</v>
      </c>
      <c r="U83" s="45">
        <f t="shared" si="13"/>
        <v>0</v>
      </c>
      <c r="V83" s="45">
        <f>IF(N83&lt;&gt;0,IF(N83=SVS,0,IF(N83=SVSg,0,IF(N83=Stundenverrechnungssatz!G124,0,IF(N83=Stundenverrechnungssatz!I124,0,IF(N83=Stundenverrechnungssatz!K124,0,IF(N83=Stundenverrechnungssatz!M124,0,1)))))))</f>
        <v>0</v>
      </c>
    </row>
    <row r="84" spans="1:22" s="47" customFormat="1" ht="15" customHeight="1">
      <c r="A84" s="62">
        <v>78</v>
      </c>
      <c r="B84" s="123">
        <v>1</v>
      </c>
      <c r="C84" s="59" t="s">
        <v>263</v>
      </c>
      <c r="D84" s="59"/>
      <c r="E84" s="59" t="s">
        <v>438</v>
      </c>
      <c r="F84" s="51" t="s">
        <v>451</v>
      </c>
      <c r="G84" s="51" t="s">
        <v>383</v>
      </c>
      <c r="H84" s="51" t="s">
        <v>377</v>
      </c>
      <c r="I84" s="70">
        <v>6</v>
      </c>
      <c r="J84" s="169"/>
      <c r="K84" s="238" t="s">
        <v>34</v>
      </c>
      <c r="L84" s="161"/>
      <c r="M84" s="126">
        <v>251.61</v>
      </c>
      <c r="N84" s="162">
        <f t="shared" si="9"/>
        <v>16.73</v>
      </c>
      <c r="O84" s="163" t="str">
        <f t="shared" si="10"/>
        <v/>
      </c>
      <c r="P84" s="127">
        <f t="shared" si="11"/>
        <v>1509.66</v>
      </c>
      <c r="Q84" s="127" t="e">
        <f t="shared" si="14"/>
        <v>#VALUE!</v>
      </c>
      <c r="R84" s="127" t="e">
        <f t="shared" si="15"/>
        <v>#VALUE!</v>
      </c>
      <c r="S84" s="45" t="str">
        <f t="shared" si="12"/>
        <v>C</v>
      </c>
      <c r="T84" s="45">
        <f t="shared" si="16"/>
        <v>16.73</v>
      </c>
      <c r="U84" s="45">
        <f t="shared" si="13"/>
        <v>0</v>
      </c>
      <c r="V84" s="45">
        <f>IF(N84&lt;&gt;0,IF(N84=SVS,0,IF(N84=SVSg,0,IF(N84=Stundenverrechnungssatz!G125,0,IF(N84=Stundenverrechnungssatz!I125,0,IF(N84=Stundenverrechnungssatz!K125,0,IF(N84=Stundenverrechnungssatz!M125,0,1)))))))</f>
        <v>0</v>
      </c>
    </row>
    <row r="85" spans="1:22" s="47" customFormat="1" ht="15" customHeight="1">
      <c r="A85" s="123">
        <v>79</v>
      </c>
      <c r="B85" s="123">
        <v>1</v>
      </c>
      <c r="C85" s="59" t="s">
        <v>263</v>
      </c>
      <c r="D85" s="59"/>
      <c r="E85" s="59" t="s">
        <v>438</v>
      </c>
      <c r="F85" s="51" t="s">
        <v>452</v>
      </c>
      <c r="G85" s="51" t="s">
        <v>376</v>
      </c>
      <c r="H85" s="51" t="s">
        <v>377</v>
      </c>
      <c r="I85" s="70">
        <v>6.37</v>
      </c>
      <c r="J85" s="169"/>
      <c r="K85" s="238" t="s">
        <v>34</v>
      </c>
      <c r="L85" s="161"/>
      <c r="M85" s="126">
        <v>251.61</v>
      </c>
      <c r="N85" s="162">
        <f t="shared" si="9"/>
        <v>16.73</v>
      </c>
      <c r="O85" s="163" t="str">
        <f t="shared" si="10"/>
        <v/>
      </c>
      <c r="P85" s="127">
        <f t="shared" si="11"/>
        <v>1602.7557000000002</v>
      </c>
      <c r="Q85" s="127" t="e">
        <f t="shared" si="14"/>
        <v>#VALUE!</v>
      </c>
      <c r="R85" s="127" t="e">
        <f t="shared" si="15"/>
        <v>#VALUE!</v>
      </c>
      <c r="S85" s="45" t="str">
        <f t="shared" si="12"/>
        <v>C</v>
      </c>
      <c r="T85" s="45">
        <f t="shared" si="16"/>
        <v>16.73</v>
      </c>
      <c r="U85" s="45">
        <f t="shared" si="13"/>
        <v>0</v>
      </c>
      <c r="V85" s="45">
        <f>IF(N85&lt;&gt;0,IF(N85=SVS,0,IF(N85=SVSg,0,IF(N85=Stundenverrechnungssatz!G126,0,IF(N85=Stundenverrechnungssatz!I126,0,IF(N85=Stundenverrechnungssatz!K126,0,IF(N85=Stundenverrechnungssatz!M126,0,1)))))))</f>
        <v>0</v>
      </c>
    </row>
    <row r="86" spans="1:22" s="47" customFormat="1" ht="15" customHeight="1">
      <c r="A86" s="62">
        <v>80</v>
      </c>
      <c r="B86" s="123">
        <v>1</v>
      </c>
      <c r="C86" s="59" t="s">
        <v>263</v>
      </c>
      <c r="D86" s="59"/>
      <c r="E86" s="59" t="s">
        <v>438</v>
      </c>
      <c r="F86" s="51" t="s">
        <v>453</v>
      </c>
      <c r="G86" s="51" t="s">
        <v>454</v>
      </c>
      <c r="H86" s="51" t="s">
        <v>455</v>
      </c>
      <c r="I86" s="70">
        <v>24.56</v>
      </c>
      <c r="J86" s="169"/>
      <c r="K86" s="238" t="s">
        <v>92</v>
      </c>
      <c r="L86" s="161"/>
      <c r="M86" s="126">
        <v>12</v>
      </c>
      <c r="N86" s="162">
        <f t="shared" si="9"/>
        <v>16.73</v>
      </c>
      <c r="O86" s="163" t="str">
        <f t="shared" si="10"/>
        <v/>
      </c>
      <c r="P86" s="127">
        <f t="shared" si="11"/>
        <v>294.71999999999997</v>
      </c>
      <c r="Q86" s="127" t="e">
        <f t="shared" si="14"/>
        <v>#VALUE!</v>
      </c>
      <c r="R86" s="127" t="e">
        <f t="shared" si="15"/>
        <v>#VALUE!</v>
      </c>
      <c r="S86" s="45" t="str">
        <f t="shared" si="12"/>
        <v>T</v>
      </c>
      <c r="T86" s="45">
        <f t="shared" si="16"/>
        <v>16.73</v>
      </c>
      <c r="U86" s="45">
        <f t="shared" si="13"/>
        <v>0</v>
      </c>
      <c r="V86" s="45">
        <f>IF(N86&lt;&gt;0,IF(N86=SVS,0,IF(N86=SVSg,0,IF(N86=Stundenverrechnungssatz!G127,0,IF(N86=Stundenverrechnungssatz!I127,0,IF(N86=Stundenverrechnungssatz!K127,0,IF(N86=Stundenverrechnungssatz!M127,0,1)))))))</f>
        <v>0</v>
      </c>
    </row>
    <row r="87" spans="1:22" s="46" customFormat="1" ht="15" customHeight="1">
      <c r="A87" s="123">
        <v>81</v>
      </c>
      <c r="B87" s="123">
        <v>1</v>
      </c>
      <c r="C87" s="59" t="s">
        <v>263</v>
      </c>
      <c r="D87" s="59"/>
      <c r="E87" s="59" t="s">
        <v>438</v>
      </c>
      <c r="F87" s="51" t="s">
        <v>456</v>
      </c>
      <c r="G87" s="51" t="s">
        <v>454</v>
      </c>
      <c r="H87" s="51" t="s">
        <v>455</v>
      </c>
      <c r="I87" s="70">
        <v>12.72</v>
      </c>
      <c r="J87" s="169"/>
      <c r="K87" s="238" t="s">
        <v>92</v>
      </c>
      <c r="L87" s="161"/>
      <c r="M87" s="126">
        <v>12</v>
      </c>
      <c r="N87" s="162">
        <f t="shared" si="9"/>
        <v>16.73</v>
      </c>
      <c r="O87" s="163" t="str">
        <f t="shared" si="10"/>
        <v/>
      </c>
      <c r="P87" s="127">
        <f t="shared" si="11"/>
        <v>152.64000000000001</v>
      </c>
      <c r="Q87" s="127" t="e">
        <f t="shared" si="14"/>
        <v>#VALUE!</v>
      </c>
      <c r="R87" s="127" t="e">
        <f t="shared" si="15"/>
        <v>#VALUE!</v>
      </c>
      <c r="S87" s="45" t="str">
        <f t="shared" si="12"/>
        <v>T</v>
      </c>
      <c r="T87" s="45">
        <f t="shared" si="16"/>
        <v>16.73</v>
      </c>
      <c r="U87" s="45">
        <f t="shared" si="13"/>
        <v>0</v>
      </c>
      <c r="V87" s="45">
        <f>IF(N87&lt;&gt;0,IF(N87=SVS,0,IF(N87=SVSg,0,IF(N87=Stundenverrechnungssatz!G128,0,IF(N87=Stundenverrechnungssatz!I128,0,IF(N87=Stundenverrechnungssatz!K128,0,IF(N87=Stundenverrechnungssatz!M128,0,1)))))))</f>
        <v>0</v>
      </c>
    </row>
    <row r="88" spans="1:22" s="47" customFormat="1" ht="15" customHeight="1">
      <c r="A88" s="62">
        <v>82</v>
      </c>
      <c r="B88" s="123">
        <v>1</v>
      </c>
      <c r="C88" s="59" t="s">
        <v>263</v>
      </c>
      <c r="D88" s="59"/>
      <c r="E88" s="59" t="s">
        <v>438</v>
      </c>
      <c r="F88" s="51" t="s">
        <v>457</v>
      </c>
      <c r="G88" s="51" t="s">
        <v>428</v>
      </c>
      <c r="H88" s="51" t="s">
        <v>357</v>
      </c>
      <c r="I88" s="70">
        <v>9.51</v>
      </c>
      <c r="J88" s="169"/>
      <c r="K88" s="238" t="s">
        <v>59</v>
      </c>
      <c r="L88" s="161"/>
      <c r="M88" s="126">
        <v>50.32</v>
      </c>
      <c r="N88" s="162">
        <f t="shared" si="9"/>
        <v>16.73</v>
      </c>
      <c r="O88" s="163" t="str">
        <f t="shared" si="10"/>
        <v/>
      </c>
      <c r="P88" s="127">
        <f t="shared" si="11"/>
        <v>478.54320000000001</v>
      </c>
      <c r="Q88" s="127" t="e">
        <f t="shared" si="14"/>
        <v>#VALUE!</v>
      </c>
      <c r="R88" s="127" t="e">
        <f t="shared" si="15"/>
        <v>#VALUE!</v>
      </c>
      <c r="S88" s="45" t="str">
        <f t="shared" si="12"/>
        <v>B</v>
      </c>
      <c r="T88" s="45">
        <f t="shared" si="16"/>
        <v>16.73</v>
      </c>
      <c r="U88" s="45">
        <f t="shared" si="13"/>
        <v>0</v>
      </c>
      <c r="V88" s="45">
        <f>IF(N88&lt;&gt;0,IF(N88=SVS,0,IF(N88=SVSg,0,IF(N88=Stundenverrechnungssatz!G129,0,IF(N88=Stundenverrechnungssatz!I129,0,IF(N88=Stundenverrechnungssatz!K129,0,IF(N88=Stundenverrechnungssatz!M129,0,1)))))))</f>
        <v>0</v>
      </c>
    </row>
    <row r="89" spans="1:22" s="46" customFormat="1" ht="15" customHeight="1">
      <c r="A89" s="123">
        <v>83</v>
      </c>
      <c r="B89" s="123">
        <v>1</v>
      </c>
      <c r="C89" s="59" t="s">
        <v>263</v>
      </c>
      <c r="D89" s="59"/>
      <c r="E89" s="59" t="s">
        <v>438</v>
      </c>
      <c r="F89" s="51" t="s">
        <v>458</v>
      </c>
      <c r="G89" s="51" t="s">
        <v>459</v>
      </c>
      <c r="H89" s="51" t="s">
        <v>357</v>
      </c>
      <c r="I89" s="70">
        <v>27.21</v>
      </c>
      <c r="J89" s="169"/>
      <c r="K89" s="238" t="s">
        <v>33</v>
      </c>
      <c r="L89" s="161"/>
      <c r="M89" s="126">
        <v>50.32</v>
      </c>
      <c r="N89" s="162">
        <f t="shared" si="9"/>
        <v>16.73</v>
      </c>
      <c r="O89" s="163" t="str">
        <f t="shared" si="10"/>
        <v/>
      </c>
      <c r="P89" s="127">
        <f t="shared" si="11"/>
        <v>1369.2072000000001</v>
      </c>
      <c r="Q89" s="127" t="e">
        <f t="shared" si="14"/>
        <v>#VALUE!</v>
      </c>
      <c r="R89" s="127" t="e">
        <f t="shared" si="15"/>
        <v>#VALUE!</v>
      </c>
      <c r="S89" s="45" t="str">
        <f t="shared" si="12"/>
        <v>A</v>
      </c>
      <c r="T89" s="45">
        <f t="shared" si="16"/>
        <v>16.73</v>
      </c>
      <c r="U89" s="45">
        <f t="shared" si="13"/>
        <v>0</v>
      </c>
      <c r="V89" s="45">
        <f>IF(N89&lt;&gt;0,IF(N89=SVS,0,IF(N89=SVSg,0,IF(N89=Stundenverrechnungssatz!G130,0,IF(N89=Stundenverrechnungssatz!I130,0,IF(N89=Stundenverrechnungssatz!K130,0,IF(N89=Stundenverrechnungssatz!M130,0,1)))))))</f>
        <v>0</v>
      </c>
    </row>
    <row r="90" spans="1:22" s="47" customFormat="1" ht="15" customHeight="1">
      <c r="A90" s="62">
        <v>84</v>
      </c>
      <c r="B90" s="123">
        <v>1</v>
      </c>
      <c r="C90" s="59" t="s">
        <v>263</v>
      </c>
      <c r="D90" s="59"/>
      <c r="E90" s="59" t="s">
        <v>438</v>
      </c>
      <c r="F90" s="51" t="s">
        <v>460</v>
      </c>
      <c r="G90" s="51" t="s">
        <v>461</v>
      </c>
      <c r="H90" s="51" t="s">
        <v>357</v>
      </c>
      <c r="I90" s="70">
        <v>19.11</v>
      </c>
      <c r="J90" s="169"/>
      <c r="K90" s="238" t="s">
        <v>33</v>
      </c>
      <c r="L90" s="161"/>
      <c r="M90" s="126">
        <v>50.32</v>
      </c>
      <c r="N90" s="162">
        <f t="shared" si="9"/>
        <v>16.73</v>
      </c>
      <c r="O90" s="163" t="str">
        <f t="shared" si="10"/>
        <v/>
      </c>
      <c r="P90" s="127">
        <f t="shared" si="11"/>
        <v>961.61519999999996</v>
      </c>
      <c r="Q90" s="127" t="e">
        <f t="shared" si="14"/>
        <v>#VALUE!</v>
      </c>
      <c r="R90" s="127" t="e">
        <f t="shared" si="15"/>
        <v>#VALUE!</v>
      </c>
      <c r="S90" s="45" t="str">
        <f t="shared" si="12"/>
        <v>A</v>
      </c>
      <c r="T90" s="45">
        <f t="shared" si="16"/>
        <v>16.73</v>
      </c>
      <c r="U90" s="45">
        <f t="shared" si="13"/>
        <v>0</v>
      </c>
      <c r="V90" s="45">
        <f>IF(N90&lt;&gt;0,IF(N90=SVS,0,IF(N90=SVSg,0,IF(N90=Stundenverrechnungssatz!G131,0,IF(N90=Stundenverrechnungssatz!I131,0,IF(N90=Stundenverrechnungssatz!K131,0,IF(N90=Stundenverrechnungssatz!M131,0,1)))))))</f>
        <v>0</v>
      </c>
    </row>
    <row r="91" spans="1:22" s="46" customFormat="1" ht="15" customHeight="1">
      <c r="A91" s="123">
        <v>85</v>
      </c>
      <c r="B91" s="123">
        <v>1</v>
      </c>
      <c r="C91" s="59" t="s">
        <v>263</v>
      </c>
      <c r="D91" s="59"/>
      <c r="E91" s="59" t="s">
        <v>438</v>
      </c>
      <c r="F91" s="51" t="s">
        <v>462</v>
      </c>
      <c r="G91" s="51" t="s">
        <v>410</v>
      </c>
      <c r="H91" s="51" t="s">
        <v>357</v>
      </c>
      <c r="I91" s="70">
        <v>30.05</v>
      </c>
      <c r="J91" s="169"/>
      <c r="K91" s="238" t="s">
        <v>33</v>
      </c>
      <c r="L91" s="161"/>
      <c r="M91" s="126">
        <v>50.32</v>
      </c>
      <c r="N91" s="162">
        <f t="shared" si="9"/>
        <v>16.73</v>
      </c>
      <c r="O91" s="163" t="str">
        <f t="shared" si="10"/>
        <v/>
      </c>
      <c r="P91" s="127">
        <f t="shared" si="11"/>
        <v>1512.116</v>
      </c>
      <c r="Q91" s="127" t="e">
        <f t="shared" si="14"/>
        <v>#VALUE!</v>
      </c>
      <c r="R91" s="127" t="e">
        <f t="shared" si="15"/>
        <v>#VALUE!</v>
      </c>
      <c r="S91" s="45" t="str">
        <f t="shared" si="12"/>
        <v>A</v>
      </c>
      <c r="T91" s="45">
        <f t="shared" si="16"/>
        <v>16.73</v>
      </c>
      <c r="U91" s="45">
        <f t="shared" si="13"/>
        <v>0</v>
      </c>
      <c r="V91" s="45">
        <f>IF(N91&lt;&gt;0,IF(N91=SVS,0,IF(N91=SVSg,0,IF(N91=Stundenverrechnungssatz!G132,0,IF(N91=Stundenverrechnungssatz!I132,0,IF(N91=Stundenverrechnungssatz!K132,0,IF(N91=Stundenverrechnungssatz!M132,0,1)))))))</f>
        <v>0</v>
      </c>
    </row>
    <row r="92" spans="1:22" s="47" customFormat="1" ht="15" customHeight="1">
      <c r="A92" s="62">
        <v>86</v>
      </c>
      <c r="B92" s="123">
        <v>1</v>
      </c>
      <c r="C92" s="59" t="s">
        <v>263</v>
      </c>
      <c r="D92" s="59"/>
      <c r="E92" s="59" t="s">
        <v>438</v>
      </c>
      <c r="F92" s="51" t="s">
        <v>463</v>
      </c>
      <c r="G92" s="51" t="s">
        <v>410</v>
      </c>
      <c r="H92" s="51" t="s">
        <v>357</v>
      </c>
      <c r="I92" s="70">
        <v>12.5</v>
      </c>
      <c r="J92" s="169"/>
      <c r="K92" s="238" t="s">
        <v>33</v>
      </c>
      <c r="L92" s="161"/>
      <c r="M92" s="126">
        <v>50.32</v>
      </c>
      <c r="N92" s="162">
        <f t="shared" si="9"/>
        <v>16.73</v>
      </c>
      <c r="O92" s="163" t="str">
        <f t="shared" si="10"/>
        <v/>
      </c>
      <c r="P92" s="127">
        <f t="shared" si="11"/>
        <v>629</v>
      </c>
      <c r="Q92" s="127" t="e">
        <f t="shared" si="14"/>
        <v>#VALUE!</v>
      </c>
      <c r="R92" s="127" t="e">
        <f t="shared" si="15"/>
        <v>#VALUE!</v>
      </c>
      <c r="S92" s="45" t="str">
        <f t="shared" si="12"/>
        <v>A</v>
      </c>
      <c r="T92" s="45">
        <f t="shared" si="16"/>
        <v>16.73</v>
      </c>
      <c r="U92" s="45">
        <f t="shared" si="13"/>
        <v>0</v>
      </c>
      <c r="V92" s="45">
        <f>IF(N92&lt;&gt;0,IF(N92=SVS,0,IF(N92=SVSg,0,IF(N92=Stundenverrechnungssatz!G133,0,IF(N92=Stundenverrechnungssatz!I133,0,IF(N92=Stundenverrechnungssatz!K133,0,IF(N92=Stundenverrechnungssatz!M133,0,1)))))))</f>
        <v>0</v>
      </c>
    </row>
    <row r="93" spans="1:22" s="46" customFormat="1" ht="15" customHeight="1">
      <c r="A93" s="123">
        <v>87</v>
      </c>
      <c r="B93" s="123">
        <v>1</v>
      </c>
      <c r="C93" s="59" t="s">
        <v>263</v>
      </c>
      <c r="D93" s="59"/>
      <c r="E93" s="59" t="s">
        <v>438</v>
      </c>
      <c r="F93" s="51" t="s">
        <v>464</v>
      </c>
      <c r="G93" s="51" t="s">
        <v>431</v>
      </c>
      <c r="H93" s="51" t="s">
        <v>455</v>
      </c>
      <c r="I93" s="70">
        <v>49.62</v>
      </c>
      <c r="J93" s="169"/>
      <c r="K93" s="238" t="s">
        <v>76</v>
      </c>
      <c r="L93" s="161"/>
      <c r="M93" s="126">
        <v>100.64</v>
      </c>
      <c r="N93" s="162">
        <f t="shared" si="9"/>
        <v>16.73</v>
      </c>
      <c r="O93" s="163" t="str">
        <f t="shared" si="10"/>
        <v/>
      </c>
      <c r="P93" s="127">
        <f t="shared" si="11"/>
        <v>4993.7568000000001</v>
      </c>
      <c r="Q93" s="127" t="e">
        <f t="shared" si="14"/>
        <v>#VALUE!</v>
      </c>
      <c r="R93" s="127" t="e">
        <f t="shared" si="15"/>
        <v>#VALUE!</v>
      </c>
      <c r="S93" s="45" t="str">
        <f t="shared" si="12"/>
        <v>F</v>
      </c>
      <c r="T93" s="45">
        <f t="shared" si="16"/>
        <v>16.73</v>
      </c>
      <c r="U93" s="45">
        <f t="shared" si="13"/>
        <v>0</v>
      </c>
      <c r="V93" s="45">
        <f>IF(N93&lt;&gt;0,IF(N93=SVS,0,IF(N93=SVSg,0,IF(N93=Stundenverrechnungssatz!G134,0,IF(N93=Stundenverrechnungssatz!I134,0,IF(N93=Stundenverrechnungssatz!K134,0,IF(N93=Stundenverrechnungssatz!M134,0,1)))))))</f>
        <v>0</v>
      </c>
    </row>
    <row r="94" spans="1:22" s="46" customFormat="1" ht="15" customHeight="1">
      <c r="A94" s="62">
        <v>88</v>
      </c>
      <c r="B94" s="123">
        <v>1</v>
      </c>
      <c r="C94" s="59" t="s">
        <v>263</v>
      </c>
      <c r="D94" s="59"/>
      <c r="E94" s="59" t="s">
        <v>438</v>
      </c>
      <c r="F94" s="51" t="s">
        <v>465</v>
      </c>
      <c r="G94" s="51" t="s">
        <v>466</v>
      </c>
      <c r="H94" s="51" t="s">
        <v>349</v>
      </c>
      <c r="I94" s="70">
        <v>47.09</v>
      </c>
      <c r="J94" s="169"/>
      <c r="K94" s="238" t="s">
        <v>76</v>
      </c>
      <c r="L94" s="161"/>
      <c r="M94" s="126">
        <v>100.64</v>
      </c>
      <c r="N94" s="162">
        <f t="shared" si="9"/>
        <v>16.73</v>
      </c>
      <c r="O94" s="163" t="str">
        <f t="shared" si="10"/>
        <v/>
      </c>
      <c r="P94" s="127">
        <f t="shared" si="11"/>
        <v>4739.1376</v>
      </c>
      <c r="Q94" s="127" t="e">
        <f t="shared" si="14"/>
        <v>#VALUE!</v>
      </c>
      <c r="R94" s="127" t="e">
        <f t="shared" si="15"/>
        <v>#VALUE!</v>
      </c>
      <c r="S94" s="45" t="str">
        <f t="shared" si="12"/>
        <v>F</v>
      </c>
      <c r="T94" s="45">
        <f t="shared" si="16"/>
        <v>16.73</v>
      </c>
      <c r="U94" s="45">
        <f t="shared" si="13"/>
        <v>0</v>
      </c>
      <c r="V94" s="45">
        <f>IF(N94&lt;&gt;0,IF(N94=SVS,0,IF(N94=SVSg,0,IF(N94=Stundenverrechnungssatz!G135,0,IF(N94=Stundenverrechnungssatz!I135,0,IF(N94=Stundenverrechnungssatz!K135,0,IF(N94=Stundenverrechnungssatz!M135,0,1)))))))</f>
        <v>0</v>
      </c>
    </row>
    <row r="95" spans="1:22" s="47" customFormat="1" ht="15" customHeight="1">
      <c r="A95" s="123">
        <v>89</v>
      </c>
      <c r="B95" s="123">
        <v>1</v>
      </c>
      <c r="C95" s="59" t="s">
        <v>263</v>
      </c>
      <c r="D95" s="59"/>
      <c r="E95" s="59" t="s">
        <v>438</v>
      </c>
      <c r="F95" s="51" t="s">
        <v>467</v>
      </c>
      <c r="G95" s="51" t="s">
        <v>468</v>
      </c>
      <c r="H95" s="51" t="s">
        <v>455</v>
      </c>
      <c r="I95" s="70">
        <v>21.9</v>
      </c>
      <c r="J95" s="169"/>
      <c r="K95" s="238" t="s">
        <v>76</v>
      </c>
      <c r="L95" s="161"/>
      <c r="M95" s="126">
        <v>100.64</v>
      </c>
      <c r="N95" s="162">
        <f t="shared" si="9"/>
        <v>16.73</v>
      </c>
      <c r="O95" s="163" t="str">
        <f t="shared" si="10"/>
        <v/>
      </c>
      <c r="P95" s="127">
        <f t="shared" si="11"/>
        <v>2204.0160000000001</v>
      </c>
      <c r="Q95" s="127" t="e">
        <f t="shared" si="14"/>
        <v>#VALUE!</v>
      </c>
      <c r="R95" s="127" t="e">
        <f t="shared" si="15"/>
        <v>#VALUE!</v>
      </c>
      <c r="S95" s="45" t="str">
        <f t="shared" si="12"/>
        <v>F</v>
      </c>
      <c r="T95" s="45">
        <f t="shared" si="16"/>
        <v>16.73</v>
      </c>
      <c r="U95" s="45">
        <f t="shared" si="13"/>
        <v>0</v>
      </c>
      <c r="V95" s="45">
        <f>IF(N95&lt;&gt;0,IF(N95=SVS,0,IF(N95=SVSg,0,IF(N95=Stundenverrechnungssatz!G136,0,IF(N95=Stundenverrechnungssatz!I136,0,IF(N95=Stundenverrechnungssatz!K136,0,IF(N95=Stundenverrechnungssatz!M136,0,1)))))))</f>
        <v>0</v>
      </c>
    </row>
    <row r="96" spans="1:22" s="47" customFormat="1" ht="15" customHeight="1">
      <c r="A96" s="62">
        <v>90</v>
      </c>
      <c r="B96" s="123">
        <v>1</v>
      </c>
      <c r="C96" s="59" t="s">
        <v>263</v>
      </c>
      <c r="D96" s="59"/>
      <c r="E96" s="59" t="s">
        <v>438</v>
      </c>
      <c r="F96" s="51" t="s">
        <v>469</v>
      </c>
      <c r="G96" s="51" t="s">
        <v>470</v>
      </c>
      <c r="H96" s="51" t="s">
        <v>455</v>
      </c>
      <c r="I96" s="70">
        <v>13.45</v>
      </c>
      <c r="J96" s="169"/>
      <c r="K96" s="238" t="s">
        <v>70</v>
      </c>
      <c r="L96" s="161"/>
      <c r="M96" s="126">
        <v>100.64</v>
      </c>
      <c r="N96" s="162">
        <f t="shared" si="9"/>
        <v>16.73</v>
      </c>
      <c r="O96" s="163" t="str">
        <f t="shared" si="10"/>
        <v/>
      </c>
      <c r="P96" s="127">
        <f t="shared" si="11"/>
        <v>1353.6079999999999</v>
      </c>
      <c r="Q96" s="127" t="e">
        <f t="shared" si="14"/>
        <v>#VALUE!</v>
      </c>
      <c r="R96" s="127" t="e">
        <f t="shared" si="15"/>
        <v>#VALUE!</v>
      </c>
      <c r="S96" s="45" t="str">
        <f t="shared" si="12"/>
        <v>E</v>
      </c>
      <c r="T96" s="45">
        <f t="shared" si="16"/>
        <v>16.73</v>
      </c>
      <c r="U96" s="45">
        <f t="shared" si="13"/>
        <v>0</v>
      </c>
      <c r="V96" s="45">
        <f>IF(N96&lt;&gt;0,IF(N96=SVS,0,IF(N96=SVSg,0,IF(N96=Stundenverrechnungssatz!G137,0,IF(N96=Stundenverrechnungssatz!I137,0,IF(N96=Stundenverrechnungssatz!K137,0,IF(N96=Stundenverrechnungssatz!M137,0,1)))))))</f>
        <v>0</v>
      </c>
    </row>
    <row r="97" spans="1:22" s="47" customFormat="1" ht="15" customHeight="1">
      <c r="A97" s="123">
        <v>91</v>
      </c>
      <c r="B97" s="123">
        <v>1</v>
      </c>
      <c r="C97" s="59" t="s">
        <v>263</v>
      </c>
      <c r="D97" s="59"/>
      <c r="E97" s="59" t="s">
        <v>438</v>
      </c>
      <c r="F97" s="51" t="s">
        <v>471</v>
      </c>
      <c r="G97" s="51" t="s">
        <v>472</v>
      </c>
      <c r="H97" s="51" t="s">
        <v>377</v>
      </c>
      <c r="I97" s="70">
        <v>26.62</v>
      </c>
      <c r="J97" s="169"/>
      <c r="K97" s="238" t="s">
        <v>70</v>
      </c>
      <c r="L97" s="161"/>
      <c r="M97" s="126">
        <v>100.64</v>
      </c>
      <c r="N97" s="162">
        <f t="shared" si="9"/>
        <v>16.73</v>
      </c>
      <c r="O97" s="163" t="str">
        <f t="shared" si="10"/>
        <v/>
      </c>
      <c r="P97" s="127">
        <f t="shared" si="11"/>
        <v>2679.0368000000003</v>
      </c>
      <c r="Q97" s="127" t="e">
        <f t="shared" si="14"/>
        <v>#VALUE!</v>
      </c>
      <c r="R97" s="127" t="e">
        <f t="shared" si="15"/>
        <v>#VALUE!</v>
      </c>
      <c r="S97" s="45" t="str">
        <f t="shared" si="12"/>
        <v>E</v>
      </c>
      <c r="T97" s="45">
        <f t="shared" si="16"/>
        <v>16.73</v>
      </c>
      <c r="U97" s="45">
        <f t="shared" si="13"/>
        <v>0</v>
      </c>
      <c r="V97" s="45">
        <f>IF(N97&lt;&gt;0,IF(N97=SVS,0,IF(N97=SVSg,0,IF(N97=Stundenverrechnungssatz!G138,0,IF(N97=Stundenverrechnungssatz!I138,0,IF(N97=Stundenverrechnungssatz!K138,0,IF(N97=Stundenverrechnungssatz!M138,0,1)))))))</f>
        <v>0</v>
      </c>
    </row>
    <row r="98" spans="1:22" s="47" customFormat="1" ht="15" customHeight="1">
      <c r="A98" s="62">
        <v>92</v>
      </c>
      <c r="B98" s="123">
        <v>1</v>
      </c>
      <c r="C98" s="59" t="s">
        <v>263</v>
      </c>
      <c r="D98" s="59"/>
      <c r="E98" s="59" t="s">
        <v>438</v>
      </c>
      <c r="F98" s="51" t="s">
        <v>473</v>
      </c>
      <c r="G98" s="51" t="s">
        <v>474</v>
      </c>
      <c r="H98" s="51" t="s">
        <v>455</v>
      </c>
      <c r="I98" s="70">
        <v>3.34</v>
      </c>
      <c r="J98" s="169"/>
      <c r="K98" s="238" t="s">
        <v>71</v>
      </c>
      <c r="L98" s="161"/>
      <c r="M98" s="126">
        <v>50.32</v>
      </c>
      <c r="N98" s="162">
        <f t="shared" si="9"/>
        <v>16.73</v>
      </c>
      <c r="O98" s="163" t="str">
        <f t="shared" si="10"/>
        <v/>
      </c>
      <c r="P98" s="127">
        <f t="shared" si="11"/>
        <v>168.06879999999998</v>
      </c>
      <c r="Q98" s="127" t="e">
        <f t="shared" si="14"/>
        <v>#VALUE!</v>
      </c>
      <c r="R98" s="127" t="e">
        <f t="shared" si="15"/>
        <v>#VALUE!</v>
      </c>
      <c r="S98" s="45" t="str">
        <f t="shared" si="12"/>
        <v>E</v>
      </c>
      <c r="T98" s="45">
        <f t="shared" si="16"/>
        <v>16.73</v>
      </c>
      <c r="U98" s="45">
        <f t="shared" si="13"/>
        <v>0</v>
      </c>
      <c r="V98" s="45">
        <f>IF(N98&lt;&gt;0,IF(N98=SVS,0,IF(N98=SVSg,0,IF(N98=Stundenverrechnungssatz!G139,0,IF(N98=Stundenverrechnungssatz!I139,0,IF(N98=Stundenverrechnungssatz!K139,0,IF(N98=Stundenverrechnungssatz!M139,0,1)))))))</f>
        <v>0</v>
      </c>
    </row>
    <row r="99" spans="1:22" s="47" customFormat="1" ht="15" customHeight="1">
      <c r="A99" s="123">
        <v>93</v>
      </c>
      <c r="B99" s="123">
        <v>1</v>
      </c>
      <c r="C99" s="59" t="s">
        <v>475</v>
      </c>
      <c r="D99" s="59"/>
      <c r="E99" s="59" t="s">
        <v>354</v>
      </c>
      <c r="F99" s="51" t="s">
        <v>476</v>
      </c>
      <c r="G99" s="51" t="s">
        <v>44</v>
      </c>
      <c r="H99" s="51" t="s">
        <v>477</v>
      </c>
      <c r="I99" s="70">
        <v>13.61</v>
      </c>
      <c r="J99" s="169"/>
      <c r="K99" s="238" t="s">
        <v>52</v>
      </c>
      <c r="L99" s="161"/>
      <c r="M99" s="126">
        <v>100.64</v>
      </c>
      <c r="N99" s="162">
        <f t="shared" si="9"/>
        <v>16.73</v>
      </c>
      <c r="O99" s="163" t="str">
        <f t="shared" si="10"/>
        <v/>
      </c>
      <c r="P99" s="127">
        <f t="shared" si="11"/>
        <v>1369.7103999999999</v>
      </c>
      <c r="Q99" s="127" t="e">
        <f t="shared" si="14"/>
        <v>#VALUE!</v>
      </c>
      <c r="R99" s="127" t="e">
        <f t="shared" si="15"/>
        <v>#VALUE!</v>
      </c>
      <c r="S99" s="45" t="str">
        <f t="shared" si="12"/>
        <v>A</v>
      </c>
      <c r="T99" s="45">
        <f t="shared" si="16"/>
        <v>16.73</v>
      </c>
      <c r="U99" s="45">
        <f t="shared" si="13"/>
        <v>0</v>
      </c>
      <c r="V99" s="45">
        <f>IF(N99&lt;&gt;0,IF(N99=SVS,0,IF(N99=SVSg,0,IF(N99=Stundenverrechnungssatz!G140,0,IF(N99=Stundenverrechnungssatz!I140,0,IF(N99=Stundenverrechnungssatz!K140,0,IF(N99=Stundenverrechnungssatz!M140,0,1)))))))</f>
        <v>0</v>
      </c>
    </row>
    <row r="100" spans="1:22" s="47" customFormat="1" ht="15" customHeight="1">
      <c r="A100" s="62">
        <v>94</v>
      </c>
      <c r="B100" s="123">
        <v>1</v>
      </c>
      <c r="C100" s="59" t="s">
        <v>475</v>
      </c>
      <c r="D100" s="59"/>
      <c r="E100" s="59" t="s">
        <v>354</v>
      </c>
      <c r="F100" s="51" t="s">
        <v>478</v>
      </c>
      <c r="G100" s="51" t="s">
        <v>44</v>
      </c>
      <c r="H100" s="51" t="s">
        <v>477</v>
      </c>
      <c r="I100" s="70">
        <v>12.51</v>
      </c>
      <c r="J100" s="169"/>
      <c r="K100" s="238" t="s">
        <v>52</v>
      </c>
      <c r="L100" s="161"/>
      <c r="M100" s="126">
        <v>100.64</v>
      </c>
      <c r="N100" s="162">
        <f t="shared" si="9"/>
        <v>16.73</v>
      </c>
      <c r="O100" s="163" t="str">
        <f t="shared" si="10"/>
        <v/>
      </c>
      <c r="P100" s="127">
        <f t="shared" si="11"/>
        <v>1259.0064</v>
      </c>
      <c r="Q100" s="127" t="e">
        <f t="shared" si="14"/>
        <v>#VALUE!</v>
      </c>
      <c r="R100" s="127" t="e">
        <f t="shared" si="15"/>
        <v>#VALUE!</v>
      </c>
      <c r="S100" s="45" t="str">
        <f t="shared" si="12"/>
        <v>A</v>
      </c>
      <c r="T100" s="45">
        <f t="shared" si="16"/>
        <v>16.73</v>
      </c>
      <c r="U100" s="45">
        <f t="shared" si="13"/>
        <v>0</v>
      </c>
      <c r="V100" s="45">
        <f>IF(N100&lt;&gt;0,IF(N100=SVS,0,IF(N100=SVSg,0,IF(N100=Stundenverrechnungssatz!G141,0,IF(N100=Stundenverrechnungssatz!I141,0,IF(N100=Stundenverrechnungssatz!K141,0,IF(N100=Stundenverrechnungssatz!M141,0,1)))))))</f>
        <v>0</v>
      </c>
    </row>
    <row r="101" spans="1:22" s="47" customFormat="1" ht="15" customHeight="1">
      <c r="A101" s="123">
        <v>95</v>
      </c>
      <c r="B101" s="123">
        <v>1</v>
      </c>
      <c r="C101" s="59" t="s">
        <v>475</v>
      </c>
      <c r="D101" s="59"/>
      <c r="E101" s="59" t="s">
        <v>354</v>
      </c>
      <c r="F101" s="51" t="s">
        <v>479</v>
      </c>
      <c r="G101" s="51" t="s">
        <v>44</v>
      </c>
      <c r="H101" s="51" t="s">
        <v>477</v>
      </c>
      <c r="I101" s="70">
        <v>17.75</v>
      </c>
      <c r="J101" s="169"/>
      <c r="K101" s="238" t="s">
        <v>52</v>
      </c>
      <c r="L101" s="161"/>
      <c r="M101" s="126">
        <v>100.64</v>
      </c>
      <c r="N101" s="162">
        <f t="shared" si="9"/>
        <v>16.73</v>
      </c>
      <c r="O101" s="163" t="str">
        <f t="shared" si="10"/>
        <v/>
      </c>
      <c r="P101" s="127">
        <f t="shared" si="11"/>
        <v>1786.36</v>
      </c>
      <c r="Q101" s="127" t="e">
        <f t="shared" si="14"/>
        <v>#VALUE!</v>
      </c>
      <c r="R101" s="127" t="e">
        <f t="shared" si="15"/>
        <v>#VALUE!</v>
      </c>
      <c r="S101" s="45" t="str">
        <f t="shared" si="12"/>
        <v>A</v>
      </c>
      <c r="T101" s="45">
        <f t="shared" si="16"/>
        <v>16.73</v>
      </c>
      <c r="U101" s="45">
        <f t="shared" si="13"/>
        <v>0</v>
      </c>
      <c r="V101" s="45">
        <f>IF(N101&lt;&gt;0,IF(N101=SVS,0,IF(N101=SVSg,0,IF(N101=Stundenverrechnungssatz!G142,0,IF(N101=Stundenverrechnungssatz!I142,0,IF(N101=Stundenverrechnungssatz!K142,0,IF(N101=Stundenverrechnungssatz!M142,0,1)))))))</f>
        <v>0</v>
      </c>
    </row>
    <row r="102" spans="1:22" s="47" customFormat="1" ht="15" customHeight="1">
      <c r="A102" s="62">
        <v>96</v>
      </c>
      <c r="B102" s="123">
        <v>1</v>
      </c>
      <c r="C102" s="59" t="s">
        <v>475</v>
      </c>
      <c r="D102" s="59"/>
      <c r="E102" s="59" t="s">
        <v>354</v>
      </c>
      <c r="F102" s="51" t="s">
        <v>480</v>
      </c>
      <c r="G102" s="51" t="s">
        <v>44</v>
      </c>
      <c r="H102" s="51" t="s">
        <v>477</v>
      </c>
      <c r="I102" s="70">
        <v>16.13</v>
      </c>
      <c r="J102" s="169"/>
      <c r="K102" s="238" t="s">
        <v>52</v>
      </c>
      <c r="L102" s="161"/>
      <c r="M102" s="126">
        <v>100.64</v>
      </c>
      <c r="N102" s="162">
        <f t="shared" si="9"/>
        <v>16.73</v>
      </c>
      <c r="O102" s="163" t="str">
        <f t="shared" si="10"/>
        <v/>
      </c>
      <c r="P102" s="127">
        <f t="shared" si="11"/>
        <v>1623.3231999999998</v>
      </c>
      <c r="Q102" s="127" t="e">
        <f t="shared" si="14"/>
        <v>#VALUE!</v>
      </c>
      <c r="R102" s="127" t="e">
        <f t="shared" si="15"/>
        <v>#VALUE!</v>
      </c>
      <c r="S102" s="45" t="str">
        <f t="shared" si="12"/>
        <v>A</v>
      </c>
      <c r="T102" s="45">
        <f t="shared" si="16"/>
        <v>16.73</v>
      </c>
      <c r="U102" s="45">
        <f t="shared" si="13"/>
        <v>0</v>
      </c>
      <c r="V102" s="45">
        <f>IF(N102&lt;&gt;0,IF(N102=SVS,0,IF(N102=SVSg,0,IF(N102=Stundenverrechnungssatz!G143,0,IF(N102=Stundenverrechnungssatz!I143,0,IF(N102=Stundenverrechnungssatz!K143,0,IF(N102=Stundenverrechnungssatz!M143,0,1)))))))</f>
        <v>0</v>
      </c>
    </row>
    <row r="103" spans="1:22" s="47" customFormat="1" ht="15" customHeight="1">
      <c r="A103" s="123">
        <v>97</v>
      </c>
      <c r="B103" s="123">
        <v>1</v>
      </c>
      <c r="C103" s="59" t="s">
        <v>475</v>
      </c>
      <c r="D103" s="59"/>
      <c r="E103" s="59" t="s">
        <v>354</v>
      </c>
      <c r="F103" s="51" t="s">
        <v>481</v>
      </c>
      <c r="G103" s="51" t="s">
        <v>482</v>
      </c>
      <c r="H103" s="51"/>
      <c r="I103" s="70"/>
      <c r="J103" s="169"/>
      <c r="K103" s="238" t="s">
        <v>36</v>
      </c>
      <c r="L103" s="161"/>
      <c r="M103" s="126">
        <v>0</v>
      </c>
      <c r="N103" s="162">
        <f t="shared" si="9"/>
        <v>16.73</v>
      </c>
      <c r="O103" s="163">
        <f t="shared" si="10"/>
        <v>1.0000000000000001E-5</v>
      </c>
      <c r="P103" s="127">
        <f t="shared" si="11"/>
        <v>0</v>
      </c>
      <c r="Q103" s="127">
        <f t="shared" si="14"/>
        <v>0</v>
      </c>
      <c r="R103" s="127">
        <f t="shared" si="15"/>
        <v>0</v>
      </c>
      <c r="S103" s="45" t="str">
        <f t="shared" si="12"/>
        <v>N</v>
      </c>
      <c r="T103" s="45">
        <f t="shared" si="16"/>
        <v>16.73</v>
      </c>
      <c r="U103" s="45">
        <f t="shared" si="13"/>
        <v>0</v>
      </c>
      <c r="V103" s="45">
        <f>IF(N103&lt;&gt;0,IF(N103=SVS,0,IF(N103=SVSg,0,IF(N103=Stundenverrechnungssatz!G144,0,IF(N103=Stundenverrechnungssatz!I144,0,IF(N103=Stundenverrechnungssatz!K144,0,IF(N103=Stundenverrechnungssatz!M144,0,1)))))))</f>
        <v>0</v>
      </c>
    </row>
    <row r="104" spans="1:22" s="47" customFormat="1" ht="15" customHeight="1">
      <c r="A104" s="62">
        <v>98</v>
      </c>
      <c r="B104" s="123">
        <v>1</v>
      </c>
      <c r="C104" s="59" t="s">
        <v>475</v>
      </c>
      <c r="D104" s="59"/>
      <c r="E104" s="59" t="s">
        <v>354</v>
      </c>
      <c r="F104" s="51" t="s">
        <v>483</v>
      </c>
      <c r="G104" s="51" t="s">
        <v>325</v>
      </c>
      <c r="H104" s="51"/>
      <c r="I104" s="70"/>
      <c r="J104" s="169"/>
      <c r="K104" s="238" t="s">
        <v>36</v>
      </c>
      <c r="L104" s="161"/>
      <c r="M104" s="126">
        <v>0</v>
      </c>
      <c r="N104" s="162">
        <f t="shared" si="9"/>
        <v>16.73</v>
      </c>
      <c r="O104" s="163">
        <f t="shared" si="10"/>
        <v>1.0000000000000001E-5</v>
      </c>
      <c r="P104" s="127">
        <f t="shared" si="11"/>
        <v>0</v>
      </c>
      <c r="Q104" s="127">
        <f t="shared" si="14"/>
        <v>0</v>
      </c>
      <c r="R104" s="127">
        <f t="shared" si="15"/>
        <v>0</v>
      </c>
      <c r="S104" s="45" t="str">
        <f t="shared" si="12"/>
        <v>N</v>
      </c>
      <c r="T104" s="45">
        <f t="shared" si="16"/>
        <v>16.73</v>
      </c>
      <c r="U104" s="45">
        <f t="shared" si="13"/>
        <v>0</v>
      </c>
      <c r="V104" s="45">
        <f>IF(N104&lt;&gt;0,IF(N104=SVS,0,IF(N104=SVSg,0,IF(N104=Stundenverrechnungssatz!G145,0,IF(N104=Stundenverrechnungssatz!I145,0,IF(N104=Stundenverrechnungssatz!K145,0,IF(N104=Stundenverrechnungssatz!M145,0,1)))))))</f>
        <v>0</v>
      </c>
    </row>
    <row r="105" spans="1:22" s="47" customFormat="1" ht="15" customHeight="1">
      <c r="A105" s="123">
        <v>99</v>
      </c>
      <c r="B105" s="123">
        <v>1</v>
      </c>
      <c r="C105" s="59" t="s">
        <v>475</v>
      </c>
      <c r="D105" s="59"/>
      <c r="E105" s="59" t="s">
        <v>354</v>
      </c>
      <c r="F105" s="51" t="s">
        <v>299</v>
      </c>
      <c r="G105" s="51" t="s">
        <v>484</v>
      </c>
      <c r="H105" s="51" t="s">
        <v>485</v>
      </c>
      <c r="I105" s="70">
        <v>16.48</v>
      </c>
      <c r="J105" s="169"/>
      <c r="K105" s="238" t="s">
        <v>52</v>
      </c>
      <c r="L105" s="161"/>
      <c r="M105" s="126">
        <v>100.64</v>
      </c>
      <c r="N105" s="162">
        <f t="shared" si="9"/>
        <v>16.73</v>
      </c>
      <c r="O105" s="163" t="str">
        <f t="shared" si="10"/>
        <v/>
      </c>
      <c r="P105" s="127">
        <f t="shared" si="11"/>
        <v>1658.5472</v>
      </c>
      <c r="Q105" s="127" t="e">
        <f t="shared" si="14"/>
        <v>#VALUE!</v>
      </c>
      <c r="R105" s="127" t="e">
        <f t="shared" si="15"/>
        <v>#VALUE!</v>
      </c>
      <c r="S105" s="45" t="str">
        <f t="shared" si="12"/>
        <v>A</v>
      </c>
      <c r="T105" s="45">
        <f t="shared" si="16"/>
        <v>16.73</v>
      </c>
      <c r="U105" s="45">
        <f t="shared" si="13"/>
        <v>0</v>
      </c>
      <c r="V105" s="45">
        <f>IF(N105&lt;&gt;0,IF(N105=SVS,0,IF(N105=SVSg,0,IF(N105=Stundenverrechnungssatz!G146,0,IF(N105=Stundenverrechnungssatz!I146,0,IF(N105=Stundenverrechnungssatz!K146,0,IF(N105=Stundenverrechnungssatz!M146,0,1)))))))</f>
        <v>0</v>
      </c>
    </row>
    <row r="106" spans="1:22" s="47" customFormat="1" ht="15" customHeight="1">
      <c r="A106" s="62">
        <v>100</v>
      </c>
      <c r="B106" s="123">
        <v>1</v>
      </c>
      <c r="C106" s="59" t="s">
        <v>475</v>
      </c>
      <c r="D106" s="59"/>
      <c r="E106" s="59" t="s">
        <v>354</v>
      </c>
      <c r="F106" s="51" t="s">
        <v>302</v>
      </c>
      <c r="G106" s="51" t="s">
        <v>403</v>
      </c>
      <c r="H106" s="51" t="s">
        <v>485</v>
      </c>
      <c r="I106" s="70">
        <v>13.49</v>
      </c>
      <c r="J106" s="169"/>
      <c r="K106" s="238" t="s">
        <v>76</v>
      </c>
      <c r="L106" s="161"/>
      <c r="M106" s="126">
        <v>100.64</v>
      </c>
      <c r="N106" s="162">
        <f t="shared" si="9"/>
        <v>16.73</v>
      </c>
      <c r="O106" s="163" t="str">
        <f t="shared" si="10"/>
        <v/>
      </c>
      <c r="P106" s="127">
        <f t="shared" si="11"/>
        <v>1357.6336000000001</v>
      </c>
      <c r="Q106" s="127" t="e">
        <f t="shared" si="14"/>
        <v>#VALUE!</v>
      </c>
      <c r="R106" s="127" t="e">
        <f t="shared" si="15"/>
        <v>#VALUE!</v>
      </c>
      <c r="S106" s="45" t="str">
        <f t="shared" si="12"/>
        <v>F</v>
      </c>
      <c r="T106" s="45">
        <f t="shared" si="16"/>
        <v>16.73</v>
      </c>
      <c r="U106" s="45">
        <f t="shared" si="13"/>
        <v>0</v>
      </c>
      <c r="V106" s="45">
        <f>IF(N106&lt;&gt;0,IF(N106=SVS,0,IF(N106=SVSg,0,IF(N106=Stundenverrechnungssatz!G147,0,IF(N106=Stundenverrechnungssatz!I147,0,IF(N106=Stundenverrechnungssatz!K147,0,IF(N106=Stundenverrechnungssatz!M147,0,1)))))))</f>
        <v>0</v>
      </c>
    </row>
    <row r="107" spans="1:22" s="47" customFormat="1" ht="15" customHeight="1">
      <c r="A107" s="123">
        <v>101</v>
      </c>
      <c r="B107" s="123">
        <v>1</v>
      </c>
      <c r="C107" s="59" t="s">
        <v>475</v>
      </c>
      <c r="D107" s="59"/>
      <c r="E107" s="59" t="s">
        <v>354</v>
      </c>
      <c r="F107" s="51" t="s">
        <v>486</v>
      </c>
      <c r="G107" s="51" t="s">
        <v>376</v>
      </c>
      <c r="H107" s="51" t="s">
        <v>349</v>
      </c>
      <c r="I107" s="70">
        <v>15.28</v>
      </c>
      <c r="J107" s="169"/>
      <c r="K107" s="238" t="s">
        <v>34</v>
      </c>
      <c r="L107" s="161"/>
      <c r="M107" s="126">
        <v>251.61</v>
      </c>
      <c r="N107" s="162">
        <f t="shared" si="9"/>
        <v>16.73</v>
      </c>
      <c r="O107" s="163" t="str">
        <f t="shared" si="10"/>
        <v/>
      </c>
      <c r="P107" s="127">
        <f t="shared" si="11"/>
        <v>3844.6008000000002</v>
      </c>
      <c r="Q107" s="127" t="e">
        <f t="shared" si="14"/>
        <v>#VALUE!</v>
      </c>
      <c r="R107" s="127" t="e">
        <f t="shared" si="15"/>
        <v>#VALUE!</v>
      </c>
      <c r="S107" s="45" t="str">
        <f t="shared" si="12"/>
        <v>C</v>
      </c>
      <c r="T107" s="45">
        <f t="shared" si="16"/>
        <v>16.73</v>
      </c>
      <c r="U107" s="45">
        <f t="shared" si="13"/>
        <v>0</v>
      </c>
      <c r="V107" s="45">
        <f>IF(N107&lt;&gt;0,IF(N107=SVS,0,IF(N107=SVSg,0,IF(N107=Stundenverrechnungssatz!G148,0,IF(N107=Stundenverrechnungssatz!I148,0,IF(N107=Stundenverrechnungssatz!K148,0,IF(N107=Stundenverrechnungssatz!M148,0,1)))))))</f>
        <v>0</v>
      </c>
    </row>
    <row r="108" spans="1:22" s="47" customFormat="1" ht="15" customHeight="1">
      <c r="A108" s="62">
        <v>102</v>
      </c>
      <c r="B108" s="123">
        <v>1</v>
      </c>
      <c r="C108" s="59" t="s">
        <v>475</v>
      </c>
      <c r="D108" s="59"/>
      <c r="E108" s="59" t="s">
        <v>354</v>
      </c>
      <c r="F108" s="51"/>
      <c r="G108" s="51" t="s">
        <v>487</v>
      </c>
      <c r="H108" s="51" t="s">
        <v>477</v>
      </c>
      <c r="I108" s="70">
        <v>22.83</v>
      </c>
      <c r="J108" s="169"/>
      <c r="K108" s="238" t="s">
        <v>52</v>
      </c>
      <c r="L108" s="161"/>
      <c r="M108" s="126">
        <v>100.64</v>
      </c>
      <c r="N108" s="162">
        <f t="shared" si="9"/>
        <v>16.73</v>
      </c>
      <c r="O108" s="163" t="str">
        <f t="shared" si="10"/>
        <v/>
      </c>
      <c r="P108" s="127">
        <f t="shared" si="11"/>
        <v>2297.6111999999998</v>
      </c>
      <c r="Q108" s="127" t="e">
        <f t="shared" si="14"/>
        <v>#VALUE!</v>
      </c>
      <c r="R108" s="127" t="e">
        <f t="shared" si="15"/>
        <v>#VALUE!</v>
      </c>
      <c r="S108" s="45" t="str">
        <f t="shared" si="12"/>
        <v>A</v>
      </c>
      <c r="T108" s="45">
        <f t="shared" si="16"/>
        <v>16.73</v>
      </c>
      <c r="U108" s="45">
        <f t="shared" si="13"/>
        <v>0</v>
      </c>
      <c r="V108" s="45">
        <f>IF(N108&lt;&gt;0,IF(N108=SVS,0,IF(N108=SVSg,0,IF(N108=Stundenverrechnungssatz!G149,0,IF(N108=Stundenverrechnungssatz!I149,0,IF(N108=Stundenverrechnungssatz!K149,0,IF(N108=Stundenverrechnungssatz!M149,0,1)))))))</f>
        <v>0</v>
      </c>
    </row>
    <row r="109" spans="1:22" s="47" customFormat="1" ht="15" customHeight="1">
      <c r="A109" s="123">
        <v>103</v>
      </c>
      <c r="B109" s="123">
        <v>1</v>
      </c>
      <c r="C109" s="59" t="s">
        <v>475</v>
      </c>
      <c r="D109" s="59"/>
      <c r="E109" s="59" t="s">
        <v>354</v>
      </c>
      <c r="F109" s="51"/>
      <c r="G109" s="51" t="s">
        <v>488</v>
      </c>
      <c r="H109" s="51" t="s">
        <v>477</v>
      </c>
      <c r="I109" s="70">
        <v>5.44</v>
      </c>
      <c r="J109" s="169"/>
      <c r="K109" s="238" t="s">
        <v>76</v>
      </c>
      <c r="L109" s="161"/>
      <c r="M109" s="126">
        <v>100.64</v>
      </c>
      <c r="N109" s="162">
        <f t="shared" si="9"/>
        <v>16.73</v>
      </c>
      <c r="O109" s="163" t="str">
        <f t="shared" si="10"/>
        <v/>
      </c>
      <c r="P109" s="127">
        <f t="shared" si="11"/>
        <v>547.48160000000007</v>
      </c>
      <c r="Q109" s="127" t="e">
        <f t="shared" si="14"/>
        <v>#VALUE!</v>
      </c>
      <c r="R109" s="127" t="e">
        <f t="shared" si="15"/>
        <v>#VALUE!</v>
      </c>
      <c r="S109" s="45" t="str">
        <f t="shared" si="12"/>
        <v>F</v>
      </c>
      <c r="T109" s="45">
        <f t="shared" si="16"/>
        <v>16.73</v>
      </c>
      <c r="U109" s="45">
        <f t="shared" si="13"/>
        <v>0</v>
      </c>
      <c r="V109" s="45">
        <f>IF(N109&lt;&gt;0,IF(N109=SVS,0,IF(N109=SVSg,0,IF(N109=Stundenverrechnungssatz!G150,0,IF(N109=Stundenverrechnungssatz!I150,0,IF(N109=Stundenverrechnungssatz!K150,0,IF(N109=Stundenverrechnungssatz!M150,0,1)))))))</f>
        <v>0</v>
      </c>
    </row>
    <row r="110" spans="1:22" s="47" customFormat="1" ht="15" customHeight="1">
      <c r="A110" s="62">
        <v>104</v>
      </c>
      <c r="B110" s="123">
        <v>1</v>
      </c>
      <c r="C110" s="59" t="s">
        <v>475</v>
      </c>
      <c r="D110" s="59"/>
      <c r="E110" s="59" t="s">
        <v>354</v>
      </c>
      <c r="F110" s="51"/>
      <c r="G110" s="51" t="s">
        <v>489</v>
      </c>
      <c r="H110" s="51" t="s">
        <v>477</v>
      </c>
      <c r="I110" s="70">
        <v>9.9700000000000006</v>
      </c>
      <c r="J110" s="169"/>
      <c r="K110" s="238" t="s">
        <v>52</v>
      </c>
      <c r="L110" s="161"/>
      <c r="M110" s="126">
        <v>100.64</v>
      </c>
      <c r="N110" s="162">
        <f t="shared" si="9"/>
        <v>16.73</v>
      </c>
      <c r="O110" s="163" t="str">
        <f t="shared" si="10"/>
        <v/>
      </c>
      <c r="P110" s="127">
        <f t="shared" si="11"/>
        <v>1003.3808</v>
      </c>
      <c r="Q110" s="127" t="e">
        <f t="shared" si="14"/>
        <v>#VALUE!</v>
      </c>
      <c r="R110" s="127" t="e">
        <f t="shared" si="15"/>
        <v>#VALUE!</v>
      </c>
      <c r="S110" s="45" t="str">
        <f t="shared" si="12"/>
        <v>A</v>
      </c>
      <c r="T110" s="45">
        <f t="shared" si="16"/>
        <v>16.73</v>
      </c>
      <c r="U110" s="45">
        <f t="shared" si="13"/>
        <v>0</v>
      </c>
      <c r="V110" s="45">
        <f>IF(N110&lt;&gt;0,IF(N110=SVS,0,IF(N110=SVSg,0,IF(N110=Stundenverrechnungssatz!G151,0,IF(N110=Stundenverrechnungssatz!I151,0,IF(N110=Stundenverrechnungssatz!K151,0,IF(N110=Stundenverrechnungssatz!M151,0,1)))))))</f>
        <v>0</v>
      </c>
    </row>
    <row r="111" spans="1:22" s="47" customFormat="1" ht="15" customHeight="1">
      <c r="A111" s="123">
        <v>105</v>
      </c>
      <c r="B111" s="123">
        <v>1</v>
      </c>
      <c r="C111" s="59" t="s">
        <v>475</v>
      </c>
      <c r="D111" s="59"/>
      <c r="E111" s="59" t="s">
        <v>354</v>
      </c>
      <c r="F111" s="51"/>
      <c r="G111" s="51" t="s">
        <v>490</v>
      </c>
      <c r="H111" s="51" t="s">
        <v>477</v>
      </c>
      <c r="I111" s="70">
        <v>3.85</v>
      </c>
      <c r="J111" s="169"/>
      <c r="K111" s="238" t="s">
        <v>86</v>
      </c>
      <c r="L111" s="161"/>
      <c r="M111" s="126">
        <v>100.64</v>
      </c>
      <c r="N111" s="162">
        <f t="shared" si="9"/>
        <v>16.73</v>
      </c>
      <c r="O111" s="163" t="str">
        <f t="shared" si="10"/>
        <v/>
      </c>
      <c r="P111" s="127">
        <f t="shared" si="11"/>
        <v>387.464</v>
      </c>
      <c r="Q111" s="127" t="e">
        <f t="shared" si="14"/>
        <v>#VALUE!</v>
      </c>
      <c r="R111" s="127" t="e">
        <f t="shared" si="15"/>
        <v>#VALUE!</v>
      </c>
      <c r="S111" s="45" t="str">
        <f t="shared" si="12"/>
        <v>K</v>
      </c>
      <c r="T111" s="45">
        <f t="shared" si="16"/>
        <v>16.73</v>
      </c>
      <c r="U111" s="45">
        <f t="shared" si="13"/>
        <v>0</v>
      </c>
      <c r="V111" s="45">
        <f>IF(N111&lt;&gt;0,IF(N111=SVS,0,IF(N111=SVSg,0,IF(N111=Stundenverrechnungssatz!G152,0,IF(N111=Stundenverrechnungssatz!I152,0,IF(N111=Stundenverrechnungssatz!K152,0,IF(N111=Stundenverrechnungssatz!M152,0,1)))))))</f>
        <v>0</v>
      </c>
    </row>
    <row r="112" spans="1:22" s="47" customFormat="1" ht="15" customHeight="1">
      <c r="A112" s="62">
        <v>106</v>
      </c>
      <c r="B112" s="123">
        <v>1</v>
      </c>
      <c r="C112" s="59" t="s">
        <v>475</v>
      </c>
      <c r="D112" s="59"/>
      <c r="E112" s="59" t="s">
        <v>491</v>
      </c>
      <c r="F112" s="51">
        <v>101</v>
      </c>
      <c r="G112" s="51" t="s">
        <v>44</v>
      </c>
      <c r="H112" s="51" t="s">
        <v>485</v>
      </c>
      <c r="I112" s="70">
        <v>24.18</v>
      </c>
      <c r="J112" s="169"/>
      <c r="K112" s="238" t="s">
        <v>52</v>
      </c>
      <c r="L112" s="161"/>
      <c r="M112" s="126">
        <v>100.64</v>
      </c>
      <c r="N112" s="162">
        <f t="shared" si="9"/>
        <v>16.73</v>
      </c>
      <c r="O112" s="163" t="str">
        <f t="shared" si="10"/>
        <v/>
      </c>
      <c r="P112" s="127">
        <f t="shared" si="11"/>
        <v>2433.4751999999999</v>
      </c>
      <c r="Q112" s="127" t="e">
        <f t="shared" si="14"/>
        <v>#VALUE!</v>
      </c>
      <c r="R112" s="127" t="e">
        <f t="shared" si="15"/>
        <v>#VALUE!</v>
      </c>
      <c r="S112" s="45" t="str">
        <f t="shared" si="12"/>
        <v>A</v>
      </c>
      <c r="T112" s="45">
        <f t="shared" si="16"/>
        <v>16.73</v>
      </c>
      <c r="U112" s="45">
        <f t="shared" si="13"/>
        <v>0</v>
      </c>
      <c r="V112" s="45">
        <f>IF(N112&lt;&gt;0,IF(N112=SVS,0,IF(N112=SVSg,0,IF(N112=Stundenverrechnungssatz!G153,0,IF(N112=Stundenverrechnungssatz!I153,0,IF(N112=Stundenverrechnungssatz!K153,0,IF(N112=Stundenverrechnungssatz!M153,0,1)))))))</f>
        <v>0</v>
      </c>
    </row>
    <row r="113" spans="1:22" s="47" customFormat="1" ht="15" customHeight="1">
      <c r="A113" s="123">
        <v>107</v>
      </c>
      <c r="B113" s="123">
        <v>1</v>
      </c>
      <c r="C113" s="59" t="s">
        <v>475</v>
      </c>
      <c r="D113" s="59"/>
      <c r="E113" s="59" t="s">
        <v>491</v>
      </c>
      <c r="F113" s="51">
        <v>102</v>
      </c>
      <c r="G113" s="51" t="s">
        <v>44</v>
      </c>
      <c r="H113" s="51" t="s">
        <v>485</v>
      </c>
      <c r="I113" s="70">
        <v>17.420000000000002</v>
      </c>
      <c r="J113" s="169"/>
      <c r="K113" s="238" t="s">
        <v>52</v>
      </c>
      <c r="L113" s="161"/>
      <c r="M113" s="126">
        <v>100.64</v>
      </c>
      <c r="N113" s="162">
        <f t="shared" si="9"/>
        <v>16.73</v>
      </c>
      <c r="O113" s="163" t="str">
        <f t="shared" si="10"/>
        <v/>
      </c>
      <c r="P113" s="127">
        <f t="shared" si="11"/>
        <v>1753.1488000000002</v>
      </c>
      <c r="Q113" s="127" t="e">
        <f t="shared" si="14"/>
        <v>#VALUE!</v>
      </c>
      <c r="R113" s="127" t="e">
        <f t="shared" si="15"/>
        <v>#VALUE!</v>
      </c>
      <c r="S113" s="45" t="str">
        <f t="shared" si="12"/>
        <v>A</v>
      </c>
      <c r="T113" s="45">
        <f t="shared" si="16"/>
        <v>16.73</v>
      </c>
      <c r="U113" s="45">
        <f t="shared" si="13"/>
        <v>0</v>
      </c>
      <c r="V113" s="45">
        <f>IF(N113&lt;&gt;0,IF(N113=SVS,0,IF(N113=SVSg,0,IF(N113=Stundenverrechnungssatz!G154,0,IF(N113=Stundenverrechnungssatz!I154,0,IF(N113=Stundenverrechnungssatz!K154,0,IF(N113=Stundenverrechnungssatz!M154,0,1)))))))</f>
        <v>0</v>
      </c>
    </row>
    <row r="114" spans="1:22" s="47" customFormat="1" ht="15" customHeight="1">
      <c r="A114" s="62">
        <v>108</v>
      </c>
      <c r="B114" s="123">
        <v>1</v>
      </c>
      <c r="C114" s="59" t="s">
        <v>475</v>
      </c>
      <c r="D114" s="59"/>
      <c r="E114" s="59" t="s">
        <v>491</v>
      </c>
      <c r="F114" s="51">
        <v>103</v>
      </c>
      <c r="G114" s="51" t="s">
        <v>44</v>
      </c>
      <c r="H114" s="51" t="s">
        <v>485</v>
      </c>
      <c r="I114" s="70">
        <v>21.86</v>
      </c>
      <c r="J114" s="169"/>
      <c r="K114" s="238" t="s">
        <v>52</v>
      </c>
      <c r="L114" s="161"/>
      <c r="M114" s="126">
        <v>100.64</v>
      </c>
      <c r="N114" s="162">
        <f t="shared" si="9"/>
        <v>16.73</v>
      </c>
      <c r="O114" s="163" t="str">
        <f t="shared" si="10"/>
        <v/>
      </c>
      <c r="P114" s="127">
        <f t="shared" si="11"/>
        <v>2199.9904000000001</v>
      </c>
      <c r="Q114" s="127" t="e">
        <f t="shared" si="14"/>
        <v>#VALUE!</v>
      </c>
      <c r="R114" s="127" t="e">
        <f t="shared" si="15"/>
        <v>#VALUE!</v>
      </c>
      <c r="S114" s="45" t="str">
        <f t="shared" si="12"/>
        <v>A</v>
      </c>
      <c r="T114" s="45">
        <f t="shared" si="16"/>
        <v>16.73</v>
      </c>
      <c r="U114" s="45">
        <f t="shared" si="13"/>
        <v>0</v>
      </c>
      <c r="V114" s="45">
        <f>IF(N114&lt;&gt;0,IF(N114=SVS,0,IF(N114=SVSg,0,IF(N114=Stundenverrechnungssatz!G155,0,IF(N114=Stundenverrechnungssatz!I155,0,IF(N114=Stundenverrechnungssatz!K155,0,IF(N114=Stundenverrechnungssatz!M155,0,1)))))))</f>
        <v>0</v>
      </c>
    </row>
    <row r="115" spans="1:22" s="47" customFormat="1" ht="15" customHeight="1">
      <c r="A115" s="123">
        <v>109</v>
      </c>
      <c r="B115" s="123">
        <v>1</v>
      </c>
      <c r="C115" s="59" t="s">
        <v>475</v>
      </c>
      <c r="D115" s="59"/>
      <c r="E115" s="59" t="s">
        <v>491</v>
      </c>
      <c r="F115" s="51">
        <v>104</v>
      </c>
      <c r="G115" s="51" t="s">
        <v>44</v>
      </c>
      <c r="H115" s="51" t="s">
        <v>477</v>
      </c>
      <c r="I115" s="70">
        <v>19.98</v>
      </c>
      <c r="J115" s="169"/>
      <c r="K115" s="238" t="s">
        <v>52</v>
      </c>
      <c r="L115" s="161"/>
      <c r="M115" s="126">
        <v>100.64</v>
      </c>
      <c r="N115" s="162">
        <f t="shared" si="9"/>
        <v>16.73</v>
      </c>
      <c r="O115" s="163" t="str">
        <f t="shared" si="10"/>
        <v/>
      </c>
      <c r="P115" s="127">
        <f t="shared" si="11"/>
        <v>2010.7872</v>
      </c>
      <c r="Q115" s="127" t="e">
        <f t="shared" si="14"/>
        <v>#VALUE!</v>
      </c>
      <c r="R115" s="127" t="e">
        <f t="shared" si="15"/>
        <v>#VALUE!</v>
      </c>
      <c r="S115" s="45" t="str">
        <f t="shared" si="12"/>
        <v>A</v>
      </c>
      <c r="T115" s="45">
        <f t="shared" si="16"/>
        <v>16.73</v>
      </c>
      <c r="U115" s="45">
        <f t="shared" si="13"/>
        <v>0</v>
      </c>
      <c r="V115" s="45">
        <f>IF(N115&lt;&gt;0,IF(N115=SVS,0,IF(N115=SVSg,0,IF(N115=Stundenverrechnungssatz!G156,0,IF(N115=Stundenverrechnungssatz!I156,0,IF(N115=Stundenverrechnungssatz!K156,0,IF(N115=Stundenverrechnungssatz!M156,0,1)))))))</f>
        <v>0</v>
      </c>
    </row>
    <row r="116" spans="1:22" s="47" customFormat="1" ht="15" customHeight="1">
      <c r="A116" s="62">
        <v>110</v>
      </c>
      <c r="B116" s="123">
        <v>1</v>
      </c>
      <c r="C116" s="59" t="s">
        <v>475</v>
      </c>
      <c r="D116" s="59"/>
      <c r="E116" s="59" t="s">
        <v>491</v>
      </c>
      <c r="F116" s="51">
        <v>105</v>
      </c>
      <c r="G116" s="51" t="s">
        <v>403</v>
      </c>
      <c r="H116" s="51" t="s">
        <v>477</v>
      </c>
      <c r="I116" s="70">
        <v>26.34</v>
      </c>
      <c r="J116" s="169"/>
      <c r="K116" s="238" t="s">
        <v>76</v>
      </c>
      <c r="L116" s="161"/>
      <c r="M116" s="126">
        <v>100.64</v>
      </c>
      <c r="N116" s="162">
        <f t="shared" si="9"/>
        <v>16.73</v>
      </c>
      <c r="O116" s="163" t="str">
        <f t="shared" si="10"/>
        <v/>
      </c>
      <c r="P116" s="127">
        <f t="shared" si="11"/>
        <v>2650.8575999999998</v>
      </c>
      <c r="Q116" s="127" t="e">
        <f t="shared" si="14"/>
        <v>#VALUE!</v>
      </c>
      <c r="R116" s="127" t="e">
        <f t="shared" si="15"/>
        <v>#VALUE!</v>
      </c>
      <c r="S116" s="45" t="str">
        <f t="shared" si="12"/>
        <v>F</v>
      </c>
      <c r="T116" s="45">
        <f t="shared" si="16"/>
        <v>16.73</v>
      </c>
      <c r="U116" s="45">
        <f t="shared" si="13"/>
        <v>0</v>
      </c>
      <c r="V116" s="45">
        <f>IF(N116&lt;&gt;0,IF(N116=SVS,0,IF(N116=SVSg,0,IF(N116=Stundenverrechnungssatz!G157,0,IF(N116=Stundenverrechnungssatz!I157,0,IF(N116=Stundenverrechnungssatz!K157,0,IF(N116=Stundenverrechnungssatz!M157,0,1)))))))</f>
        <v>0</v>
      </c>
    </row>
    <row r="117" spans="1:22" s="47" customFormat="1" ht="15" customHeight="1">
      <c r="A117" s="123">
        <v>111</v>
      </c>
      <c r="B117" s="123">
        <v>1</v>
      </c>
      <c r="C117" s="59" t="s">
        <v>475</v>
      </c>
      <c r="D117" s="59"/>
      <c r="E117" s="59" t="s">
        <v>491</v>
      </c>
      <c r="F117" s="51">
        <v>106</v>
      </c>
      <c r="G117" s="51" t="s">
        <v>490</v>
      </c>
      <c r="H117" s="51" t="s">
        <v>349</v>
      </c>
      <c r="I117" s="70">
        <v>7.58</v>
      </c>
      <c r="J117" s="169"/>
      <c r="K117" s="238" t="s">
        <v>86</v>
      </c>
      <c r="L117" s="161"/>
      <c r="M117" s="126">
        <v>100.64</v>
      </c>
      <c r="N117" s="162">
        <f t="shared" si="9"/>
        <v>16.73</v>
      </c>
      <c r="O117" s="163" t="str">
        <f t="shared" si="10"/>
        <v/>
      </c>
      <c r="P117" s="127">
        <f t="shared" si="11"/>
        <v>762.85120000000006</v>
      </c>
      <c r="Q117" s="127" t="e">
        <f t="shared" si="14"/>
        <v>#VALUE!</v>
      </c>
      <c r="R117" s="127" t="e">
        <f t="shared" si="15"/>
        <v>#VALUE!</v>
      </c>
      <c r="S117" s="45" t="str">
        <f t="shared" si="12"/>
        <v>K</v>
      </c>
      <c r="T117" s="45">
        <f t="shared" si="16"/>
        <v>16.73</v>
      </c>
      <c r="U117" s="45">
        <f t="shared" si="13"/>
        <v>0</v>
      </c>
      <c r="V117" s="45">
        <f>IF(N117&lt;&gt;0,IF(N117=SVS,0,IF(N117=SVSg,0,IF(N117=Stundenverrechnungssatz!G158,0,IF(N117=Stundenverrechnungssatz!I158,0,IF(N117=Stundenverrechnungssatz!K158,0,IF(N117=Stundenverrechnungssatz!M158,0,1)))))))</f>
        <v>0</v>
      </c>
    </row>
    <row r="118" spans="1:22" s="47" customFormat="1" ht="15" customHeight="1">
      <c r="A118" s="62">
        <v>112</v>
      </c>
      <c r="B118" s="123">
        <v>1</v>
      </c>
      <c r="C118" s="59" t="s">
        <v>475</v>
      </c>
      <c r="D118" s="59"/>
      <c r="E118" s="59" t="s">
        <v>491</v>
      </c>
      <c r="F118" s="51">
        <v>107</v>
      </c>
      <c r="G118" s="51" t="s">
        <v>492</v>
      </c>
      <c r="H118" s="51" t="s">
        <v>485</v>
      </c>
      <c r="I118" s="70">
        <v>15.97</v>
      </c>
      <c r="J118" s="169"/>
      <c r="K118" s="238" t="s">
        <v>52</v>
      </c>
      <c r="L118" s="161"/>
      <c r="M118" s="126">
        <v>100.64</v>
      </c>
      <c r="N118" s="162">
        <f t="shared" si="9"/>
        <v>16.73</v>
      </c>
      <c r="O118" s="163" t="str">
        <f t="shared" si="10"/>
        <v/>
      </c>
      <c r="P118" s="127">
        <f t="shared" si="11"/>
        <v>1607.2208000000001</v>
      </c>
      <c r="Q118" s="127" t="e">
        <f t="shared" si="14"/>
        <v>#VALUE!</v>
      </c>
      <c r="R118" s="127" t="e">
        <f t="shared" si="15"/>
        <v>#VALUE!</v>
      </c>
      <c r="S118" s="45" t="str">
        <f t="shared" si="12"/>
        <v>A</v>
      </c>
      <c r="T118" s="45">
        <f t="shared" si="16"/>
        <v>16.73</v>
      </c>
      <c r="U118" s="45">
        <f t="shared" si="13"/>
        <v>0</v>
      </c>
      <c r="V118" s="45">
        <f>IF(N118&lt;&gt;0,IF(N118=SVS,0,IF(N118=SVSg,0,IF(N118=Stundenverrechnungssatz!G159,0,IF(N118=Stundenverrechnungssatz!I159,0,IF(N118=Stundenverrechnungssatz!K159,0,IF(N118=Stundenverrechnungssatz!M159,0,1)))))))</f>
        <v>0</v>
      </c>
    </row>
    <row r="119" spans="1:22" s="47" customFormat="1" ht="15" customHeight="1">
      <c r="A119" s="123">
        <v>113</v>
      </c>
      <c r="B119" s="123">
        <v>1</v>
      </c>
      <c r="C119" s="59" t="s">
        <v>475</v>
      </c>
      <c r="D119" s="59"/>
      <c r="E119" s="59" t="s">
        <v>491</v>
      </c>
      <c r="F119" s="51">
        <v>108</v>
      </c>
      <c r="G119" s="51" t="s">
        <v>44</v>
      </c>
      <c r="H119" s="51" t="s">
        <v>485</v>
      </c>
      <c r="I119" s="70">
        <v>40.159999999999997</v>
      </c>
      <c r="J119" s="169"/>
      <c r="K119" s="238" t="s">
        <v>52</v>
      </c>
      <c r="L119" s="161"/>
      <c r="M119" s="126">
        <v>100.64</v>
      </c>
      <c r="N119" s="162">
        <f t="shared" si="9"/>
        <v>16.73</v>
      </c>
      <c r="O119" s="163" t="str">
        <f t="shared" si="10"/>
        <v/>
      </c>
      <c r="P119" s="127">
        <f t="shared" si="11"/>
        <v>4041.7023999999997</v>
      </c>
      <c r="Q119" s="127" t="e">
        <f t="shared" si="14"/>
        <v>#VALUE!</v>
      </c>
      <c r="R119" s="127" t="e">
        <f t="shared" si="15"/>
        <v>#VALUE!</v>
      </c>
      <c r="S119" s="45" t="str">
        <f t="shared" si="12"/>
        <v>A</v>
      </c>
      <c r="T119" s="45">
        <f t="shared" si="16"/>
        <v>16.73</v>
      </c>
      <c r="U119" s="45">
        <f t="shared" si="13"/>
        <v>0</v>
      </c>
      <c r="V119" s="45">
        <f>IF(N119&lt;&gt;0,IF(N119=SVS,0,IF(N119=SVSg,0,IF(N119=Stundenverrechnungssatz!G160,0,IF(N119=Stundenverrechnungssatz!I160,0,IF(N119=Stundenverrechnungssatz!K160,0,IF(N119=Stundenverrechnungssatz!M160,0,1)))))))</f>
        <v>0</v>
      </c>
    </row>
    <row r="120" spans="1:22" s="47" customFormat="1" ht="15" customHeight="1">
      <c r="A120" s="62">
        <v>114</v>
      </c>
      <c r="B120" s="123">
        <v>1</v>
      </c>
      <c r="C120" s="59" t="s">
        <v>475</v>
      </c>
      <c r="D120" s="59"/>
      <c r="E120" s="59" t="s">
        <v>491</v>
      </c>
      <c r="F120" s="51">
        <v>109</v>
      </c>
      <c r="G120" s="51" t="s">
        <v>403</v>
      </c>
      <c r="H120" s="51" t="s">
        <v>477</v>
      </c>
      <c r="I120" s="70">
        <v>33.31</v>
      </c>
      <c r="J120" s="169"/>
      <c r="K120" s="238" t="s">
        <v>76</v>
      </c>
      <c r="L120" s="161"/>
      <c r="M120" s="126">
        <v>100.64</v>
      </c>
      <c r="N120" s="162">
        <f t="shared" si="9"/>
        <v>16.73</v>
      </c>
      <c r="O120" s="163" t="str">
        <f t="shared" si="10"/>
        <v/>
      </c>
      <c r="P120" s="127">
        <f t="shared" si="11"/>
        <v>3352.3184000000001</v>
      </c>
      <c r="Q120" s="127" t="e">
        <f t="shared" si="14"/>
        <v>#VALUE!</v>
      </c>
      <c r="R120" s="127" t="e">
        <f t="shared" si="15"/>
        <v>#VALUE!</v>
      </c>
      <c r="S120" s="45" t="str">
        <f t="shared" si="12"/>
        <v>F</v>
      </c>
      <c r="T120" s="45">
        <f t="shared" si="16"/>
        <v>16.73</v>
      </c>
      <c r="U120" s="45">
        <f t="shared" si="13"/>
        <v>0</v>
      </c>
      <c r="V120" s="45">
        <f>IF(N120&lt;&gt;0,IF(N120=SVS,0,IF(N120=SVSg,0,IF(N120=Stundenverrechnungssatz!G161,0,IF(N120=Stundenverrechnungssatz!I161,0,IF(N120=Stundenverrechnungssatz!K161,0,IF(N120=Stundenverrechnungssatz!M161,0,1)))))))</f>
        <v>0</v>
      </c>
    </row>
    <row r="121" spans="1:22" s="47" customFormat="1" ht="15" customHeight="1">
      <c r="A121" s="123">
        <v>115</v>
      </c>
      <c r="B121" s="123">
        <v>1</v>
      </c>
      <c r="C121" s="59" t="s">
        <v>475</v>
      </c>
      <c r="D121" s="59"/>
      <c r="E121" s="59" t="s">
        <v>491</v>
      </c>
      <c r="F121" s="51">
        <v>110</v>
      </c>
      <c r="G121" s="51" t="s">
        <v>493</v>
      </c>
      <c r="H121" s="51" t="s">
        <v>349</v>
      </c>
      <c r="I121" s="70">
        <v>5.8</v>
      </c>
      <c r="J121" s="169"/>
      <c r="K121" s="238" t="s">
        <v>34</v>
      </c>
      <c r="L121" s="161"/>
      <c r="M121" s="126">
        <v>251.61</v>
      </c>
      <c r="N121" s="162">
        <f t="shared" si="9"/>
        <v>16.73</v>
      </c>
      <c r="O121" s="163" t="str">
        <f t="shared" si="10"/>
        <v/>
      </c>
      <c r="P121" s="127">
        <f t="shared" si="11"/>
        <v>1459.338</v>
      </c>
      <c r="Q121" s="127" t="e">
        <f t="shared" si="14"/>
        <v>#VALUE!</v>
      </c>
      <c r="R121" s="127" t="e">
        <f t="shared" si="15"/>
        <v>#VALUE!</v>
      </c>
      <c r="S121" s="45" t="str">
        <f t="shared" si="12"/>
        <v>C</v>
      </c>
      <c r="T121" s="45">
        <f t="shared" si="16"/>
        <v>16.73</v>
      </c>
      <c r="U121" s="45">
        <f t="shared" si="13"/>
        <v>0</v>
      </c>
      <c r="V121" s="45">
        <f>IF(N121&lt;&gt;0,IF(N121=SVS,0,IF(N121=SVSg,0,IF(N121=Stundenverrechnungssatz!G162,0,IF(N121=Stundenverrechnungssatz!I162,0,IF(N121=Stundenverrechnungssatz!K162,0,IF(N121=Stundenverrechnungssatz!M162,0,1)))))))</f>
        <v>0</v>
      </c>
    </row>
    <row r="122" spans="1:22" s="46" customFormat="1" ht="15" customHeight="1">
      <c r="A122" s="62">
        <v>116</v>
      </c>
      <c r="B122" s="123">
        <v>1</v>
      </c>
      <c r="C122" s="59" t="s">
        <v>475</v>
      </c>
      <c r="D122" s="59"/>
      <c r="E122" s="59" t="s">
        <v>491</v>
      </c>
      <c r="F122" s="51">
        <v>111</v>
      </c>
      <c r="G122" s="51" t="s">
        <v>494</v>
      </c>
      <c r="H122" s="51" t="s">
        <v>349</v>
      </c>
      <c r="I122" s="70">
        <v>4.82</v>
      </c>
      <c r="J122" s="169"/>
      <c r="K122" s="238" t="s">
        <v>34</v>
      </c>
      <c r="L122" s="161"/>
      <c r="M122" s="126">
        <v>251.61</v>
      </c>
      <c r="N122" s="162">
        <f t="shared" si="9"/>
        <v>16.73</v>
      </c>
      <c r="O122" s="163" t="str">
        <f t="shared" si="10"/>
        <v/>
      </c>
      <c r="P122" s="127">
        <f t="shared" si="11"/>
        <v>1212.7602000000002</v>
      </c>
      <c r="Q122" s="127" t="e">
        <f t="shared" si="14"/>
        <v>#VALUE!</v>
      </c>
      <c r="R122" s="127" t="e">
        <f t="shared" si="15"/>
        <v>#VALUE!</v>
      </c>
      <c r="S122" s="45" t="str">
        <f t="shared" si="12"/>
        <v>C</v>
      </c>
      <c r="T122" s="45">
        <f t="shared" si="16"/>
        <v>16.73</v>
      </c>
      <c r="U122" s="45">
        <f t="shared" si="13"/>
        <v>0</v>
      </c>
      <c r="V122" s="45">
        <f>IF(N122&lt;&gt;0,IF(N122=SVS,0,IF(N122=SVSg,0,IF(N122=Stundenverrechnungssatz!G163,0,IF(N122=Stundenverrechnungssatz!I163,0,IF(N122=Stundenverrechnungssatz!K163,0,IF(N122=Stundenverrechnungssatz!M163,0,1)))))))</f>
        <v>0</v>
      </c>
    </row>
    <row r="123" spans="1:22" s="46" customFormat="1" ht="15" customHeight="1">
      <c r="A123" s="123">
        <v>117</v>
      </c>
      <c r="B123" s="123">
        <v>1</v>
      </c>
      <c r="C123" s="59" t="s">
        <v>475</v>
      </c>
      <c r="D123" s="59"/>
      <c r="E123" s="59" t="s">
        <v>491</v>
      </c>
      <c r="F123" s="51">
        <v>112</v>
      </c>
      <c r="G123" s="51" t="s">
        <v>44</v>
      </c>
      <c r="H123" s="51" t="s">
        <v>477</v>
      </c>
      <c r="I123" s="70">
        <v>25.67</v>
      </c>
      <c r="J123" s="169"/>
      <c r="K123" s="238" t="s">
        <v>52</v>
      </c>
      <c r="L123" s="161"/>
      <c r="M123" s="126">
        <v>100.64</v>
      </c>
      <c r="N123" s="162">
        <f t="shared" si="9"/>
        <v>16.73</v>
      </c>
      <c r="O123" s="163" t="str">
        <f t="shared" si="10"/>
        <v/>
      </c>
      <c r="P123" s="127">
        <f t="shared" si="11"/>
        <v>2583.4288000000001</v>
      </c>
      <c r="Q123" s="127" t="e">
        <f t="shared" si="14"/>
        <v>#VALUE!</v>
      </c>
      <c r="R123" s="127" t="e">
        <f t="shared" si="15"/>
        <v>#VALUE!</v>
      </c>
      <c r="S123" s="45" t="str">
        <f t="shared" si="12"/>
        <v>A</v>
      </c>
      <c r="T123" s="45">
        <f t="shared" si="16"/>
        <v>16.73</v>
      </c>
      <c r="U123" s="45">
        <f t="shared" si="13"/>
        <v>0</v>
      </c>
      <c r="V123" s="45">
        <f>IF(N123&lt;&gt;0,IF(N123=SVS,0,IF(N123=SVSg,0,IF(N123=Stundenverrechnungssatz!G164,0,IF(N123=Stundenverrechnungssatz!I164,0,IF(N123=Stundenverrechnungssatz!K164,0,IF(N123=Stundenverrechnungssatz!M164,0,1)))))))</f>
        <v>0</v>
      </c>
    </row>
    <row r="124" spans="1:22" s="47" customFormat="1" ht="15" customHeight="1">
      <c r="A124" s="62">
        <v>118</v>
      </c>
      <c r="B124" s="123">
        <v>1</v>
      </c>
      <c r="C124" s="59" t="s">
        <v>475</v>
      </c>
      <c r="D124" s="59"/>
      <c r="E124" s="59" t="s">
        <v>491</v>
      </c>
      <c r="F124" s="51" t="s">
        <v>495</v>
      </c>
      <c r="G124" s="51" t="s">
        <v>496</v>
      </c>
      <c r="H124" s="51" t="s">
        <v>477</v>
      </c>
      <c r="I124" s="70">
        <v>8.4700000000000006</v>
      </c>
      <c r="J124" s="169"/>
      <c r="K124" s="238" t="s">
        <v>90</v>
      </c>
      <c r="L124" s="161"/>
      <c r="M124" s="126">
        <v>50.32</v>
      </c>
      <c r="N124" s="162">
        <f t="shared" si="9"/>
        <v>16.73</v>
      </c>
      <c r="O124" s="163" t="str">
        <f t="shared" si="10"/>
        <v/>
      </c>
      <c r="P124" s="127">
        <f t="shared" si="11"/>
        <v>426.21040000000005</v>
      </c>
      <c r="Q124" s="127" t="e">
        <f t="shared" si="14"/>
        <v>#VALUE!</v>
      </c>
      <c r="R124" s="127" t="e">
        <f t="shared" si="15"/>
        <v>#VALUE!</v>
      </c>
      <c r="S124" s="45" t="str">
        <f t="shared" si="12"/>
        <v>T</v>
      </c>
      <c r="T124" s="45">
        <f t="shared" si="16"/>
        <v>16.73</v>
      </c>
      <c r="U124" s="45">
        <f t="shared" si="13"/>
        <v>0</v>
      </c>
      <c r="V124" s="45">
        <f>IF(N124&lt;&gt;0,IF(N124=SVS,0,IF(N124=SVSg,0,IF(N124=Stundenverrechnungssatz!G165,0,IF(N124=Stundenverrechnungssatz!I165,0,IF(N124=Stundenverrechnungssatz!K165,0,IF(N124=Stundenverrechnungssatz!M165,0,1)))))))</f>
        <v>0</v>
      </c>
    </row>
    <row r="125" spans="1:22" s="47" customFormat="1" ht="15" customHeight="1">
      <c r="A125" s="123">
        <v>119</v>
      </c>
      <c r="B125" s="123">
        <v>1</v>
      </c>
      <c r="C125" s="59" t="s">
        <v>475</v>
      </c>
      <c r="D125" s="59"/>
      <c r="E125" s="59" t="s">
        <v>491</v>
      </c>
      <c r="F125" s="51" t="s">
        <v>497</v>
      </c>
      <c r="G125" s="51" t="s">
        <v>496</v>
      </c>
      <c r="H125" s="51" t="s">
        <v>477</v>
      </c>
      <c r="I125" s="70">
        <v>6.73</v>
      </c>
      <c r="J125" s="169"/>
      <c r="K125" s="238" t="s">
        <v>90</v>
      </c>
      <c r="L125" s="161"/>
      <c r="M125" s="126">
        <v>50.32</v>
      </c>
      <c r="N125" s="162">
        <f t="shared" si="9"/>
        <v>16.73</v>
      </c>
      <c r="O125" s="163" t="str">
        <f t="shared" si="10"/>
        <v/>
      </c>
      <c r="P125" s="127">
        <f t="shared" si="11"/>
        <v>338.65360000000004</v>
      </c>
      <c r="Q125" s="127" t="e">
        <f t="shared" si="14"/>
        <v>#VALUE!</v>
      </c>
      <c r="R125" s="127" t="e">
        <f t="shared" si="15"/>
        <v>#VALUE!</v>
      </c>
      <c r="S125" s="45" t="str">
        <f t="shared" si="12"/>
        <v>T</v>
      </c>
      <c r="T125" s="45">
        <f t="shared" si="16"/>
        <v>16.73</v>
      </c>
      <c r="U125" s="45">
        <f t="shared" si="13"/>
        <v>0</v>
      </c>
      <c r="V125" s="45">
        <f>IF(N125&lt;&gt;0,IF(N125=SVS,0,IF(N125=SVSg,0,IF(N125=Stundenverrechnungssatz!G166,0,IF(N125=Stundenverrechnungssatz!I166,0,IF(N125=Stundenverrechnungssatz!K166,0,IF(N125=Stundenverrechnungssatz!M166,0,1)))))))</f>
        <v>0</v>
      </c>
    </row>
    <row r="126" spans="1:22" s="47" customFormat="1" ht="15" customHeight="1">
      <c r="A126" s="62">
        <v>120</v>
      </c>
      <c r="B126" s="123">
        <v>1</v>
      </c>
      <c r="C126" s="59" t="s">
        <v>475</v>
      </c>
      <c r="D126" s="59"/>
      <c r="E126" s="59" t="s">
        <v>491</v>
      </c>
      <c r="F126" s="51">
        <v>114</v>
      </c>
      <c r="G126" s="51" t="s">
        <v>403</v>
      </c>
      <c r="H126" s="51" t="s">
        <v>349</v>
      </c>
      <c r="I126" s="70">
        <v>27.98</v>
      </c>
      <c r="J126" s="169"/>
      <c r="K126" s="238" t="s">
        <v>76</v>
      </c>
      <c r="L126" s="161"/>
      <c r="M126" s="126">
        <v>100.64</v>
      </c>
      <c r="N126" s="162">
        <f t="shared" si="9"/>
        <v>16.73</v>
      </c>
      <c r="O126" s="163" t="str">
        <f t="shared" si="10"/>
        <v/>
      </c>
      <c r="P126" s="127">
        <f t="shared" si="11"/>
        <v>2815.9072000000001</v>
      </c>
      <c r="Q126" s="127" t="e">
        <f t="shared" si="14"/>
        <v>#VALUE!</v>
      </c>
      <c r="R126" s="127" t="e">
        <f t="shared" si="15"/>
        <v>#VALUE!</v>
      </c>
      <c r="S126" s="45" t="str">
        <f t="shared" si="12"/>
        <v>F</v>
      </c>
      <c r="T126" s="45">
        <f t="shared" si="16"/>
        <v>16.73</v>
      </c>
      <c r="U126" s="45">
        <f t="shared" si="13"/>
        <v>0</v>
      </c>
      <c r="V126" s="45">
        <f>IF(N126&lt;&gt;0,IF(N126=SVS,0,IF(N126=SVSg,0,IF(N126=Stundenverrechnungssatz!G167,0,IF(N126=Stundenverrechnungssatz!I167,0,IF(N126=Stundenverrechnungssatz!K167,0,IF(N126=Stundenverrechnungssatz!M167,0,1)))))))</f>
        <v>0</v>
      </c>
    </row>
    <row r="127" spans="1:22" s="47" customFormat="1" ht="15" customHeight="1">
      <c r="A127" s="123">
        <v>121</v>
      </c>
      <c r="B127" s="123">
        <v>1</v>
      </c>
      <c r="C127" s="59" t="s">
        <v>475</v>
      </c>
      <c r="D127" s="59"/>
      <c r="E127" s="59" t="s">
        <v>491</v>
      </c>
      <c r="F127" s="51">
        <v>115</v>
      </c>
      <c r="G127" s="51" t="s">
        <v>403</v>
      </c>
      <c r="H127" s="51" t="s">
        <v>349</v>
      </c>
      <c r="I127" s="70">
        <v>52.84</v>
      </c>
      <c r="J127" s="169"/>
      <c r="K127" s="238" t="s">
        <v>76</v>
      </c>
      <c r="L127" s="161"/>
      <c r="M127" s="126">
        <v>100.64</v>
      </c>
      <c r="N127" s="162">
        <f t="shared" si="9"/>
        <v>16.73</v>
      </c>
      <c r="O127" s="163" t="str">
        <f t="shared" si="10"/>
        <v/>
      </c>
      <c r="P127" s="127">
        <f t="shared" si="11"/>
        <v>5317.8176000000003</v>
      </c>
      <c r="Q127" s="127" t="e">
        <f t="shared" si="14"/>
        <v>#VALUE!</v>
      </c>
      <c r="R127" s="127" t="e">
        <f t="shared" si="15"/>
        <v>#VALUE!</v>
      </c>
      <c r="S127" s="45" t="str">
        <f t="shared" si="12"/>
        <v>F</v>
      </c>
      <c r="T127" s="45">
        <f t="shared" si="16"/>
        <v>16.73</v>
      </c>
      <c r="U127" s="45">
        <f t="shared" si="13"/>
        <v>0</v>
      </c>
      <c r="V127" s="45">
        <f>IF(N127&lt;&gt;0,IF(N127=SVS,0,IF(N127=SVSg,0,IF(N127=Stundenverrechnungssatz!G168,0,IF(N127=Stundenverrechnungssatz!I168,0,IF(N127=Stundenverrechnungssatz!K168,0,IF(N127=Stundenverrechnungssatz!M168,0,1)))))))</f>
        <v>0</v>
      </c>
    </row>
    <row r="128" spans="1:22" s="47" customFormat="1" ht="15" customHeight="1">
      <c r="A128" s="62">
        <v>122</v>
      </c>
      <c r="B128" s="123">
        <v>1</v>
      </c>
      <c r="C128" s="59" t="s">
        <v>475</v>
      </c>
      <c r="D128" s="59"/>
      <c r="E128" s="59" t="s">
        <v>491</v>
      </c>
      <c r="F128" s="51">
        <v>116</v>
      </c>
      <c r="G128" s="51" t="s">
        <v>403</v>
      </c>
      <c r="H128" s="51" t="s">
        <v>477</v>
      </c>
      <c r="I128" s="70">
        <v>11.5</v>
      </c>
      <c r="J128" s="169"/>
      <c r="K128" s="238" t="s">
        <v>76</v>
      </c>
      <c r="L128" s="161"/>
      <c r="M128" s="126">
        <v>100.64</v>
      </c>
      <c r="N128" s="162">
        <f t="shared" si="9"/>
        <v>16.73</v>
      </c>
      <c r="O128" s="163" t="str">
        <f t="shared" si="10"/>
        <v/>
      </c>
      <c r="P128" s="127">
        <f t="shared" si="11"/>
        <v>1157.3599999999999</v>
      </c>
      <c r="Q128" s="127" t="e">
        <f t="shared" si="14"/>
        <v>#VALUE!</v>
      </c>
      <c r="R128" s="127" t="e">
        <f t="shared" si="15"/>
        <v>#VALUE!</v>
      </c>
      <c r="S128" s="45" t="str">
        <f t="shared" si="12"/>
        <v>F</v>
      </c>
      <c r="T128" s="45">
        <f t="shared" si="16"/>
        <v>16.73</v>
      </c>
      <c r="U128" s="45">
        <f t="shared" si="13"/>
        <v>0</v>
      </c>
      <c r="V128" s="45">
        <f>IF(N128&lt;&gt;0,IF(N128=SVS,0,IF(N128=SVSg,0,IF(N128=Stundenverrechnungssatz!G169,0,IF(N128=Stundenverrechnungssatz!I169,0,IF(N128=Stundenverrechnungssatz!K169,0,IF(N128=Stundenverrechnungssatz!M169,0,1)))))))</f>
        <v>0</v>
      </c>
    </row>
    <row r="129" spans="1:22" s="47" customFormat="1" ht="15" customHeight="1">
      <c r="A129" s="123">
        <v>123</v>
      </c>
      <c r="B129" s="123">
        <v>1</v>
      </c>
      <c r="C129" s="59" t="s">
        <v>475</v>
      </c>
      <c r="D129" s="59"/>
      <c r="E129" s="59" t="s">
        <v>491</v>
      </c>
      <c r="F129" s="51">
        <v>117</v>
      </c>
      <c r="G129" s="51" t="s">
        <v>44</v>
      </c>
      <c r="H129" s="51" t="s">
        <v>349</v>
      </c>
      <c r="I129" s="70">
        <v>18</v>
      </c>
      <c r="J129" s="169"/>
      <c r="K129" s="238" t="s">
        <v>52</v>
      </c>
      <c r="L129" s="161"/>
      <c r="M129" s="126">
        <v>100.64</v>
      </c>
      <c r="N129" s="162">
        <f t="shared" si="9"/>
        <v>16.73</v>
      </c>
      <c r="O129" s="163" t="str">
        <f t="shared" si="10"/>
        <v/>
      </c>
      <c r="P129" s="127">
        <f t="shared" si="11"/>
        <v>1811.52</v>
      </c>
      <c r="Q129" s="127" t="e">
        <f t="shared" si="14"/>
        <v>#VALUE!</v>
      </c>
      <c r="R129" s="127" t="e">
        <f t="shared" si="15"/>
        <v>#VALUE!</v>
      </c>
      <c r="S129" s="45" t="str">
        <f t="shared" si="12"/>
        <v>A</v>
      </c>
      <c r="T129" s="45">
        <f t="shared" si="16"/>
        <v>16.73</v>
      </c>
      <c r="U129" s="45">
        <f t="shared" si="13"/>
        <v>0</v>
      </c>
      <c r="V129" s="45">
        <f>IF(N129&lt;&gt;0,IF(N129=SVS,0,IF(N129=SVSg,0,IF(N129=Stundenverrechnungssatz!G170,0,IF(N129=Stundenverrechnungssatz!I170,0,IF(N129=Stundenverrechnungssatz!K170,0,IF(N129=Stundenverrechnungssatz!M170,0,1)))))))</f>
        <v>0</v>
      </c>
    </row>
    <row r="130" spans="1:22" s="47" customFormat="1" ht="15" customHeight="1">
      <c r="A130" s="62">
        <v>124</v>
      </c>
      <c r="B130" s="123">
        <v>1</v>
      </c>
      <c r="C130" s="59" t="s">
        <v>475</v>
      </c>
      <c r="D130" s="59"/>
      <c r="E130" s="59" t="s">
        <v>491</v>
      </c>
      <c r="F130" s="51">
        <v>118</v>
      </c>
      <c r="G130" s="51" t="s">
        <v>44</v>
      </c>
      <c r="H130" s="51" t="s">
        <v>349</v>
      </c>
      <c r="I130" s="70">
        <v>14.66</v>
      </c>
      <c r="J130" s="169"/>
      <c r="K130" s="238" t="s">
        <v>52</v>
      </c>
      <c r="L130" s="161"/>
      <c r="M130" s="126">
        <v>100.64</v>
      </c>
      <c r="N130" s="162">
        <f t="shared" si="9"/>
        <v>16.73</v>
      </c>
      <c r="O130" s="163" t="str">
        <f t="shared" si="10"/>
        <v/>
      </c>
      <c r="P130" s="127">
        <f t="shared" si="11"/>
        <v>1475.3824</v>
      </c>
      <c r="Q130" s="127" t="e">
        <f t="shared" si="14"/>
        <v>#VALUE!</v>
      </c>
      <c r="R130" s="127" t="e">
        <f t="shared" si="15"/>
        <v>#VALUE!</v>
      </c>
      <c r="S130" s="45" t="str">
        <f t="shared" si="12"/>
        <v>A</v>
      </c>
      <c r="T130" s="45">
        <f t="shared" si="16"/>
        <v>16.73</v>
      </c>
      <c r="U130" s="45">
        <f t="shared" si="13"/>
        <v>0</v>
      </c>
      <c r="V130" s="45">
        <f>IF(N130&lt;&gt;0,IF(N130=SVS,0,IF(N130=SVSg,0,IF(N130=Stundenverrechnungssatz!G171,0,IF(N130=Stundenverrechnungssatz!I171,0,IF(N130=Stundenverrechnungssatz!K171,0,IF(N130=Stundenverrechnungssatz!M171,0,1)))))))</f>
        <v>0</v>
      </c>
    </row>
    <row r="131" spans="1:22" s="47" customFormat="1" ht="15" customHeight="1">
      <c r="A131" s="123">
        <v>125</v>
      </c>
      <c r="B131" s="123">
        <v>1</v>
      </c>
      <c r="C131" s="59" t="s">
        <v>475</v>
      </c>
      <c r="D131" s="59"/>
      <c r="E131" s="59" t="s">
        <v>491</v>
      </c>
      <c r="F131" s="51">
        <v>119</v>
      </c>
      <c r="G131" s="51" t="s">
        <v>490</v>
      </c>
      <c r="H131" s="51" t="s">
        <v>349</v>
      </c>
      <c r="I131" s="70">
        <v>14.39</v>
      </c>
      <c r="J131" s="169"/>
      <c r="K131" s="238" t="s">
        <v>86</v>
      </c>
      <c r="L131" s="161"/>
      <c r="M131" s="126">
        <v>100.64</v>
      </c>
      <c r="N131" s="162">
        <f t="shared" si="9"/>
        <v>16.73</v>
      </c>
      <c r="O131" s="163" t="str">
        <f t="shared" si="10"/>
        <v/>
      </c>
      <c r="P131" s="127">
        <f t="shared" si="11"/>
        <v>1448.2096000000001</v>
      </c>
      <c r="Q131" s="127" t="e">
        <f t="shared" si="14"/>
        <v>#VALUE!</v>
      </c>
      <c r="R131" s="127" t="e">
        <f t="shared" si="15"/>
        <v>#VALUE!</v>
      </c>
      <c r="S131" s="45" t="str">
        <f t="shared" si="12"/>
        <v>K</v>
      </c>
      <c r="T131" s="45">
        <f t="shared" si="16"/>
        <v>16.73</v>
      </c>
      <c r="U131" s="45">
        <f t="shared" si="13"/>
        <v>0</v>
      </c>
      <c r="V131" s="45">
        <f>IF(N131&lt;&gt;0,IF(N131=SVS,0,IF(N131=SVSg,0,IF(N131=Stundenverrechnungssatz!G172,0,IF(N131=Stundenverrechnungssatz!I172,0,IF(N131=Stundenverrechnungssatz!K172,0,IF(N131=Stundenverrechnungssatz!M172,0,1)))))))</f>
        <v>0</v>
      </c>
    </row>
    <row r="132" spans="1:22" s="47" customFormat="1" ht="15" customHeight="1">
      <c r="A132" s="62">
        <v>126</v>
      </c>
      <c r="B132" s="123">
        <v>1</v>
      </c>
      <c r="C132" s="59" t="s">
        <v>475</v>
      </c>
      <c r="D132" s="59"/>
      <c r="E132" s="59" t="s">
        <v>491</v>
      </c>
      <c r="F132" s="51">
        <v>120</v>
      </c>
      <c r="G132" s="51" t="s">
        <v>44</v>
      </c>
      <c r="H132" s="51" t="s">
        <v>349</v>
      </c>
      <c r="I132" s="70">
        <v>16.100000000000001</v>
      </c>
      <c r="J132" s="169"/>
      <c r="K132" s="238" t="s">
        <v>52</v>
      </c>
      <c r="L132" s="161"/>
      <c r="M132" s="126">
        <v>100.64</v>
      </c>
      <c r="N132" s="162">
        <f t="shared" si="9"/>
        <v>16.73</v>
      </c>
      <c r="O132" s="163" t="str">
        <f t="shared" si="10"/>
        <v/>
      </c>
      <c r="P132" s="127">
        <f t="shared" si="11"/>
        <v>1620.3040000000001</v>
      </c>
      <c r="Q132" s="127" t="e">
        <f t="shared" si="14"/>
        <v>#VALUE!</v>
      </c>
      <c r="R132" s="127" t="e">
        <f t="shared" si="15"/>
        <v>#VALUE!</v>
      </c>
      <c r="S132" s="45" t="str">
        <f t="shared" si="12"/>
        <v>A</v>
      </c>
      <c r="T132" s="45">
        <f t="shared" si="16"/>
        <v>16.73</v>
      </c>
      <c r="U132" s="45">
        <f t="shared" si="13"/>
        <v>0</v>
      </c>
      <c r="V132" s="45">
        <f>IF(N132&lt;&gt;0,IF(N132=SVS,0,IF(N132=SVSg,0,IF(N132=Stundenverrechnungssatz!G173,0,IF(N132=Stundenverrechnungssatz!I173,0,IF(N132=Stundenverrechnungssatz!K173,0,IF(N132=Stundenverrechnungssatz!M173,0,1)))))))</f>
        <v>0</v>
      </c>
    </row>
    <row r="133" spans="1:22" s="47" customFormat="1" ht="15" customHeight="1">
      <c r="A133" s="123">
        <v>127</v>
      </c>
      <c r="B133" s="123">
        <v>1</v>
      </c>
      <c r="C133" s="59" t="s">
        <v>475</v>
      </c>
      <c r="D133" s="59"/>
      <c r="E133" s="59" t="s">
        <v>491</v>
      </c>
      <c r="F133" s="51">
        <v>121</v>
      </c>
      <c r="G133" s="51" t="s">
        <v>496</v>
      </c>
      <c r="H133" s="51" t="s">
        <v>349</v>
      </c>
      <c r="I133" s="70">
        <v>2.5499999999999998</v>
      </c>
      <c r="J133" s="169"/>
      <c r="K133" s="238" t="s">
        <v>93</v>
      </c>
      <c r="L133" s="161"/>
      <c r="M133" s="126">
        <v>4</v>
      </c>
      <c r="N133" s="162">
        <f t="shared" si="9"/>
        <v>16.73</v>
      </c>
      <c r="O133" s="163" t="str">
        <f t="shared" si="10"/>
        <v/>
      </c>
      <c r="P133" s="127">
        <f t="shared" si="11"/>
        <v>10.199999999999999</v>
      </c>
      <c r="Q133" s="127" t="e">
        <f t="shared" si="14"/>
        <v>#VALUE!</v>
      </c>
      <c r="R133" s="127" t="e">
        <f t="shared" si="15"/>
        <v>#VALUE!</v>
      </c>
      <c r="S133" s="45" t="str">
        <f t="shared" si="12"/>
        <v>T</v>
      </c>
      <c r="T133" s="45">
        <f t="shared" si="16"/>
        <v>16.73</v>
      </c>
      <c r="U133" s="45">
        <f t="shared" si="13"/>
        <v>0</v>
      </c>
      <c r="V133" s="45">
        <f>IF(N133&lt;&gt;0,IF(N133=SVS,0,IF(N133=SVSg,0,IF(N133=Stundenverrechnungssatz!G174,0,IF(N133=Stundenverrechnungssatz!I174,0,IF(N133=Stundenverrechnungssatz!K174,0,IF(N133=Stundenverrechnungssatz!M174,0,1)))))))</f>
        <v>0</v>
      </c>
    </row>
    <row r="134" spans="1:22" s="47" customFormat="1" ht="15" customHeight="1">
      <c r="A134" s="62">
        <v>128</v>
      </c>
      <c r="B134" s="123">
        <v>1</v>
      </c>
      <c r="C134" s="59" t="s">
        <v>475</v>
      </c>
      <c r="D134" s="59"/>
      <c r="E134" s="59" t="s">
        <v>491</v>
      </c>
      <c r="F134" s="51">
        <v>122</v>
      </c>
      <c r="G134" s="51" t="s">
        <v>44</v>
      </c>
      <c r="H134" s="51" t="s">
        <v>349</v>
      </c>
      <c r="I134" s="70">
        <v>17.899999999999999</v>
      </c>
      <c r="J134" s="169"/>
      <c r="K134" s="238" t="s">
        <v>52</v>
      </c>
      <c r="L134" s="161"/>
      <c r="M134" s="126">
        <v>100.64</v>
      </c>
      <c r="N134" s="162">
        <f t="shared" si="9"/>
        <v>16.73</v>
      </c>
      <c r="O134" s="163" t="str">
        <f t="shared" si="10"/>
        <v/>
      </c>
      <c r="P134" s="127">
        <f t="shared" si="11"/>
        <v>1801.4559999999999</v>
      </c>
      <c r="Q134" s="127" t="e">
        <f t="shared" si="14"/>
        <v>#VALUE!</v>
      </c>
      <c r="R134" s="127" t="e">
        <f t="shared" si="15"/>
        <v>#VALUE!</v>
      </c>
      <c r="S134" s="45" t="str">
        <f t="shared" si="12"/>
        <v>A</v>
      </c>
      <c r="T134" s="45">
        <f t="shared" si="16"/>
        <v>16.73</v>
      </c>
      <c r="U134" s="45">
        <f t="shared" si="13"/>
        <v>0</v>
      </c>
      <c r="V134" s="45">
        <f>IF(N134&lt;&gt;0,IF(N134=SVS,0,IF(N134=SVSg,0,IF(N134=Stundenverrechnungssatz!G175,0,IF(N134=Stundenverrechnungssatz!I175,0,IF(N134=Stundenverrechnungssatz!K175,0,IF(N134=Stundenverrechnungssatz!M175,0,1)))))))</f>
        <v>0</v>
      </c>
    </row>
    <row r="135" spans="1:22" s="47" customFormat="1" ht="15" customHeight="1">
      <c r="A135" s="123">
        <v>129</v>
      </c>
      <c r="B135" s="123">
        <v>1</v>
      </c>
      <c r="C135" s="59" t="s">
        <v>475</v>
      </c>
      <c r="D135" s="59"/>
      <c r="E135" s="59" t="s">
        <v>491</v>
      </c>
      <c r="F135" s="51">
        <v>123</v>
      </c>
      <c r="G135" s="51" t="s">
        <v>496</v>
      </c>
      <c r="H135" s="51" t="s">
        <v>349</v>
      </c>
      <c r="I135" s="70">
        <v>3.08</v>
      </c>
      <c r="J135" s="169"/>
      <c r="K135" s="238" t="s">
        <v>93</v>
      </c>
      <c r="L135" s="161"/>
      <c r="M135" s="126">
        <v>4</v>
      </c>
      <c r="N135" s="162">
        <f t="shared" ref="N135:N198" si="17">SVS</f>
        <v>16.73</v>
      </c>
      <c r="O135" s="163" t="str">
        <f t="shared" ref="O135:O198" si="18">IF(VLOOKUP(K135,Vorgaben,4,FALSE)=0,"",VLOOKUP(K135,Vorgaben,4,FALSE))</f>
        <v/>
      </c>
      <c r="P135" s="127">
        <f t="shared" ref="P135:P198" si="19">I135*M135</f>
        <v>12.32</v>
      </c>
      <c r="Q135" s="127" t="e">
        <f t="shared" si="14"/>
        <v>#VALUE!</v>
      </c>
      <c r="R135" s="127" t="e">
        <f t="shared" si="15"/>
        <v>#VALUE!</v>
      </c>
      <c r="S135" s="45" t="str">
        <f t="shared" ref="S135:S198" si="20">LEFT(K135,1)</f>
        <v>T</v>
      </c>
      <c r="T135" s="45">
        <f t="shared" si="16"/>
        <v>16.73</v>
      </c>
      <c r="U135" s="45">
        <f t="shared" ref="U135:U198" si="21">IF(J135="x",I135,0)</f>
        <v>0</v>
      </c>
      <c r="V135" s="45">
        <f>IF(N135&lt;&gt;0,IF(N135=SVS,0,IF(N135=SVSg,0,IF(N135=Stundenverrechnungssatz!G176,0,IF(N135=Stundenverrechnungssatz!I176,0,IF(N135=Stundenverrechnungssatz!K176,0,IF(N135=Stundenverrechnungssatz!M176,0,1)))))))</f>
        <v>0</v>
      </c>
    </row>
    <row r="136" spans="1:22" s="47" customFormat="1" ht="15" customHeight="1">
      <c r="A136" s="62">
        <v>130</v>
      </c>
      <c r="B136" s="123">
        <v>1</v>
      </c>
      <c r="C136" s="59" t="s">
        <v>475</v>
      </c>
      <c r="D136" s="59"/>
      <c r="E136" s="59" t="s">
        <v>491</v>
      </c>
      <c r="F136" s="51">
        <v>124</v>
      </c>
      <c r="G136" s="51" t="s">
        <v>287</v>
      </c>
      <c r="H136" s="51" t="s">
        <v>349</v>
      </c>
      <c r="I136" s="70">
        <v>11.95</v>
      </c>
      <c r="J136" s="169"/>
      <c r="K136" s="238" t="s">
        <v>93</v>
      </c>
      <c r="L136" s="161"/>
      <c r="M136" s="126">
        <v>4</v>
      </c>
      <c r="N136" s="162">
        <f t="shared" si="17"/>
        <v>16.73</v>
      </c>
      <c r="O136" s="163" t="str">
        <f t="shared" si="18"/>
        <v/>
      </c>
      <c r="P136" s="127">
        <f t="shared" si="19"/>
        <v>47.8</v>
      </c>
      <c r="Q136" s="127" t="e">
        <f t="shared" ref="Q136:Q199" si="22">P136/O136</f>
        <v>#VALUE!</v>
      </c>
      <c r="R136" s="127" t="e">
        <f t="shared" ref="R136:R199" si="23">Q136*N136</f>
        <v>#VALUE!</v>
      </c>
      <c r="S136" s="45" t="str">
        <f t="shared" si="20"/>
        <v>T</v>
      </c>
      <c r="T136" s="45">
        <f t="shared" ref="T136:T199" si="24">IF(N136=SVS,N136,"")</f>
        <v>16.73</v>
      </c>
      <c r="U136" s="45">
        <f t="shared" si="21"/>
        <v>0</v>
      </c>
      <c r="V136" s="45">
        <f>IF(N136&lt;&gt;0,IF(N136=SVS,0,IF(N136=SVSg,0,IF(N136=Stundenverrechnungssatz!G177,0,IF(N136=Stundenverrechnungssatz!I177,0,IF(N136=Stundenverrechnungssatz!K177,0,IF(N136=Stundenverrechnungssatz!M177,0,1)))))))</f>
        <v>0</v>
      </c>
    </row>
    <row r="137" spans="1:22" s="46" customFormat="1" ht="15" customHeight="1">
      <c r="A137" s="123">
        <v>131</v>
      </c>
      <c r="B137" s="123">
        <v>1</v>
      </c>
      <c r="C137" s="59" t="s">
        <v>475</v>
      </c>
      <c r="D137" s="59"/>
      <c r="E137" s="59" t="s">
        <v>491</v>
      </c>
      <c r="F137" s="51">
        <v>125</v>
      </c>
      <c r="G137" s="51" t="s">
        <v>44</v>
      </c>
      <c r="H137" s="51" t="s">
        <v>349</v>
      </c>
      <c r="I137" s="70">
        <v>21.57</v>
      </c>
      <c r="J137" s="169"/>
      <c r="K137" s="238" t="s">
        <v>52</v>
      </c>
      <c r="L137" s="161"/>
      <c r="M137" s="126">
        <v>100.64</v>
      </c>
      <c r="N137" s="162">
        <f t="shared" si="17"/>
        <v>16.73</v>
      </c>
      <c r="O137" s="163" t="str">
        <f t="shared" si="18"/>
        <v/>
      </c>
      <c r="P137" s="127">
        <f t="shared" si="19"/>
        <v>2170.8047999999999</v>
      </c>
      <c r="Q137" s="127" t="e">
        <f t="shared" si="22"/>
        <v>#VALUE!</v>
      </c>
      <c r="R137" s="127" t="e">
        <f t="shared" si="23"/>
        <v>#VALUE!</v>
      </c>
      <c r="S137" s="45" t="str">
        <f t="shared" si="20"/>
        <v>A</v>
      </c>
      <c r="T137" s="45">
        <f t="shared" si="24"/>
        <v>16.73</v>
      </c>
      <c r="U137" s="45">
        <f t="shared" si="21"/>
        <v>0</v>
      </c>
      <c r="V137" s="45">
        <f>IF(N137&lt;&gt;0,IF(N137=SVS,0,IF(N137=SVSg,0,IF(N137=Stundenverrechnungssatz!G178,0,IF(N137=Stundenverrechnungssatz!I178,0,IF(N137=Stundenverrechnungssatz!K178,0,IF(N137=Stundenverrechnungssatz!M178,0,1)))))))</f>
        <v>0</v>
      </c>
    </row>
    <row r="138" spans="1:22" s="46" customFormat="1" ht="15" customHeight="1">
      <c r="A138" s="62">
        <v>132</v>
      </c>
      <c r="B138" s="123">
        <v>1</v>
      </c>
      <c r="C138" s="59" t="s">
        <v>475</v>
      </c>
      <c r="D138" s="59"/>
      <c r="E138" s="59" t="s">
        <v>491</v>
      </c>
      <c r="F138" s="51">
        <v>126</v>
      </c>
      <c r="G138" s="51" t="s">
        <v>44</v>
      </c>
      <c r="H138" s="51" t="s">
        <v>349</v>
      </c>
      <c r="I138" s="70">
        <v>12.54</v>
      </c>
      <c r="J138" s="169"/>
      <c r="K138" s="238" t="s">
        <v>52</v>
      </c>
      <c r="L138" s="161"/>
      <c r="M138" s="126">
        <v>100.64</v>
      </c>
      <c r="N138" s="162">
        <f t="shared" si="17"/>
        <v>16.73</v>
      </c>
      <c r="O138" s="163" t="str">
        <f t="shared" si="18"/>
        <v/>
      </c>
      <c r="P138" s="127">
        <f t="shared" si="19"/>
        <v>1262.0255999999999</v>
      </c>
      <c r="Q138" s="127" t="e">
        <f t="shared" si="22"/>
        <v>#VALUE!</v>
      </c>
      <c r="R138" s="127" t="e">
        <f t="shared" si="23"/>
        <v>#VALUE!</v>
      </c>
      <c r="S138" s="45" t="str">
        <f t="shared" si="20"/>
        <v>A</v>
      </c>
      <c r="T138" s="45">
        <f t="shared" si="24"/>
        <v>16.73</v>
      </c>
      <c r="U138" s="45">
        <f t="shared" si="21"/>
        <v>0</v>
      </c>
      <c r="V138" s="45">
        <f>IF(N138&lt;&gt;0,IF(N138=SVS,0,IF(N138=SVSg,0,IF(N138=Stundenverrechnungssatz!G179,0,IF(N138=Stundenverrechnungssatz!I179,0,IF(N138=Stundenverrechnungssatz!K179,0,IF(N138=Stundenverrechnungssatz!M179,0,1)))))))</f>
        <v>0</v>
      </c>
    </row>
    <row r="139" spans="1:22" s="47" customFormat="1" ht="15" customHeight="1">
      <c r="A139" s="123">
        <v>133</v>
      </c>
      <c r="B139" s="123">
        <v>1</v>
      </c>
      <c r="C139" s="59" t="s">
        <v>475</v>
      </c>
      <c r="D139" s="59"/>
      <c r="E139" s="59" t="s">
        <v>491</v>
      </c>
      <c r="F139" s="51">
        <v>127</v>
      </c>
      <c r="G139" s="51" t="s">
        <v>493</v>
      </c>
      <c r="H139" s="51" t="s">
        <v>349</v>
      </c>
      <c r="I139" s="70">
        <v>4.25</v>
      </c>
      <c r="J139" s="169"/>
      <c r="K139" s="238" t="s">
        <v>34</v>
      </c>
      <c r="L139" s="161"/>
      <c r="M139" s="126">
        <v>251.61</v>
      </c>
      <c r="N139" s="162">
        <f t="shared" si="17"/>
        <v>16.73</v>
      </c>
      <c r="O139" s="163" t="str">
        <f t="shared" si="18"/>
        <v/>
      </c>
      <c r="P139" s="127">
        <f t="shared" si="19"/>
        <v>1069.3425</v>
      </c>
      <c r="Q139" s="127" t="e">
        <f t="shared" si="22"/>
        <v>#VALUE!</v>
      </c>
      <c r="R139" s="127" t="e">
        <f t="shared" si="23"/>
        <v>#VALUE!</v>
      </c>
      <c r="S139" s="45" t="str">
        <f t="shared" si="20"/>
        <v>C</v>
      </c>
      <c r="T139" s="45">
        <f t="shared" si="24"/>
        <v>16.73</v>
      </c>
      <c r="U139" s="45">
        <f t="shared" si="21"/>
        <v>0</v>
      </c>
      <c r="V139" s="45">
        <f>IF(N139&lt;&gt;0,IF(N139=SVS,0,IF(N139=SVSg,0,IF(N139=Stundenverrechnungssatz!G180,0,IF(N139=Stundenverrechnungssatz!I180,0,IF(N139=Stundenverrechnungssatz!K180,0,IF(N139=Stundenverrechnungssatz!M180,0,1)))))))</f>
        <v>0</v>
      </c>
    </row>
    <row r="140" spans="1:22" s="46" customFormat="1" ht="15" customHeight="1">
      <c r="A140" s="62">
        <v>134</v>
      </c>
      <c r="B140" s="123">
        <v>1</v>
      </c>
      <c r="C140" s="59" t="s">
        <v>475</v>
      </c>
      <c r="D140" s="59"/>
      <c r="E140" s="59" t="s">
        <v>491</v>
      </c>
      <c r="F140" s="51">
        <v>128</v>
      </c>
      <c r="G140" s="51" t="s">
        <v>498</v>
      </c>
      <c r="H140" s="51" t="s">
        <v>349</v>
      </c>
      <c r="I140" s="70">
        <v>5.63</v>
      </c>
      <c r="J140" s="169"/>
      <c r="K140" s="238" t="s">
        <v>34</v>
      </c>
      <c r="L140" s="161"/>
      <c r="M140" s="126">
        <v>251.61</v>
      </c>
      <c r="N140" s="162">
        <f t="shared" si="17"/>
        <v>16.73</v>
      </c>
      <c r="O140" s="163" t="str">
        <f t="shared" si="18"/>
        <v/>
      </c>
      <c r="P140" s="127">
        <f t="shared" si="19"/>
        <v>1416.5643</v>
      </c>
      <c r="Q140" s="127" t="e">
        <f t="shared" si="22"/>
        <v>#VALUE!</v>
      </c>
      <c r="R140" s="127" t="e">
        <f t="shared" si="23"/>
        <v>#VALUE!</v>
      </c>
      <c r="S140" s="45" t="str">
        <f t="shared" si="20"/>
        <v>C</v>
      </c>
      <c r="T140" s="45">
        <f t="shared" si="24"/>
        <v>16.73</v>
      </c>
      <c r="U140" s="45">
        <f t="shared" si="21"/>
        <v>0</v>
      </c>
      <c r="V140" s="45">
        <f>IF(N140&lt;&gt;0,IF(N140=SVS,0,IF(N140=SVSg,0,IF(N140=Stundenverrechnungssatz!G181,0,IF(N140=Stundenverrechnungssatz!I181,0,IF(N140=Stundenverrechnungssatz!K181,0,IF(N140=Stundenverrechnungssatz!M181,0,1)))))))</f>
        <v>0</v>
      </c>
    </row>
    <row r="141" spans="1:22" s="47" customFormat="1" ht="15" customHeight="1">
      <c r="A141" s="123">
        <v>135</v>
      </c>
      <c r="B141" s="123">
        <v>1</v>
      </c>
      <c r="C141" s="59" t="s">
        <v>475</v>
      </c>
      <c r="D141" s="59"/>
      <c r="E141" s="59" t="s">
        <v>491</v>
      </c>
      <c r="F141" s="51">
        <v>129</v>
      </c>
      <c r="G141" s="51" t="s">
        <v>499</v>
      </c>
      <c r="H141" s="51" t="s">
        <v>349</v>
      </c>
      <c r="I141" s="70">
        <v>4.68</v>
      </c>
      <c r="J141" s="169"/>
      <c r="K141" s="238" t="s">
        <v>90</v>
      </c>
      <c r="L141" s="161"/>
      <c r="M141" s="126">
        <v>50.32</v>
      </c>
      <c r="N141" s="162">
        <f t="shared" si="17"/>
        <v>16.73</v>
      </c>
      <c r="O141" s="163" t="str">
        <f t="shared" si="18"/>
        <v/>
      </c>
      <c r="P141" s="127">
        <f t="shared" si="19"/>
        <v>235.49759999999998</v>
      </c>
      <c r="Q141" s="127" t="e">
        <f t="shared" si="22"/>
        <v>#VALUE!</v>
      </c>
      <c r="R141" s="127" t="e">
        <f t="shared" si="23"/>
        <v>#VALUE!</v>
      </c>
      <c r="S141" s="45" t="str">
        <f t="shared" si="20"/>
        <v>T</v>
      </c>
      <c r="T141" s="45">
        <f t="shared" si="24"/>
        <v>16.73</v>
      </c>
      <c r="U141" s="45">
        <f t="shared" si="21"/>
        <v>0</v>
      </c>
      <c r="V141" s="45">
        <f>IF(N141&lt;&gt;0,IF(N141=SVS,0,IF(N141=SVSg,0,IF(N141=Stundenverrechnungssatz!G182,0,IF(N141=Stundenverrechnungssatz!I182,0,IF(N141=Stundenverrechnungssatz!K182,0,IF(N141=Stundenverrechnungssatz!M182,0,1)))))))</f>
        <v>0</v>
      </c>
    </row>
    <row r="142" spans="1:22" s="47" customFormat="1" ht="15" customHeight="1">
      <c r="A142" s="62">
        <v>136</v>
      </c>
      <c r="B142" s="123">
        <v>1</v>
      </c>
      <c r="C142" s="59" t="s">
        <v>475</v>
      </c>
      <c r="D142" s="59"/>
      <c r="E142" s="59" t="s">
        <v>491</v>
      </c>
      <c r="F142" s="51">
        <v>130</v>
      </c>
      <c r="G142" s="51" t="s">
        <v>500</v>
      </c>
      <c r="H142" s="51" t="s">
        <v>349</v>
      </c>
      <c r="I142" s="70">
        <v>4.0999999999999996</v>
      </c>
      <c r="J142" s="169"/>
      <c r="K142" s="238" t="s">
        <v>93</v>
      </c>
      <c r="L142" s="161"/>
      <c r="M142" s="126">
        <v>4</v>
      </c>
      <c r="N142" s="162">
        <f t="shared" si="17"/>
        <v>16.73</v>
      </c>
      <c r="O142" s="163" t="str">
        <f t="shared" si="18"/>
        <v/>
      </c>
      <c r="P142" s="127">
        <f t="shared" si="19"/>
        <v>16.399999999999999</v>
      </c>
      <c r="Q142" s="127" t="e">
        <f t="shared" si="22"/>
        <v>#VALUE!</v>
      </c>
      <c r="R142" s="127" t="e">
        <f t="shared" si="23"/>
        <v>#VALUE!</v>
      </c>
      <c r="S142" s="45" t="str">
        <f t="shared" si="20"/>
        <v>T</v>
      </c>
      <c r="T142" s="45">
        <f t="shared" si="24"/>
        <v>16.73</v>
      </c>
      <c r="U142" s="45">
        <f t="shared" si="21"/>
        <v>0</v>
      </c>
      <c r="V142" s="45">
        <f>IF(N142&lt;&gt;0,IF(N142=SVS,0,IF(N142=SVSg,0,IF(N142=Stundenverrechnungssatz!G183,0,IF(N142=Stundenverrechnungssatz!I183,0,IF(N142=Stundenverrechnungssatz!K183,0,IF(N142=Stundenverrechnungssatz!M183,0,1)))))))</f>
        <v>0</v>
      </c>
    </row>
    <row r="143" spans="1:22" s="47" customFormat="1" ht="15" customHeight="1">
      <c r="A143" s="123">
        <v>137</v>
      </c>
      <c r="B143" s="123">
        <v>1</v>
      </c>
      <c r="C143" s="59" t="s">
        <v>475</v>
      </c>
      <c r="D143" s="59"/>
      <c r="E143" s="59" t="s">
        <v>491</v>
      </c>
      <c r="F143" s="51">
        <v>131</v>
      </c>
      <c r="G143" s="51" t="s">
        <v>403</v>
      </c>
      <c r="H143" s="51" t="s">
        <v>477</v>
      </c>
      <c r="I143" s="70">
        <v>27.82</v>
      </c>
      <c r="J143" s="169"/>
      <c r="K143" s="238" t="s">
        <v>76</v>
      </c>
      <c r="L143" s="161"/>
      <c r="M143" s="126">
        <v>100.64</v>
      </c>
      <c r="N143" s="162">
        <f t="shared" si="17"/>
        <v>16.73</v>
      </c>
      <c r="O143" s="163" t="str">
        <f t="shared" si="18"/>
        <v/>
      </c>
      <c r="P143" s="127">
        <f t="shared" si="19"/>
        <v>2799.8047999999999</v>
      </c>
      <c r="Q143" s="127" t="e">
        <f t="shared" si="22"/>
        <v>#VALUE!</v>
      </c>
      <c r="R143" s="127" t="e">
        <f t="shared" si="23"/>
        <v>#VALUE!</v>
      </c>
      <c r="S143" s="45" t="str">
        <f t="shared" si="20"/>
        <v>F</v>
      </c>
      <c r="T143" s="45">
        <f t="shared" si="24"/>
        <v>16.73</v>
      </c>
      <c r="U143" s="45">
        <f t="shared" si="21"/>
        <v>0</v>
      </c>
      <c r="V143" s="45">
        <f>IF(N143&lt;&gt;0,IF(N143=SVS,0,IF(N143=SVSg,0,IF(N143=Stundenverrechnungssatz!G184,0,IF(N143=Stundenverrechnungssatz!I184,0,IF(N143=Stundenverrechnungssatz!K184,0,IF(N143=Stundenverrechnungssatz!M184,0,1)))))))</f>
        <v>0</v>
      </c>
    </row>
    <row r="144" spans="1:22" s="47" customFormat="1" ht="15" customHeight="1">
      <c r="A144" s="62">
        <v>138</v>
      </c>
      <c r="B144" s="123">
        <v>1</v>
      </c>
      <c r="C144" s="59" t="s">
        <v>475</v>
      </c>
      <c r="D144" s="59"/>
      <c r="E144" s="59" t="s">
        <v>491</v>
      </c>
      <c r="F144" s="51">
        <v>132</v>
      </c>
      <c r="G144" s="51" t="s">
        <v>493</v>
      </c>
      <c r="H144" s="51" t="s">
        <v>349</v>
      </c>
      <c r="I144" s="70">
        <v>11</v>
      </c>
      <c r="J144" s="169"/>
      <c r="K144" s="238" t="s">
        <v>34</v>
      </c>
      <c r="L144" s="161"/>
      <c r="M144" s="126">
        <v>251.61</v>
      </c>
      <c r="N144" s="162">
        <f t="shared" si="17"/>
        <v>16.73</v>
      </c>
      <c r="O144" s="163" t="str">
        <f t="shared" si="18"/>
        <v/>
      </c>
      <c r="P144" s="127">
        <f t="shared" si="19"/>
        <v>2767.71</v>
      </c>
      <c r="Q144" s="127" t="e">
        <f t="shared" si="22"/>
        <v>#VALUE!</v>
      </c>
      <c r="R144" s="127" t="e">
        <f t="shared" si="23"/>
        <v>#VALUE!</v>
      </c>
      <c r="S144" s="45" t="str">
        <f t="shared" si="20"/>
        <v>C</v>
      </c>
      <c r="T144" s="45">
        <f t="shared" si="24"/>
        <v>16.73</v>
      </c>
      <c r="U144" s="45">
        <f t="shared" si="21"/>
        <v>0</v>
      </c>
      <c r="V144" s="45">
        <f>IF(N144&lt;&gt;0,IF(N144=SVS,0,IF(N144=SVSg,0,IF(N144=Stundenverrechnungssatz!G185,0,IF(N144=Stundenverrechnungssatz!I185,0,IF(N144=Stundenverrechnungssatz!K185,0,IF(N144=Stundenverrechnungssatz!M185,0,1)))))))</f>
        <v>0</v>
      </c>
    </row>
    <row r="145" spans="1:22" s="47" customFormat="1" ht="15" customHeight="1">
      <c r="A145" s="123">
        <v>139</v>
      </c>
      <c r="B145" s="123">
        <v>1</v>
      </c>
      <c r="C145" s="59" t="s">
        <v>475</v>
      </c>
      <c r="D145" s="59"/>
      <c r="E145" s="59" t="s">
        <v>491</v>
      </c>
      <c r="F145" s="51">
        <v>133</v>
      </c>
      <c r="G145" s="51" t="s">
        <v>494</v>
      </c>
      <c r="H145" s="51" t="s">
        <v>349</v>
      </c>
      <c r="I145" s="70">
        <v>12.25</v>
      </c>
      <c r="J145" s="169"/>
      <c r="K145" s="238" t="s">
        <v>34</v>
      </c>
      <c r="L145" s="161"/>
      <c r="M145" s="126">
        <v>251.61</v>
      </c>
      <c r="N145" s="162">
        <f t="shared" si="17"/>
        <v>16.73</v>
      </c>
      <c r="O145" s="163" t="str">
        <f t="shared" si="18"/>
        <v/>
      </c>
      <c r="P145" s="127">
        <f t="shared" si="19"/>
        <v>3082.2225000000003</v>
      </c>
      <c r="Q145" s="127" t="e">
        <f t="shared" si="22"/>
        <v>#VALUE!</v>
      </c>
      <c r="R145" s="127" t="e">
        <f t="shared" si="23"/>
        <v>#VALUE!</v>
      </c>
      <c r="S145" s="45" t="str">
        <f t="shared" si="20"/>
        <v>C</v>
      </c>
      <c r="T145" s="45">
        <f t="shared" si="24"/>
        <v>16.73</v>
      </c>
      <c r="U145" s="45">
        <f t="shared" si="21"/>
        <v>0</v>
      </c>
      <c r="V145" s="45">
        <f>IF(N145&lt;&gt;0,IF(N145=SVS,0,IF(N145=SVSg,0,IF(N145=Stundenverrechnungssatz!G186,0,IF(N145=Stundenverrechnungssatz!I186,0,IF(N145=Stundenverrechnungssatz!K186,0,IF(N145=Stundenverrechnungssatz!M186,0,1)))))))</f>
        <v>0</v>
      </c>
    </row>
    <row r="146" spans="1:22" s="47" customFormat="1" ht="15" customHeight="1">
      <c r="A146" s="62">
        <v>140</v>
      </c>
      <c r="B146" s="123">
        <v>1</v>
      </c>
      <c r="C146" s="59" t="s">
        <v>475</v>
      </c>
      <c r="D146" s="59"/>
      <c r="E146" s="59" t="s">
        <v>491</v>
      </c>
      <c r="F146" s="51">
        <v>134</v>
      </c>
      <c r="G146" s="51" t="s">
        <v>501</v>
      </c>
      <c r="H146" s="51" t="s">
        <v>349</v>
      </c>
      <c r="I146" s="70">
        <v>11.03</v>
      </c>
      <c r="J146" s="169"/>
      <c r="K146" s="238" t="s">
        <v>92</v>
      </c>
      <c r="L146" s="161"/>
      <c r="M146" s="126">
        <v>12</v>
      </c>
      <c r="N146" s="162">
        <f t="shared" si="17"/>
        <v>16.73</v>
      </c>
      <c r="O146" s="163" t="str">
        <f t="shared" si="18"/>
        <v/>
      </c>
      <c r="P146" s="127">
        <f t="shared" si="19"/>
        <v>132.35999999999999</v>
      </c>
      <c r="Q146" s="127" t="e">
        <f t="shared" si="22"/>
        <v>#VALUE!</v>
      </c>
      <c r="R146" s="127" t="e">
        <f t="shared" si="23"/>
        <v>#VALUE!</v>
      </c>
      <c r="S146" s="45" t="str">
        <f t="shared" si="20"/>
        <v>T</v>
      </c>
      <c r="T146" s="45">
        <f t="shared" si="24"/>
        <v>16.73</v>
      </c>
      <c r="U146" s="45">
        <f t="shared" si="21"/>
        <v>0</v>
      </c>
      <c r="V146" s="45">
        <f>IF(N146&lt;&gt;0,IF(N146=SVS,0,IF(N146=SVSg,0,IF(N146=Stundenverrechnungssatz!G187,0,IF(N146=Stundenverrechnungssatz!I187,0,IF(N146=Stundenverrechnungssatz!K187,0,IF(N146=Stundenverrechnungssatz!M187,0,1)))))))</f>
        <v>0</v>
      </c>
    </row>
    <row r="147" spans="1:22" s="47" customFormat="1" ht="15" customHeight="1">
      <c r="A147" s="123">
        <v>141</v>
      </c>
      <c r="B147" s="123">
        <v>1</v>
      </c>
      <c r="C147" s="59" t="s">
        <v>475</v>
      </c>
      <c r="D147" s="59"/>
      <c r="E147" s="59" t="s">
        <v>491</v>
      </c>
      <c r="F147" s="51">
        <v>135</v>
      </c>
      <c r="G147" s="51" t="s">
        <v>484</v>
      </c>
      <c r="H147" s="51" t="s">
        <v>477</v>
      </c>
      <c r="I147" s="70">
        <v>27.88</v>
      </c>
      <c r="J147" s="169"/>
      <c r="K147" s="238" t="s">
        <v>52</v>
      </c>
      <c r="L147" s="161"/>
      <c r="M147" s="126">
        <v>100.64</v>
      </c>
      <c r="N147" s="162">
        <f t="shared" si="17"/>
        <v>16.73</v>
      </c>
      <c r="O147" s="163" t="str">
        <f t="shared" si="18"/>
        <v/>
      </c>
      <c r="P147" s="127">
        <f t="shared" si="19"/>
        <v>2805.8431999999998</v>
      </c>
      <c r="Q147" s="127" t="e">
        <f t="shared" si="22"/>
        <v>#VALUE!</v>
      </c>
      <c r="R147" s="127" t="e">
        <f t="shared" si="23"/>
        <v>#VALUE!</v>
      </c>
      <c r="S147" s="45" t="str">
        <f t="shared" si="20"/>
        <v>A</v>
      </c>
      <c r="T147" s="45">
        <f t="shared" si="24"/>
        <v>16.73</v>
      </c>
      <c r="U147" s="45">
        <f t="shared" si="21"/>
        <v>0</v>
      </c>
      <c r="V147" s="45">
        <f>IF(N147&lt;&gt;0,IF(N147=SVS,0,IF(N147=SVSg,0,IF(N147=Stundenverrechnungssatz!G188,0,IF(N147=Stundenverrechnungssatz!I188,0,IF(N147=Stundenverrechnungssatz!K188,0,IF(N147=Stundenverrechnungssatz!M188,0,1)))))))</f>
        <v>0</v>
      </c>
    </row>
    <row r="148" spans="1:22" s="47" customFormat="1" ht="15" customHeight="1">
      <c r="A148" s="62">
        <v>142</v>
      </c>
      <c r="B148" s="123">
        <v>1</v>
      </c>
      <c r="C148" s="59" t="s">
        <v>475</v>
      </c>
      <c r="D148" s="59"/>
      <c r="E148" s="59" t="s">
        <v>491</v>
      </c>
      <c r="F148" s="51">
        <v>136</v>
      </c>
      <c r="G148" s="51" t="s">
        <v>44</v>
      </c>
      <c r="H148" s="51" t="s">
        <v>477</v>
      </c>
      <c r="I148" s="70">
        <v>21.34</v>
      </c>
      <c r="J148" s="169"/>
      <c r="K148" s="238" t="s">
        <v>52</v>
      </c>
      <c r="L148" s="161"/>
      <c r="M148" s="126">
        <v>100.64</v>
      </c>
      <c r="N148" s="162">
        <f t="shared" si="17"/>
        <v>16.73</v>
      </c>
      <c r="O148" s="163" t="str">
        <f t="shared" si="18"/>
        <v/>
      </c>
      <c r="P148" s="127">
        <f t="shared" si="19"/>
        <v>2147.6576</v>
      </c>
      <c r="Q148" s="127" t="e">
        <f t="shared" si="22"/>
        <v>#VALUE!</v>
      </c>
      <c r="R148" s="127" t="e">
        <f t="shared" si="23"/>
        <v>#VALUE!</v>
      </c>
      <c r="S148" s="45" t="str">
        <f t="shared" si="20"/>
        <v>A</v>
      </c>
      <c r="T148" s="45">
        <f t="shared" si="24"/>
        <v>16.73</v>
      </c>
      <c r="U148" s="45">
        <f t="shared" si="21"/>
        <v>0</v>
      </c>
      <c r="V148" s="45">
        <f>IF(N148&lt;&gt;0,IF(N148=SVS,0,IF(N148=SVSg,0,IF(N148=Stundenverrechnungssatz!G189,0,IF(N148=Stundenverrechnungssatz!I189,0,IF(N148=Stundenverrechnungssatz!K189,0,IF(N148=Stundenverrechnungssatz!M189,0,1)))))))</f>
        <v>0</v>
      </c>
    </row>
    <row r="149" spans="1:22" s="47" customFormat="1" ht="15" customHeight="1">
      <c r="A149" s="123">
        <v>143</v>
      </c>
      <c r="B149" s="123">
        <v>1</v>
      </c>
      <c r="C149" s="59" t="s">
        <v>475</v>
      </c>
      <c r="D149" s="59"/>
      <c r="E149" s="59" t="s">
        <v>491</v>
      </c>
      <c r="F149" s="51">
        <v>137</v>
      </c>
      <c r="G149" s="51" t="s">
        <v>44</v>
      </c>
      <c r="H149" s="51" t="s">
        <v>477</v>
      </c>
      <c r="I149" s="70">
        <v>15.17</v>
      </c>
      <c r="J149" s="169"/>
      <c r="K149" s="238" t="s">
        <v>52</v>
      </c>
      <c r="L149" s="161"/>
      <c r="M149" s="126">
        <v>100.64</v>
      </c>
      <c r="N149" s="162">
        <f t="shared" si="17"/>
        <v>16.73</v>
      </c>
      <c r="O149" s="163" t="str">
        <f t="shared" si="18"/>
        <v/>
      </c>
      <c r="P149" s="127">
        <f t="shared" si="19"/>
        <v>1526.7088000000001</v>
      </c>
      <c r="Q149" s="127" t="e">
        <f t="shared" si="22"/>
        <v>#VALUE!</v>
      </c>
      <c r="R149" s="127" t="e">
        <f t="shared" si="23"/>
        <v>#VALUE!</v>
      </c>
      <c r="S149" s="45" t="str">
        <f t="shared" si="20"/>
        <v>A</v>
      </c>
      <c r="T149" s="45">
        <f t="shared" si="24"/>
        <v>16.73</v>
      </c>
      <c r="U149" s="45">
        <f t="shared" si="21"/>
        <v>0</v>
      </c>
      <c r="V149" s="45">
        <f>IF(N149&lt;&gt;0,IF(N149=SVS,0,IF(N149=SVSg,0,IF(N149=Stundenverrechnungssatz!G190,0,IF(N149=Stundenverrechnungssatz!I190,0,IF(N149=Stundenverrechnungssatz!K190,0,IF(N149=Stundenverrechnungssatz!M190,0,1)))))))</f>
        <v>0</v>
      </c>
    </row>
    <row r="150" spans="1:22" s="47" customFormat="1" ht="15" customHeight="1">
      <c r="A150" s="62">
        <v>144</v>
      </c>
      <c r="B150" s="123">
        <v>1</v>
      </c>
      <c r="C150" s="59" t="s">
        <v>475</v>
      </c>
      <c r="D150" s="59"/>
      <c r="E150" s="59" t="s">
        <v>491</v>
      </c>
      <c r="F150" s="51">
        <v>138</v>
      </c>
      <c r="G150" s="51" t="s">
        <v>44</v>
      </c>
      <c r="H150" s="51" t="s">
        <v>477</v>
      </c>
      <c r="I150" s="70">
        <v>18.57</v>
      </c>
      <c r="J150" s="169"/>
      <c r="K150" s="238" t="s">
        <v>52</v>
      </c>
      <c r="L150" s="161"/>
      <c r="M150" s="126">
        <v>100.64</v>
      </c>
      <c r="N150" s="162">
        <f t="shared" si="17"/>
        <v>16.73</v>
      </c>
      <c r="O150" s="163" t="str">
        <f t="shared" si="18"/>
        <v/>
      </c>
      <c r="P150" s="127">
        <f t="shared" si="19"/>
        <v>1868.8848</v>
      </c>
      <c r="Q150" s="127" t="e">
        <f t="shared" si="22"/>
        <v>#VALUE!</v>
      </c>
      <c r="R150" s="127" t="e">
        <f t="shared" si="23"/>
        <v>#VALUE!</v>
      </c>
      <c r="S150" s="45" t="str">
        <f t="shared" si="20"/>
        <v>A</v>
      </c>
      <c r="T150" s="45">
        <f t="shared" si="24"/>
        <v>16.73</v>
      </c>
      <c r="U150" s="45">
        <f t="shared" si="21"/>
        <v>0</v>
      </c>
      <c r="V150" s="45">
        <f>IF(N150&lt;&gt;0,IF(N150=SVS,0,IF(N150=SVSg,0,IF(N150=Stundenverrechnungssatz!G191,0,IF(N150=Stundenverrechnungssatz!I191,0,IF(N150=Stundenverrechnungssatz!K191,0,IF(N150=Stundenverrechnungssatz!M191,0,1)))))))</f>
        <v>0</v>
      </c>
    </row>
    <row r="151" spans="1:22" s="47" customFormat="1" ht="15" customHeight="1">
      <c r="A151" s="123">
        <v>145</v>
      </c>
      <c r="B151" s="123">
        <v>1</v>
      </c>
      <c r="C151" s="59" t="s">
        <v>475</v>
      </c>
      <c r="D151" s="59"/>
      <c r="E151" s="59" t="s">
        <v>491</v>
      </c>
      <c r="F151" s="51">
        <v>139</v>
      </c>
      <c r="G151" s="51" t="s">
        <v>44</v>
      </c>
      <c r="H151" s="51" t="s">
        <v>477</v>
      </c>
      <c r="I151" s="70">
        <v>18.36</v>
      </c>
      <c r="J151" s="169"/>
      <c r="K151" s="238" t="s">
        <v>52</v>
      </c>
      <c r="L151" s="161"/>
      <c r="M151" s="126">
        <v>100.64</v>
      </c>
      <c r="N151" s="162">
        <f t="shared" si="17"/>
        <v>16.73</v>
      </c>
      <c r="O151" s="163" t="str">
        <f t="shared" si="18"/>
        <v/>
      </c>
      <c r="P151" s="127">
        <f t="shared" si="19"/>
        <v>1847.7503999999999</v>
      </c>
      <c r="Q151" s="127" t="e">
        <f t="shared" si="22"/>
        <v>#VALUE!</v>
      </c>
      <c r="R151" s="127" t="e">
        <f t="shared" si="23"/>
        <v>#VALUE!</v>
      </c>
      <c r="S151" s="45" t="str">
        <f t="shared" si="20"/>
        <v>A</v>
      </c>
      <c r="T151" s="45">
        <f t="shared" si="24"/>
        <v>16.73</v>
      </c>
      <c r="U151" s="45">
        <f t="shared" si="21"/>
        <v>0</v>
      </c>
      <c r="V151" s="45">
        <f>IF(N151&lt;&gt;0,IF(N151=SVS,0,IF(N151=SVSg,0,IF(N151=Stundenverrechnungssatz!G192,0,IF(N151=Stundenverrechnungssatz!I192,0,IF(N151=Stundenverrechnungssatz!K192,0,IF(N151=Stundenverrechnungssatz!M192,0,1)))))))</f>
        <v>0</v>
      </c>
    </row>
    <row r="152" spans="1:22" s="47" customFormat="1" ht="15" customHeight="1">
      <c r="A152" s="62">
        <v>146</v>
      </c>
      <c r="B152" s="123">
        <v>1</v>
      </c>
      <c r="C152" s="59" t="s">
        <v>475</v>
      </c>
      <c r="D152" s="59"/>
      <c r="E152" s="59" t="s">
        <v>491</v>
      </c>
      <c r="F152" s="51">
        <v>140</v>
      </c>
      <c r="G152" s="59" t="s">
        <v>499</v>
      </c>
      <c r="H152" s="51" t="s">
        <v>477</v>
      </c>
      <c r="I152" s="70">
        <v>5</v>
      </c>
      <c r="J152" s="169"/>
      <c r="K152" s="238" t="s">
        <v>90</v>
      </c>
      <c r="L152" s="161"/>
      <c r="M152" s="126">
        <v>50.32</v>
      </c>
      <c r="N152" s="162">
        <f t="shared" si="17"/>
        <v>16.73</v>
      </c>
      <c r="O152" s="163" t="str">
        <f t="shared" si="18"/>
        <v/>
      </c>
      <c r="P152" s="127">
        <f t="shared" si="19"/>
        <v>251.6</v>
      </c>
      <c r="Q152" s="127" t="e">
        <f t="shared" si="22"/>
        <v>#VALUE!</v>
      </c>
      <c r="R152" s="127" t="e">
        <f t="shared" si="23"/>
        <v>#VALUE!</v>
      </c>
      <c r="S152" s="45" t="str">
        <f t="shared" si="20"/>
        <v>T</v>
      </c>
      <c r="T152" s="45">
        <f t="shared" si="24"/>
        <v>16.73</v>
      </c>
      <c r="U152" s="45">
        <f t="shared" si="21"/>
        <v>0</v>
      </c>
      <c r="V152" s="45">
        <f>IF(N152&lt;&gt;0,IF(N152=SVS,0,IF(N152=SVSg,0,IF(N152=Stundenverrechnungssatz!G193,0,IF(N152=Stundenverrechnungssatz!I193,0,IF(N152=Stundenverrechnungssatz!K193,0,IF(N152=Stundenverrechnungssatz!M193,0,1)))))))</f>
        <v>0</v>
      </c>
    </row>
    <row r="153" spans="1:22" s="47" customFormat="1" ht="15" customHeight="1">
      <c r="A153" s="123">
        <v>147</v>
      </c>
      <c r="B153" s="123">
        <v>1</v>
      </c>
      <c r="C153" s="59" t="s">
        <v>475</v>
      </c>
      <c r="D153" s="59"/>
      <c r="E153" s="59" t="s">
        <v>491</v>
      </c>
      <c r="F153" s="51">
        <v>141</v>
      </c>
      <c r="G153" s="59" t="s">
        <v>499</v>
      </c>
      <c r="H153" s="51" t="s">
        <v>477</v>
      </c>
      <c r="I153" s="70">
        <v>6.6</v>
      </c>
      <c r="J153" s="169"/>
      <c r="K153" s="238" t="s">
        <v>90</v>
      </c>
      <c r="L153" s="161"/>
      <c r="M153" s="126">
        <v>50.32</v>
      </c>
      <c r="N153" s="162">
        <f t="shared" si="17"/>
        <v>16.73</v>
      </c>
      <c r="O153" s="163" t="str">
        <f t="shared" si="18"/>
        <v/>
      </c>
      <c r="P153" s="127">
        <f t="shared" si="19"/>
        <v>332.11199999999997</v>
      </c>
      <c r="Q153" s="127" t="e">
        <f t="shared" si="22"/>
        <v>#VALUE!</v>
      </c>
      <c r="R153" s="127" t="e">
        <f t="shared" si="23"/>
        <v>#VALUE!</v>
      </c>
      <c r="S153" s="45" t="str">
        <f t="shared" si="20"/>
        <v>T</v>
      </c>
      <c r="T153" s="45">
        <f t="shared" si="24"/>
        <v>16.73</v>
      </c>
      <c r="U153" s="45">
        <f t="shared" si="21"/>
        <v>0</v>
      </c>
      <c r="V153" s="45">
        <f>IF(N153&lt;&gt;0,IF(N153=SVS,0,IF(N153=SVSg,0,IF(N153=Stundenverrechnungssatz!G194,0,IF(N153=Stundenverrechnungssatz!I194,0,IF(N153=Stundenverrechnungssatz!K194,0,IF(N153=Stundenverrechnungssatz!M194,0,1)))))))</f>
        <v>0</v>
      </c>
    </row>
    <row r="154" spans="1:22" s="47" customFormat="1" ht="15" customHeight="1">
      <c r="A154" s="62">
        <v>148</v>
      </c>
      <c r="B154" s="123">
        <v>1</v>
      </c>
      <c r="C154" s="59" t="s">
        <v>475</v>
      </c>
      <c r="D154" s="59"/>
      <c r="E154" s="59" t="s">
        <v>491</v>
      </c>
      <c r="F154" s="51">
        <v>142</v>
      </c>
      <c r="G154" s="59" t="s">
        <v>44</v>
      </c>
      <c r="H154" s="51" t="s">
        <v>477</v>
      </c>
      <c r="I154" s="70">
        <v>29.96</v>
      </c>
      <c r="J154" s="169"/>
      <c r="K154" s="238" t="s">
        <v>52</v>
      </c>
      <c r="L154" s="161"/>
      <c r="M154" s="126">
        <v>100.64</v>
      </c>
      <c r="N154" s="162">
        <f t="shared" si="17"/>
        <v>16.73</v>
      </c>
      <c r="O154" s="163" t="str">
        <f t="shared" si="18"/>
        <v/>
      </c>
      <c r="P154" s="127">
        <f t="shared" si="19"/>
        <v>3015.1743999999999</v>
      </c>
      <c r="Q154" s="127" t="e">
        <f t="shared" si="22"/>
        <v>#VALUE!</v>
      </c>
      <c r="R154" s="127" t="e">
        <f t="shared" si="23"/>
        <v>#VALUE!</v>
      </c>
      <c r="S154" s="45" t="str">
        <f t="shared" si="20"/>
        <v>A</v>
      </c>
      <c r="T154" s="45">
        <f t="shared" si="24"/>
        <v>16.73</v>
      </c>
      <c r="U154" s="45">
        <f t="shared" si="21"/>
        <v>0</v>
      </c>
      <c r="V154" s="45">
        <f>IF(N154&lt;&gt;0,IF(N154=SVS,0,IF(N154=SVSg,0,IF(N154=Stundenverrechnungssatz!G195,0,IF(N154=Stundenverrechnungssatz!I195,0,IF(N154=Stundenverrechnungssatz!K195,0,IF(N154=Stundenverrechnungssatz!M195,0,1)))))))</f>
        <v>0</v>
      </c>
    </row>
    <row r="155" spans="1:22" s="47" customFormat="1" ht="15" customHeight="1">
      <c r="A155" s="123">
        <v>149</v>
      </c>
      <c r="B155" s="123">
        <v>1</v>
      </c>
      <c r="C155" s="59" t="s">
        <v>475</v>
      </c>
      <c r="D155" s="59"/>
      <c r="E155" s="59" t="s">
        <v>491</v>
      </c>
      <c r="F155" s="51">
        <v>143</v>
      </c>
      <c r="G155" s="51" t="s">
        <v>44</v>
      </c>
      <c r="H155" s="51" t="s">
        <v>477</v>
      </c>
      <c r="I155" s="70">
        <v>29.91</v>
      </c>
      <c r="J155" s="169"/>
      <c r="K155" s="238" t="s">
        <v>52</v>
      </c>
      <c r="L155" s="161"/>
      <c r="M155" s="126">
        <v>100.64</v>
      </c>
      <c r="N155" s="162">
        <f t="shared" si="17"/>
        <v>16.73</v>
      </c>
      <c r="O155" s="163" t="str">
        <f t="shared" si="18"/>
        <v/>
      </c>
      <c r="P155" s="127">
        <f t="shared" si="19"/>
        <v>3010.1424000000002</v>
      </c>
      <c r="Q155" s="127" t="e">
        <f t="shared" si="22"/>
        <v>#VALUE!</v>
      </c>
      <c r="R155" s="127" t="e">
        <f t="shared" si="23"/>
        <v>#VALUE!</v>
      </c>
      <c r="S155" s="45" t="str">
        <f t="shared" si="20"/>
        <v>A</v>
      </c>
      <c r="T155" s="45">
        <f t="shared" si="24"/>
        <v>16.73</v>
      </c>
      <c r="U155" s="45">
        <f t="shared" si="21"/>
        <v>0</v>
      </c>
      <c r="V155" s="45">
        <f>IF(N155&lt;&gt;0,IF(N155=SVS,0,IF(N155=SVSg,0,IF(N155=Stundenverrechnungssatz!G196,0,IF(N155=Stundenverrechnungssatz!I196,0,IF(N155=Stundenverrechnungssatz!K196,0,IF(N155=Stundenverrechnungssatz!M196,0,1)))))))</f>
        <v>0</v>
      </c>
    </row>
    <row r="156" spans="1:22" s="47" customFormat="1" ht="15" customHeight="1">
      <c r="A156" s="62">
        <v>150</v>
      </c>
      <c r="B156" s="123">
        <v>1</v>
      </c>
      <c r="C156" s="59" t="s">
        <v>475</v>
      </c>
      <c r="D156" s="59"/>
      <c r="E156" s="59" t="s">
        <v>491</v>
      </c>
      <c r="F156" s="51">
        <v>144</v>
      </c>
      <c r="G156" s="51" t="s">
        <v>287</v>
      </c>
      <c r="H156" s="51" t="s">
        <v>477</v>
      </c>
      <c r="I156" s="70">
        <v>10</v>
      </c>
      <c r="J156" s="169"/>
      <c r="K156" s="238" t="s">
        <v>93</v>
      </c>
      <c r="L156" s="161"/>
      <c r="M156" s="126">
        <v>4</v>
      </c>
      <c r="N156" s="162">
        <f t="shared" si="17"/>
        <v>16.73</v>
      </c>
      <c r="O156" s="163" t="str">
        <f t="shared" si="18"/>
        <v/>
      </c>
      <c r="P156" s="127">
        <f t="shared" si="19"/>
        <v>40</v>
      </c>
      <c r="Q156" s="127" t="e">
        <f t="shared" si="22"/>
        <v>#VALUE!</v>
      </c>
      <c r="R156" s="127" t="e">
        <f t="shared" si="23"/>
        <v>#VALUE!</v>
      </c>
      <c r="S156" s="45" t="str">
        <f t="shared" si="20"/>
        <v>T</v>
      </c>
      <c r="T156" s="45">
        <f t="shared" si="24"/>
        <v>16.73</v>
      </c>
      <c r="U156" s="45">
        <f t="shared" si="21"/>
        <v>0</v>
      </c>
      <c r="V156" s="45">
        <f>IF(N156&lt;&gt;0,IF(N156=SVS,0,IF(N156=SVSg,0,IF(N156=Stundenverrechnungssatz!G197,0,IF(N156=Stundenverrechnungssatz!I197,0,IF(N156=Stundenverrechnungssatz!K197,0,IF(N156=Stundenverrechnungssatz!M197,0,1)))))))</f>
        <v>0</v>
      </c>
    </row>
    <row r="157" spans="1:22" s="47" customFormat="1" ht="15" customHeight="1">
      <c r="A157" s="123">
        <v>151</v>
      </c>
      <c r="B157" s="123">
        <v>1</v>
      </c>
      <c r="C157" s="59" t="s">
        <v>475</v>
      </c>
      <c r="D157" s="59"/>
      <c r="E157" s="59" t="s">
        <v>491</v>
      </c>
      <c r="F157" s="51">
        <v>145</v>
      </c>
      <c r="G157" s="51" t="s">
        <v>490</v>
      </c>
      <c r="H157" s="51" t="s">
        <v>485</v>
      </c>
      <c r="I157" s="70">
        <v>5.93</v>
      </c>
      <c r="J157" s="169"/>
      <c r="K157" s="238" t="s">
        <v>86</v>
      </c>
      <c r="L157" s="161"/>
      <c r="M157" s="126">
        <v>100.64</v>
      </c>
      <c r="N157" s="162">
        <f t="shared" si="17"/>
        <v>16.73</v>
      </c>
      <c r="O157" s="163" t="str">
        <f t="shared" si="18"/>
        <v/>
      </c>
      <c r="P157" s="127">
        <f t="shared" si="19"/>
        <v>596.79520000000002</v>
      </c>
      <c r="Q157" s="127" t="e">
        <f t="shared" si="22"/>
        <v>#VALUE!</v>
      </c>
      <c r="R157" s="127" t="e">
        <f t="shared" si="23"/>
        <v>#VALUE!</v>
      </c>
      <c r="S157" s="45" t="str">
        <f t="shared" si="20"/>
        <v>K</v>
      </c>
      <c r="T157" s="45">
        <f t="shared" si="24"/>
        <v>16.73</v>
      </c>
      <c r="U157" s="45">
        <f t="shared" si="21"/>
        <v>0</v>
      </c>
      <c r="V157" s="45">
        <f>IF(N157&lt;&gt;0,IF(N157=SVS,0,IF(N157=SVSg,0,IF(N157=Stundenverrechnungssatz!G198,0,IF(N157=Stundenverrechnungssatz!I198,0,IF(N157=Stundenverrechnungssatz!K198,0,IF(N157=Stundenverrechnungssatz!M198,0,1)))))))</f>
        <v>0</v>
      </c>
    </row>
    <row r="158" spans="1:22" s="47" customFormat="1" ht="15" customHeight="1">
      <c r="A158" s="62">
        <v>152</v>
      </c>
      <c r="B158" s="123">
        <v>1</v>
      </c>
      <c r="C158" s="59" t="s">
        <v>502</v>
      </c>
      <c r="D158" s="59"/>
      <c r="E158" s="59" t="s">
        <v>265</v>
      </c>
      <c r="F158" s="51" t="s">
        <v>503</v>
      </c>
      <c r="G158" s="51" t="s">
        <v>325</v>
      </c>
      <c r="H158" s="51" t="s">
        <v>455</v>
      </c>
      <c r="I158" s="70">
        <v>7.07</v>
      </c>
      <c r="J158" s="169"/>
      <c r="K158" s="238" t="s">
        <v>95</v>
      </c>
      <c r="L158" s="161"/>
      <c r="M158" s="126">
        <v>1</v>
      </c>
      <c r="N158" s="162">
        <f t="shared" si="17"/>
        <v>16.73</v>
      </c>
      <c r="O158" s="163" t="str">
        <f t="shared" si="18"/>
        <v/>
      </c>
      <c r="P158" s="127">
        <f t="shared" si="19"/>
        <v>7.07</v>
      </c>
      <c r="Q158" s="127" t="e">
        <f t="shared" si="22"/>
        <v>#VALUE!</v>
      </c>
      <c r="R158" s="127" t="e">
        <f t="shared" si="23"/>
        <v>#VALUE!</v>
      </c>
      <c r="S158" s="45" t="str">
        <f t="shared" si="20"/>
        <v>T</v>
      </c>
      <c r="T158" s="45">
        <f t="shared" si="24"/>
        <v>16.73</v>
      </c>
      <c r="U158" s="45">
        <f t="shared" si="21"/>
        <v>0</v>
      </c>
      <c r="V158" s="45">
        <f>IF(N158&lt;&gt;0,IF(N158=SVS,0,IF(N158=SVSg,0,IF(N158=Stundenverrechnungssatz!G199,0,IF(N158=Stundenverrechnungssatz!I199,0,IF(N158=Stundenverrechnungssatz!K199,0,IF(N158=Stundenverrechnungssatz!M199,0,1)))))))</f>
        <v>0</v>
      </c>
    </row>
    <row r="159" spans="1:22" s="47" customFormat="1" ht="15" customHeight="1">
      <c r="A159" s="123">
        <v>153</v>
      </c>
      <c r="B159" s="123">
        <v>1</v>
      </c>
      <c r="C159" s="59" t="s">
        <v>502</v>
      </c>
      <c r="D159" s="59"/>
      <c r="E159" s="59" t="s">
        <v>265</v>
      </c>
      <c r="F159" s="51" t="s">
        <v>504</v>
      </c>
      <c r="G159" s="51" t="s">
        <v>505</v>
      </c>
      <c r="H159" s="51" t="s">
        <v>455</v>
      </c>
      <c r="I159" s="70">
        <v>61.33</v>
      </c>
      <c r="J159" s="169" t="s">
        <v>1005</v>
      </c>
      <c r="K159" s="238" t="s">
        <v>32</v>
      </c>
      <c r="L159" s="161"/>
      <c r="M159" s="126">
        <v>98.63</v>
      </c>
      <c r="N159" s="162">
        <f t="shared" si="17"/>
        <v>16.73</v>
      </c>
      <c r="O159" s="163" t="str">
        <f t="shared" si="18"/>
        <v/>
      </c>
      <c r="P159" s="127">
        <f t="shared" si="19"/>
        <v>6048.9778999999999</v>
      </c>
      <c r="Q159" s="127" t="e">
        <f t="shared" si="22"/>
        <v>#VALUE!</v>
      </c>
      <c r="R159" s="127" t="e">
        <f t="shared" si="23"/>
        <v>#VALUE!</v>
      </c>
      <c r="S159" s="45" t="str">
        <f t="shared" si="20"/>
        <v>B</v>
      </c>
      <c r="T159" s="45">
        <f t="shared" si="24"/>
        <v>16.73</v>
      </c>
      <c r="U159" s="45">
        <f t="shared" si="21"/>
        <v>61.33</v>
      </c>
      <c r="V159" s="45">
        <f>IF(N159&lt;&gt;0,IF(N159=SVS,0,IF(N159=SVSg,0,IF(N159=Stundenverrechnungssatz!G200,0,IF(N159=Stundenverrechnungssatz!I200,0,IF(N159=Stundenverrechnungssatz!K200,0,IF(N159=Stundenverrechnungssatz!M200,0,1)))))))</f>
        <v>0</v>
      </c>
    </row>
    <row r="160" spans="1:22" s="47" customFormat="1" ht="15" customHeight="1">
      <c r="A160" s="62">
        <v>154</v>
      </c>
      <c r="B160" s="123">
        <v>1</v>
      </c>
      <c r="C160" s="59" t="s">
        <v>502</v>
      </c>
      <c r="D160" s="59"/>
      <c r="E160" s="59" t="s">
        <v>265</v>
      </c>
      <c r="F160" s="51" t="s">
        <v>506</v>
      </c>
      <c r="G160" s="51" t="s">
        <v>505</v>
      </c>
      <c r="H160" s="51" t="s">
        <v>455</v>
      </c>
      <c r="I160" s="70">
        <v>61.4</v>
      </c>
      <c r="J160" s="169" t="s">
        <v>1005</v>
      </c>
      <c r="K160" s="238" t="s">
        <v>32</v>
      </c>
      <c r="L160" s="161"/>
      <c r="M160" s="126">
        <v>98.63</v>
      </c>
      <c r="N160" s="162">
        <f t="shared" si="17"/>
        <v>16.73</v>
      </c>
      <c r="O160" s="163" t="str">
        <f t="shared" si="18"/>
        <v/>
      </c>
      <c r="P160" s="127">
        <f t="shared" si="19"/>
        <v>6055.8819999999996</v>
      </c>
      <c r="Q160" s="127" t="e">
        <f t="shared" si="22"/>
        <v>#VALUE!</v>
      </c>
      <c r="R160" s="127" t="e">
        <f t="shared" si="23"/>
        <v>#VALUE!</v>
      </c>
      <c r="S160" s="45" t="str">
        <f t="shared" si="20"/>
        <v>B</v>
      </c>
      <c r="T160" s="45">
        <f t="shared" si="24"/>
        <v>16.73</v>
      </c>
      <c r="U160" s="45">
        <f t="shared" si="21"/>
        <v>61.4</v>
      </c>
      <c r="V160" s="45">
        <f>IF(N160&lt;&gt;0,IF(N160=SVS,0,IF(N160=SVSg,0,IF(N160=Stundenverrechnungssatz!G201,0,IF(N160=Stundenverrechnungssatz!I201,0,IF(N160=Stundenverrechnungssatz!K201,0,IF(N160=Stundenverrechnungssatz!M201,0,1)))))))</f>
        <v>0</v>
      </c>
    </row>
    <row r="161" spans="1:22" s="47" customFormat="1" ht="15" customHeight="1">
      <c r="A161" s="123">
        <v>155</v>
      </c>
      <c r="B161" s="123">
        <v>1</v>
      </c>
      <c r="C161" s="59" t="s">
        <v>502</v>
      </c>
      <c r="D161" s="59"/>
      <c r="E161" s="59" t="s">
        <v>265</v>
      </c>
      <c r="F161" s="51" t="s">
        <v>507</v>
      </c>
      <c r="G161" s="51" t="s">
        <v>325</v>
      </c>
      <c r="H161" s="51" t="s">
        <v>455</v>
      </c>
      <c r="I161" s="70">
        <v>8.8800000000000008</v>
      </c>
      <c r="J161" s="169"/>
      <c r="K161" s="238" t="s">
        <v>95</v>
      </c>
      <c r="L161" s="161"/>
      <c r="M161" s="126">
        <v>1</v>
      </c>
      <c r="N161" s="162">
        <f t="shared" si="17"/>
        <v>16.73</v>
      </c>
      <c r="O161" s="163" t="str">
        <f t="shared" si="18"/>
        <v/>
      </c>
      <c r="P161" s="127">
        <f t="shared" si="19"/>
        <v>8.8800000000000008</v>
      </c>
      <c r="Q161" s="127" t="e">
        <f t="shared" si="22"/>
        <v>#VALUE!</v>
      </c>
      <c r="R161" s="127" t="e">
        <f t="shared" si="23"/>
        <v>#VALUE!</v>
      </c>
      <c r="S161" s="45" t="str">
        <f t="shared" si="20"/>
        <v>T</v>
      </c>
      <c r="T161" s="45">
        <f t="shared" si="24"/>
        <v>16.73</v>
      </c>
      <c r="U161" s="45">
        <f t="shared" si="21"/>
        <v>0</v>
      </c>
      <c r="V161" s="45">
        <f>IF(N161&lt;&gt;0,IF(N161=SVS,0,IF(N161=SVSg,0,IF(N161=Stundenverrechnungssatz!G202,0,IF(N161=Stundenverrechnungssatz!I202,0,IF(N161=Stundenverrechnungssatz!K202,0,IF(N161=Stundenverrechnungssatz!M202,0,1)))))))</f>
        <v>0</v>
      </c>
    </row>
    <row r="162" spans="1:22" s="47" customFormat="1" ht="15" customHeight="1">
      <c r="A162" s="62">
        <v>156</v>
      </c>
      <c r="B162" s="123">
        <v>1</v>
      </c>
      <c r="C162" s="59" t="s">
        <v>502</v>
      </c>
      <c r="D162" s="59"/>
      <c r="E162" s="59" t="s">
        <v>265</v>
      </c>
      <c r="F162" s="51" t="s">
        <v>508</v>
      </c>
      <c r="G162" s="51" t="s">
        <v>509</v>
      </c>
      <c r="H162" s="51" t="s">
        <v>455</v>
      </c>
      <c r="I162" s="70">
        <v>21.91</v>
      </c>
      <c r="J162" s="169"/>
      <c r="K162" s="238" t="s">
        <v>36</v>
      </c>
      <c r="L162" s="161"/>
      <c r="M162" s="126">
        <v>0</v>
      </c>
      <c r="N162" s="162">
        <f t="shared" si="17"/>
        <v>16.73</v>
      </c>
      <c r="O162" s="163">
        <f t="shared" si="18"/>
        <v>1.0000000000000001E-5</v>
      </c>
      <c r="P162" s="127">
        <f t="shared" si="19"/>
        <v>0</v>
      </c>
      <c r="Q162" s="127">
        <f t="shared" si="22"/>
        <v>0</v>
      </c>
      <c r="R162" s="127">
        <f t="shared" si="23"/>
        <v>0</v>
      </c>
      <c r="S162" s="45" t="str">
        <f t="shared" si="20"/>
        <v>N</v>
      </c>
      <c r="T162" s="45">
        <f t="shared" si="24"/>
        <v>16.73</v>
      </c>
      <c r="U162" s="45">
        <f t="shared" si="21"/>
        <v>0</v>
      </c>
      <c r="V162" s="45">
        <f>IF(N162&lt;&gt;0,IF(N162=SVS,0,IF(N162=SVSg,0,IF(N162=Stundenverrechnungssatz!G203,0,IF(N162=Stundenverrechnungssatz!I203,0,IF(N162=Stundenverrechnungssatz!K203,0,IF(N162=Stundenverrechnungssatz!M203,0,1)))))))</f>
        <v>0</v>
      </c>
    </row>
    <row r="163" spans="1:22" s="46" customFormat="1" ht="15" customHeight="1">
      <c r="A163" s="123">
        <v>157</v>
      </c>
      <c r="B163" s="123">
        <v>1</v>
      </c>
      <c r="C163" s="59" t="s">
        <v>502</v>
      </c>
      <c r="D163" s="59"/>
      <c r="E163" s="59" t="s">
        <v>265</v>
      </c>
      <c r="F163" s="51" t="s">
        <v>510</v>
      </c>
      <c r="G163" s="51" t="s">
        <v>511</v>
      </c>
      <c r="H163" s="51" t="s">
        <v>349</v>
      </c>
      <c r="I163" s="70">
        <v>2.54</v>
      </c>
      <c r="J163" s="169"/>
      <c r="K163" s="238" t="s">
        <v>64</v>
      </c>
      <c r="L163" s="161"/>
      <c r="M163" s="126">
        <v>12</v>
      </c>
      <c r="N163" s="162">
        <f t="shared" si="17"/>
        <v>16.73</v>
      </c>
      <c r="O163" s="163" t="str">
        <f t="shared" si="18"/>
        <v/>
      </c>
      <c r="P163" s="127">
        <f t="shared" si="19"/>
        <v>30.48</v>
      </c>
      <c r="Q163" s="127" t="e">
        <f t="shared" si="22"/>
        <v>#VALUE!</v>
      </c>
      <c r="R163" s="127" t="e">
        <f t="shared" si="23"/>
        <v>#VALUE!</v>
      </c>
      <c r="S163" s="45" t="str">
        <f t="shared" si="20"/>
        <v>C</v>
      </c>
      <c r="T163" s="45">
        <f t="shared" si="24"/>
        <v>16.73</v>
      </c>
      <c r="U163" s="45">
        <f t="shared" si="21"/>
        <v>0</v>
      </c>
      <c r="V163" s="45">
        <f>IF(N163&lt;&gt;0,IF(N163=SVS,0,IF(N163=SVSg,0,IF(N163=Stundenverrechnungssatz!G204,0,IF(N163=Stundenverrechnungssatz!I204,0,IF(N163=Stundenverrechnungssatz!K204,0,IF(N163=Stundenverrechnungssatz!M204,0,1)))))))</f>
        <v>0</v>
      </c>
    </row>
    <row r="164" spans="1:22" s="47" customFormat="1" ht="15" customHeight="1">
      <c r="A164" s="62">
        <v>158</v>
      </c>
      <c r="B164" s="123">
        <v>1</v>
      </c>
      <c r="C164" s="59" t="s">
        <v>502</v>
      </c>
      <c r="D164" s="59"/>
      <c r="E164" s="59" t="s">
        <v>265</v>
      </c>
      <c r="F164" s="51" t="s">
        <v>512</v>
      </c>
      <c r="G164" s="51" t="s">
        <v>513</v>
      </c>
      <c r="H164" s="51" t="s">
        <v>455</v>
      </c>
      <c r="I164" s="70">
        <v>7.19</v>
      </c>
      <c r="J164" s="169"/>
      <c r="K164" s="238" t="s">
        <v>36</v>
      </c>
      <c r="L164" s="161"/>
      <c r="M164" s="126">
        <v>0</v>
      </c>
      <c r="N164" s="162">
        <f t="shared" si="17"/>
        <v>16.73</v>
      </c>
      <c r="O164" s="163">
        <f t="shared" si="18"/>
        <v>1.0000000000000001E-5</v>
      </c>
      <c r="P164" s="127">
        <f t="shared" si="19"/>
        <v>0</v>
      </c>
      <c r="Q164" s="127">
        <f t="shared" si="22"/>
        <v>0</v>
      </c>
      <c r="R164" s="127">
        <f t="shared" si="23"/>
        <v>0</v>
      </c>
      <c r="S164" s="45" t="str">
        <f t="shared" si="20"/>
        <v>N</v>
      </c>
      <c r="T164" s="45">
        <f t="shared" si="24"/>
        <v>16.73</v>
      </c>
      <c r="U164" s="45">
        <f t="shared" si="21"/>
        <v>0</v>
      </c>
      <c r="V164" s="45">
        <f>IF(N164&lt;&gt;0,IF(N164=SVS,0,IF(N164=SVSg,0,IF(N164=Stundenverrechnungssatz!G205,0,IF(N164=Stundenverrechnungssatz!I205,0,IF(N164=Stundenverrechnungssatz!K205,0,IF(N164=Stundenverrechnungssatz!M205,0,1)))))))</f>
        <v>0</v>
      </c>
    </row>
    <row r="165" spans="1:22" s="47" customFormat="1" ht="15" customHeight="1">
      <c r="A165" s="123">
        <v>159</v>
      </c>
      <c r="B165" s="123">
        <v>1</v>
      </c>
      <c r="C165" s="59" t="s">
        <v>502</v>
      </c>
      <c r="D165" s="59"/>
      <c r="E165" s="59" t="s">
        <v>265</v>
      </c>
      <c r="F165" s="51" t="s">
        <v>514</v>
      </c>
      <c r="G165" s="51" t="s">
        <v>515</v>
      </c>
      <c r="H165" s="51" t="s">
        <v>349</v>
      </c>
      <c r="I165" s="70">
        <v>3.2</v>
      </c>
      <c r="J165" s="169"/>
      <c r="K165" s="238" t="s">
        <v>36</v>
      </c>
      <c r="L165" s="161"/>
      <c r="M165" s="126">
        <v>0</v>
      </c>
      <c r="N165" s="162">
        <f t="shared" si="17"/>
        <v>16.73</v>
      </c>
      <c r="O165" s="163">
        <f t="shared" si="18"/>
        <v>1.0000000000000001E-5</v>
      </c>
      <c r="P165" s="127">
        <f t="shared" si="19"/>
        <v>0</v>
      </c>
      <c r="Q165" s="127">
        <f t="shared" si="22"/>
        <v>0</v>
      </c>
      <c r="R165" s="127">
        <f t="shared" si="23"/>
        <v>0</v>
      </c>
      <c r="S165" s="45" t="str">
        <f t="shared" si="20"/>
        <v>N</v>
      </c>
      <c r="T165" s="45">
        <f t="shared" si="24"/>
        <v>16.73</v>
      </c>
      <c r="U165" s="45">
        <f t="shared" si="21"/>
        <v>0</v>
      </c>
      <c r="V165" s="45">
        <f>IF(N165&lt;&gt;0,IF(N165=SVS,0,IF(N165=SVSg,0,IF(N165=Stundenverrechnungssatz!G206,0,IF(N165=Stundenverrechnungssatz!I206,0,IF(N165=Stundenverrechnungssatz!K206,0,IF(N165=Stundenverrechnungssatz!M206,0,1)))))))</f>
        <v>0</v>
      </c>
    </row>
    <row r="166" spans="1:22" s="47" customFormat="1" ht="15" customHeight="1">
      <c r="A166" s="62">
        <v>160</v>
      </c>
      <c r="B166" s="123">
        <v>1</v>
      </c>
      <c r="C166" s="59" t="s">
        <v>502</v>
      </c>
      <c r="D166" s="59"/>
      <c r="E166" s="59" t="s">
        <v>265</v>
      </c>
      <c r="F166" s="51" t="s">
        <v>516</v>
      </c>
      <c r="G166" s="51" t="s">
        <v>484</v>
      </c>
      <c r="H166" s="51" t="s">
        <v>455</v>
      </c>
      <c r="I166" s="70">
        <v>21.85</v>
      </c>
      <c r="J166" s="169" t="s">
        <v>1005</v>
      </c>
      <c r="K166" s="238" t="s">
        <v>53</v>
      </c>
      <c r="L166" s="161"/>
      <c r="M166" s="126">
        <v>24</v>
      </c>
      <c r="N166" s="162">
        <f t="shared" si="17"/>
        <v>16.73</v>
      </c>
      <c r="O166" s="163" t="str">
        <f t="shared" si="18"/>
        <v/>
      </c>
      <c r="P166" s="127">
        <f t="shared" si="19"/>
        <v>524.40000000000009</v>
      </c>
      <c r="Q166" s="127" t="e">
        <f t="shared" si="22"/>
        <v>#VALUE!</v>
      </c>
      <c r="R166" s="127" t="e">
        <f t="shared" si="23"/>
        <v>#VALUE!</v>
      </c>
      <c r="S166" s="45" t="str">
        <f t="shared" si="20"/>
        <v>A</v>
      </c>
      <c r="T166" s="45">
        <f t="shared" si="24"/>
        <v>16.73</v>
      </c>
      <c r="U166" s="45">
        <f t="shared" si="21"/>
        <v>21.85</v>
      </c>
      <c r="V166" s="45">
        <f>IF(N166&lt;&gt;0,IF(N166=SVS,0,IF(N166=SVSg,0,IF(N166=Stundenverrechnungssatz!G207,0,IF(N166=Stundenverrechnungssatz!I207,0,IF(N166=Stundenverrechnungssatz!K207,0,IF(N166=Stundenverrechnungssatz!M207,0,1)))))))</f>
        <v>0</v>
      </c>
    </row>
    <row r="167" spans="1:22" s="47" customFormat="1" ht="15" customHeight="1">
      <c r="A167" s="123">
        <v>161</v>
      </c>
      <c r="B167" s="123">
        <v>1</v>
      </c>
      <c r="C167" s="59" t="s">
        <v>502</v>
      </c>
      <c r="D167" s="59"/>
      <c r="E167" s="59" t="s">
        <v>265</v>
      </c>
      <c r="F167" s="51" t="s">
        <v>517</v>
      </c>
      <c r="G167" s="51" t="s">
        <v>518</v>
      </c>
      <c r="H167" s="51" t="s">
        <v>455</v>
      </c>
      <c r="I167" s="70">
        <v>66.8</v>
      </c>
      <c r="J167" s="169" t="s">
        <v>1005</v>
      </c>
      <c r="K167" s="238" t="s">
        <v>32</v>
      </c>
      <c r="L167" s="161"/>
      <c r="M167" s="126">
        <v>98.63</v>
      </c>
      <c r="N167" s="162">
        <f t="shared" si="17"/>
        <v>16.73</v>
      </c>
      <c r="O167" s="163" t="str">
        <f t="shared" si="18"/>
        <v/>
      </c>
      <c r="P167" s="127">
        <f t="shared" si="19"/>
        <v>6588.4839999999995</v>
      </c>
      <c r="Q167" s="127" t="e">
        <f t="shared" si="22"/>
        <v>#VALUE!</v>
      </c>
      <c r="R167" s="127" t="e">
        <f t="shared" si="23"/>
        <v>#VALUE!</v>
      </c>
      <c r="S167" s="45" t="str">
        <f t="shared" si="20"/>
        <v>B</v>
      </c>
      <c r="T167" s="45">
        <f t="shared" si="24"/>
        <v>16.73</v>
      </c>
      <c r="U167" s="45">
        <f t="shared" si="21"/>
        <v>66.8</v>
      </c>
      <c r="V167" s="45">
        <f>IF(N167&lt;&gt;0,IF(N167=SVS,0,IF(N167=SVSg,0,IF(N167=Stundenverrechnungssatz!G208,0,IF(N167=Stundenverrechnungssatz!I208,0,IF(N167=Stundenverrechnungssatz!K208,0,IF(N167=Stundenverrechnungssatz!M208,0,1)))))))</f>
        <v>0</v>
      </c>
    </row>
    <row r="168" spans="1:22" s="47" customFormat="1" ht="15" customHeight="1">
      <c r="A168" s="62">
        <v>162</v>
      </c>
      <c r="B168" s="123">
        <v>1</v>
      </c>
      <c r="C168" s="59" t="s">
        <v>502</v>
      </c>
      <c r="D168" s="59"/>
      <c r="E168" s="59" t="s">
        <v>265</v>
      </c>
      <c r="F168" s="51" t="s">
        <v>519</v>
      </c>
      <c r="G168" s="51" t="s">
        <v>325</v>
      </c>
      <c r="H168" s="51" t="s">
        <v>455</v>
      </c>
      <c r="I168" s="70">
        <v>9.77</v>
      </c>
      <c r="J168" s="169"/>
      <c r="K168" s="238" t="s">
        <v>95</v>
      </c>
      <c r="L168" s="161"/>
      <c r="M168" s="126">
        <v>1</v>
      </c>
      <c r="N168" s="162">
        <f t="shared" si="17"/>
        <v>16.73</v>
      </c>
      <c r="O168" s="163" t="str">
        <f t="shared" si="18"/>
        <v/>
      </c>
      <c r="P168" s="127">
        <f t="shared" si="19"/>
        <v>9.77</v>
      </c>
      <c r="Q168" s="127" t="e">
        <f t="shared" si="22"/>
        <v>#VALUE!</v>
      </c>
      <c r="R168" s="127" t="e">
        <f t="shared" si="23"/>
        <v>#VALUE!</v>
      </c>
      <c r="S168" s="45" t="str">
        <f t="shared" si="20"/>
        <v>T</v>
      </c>
      <c r="T168" s="45">
        <f t="shared" si="24"/>
        <v>16.73</v>
      </c>
      <c r="U168" s="45">
        <f t="shared" si="21"/>
        <v>0</v>
      </c>
      <c r="V168" s="45">
        <f>IF(N168&lt;&gt;0,IF(N168=SVS,0,IF(N168=SVSg,0,IF(N168=Stundenverrechnungssatz!G209,0,IF(N168=Stundenverrechnungssatz!I209,0,IF(N168=Stundenverrechnungssatz!K209,0,IF(N168=Stundenverrechnungssatz!M209,0,1)))))))</f>
        <v>0</v>
      </c>
    </row>
    <row r="169" spans="1:22" s="47" customFormat="1" ht="15" customHeight="1">
      <c r="A169" s="123">
        <v>163</v>
      </c>
      <c r="B169" s="123">
        <v>1</v>
      </c>
      <c r="C169" s="59" t="s">
        <v>502</v>
      </c>
      <c r="D169" s="59"/>
      <c r="E169" s="59" t="s">
        <v>265</v>
      </c>
      <c r="F169" s="51" t="s">
        <v>520</v>
      </c>
      <c r="G169" s="51" t="s">
        <v>325</v>
      </c>
      <c r="H169" s="51" t="s">
        <v>455</v>
      </c>
      <c r="I169" s="70">
        <v>9.35</v>
      </c>
      <c r="J169" s="169"/>
      <c r="K169" s="238" t="s">
        <v>95</v>
      </c>
      <c r="L169" s="161"/>
      <c r="M169" s="126">
        <v>1</v>
      </c>
      <c r="N169" s="162">
        <f t="shared" si="17"/>
        <v>16.73</v>
      </c>
      <c r="O169" s="163" t="str">
        <f t="shared" si="18"/>
        <v/>
      </c>
      <c r="P169" s="127">
        <f t="shared" si="19"/>
        <v>9.35</v>
      </c>
      <c r="Q169" s="127" t="e">
        <f t="shared" si="22"/>
        <v>#VALUE!</v>
      </c>
      <c r="R169" s="127" t="e">
        <f t="shared" si="23"/>
        <v>#VALUE!</v>
      </c>
      <c r="S169" s="45" t="str">
        <f t="shared" si="20"/>
        <v>T</v>
      </c>
      <c r="T169" s="45">
        <f t="shared" si="24"/>
        <v>16.73</v>
      </c>
      <c r="U169" s="45">
        <f t="shared" si="21"/>
        <v>0</v>
      </c>
      <c r="V169" s="45">
        <f>IF(N169&lt;&gt;0,IF(N169=SVS,0,IF(N169=SVSg,0,IF(N169=Stundenverrechnungssatz!G210,0,IF(N169=Stundenverrechnungssatz!I210,0,IF(N169=Stundenverrechnungssatz!K210,0,IF(N169=Stundenverrechnungssatz!M210,0,1)))))))</f>
        <v>0</v>
      </c>
    </row>
    <row r="170" spans="1:22" s="47" customFormat="1" ht="15" customHeight="1">
      <c r="A170" s="62">
        <v>164</v>
      </c>
      <c r="B170" s="123">
        <v>1</v>
      </c>
      <c r="C170" s="59" t="s">
        <v>502</v>
      </c>
      <c r="D170" s="59"/>
      <c r="E170" s="59" t="s">
        <v>265</v>
      </c>
      <c r="F170" s="51" t="s">
        <v>521</v>
      </c>
      <c r="G170" s="51" t="s">
        <v>522</v>
      </c>
      <c r="H170" s="51" t="s">
        <v>455</v>
      </c>
      <c r="I170" s="70">
        <v>60.6</v>
      </c>
      <c r="J170" s="169" t="s">
        <v>1005</v>
      </c>
      <c r="K170" s="238" t="s">
        <v>32</v>
      </c>
      <c r="L170" s="161"/>
      <c r="M170" s="126">
        <v>98.63</v>
      </c>
      <c r="N170" s="162">
        <f t="shared" si="17"/>
        <v>16.73</v>
      </c>
      <c r="O170" s="163" t="str">
        <f t="shared" si="18"/>
        <v/>
      </c>
      <c r="P170" s="127">
        <f t="shared" si="19"/>
        <v>5976.9780000000001</v>
      </c>
      <c r="Q170" s="127" t="e">
        <f t="shared" si="22"/>
        <v>#VALUE!</v>
      </c>
      <c r="R170" s="127" t="e">
        <f t="shared" si="23"/>
        <v>#VALUE!</v>
      </c>
      <c r="S170" s="45" t="str">
        <f t="shared" si="20"/>
        <v>B</v>
      </c>
      <c r="T170" s="45">
        <f t="shared" si="24"/>
        <v>16.73</v>
      </c>
      <c r="U170" s="45">
        <f t="shared" si="21"/>
        <v>60.6</v>
      </c>
      <c r="V170" s="45">
        <f>IF(N170&lt;&gt;0,IF(N170=SVS,0,IF(N170=SVSg,0,IF(N170=Stundenverrechnungssatz!G211,0,IF(N170=Stundenverrechnungssatz!I211,0,IF(N170=Stundenverrechnungssatz!K211,0,IF(N170=Stundenverrechnungssatz!M211,0,1)))))))</f>
        <v>0</v>
      </c>
    </row>
    <row r="171" spans="1:22" s="47" customFormat="1" ht="15" customHeight="1">
      <c r="A171" s="123">
        <v>165</v>
      </c>
      <c r="B171" s="123">
        <v>1</v>
      </c>
      <c r="C171" s="59" t="s">
        <v>502</v>
      </c>
      <c r="D171" s="59"/>
      <c r="E171" s="59" t="s">
        <v>265</v>
      </c>
      <c r="F171" s="51" t="s">
        <v>523</v>
      </c>
      <c r="G171" s="51" t="s">
        <v>524</v>
      </c>
      <c r="H171" s="51" t="s">
        <v>455</v>
      </c>
      <c r="I171" s="70">
        <v>3.23</v>
      </c>
      <c r="J171" s="169"/>
      <c r="K171" s="238" t="s">
        <v>36</v>
      </c>
      <c r="L171" s="161"/>
      <c r="M171" s="126">
        <v>0</v>
      </c>
      <c r="N171" s="162">
        <f t="shared" si="17"/>
        <v>16.73</v>
      </c>
      <c r="O171" s="163">
        <f t="shared" si="18"/>
        <v>1.0000000000000001E-5</v>
      </c>
      <c r="P171" s="127">
        <f t="shared" si="19"/>
        <v>0</v>
      </c>
      <c r="Q171" s="127">
        <f t="shared" si="22"/>
        <v>0</v>
      </c>
      <c r="R171" s="127">
        <f t="shared" si="23"/>
        <v>0</v>
      </c>
      <c r="S171" s="45" t="str">
        <f t="shared" si="20"/>
        <v>N</v>
      </c>
      <c r="T171" s="45">
        <f t="shared" si="24"/>
        <v>16.73</v>
      </c>
      <c r="U171" s="45">
        <f t="shared" si="21"/>
        <v>0</v>
      </c>
      <c r="V171" s="45">
        <f>IF(N171&lt;&gt;0,IF(N171=SVS,0,IF(N171=SVSg,0,IF(N171=Stundenverrechnungssatz!G212,0,IF(N171=Stundenverrechnungssatz!I212,0,IF(N171=Stundenverrechnungssatz!K212,0,IF(N171=Stundenverrechnungssatz!M212,0,1)))))))</f>
        <v>0</v>
      </c>
    </row>
    <row r="172" spans="1:22" s="46" customFormat="1" ht="15" customHeight="1">
      <c r="A172" s="62">
        <v>166</v>
      </c>
      <c r="B172" s="123">
        <v>1</v>
      </c>
      <c r="C172" s="59" t="s">
        <v>502</v>
      </c>
      <c r="D172" s="59"/>
      <c r="E172" s="59" t="s">
        <v>265</v>
      </c>
      <c r="F172" s="51" t="s">
        <v>525</v>
      </c>
      <c r="G172" s="51" t="s">
        <v>325</v>
      </c>
      <c r="H172" s="51" t="s">
        <v>455</v>
      </c>
      <c r="I172" s="70">
        <v>6.6</v>
      </c>
      <c r="J172" s="169"/>
      <c r="K172" s="238" t="s">
        <v>36</v>
      </c>
      <c r="L172" s="161"/>
      <c r="M172" s="126">
        <v>0</v>
      </c>
      <c r="N172" s="162">
        <f t="shared" si="17"/>
        <v>16.73</v>
      </c>
      <c r="O172" s="163">
        <f t="shared" si="18"/>
        <v>1.0000000000000001E-5</v>
      </c>
      <c r="P172" s="127">
        <f t="shared" si="19"/>
        <v>0</v>
      </c>
      <c r="Q172" s="127">
        <f t="shared" si="22"/>
        <v>0</v>
      </c>
      <c r="R172" s="127">
        <f t="shared" si="23"/>
        <v>0</v>
      </c>
      <c r="S172" s="45" t="str">
        <f t="shared" si="20"/>
        <v>N</v>
      </c>
      <c r="T172" s="45">
        <f t="shared" si="24"/>
        <v>16.73</v>
      </c>
      <c r="U172" s="45">
        <f t="shared" si="21"/>
        <v>0</v>
      </c>
      <c r="V172" s="45">
        <f>IF(N172&lt;&gt;0,IF(N172=SVS,0,IF(N172=SVSg,0,IF(N172=Stundenverrechnungssatz!G213,0,IF(N172=Stundenverrechnungssatz!I213,0,IF(N172=Stundenverrechnungssatz!K213,0,IF(N172=Stundenverrechnungssatz!M213,0,1)))))))</f>
        <v>0</v>
      </c>
    </row>
    <row r="173" spans="1:22" s="46" customFormat="1" ht="15" customHeight="1">
      <c r="A173" s="123">
        <v>167</v>
      </c>
      <c r="B173" s="123">
        <v>1</v>
      </c>
      <c r="C173" s="59" t="s">
        <v>502</v>
      </c>
      <c r="D173" s="59"/>
      <c r="E173" s="59" t="s">
        <v>265</v>
      </c>
      <c r="F173" s="51" t="s">
        <v>526</v>
      </c>
      <c r="G173" s="51" t="s">
        <v>527</v>
      </c>
      <c r="H173" s="51" t="s">
        <v>349</v>
      </c>
      <c r="I173" s="70">
        <v>14.54</v>
      </c>
      <c r="J173" s="169"/>
      <c r="K173" s="238" t="s">
        <v>92</v>
      </c>
      <c r="L173" s="161"/>
      <c r="M173" s="126">
        <v>12</v>
      </c>
      <c r="N173" s="162">
        <f t="shared" si="17"/>
        <v>16.73</v>
      </c>
      <c r="O173" s="163" t="str">
        <f t="shared" si="18"/>
        <v/>
      </c>
      <c r="P173" s="127">
        <f t="shared" si="19"/>
        <v>174.48</v>
      </c>
      <c r="Q173" s="127" t="e">
        <f t="shared" si="22"/>
        <v>#VALUE!</v>
      </c>
      <c r="R173" s="127" t="e">
        <f t="shared" si="23"/>
        <v>#VALUE!</v>
      </c>
      <c r="S173" s="45" t="str">
        <f t="shared" si="20"/>
        <v>T</v>
      </c>
      <c r="T173" s="45">
        <f t="shared" si="24"/>
        <v>16.73</v>
      </c>
      <c r="U173" s="45">
        <f t="shared" si="21"/>
        <v>0</v>
      </c>
      <c r="V173" s="45">
        <f>IF(N173&lt;&gt;0,IF(N173=SVS,0,IF(N173=SVSg,0,IF(N173=Stundenverrechnungssatz!G214,0,IF(N173=Stundenverrechnungssatz!I214,0,IF(N173=Stundenverrechnungssatz!K214,0,IF(N173=Stundenverrechnungssatz!M214,0,1)))))))</f>
        <v>0</v>
      </c>
    </row>
    <row r="174" spans="1:22" s="47" customFormat="1" ht="15" customHeight="1">
      <c r="A174" s="62">
        <v>168</v>
      </c>
      <c r="B174" s="123">
        <v>1</v>
      </c>
      <c r="C174" s="59" t="s">
        <v>502</v>
      </c>
      <c r="D174" s="59"/>
      <c r="E174" s="59" t="s">
        <v>265</v>
      </c>
      <c r="F174" s="51" t="s">
        <v>528</v>
      </c>
      <c r="G174" s="51" t="s">
        <v>529</v>
      </c>
      <c r="H174" s="51" t="s">
        <v>530</v>
      </c>
      <c r="I174" s="70">
        <v>19.05</v>
      </c>
      <c r="J174" s="169"/>
      <c r="K174" s="238" t="s">
        <v>36</v>
      </c>
      <c r="L174" s="161"/>
      <c r="M174" s="126">
        <v>0</v>
      </c>
      <c r="N174" s="162">
        <f t="shared" si="17"/>
        <v>16.73</v>
      </c>
      <c r="O174" s="163">
        <f t="shared" si="18"/>
        <v>1.0000000000000001E-5</v>
      </c>
      <c r="P174" s="127">
        <f t="shared" si="19"/>
        <v>0</v>
      </c>
      <c r="Q174" s="127">
        <f t="shared" si="22"/>
        <v>0</v>
      </c>
      <c r="R174" s="127">
        <f t="shared" si="23"/>
        <v>0</v>
      </c>
      <c r="S174" s="45" t="str">
        <f t="shared" si="20"/>
        <v>N</v>
      </c>
      <c r="T174" s="45">
        <f t="shared" si="24"/>
        <v>16.73</v>
      </c>
      <c r="U174" s="45">
        <f t="shared" si="21"/>
        <v>0</v>
      </c>
      <c r="V174" s="45">
        <f>IF(N174&lt;&gt;0,IF(N174=SVS,0,IF(N174=SVSg,0,IF(N174=Stundenverrechnungssatz!G215,0,IF(N174=Stundenverrechnungssatz!I215,0,IF(N174=Stundenverrechnungssatz!K215,0,IF(N174=Stundenverrechnungssatz!M215,0,1)))))))</f>
        <v>0</v>
      </c>
    </row>
    <row r="175" spans="1:22" s="47" customFormat="1" ht="15" customHeight="1">
      <c r="A175" s="123">
        <v>169</v>
      </c>
      <c r="B175" s="123">
        <v>1</v>
      </c>
      <c r="C175" s="59" t="s">
        <v>502</v>
      </c>
      <c r="D175" s="59"/>
      <c r="E175" s="59" t="s">
        <v>265</v>
      </c>
      <c r="F175" s="51" t="s">
        <v>531</v>
      </c>
      <c r="G175" s="51" t="s">
        <v>532</v>
      </c>
      <c r="H175" s="51" t="s">
        <v>530</v>
      </c>
      <c r="I175" s="70">
        <v>10.130000000000001</v>
      </c>
      <c r="J175" s="169"/>
      <c r="K175" s="238" t="s">
        <v>36</v>
      </c>
      <c r="L175" s="161"/>
      <c r="M175" s="126">
        <v>0</v>
      </c>
      <c r="N175" s="162">
        <f t="shared" si="17"/>
        <v>16.73</v>
      </c>
      <c r="O175" s="163">
        <f t="shared" si="18"/>
        <v>1.0000000000000001E-5</v>
      </c>
      <c r="P175" s="127">
        <f t="shared" si="19"/>
        <v>0</v>
      </c>
      <c r="Q175" s="127">
        <f t="shared" si="22"/>
        <v>0</v>
      </c>
      <c r="R175" s="127">
        <f t="shared" si="23"/>
        <v>0</v>
      </c>
      <c r="S175" s="45" t="str">
        <f t="shared" si="20"/>
        <v>N</v>
      </c>
      <c r="T175" s="45">
        <f t="shared" si="24"/>
        <v>16.73</v>
      </c>
      <c r="U175" s="45">
        <f t="shared" si="21"/>
        <v>0</v>
      </c>
      <c r="V175" s="45">
        <f>IF(N175&lt;&gt;0,IF(N175=SVS,0,IF(N175=SVSg,0,IF(N175=Stundenverrechnungssatz!G216,0,IF(N175=Stundenverrechnungssatz!I216,0,IF(N175=Stundenverrechnungssatz!K216,0,IF(N175=Stundenverrechnungssatz!M216,0,1)))))))</f>
        <v>0</v>
      </c>
    </row>
    <row r="176" spans="1:22" s="47" customFormat="1" ht="15" customHeight="1">
      <c r="A176" s="62">
        <v>170</v>
      </c>
      <c r="B176" s="123">
        <v>1</v>
      </c>
      <c r="C176" s="59" t="s">
        <v>502</v>
      </c>
      <c r="D176" s="59"/>
      <c r="E176" s="59" t="s">
        <v>265</v>
      </c>
      <c r="F176" s="51" t="s">
        <v>533</v>
      </c>
      <c r="G176" s="51" t="s">
        <v>534</v>
      </c>
      <c r="H176" s="51" t="s">
        <v>455</v>
      </c>
      <c r="I176" s="70">
        <v>62.23</v>
      </c>
      <c r="J176" s="169" t="s">
        <v>1005</v>
      </c>
      <c r="K176" s="238" t="s">
        <v>32</v>
      </c>
      <c r="L176" s="161"/>
      <c r="M176" s="126">
        <v>98.63</v>
      </c>
      <c r="N176" s="162">
        <f t="shared" si="17"/>
        <v>16.73</v>
      </c>
      <c r="O176" s="163" t="str">
        <f t="shared" si="18"/>
        <v/>
      </c>
      <c r="P176" s="127">
        <f t="shared" si="19"/>
        <v>6137.7448999999997</v>
      </c>
      <c r="Q176" s="127" t="e">
        <f t="shared" si="22"/>
        <v>#VALUE!</v>
      </c>
      <c r="R176" s="127" t="e">
        <f t="shared" si="23"/>
        <v>#VALUE!</v>
      </c>
      <c r="S176" s="45" t="str">
        <f t="shared" si="20"/>
        <v>B</v>
      </c>
      <c r="T176" s="45">
        <f t="shared" si="24"/>
        <v>16.73</v>
      </c>
      <c r="U176" s="45">
        <f t="shared" si="21"/>
        <v>62.23</v>
      </c>
      <c r="V176" s="45">
        <f>IF(N176&lt;&gt;0,IF(N176=SVS,0,IF(N176=SVSg,0,IF(N176=Stundenverrechnungssatz!G217,0,IF(N176=Stundenverrechnungssatz!I217,0,IF(N176=Stundenverrechnungssatz!K217,0,IF(N176=Stundenverrechnungssatz!M217,0,1)))))))</f>
        <v>0</v>
      </c>
    </row>
    <row r="177" spans="1:22" s="47" customFormat="1" ht="15" customHeight="1">
      <c r="A177" s="123">
        <v>171</v>
      </c>
      <c r="B177" s="123">
        <v>1</v>
      </c>
      <c r="C177" s="59" t="s">
        <v>502</v>
      </c>
      <c r="D177" s="59"/>
      <c r="E177" s="59" t="s">
        <v>265</v>
      </c>
      <c r="F177" s="51" t="s">
        <v>535</v>
      </c>
      <c r="G177" s="51" t="s">
        <v>536</v>
      </c>
      <c r="H177" s="51" t="s">
        <v>349</v>
      </c>
      <c r="I177" s="70">
        <v>62.87</v>
      </c>
      <c r="J177" s="169"/>
      <c r="K177" s="238" t="s">
        <v>85</v>
      </c>
      <c r="L177" s="161"/>
      <c r="M177" s="126">
        <v>98.63</v>
      </c>
      <c r="N177" s="162">
        <f t="shared" si="17"/>
        <v>16.73</v>
      </c>
      <c r="O177" s="163" t="str">
        <f t="shared" si="18"/>
        <v/>
      </c>
      <c r="P177" s="127">
        <f t="shared" si="19"/>
        <v>6200.8680999999997</v>
      </c>
      <c r="Q177" s="127" t="e">
        <f t="shared" si="22"/>
        <v>#VALUE!</v>
      </c>
      <c r="R177" s="127" t="e">
        <f t="shared" si="23"/>
        <v>#VALUE!</v>
      </c>
      <c r="S177" s="45" t="str">
        <f t="shared" si="20"/>
        <v>K</v>
      </c>
      <c r="T177" s="45">
        <f t="shared" si="24"/>
        <v>16.73</v>
      </c>
      <c r="U177" s="45">
        <f t="shared" si="21"/>
        <v>0</v>
      </c>
      <c r="V177" s="45">
        <f>IF(N177&lt;&gt;0,IF(N177=SVS,0,IF(N177=SVSg,0,IF(N177=Stundenverrechnungssatz!G218,0,IF(N177=Stundenverrechnungssatz!I218,0,IF(N177=Stundenverrechnungssatz!K218,0,IF(N177=Stundenverrechnungssatz!M218,0,1)))))))</f>
        <v>0</v>
      </c>
    </row>
    <row r="178" spans="1:22" s="47" customFormat="1" ht="15" customHeight="1">
      <c r="A178" s="62">
        <v>172</v>
      </c>
      <c r="B178" s="123">
        <v>1</v>
      </c>
      <c r="C178" s="59" t="s">
        <v>502</v>
      </c>
      <c r="D178" s="59"/>
      <c r="E178" s="59" t="s">
        <v>265</v>
      </c>
      <c r="F178" s="51" t="s">
        <v>537</v>
      </c>
      <c r="G178" s="51" t="s">
        <v>325</v>
      </c>
      <c r="H178" s="51" t="s">
        <v>349</v>
      </c>
      <c r="I178" s="70">
        <v>22.02</v>
      </c>
      <c r="J178" s="169"/>
      <c r="K178" s="238" t="s">
        <v>36</v>
      </c>
      <c r="L178" s="161"/>
      <c r="M178" s="126">
        <v>0</v>
      </c>
      <c r="N178" s="162">
        <f t="shared" si="17"/>
        <v>16.73</v>
      </c>
      <c r="O178" s="163">
        <f t="shared" si="18"/>
        <v>1.0000000000000001E-5</v>
      </c>
      <c r="P178" s="127">
        <f t="shared" si="19"/>
        <v>0</v>
      </c>
      <c r="Q178" s="127">
        <f t="shared" si="22"/>
        <v>0</v>
      </c>
      <c r="R178" s="127">
        <f t="shared" si="23"/>
        <v>0</v>
      </c>
      <c r="S178" s="45" t="str">
        <f t="shared" si="20"/>
        <v>N</v>
      </c>
      <c r="T178" s="45">
        <f t="shared" si="24"/>
        <v>16.73</v>
      </c>
      <c r="U178" s="45">
        <f t="shared" si="21"/>
        <v>0</v>
      </c>
      <c r="V178" s="45">
        <f>IF(N178&lt;&gt;0,IF(N178=SVS,0,IF(N178=SVSg,0,IF(N178=Stundenverrechnungssatz!G219,0,IF(N178=Stundenverrechnungssatz!I219,0,IF(N178=Stundenverrechnungssatz!K219,0,IF(N178=Stundenverrechnungssatz!M219,0,1)))))))</f>
        <v>0</v>
      </c>
    </row>
    <row r="179" spans="1:22" s="46" customFormat="1" ht="15" customHeight="1">
      <c r="A179" s="123">
        <v>173</v>
      </c>
      <c r="B179" s="123">
        <v>1</v>
      </c>
      <c r="C179" s="59" t="s">
        <v>502</v>
      </c>
      <c r="D179" s="59"/>
      <c r="E179" s="59" t="s">
        <v>265</v>
      </c>
      <c r="F179" s="51" t="s">
        <v>538</v>
      </c>
      <c r="G179" s="51" t="s">
        <v>539</v>
      </c>
      <c r="H179" s="51" t="s">
        <v>455</v>
      </c>
      <c r="I179" s="70">
        <v>15.03</v>
      </c>
      <c r="J179" s="169"/>
      <c r="K179" s="238" t="s">
        <v>102</v>
      </c>
      <c r="L179" s="161"/>
      <c r="M179" s="126">
        <v>1</v>
      </c>
      <c r="N179" s="162">
        <f t="shared" si="17"/>
        <v>16.73</v>
      </c>
      <c r="O179" s="163" t="str">
        <f t="shared" si="18"/>
        <v/>
      </c>
      <c r="P179" s="127">
        <f t="shared" si="19"/>
        <v>15.03</v>
      </c>
      <c r="Q179" s="127" t="e">
        <f t="shared" si="22"/>
        <v>#VALUE!</v>
      </c>
      <c r="R179" s="127" t="e">
        <f t="shared" si="23"/>
        <v>#VALUE!</v>
      </c>
      <c r="S179" s="45" t="str">
        <f t="shared" si="20"/>
        <v>U</v>
      </c>
      <c r="T179" s="45">
        <f t="shared" si="24"/>
        <v>16.73</v>
      </c>
      <c r="U179" s="45">
        <f t="shared" si="21"/>
        <v>0</v>
      </c>
      <c r="V179" s="45">
        <f>IF(N179&lt;&gt;0,IF(N179=SVS,0,IF(N179=SVSg,0,IF(N179=Stundenverrechnungssatz!G220,0,IF(N179=Stundenverrechnungssatz!I220,0,IF(N179=Stundenverrechnungssatz!K220,0,IF(N179=Stundenverrechnungssatz!M220,0,1)))))))</f>
        <v>0</v>
      </c>
    </row>
    <row r="180" spans="1:22" s="46" customFormat="1" ht="15" customHeight="1">
      <c r="A180" s="62">
        <v>174</v>
      </c>
      <c r="B180" s="123">
        <v>1</v>
      </c>
      <c r="C180" s="59" t="s">
        <v>502</v>
      </c>
      <c r="D180" s="59"/>
      <c r="E180" s="59" t="s">
        <v>265</v>
      </c>
      <c r="F180" s="51" t="s">
        <v>540</v>
      </c>
      <c r="G180" s="51" t="s">
        <v>541</v>
      </c>
      <c r="H180" s="51" t="s">
        <v>349</v>
      </c>
      <c r="I180" s="70">
        <v>20.48</v>
      </c>
      <c r="J180" s="169"/>
      <c r="K180" s="238" t="s">
        <v>65</v>
      </c>
      <c r="L180" s="161"/>
      <c r="M180" s="126">
        <v>1</v>
      </c>
      <c r="N180" s="162">
        <f t="shared" si="17"/>
        <v>16.73</v>
      </c>
      <c r="O180" s="163" t="str">
        <f t="shared" si="18"/>
        <v/>
      </c>
      <c r="P180" s="127">
        <f t="shared" si="19"/>
        <v>20.48</v>
      </c>
      <c r="Q180" s="127" t="e">
        <f t="shared" si="22"/>
        <v>#VALUE!</v>
      </c>
      <c r="R180" s="127" t="e">
        <f t="shared" si="23"/>
        <v>#VALUE!</v>
      </c>
      <c r="S180" s="45" t="str">
        <f t="shared" si="20"/>
        <v>C</v>
      </c>
      <c r="T180" s="45">
        <f t="shared" si="24"/>
        <v>16.73</v>
      </c>
      <c r="U180" s="45">
        <f t="shared" si="21"/>
        <v>0</v>
      </c>
      <c r="V180" s="45">
        <f>IF(N180&lt;&gt;0,IF(N180=SVS,0,IF(N180=SVSg,0,IF(N180=Stundenverrechnungssatz!G221,0,IF(N180=Stundenverrechnungssatz!I221,0,IF(N180=Stundenverrechnungssatz!K221,0,IF(N180=Stundenverrechnungssatz!M221,0,1)))))))</f>
        <v>0</v>
      </c>
    </row>
    <row r="181" spans="1:22" s="46" customFormat="1" ht="15" customHeight="1">
      <c r="A181" s="123">
        <v>175</v>
      </c>
      <c r="B181" s="123">
        <v>1</v>
      </c>
      <c r="C181" s="59" t="s">
        <v>502</v>
      </c>
      <c r="D181" s="59"/>
      <c r="E181" s="59" t="s">
        <v>265</v>
      </c>
      <c r="F181" s="51" t="s">
        <v>542</v>
      </c>
      <c r="G181" s="51" t="s">
        <v>325</v>
      </c>
      <c r="H181" s="51" t="s">
        <v>455</v>
      </c>
      <c r="I181" s="70">
        <v>8.06</v>
      </c>
      <c r="J181" s="169"/>
      <c r="K181" s="238" t="s">
        <v>36</v>
      </c>
      <c r="L181" s="161"/>
      <c r="M181" s="126">
        <v>0</v>
      </c>
      <c r="N181" s="162">
        <f t="shared" si="17"/>
        <v>16.73</v>
      </c>
      <c r="O181" s="163">
        <f t="shared" si="18"/>
        <v>1.0000000000000001E-5</v>
      </c>
      <c r="P181" s="127">
        <f t="shared" si="19"/>
        <v>0</v>
      </c>
      <c r="Q181" s="127">
        <f t="shared" si="22"/>
        <v>0</v>
      </c>
      <c r="R181" s="127">
        <f t="shared" si="23"/>
        <v>0</v>
      </c>
      <c r="S181" s="45" t="str">
        <f t="shared" si="20"/>
        <v>N</v>
      </c>
      <c r="T181" s="45">
        <f t="shared" si="24"/>
        <v>16.73</v>
      </c>
      <c r="U181" s="45">
        <f t="shared" si="21"/>
        <v>0</v>
      </c>
      <c r="V181" s="45">
        <f>IF(N181&lt;&gt;0,IF(N181=SVS,0,IF(N181=SVSg,0,IF(N181=Stundenverrechnungssatz!G222,0,IF(N181=Stundenverrechnungssatz!I222,0,IF(N181=Stundenverrechnungssatz!K222,0,IF(N181=Stundenverrechnungssatz!M222,0,1)))))))</f>
        <v>0</v>
      </c>
    </row>
    <row r="182" spans="1:22" s="46" customFormat="1" ht="15" customHeight="1">
      <c r="A182" s="62">
        <v>176</v>
      </c>
      <c r="B182" s="123">
        <v>1</v>
      </c>
      <c r="C182" s="59" t="s">
        <v>502</v>
      </c>
      <c r="D182" s="59"/>
      <c r="E182" s="59" t="s">
        <v>265</v>
      </c>
      <c r="F182" s="51" t="s">
        <v>543</v>
      </c>
      <c r="G182" s="51" t="s">
        <v>544</v>
      </c>
      <c r="H182" s="51" t="s">
        <v>530</v>
      </c>
      <c r="I182" s="70">
        <v>38.520000000000003</v>
      </c>
      <c r="J182" s="169"/>
      <c r="K182" s="238" t="s">
        <v>36</v>
      </c>
      <c r="L182" s="161"/>
      <c r="M182" s="126">
        <v>0</v>
      </c>
      <c r="N182" s="162">
        <f t="shared" si="17"/>
        <v>16.73</v>
      </c>
      <c r="O182" s="163">
        <f t="shared" si="18"/>
        <v>1.0000000000000001E-5</v>
      </c>
      <c r="P182" s="127">
        <f t="shared" si="19"/>
        <v>0</v>
      </c>
      <c r="Q182" s="127">
        <f t="shared" si="22"/>
        <v>0</v>
      </c>
      <c r="R182" s="127">
        <f t="shared" si="23"/>
        <v>0</v>
      </c>
      <c r="S182" s="45" t="str">
        <f t="shared" si="20"/>
        <v>N</v>
      </c>
      <c r="T182" s="45">
        <f t="shared" si="24"/>
        <v>16.73</v>
      </c>
      <c r="U182" s="45">
        <f t="shared" si="21"/>
        <v>0</v>
      </c>
      <c r="V182" s="45">
        <f>IF(N182&lt;&gt;0,IF(N182=SVS,0,IF(N182=SVSg,0,IF(N182=Stundenverrechnungssatz!G223,0,IF(N182=Stundenverrechnungssatz!I223,0,IF(N182=Stundenverrechnungssatz!K223,0,IF(N182=Stundenverrechnungssatz!M223,0,1)))))))</f>
        <v>0</v>
      </c>
    </row>
    <row r="183" spans="1:22" s="47" customFormat="1" ht="15" customHeight="1">
      <c r="A183" s="123">
        <v>177</v>
      </c>
      <c r="B183" s="123">
        <v>1</v>
      </c>
      <c r="C183" s="59" t="s">
        <v>502</v>
      </c>
      <c r="D183" s="59"/>
      <c r="E183" s="59" t="s">
        <v>265</v>
      </c>
      <c r="F183" s="51" t="s">
        <v>545</v>
      </c>
      <c r="G183" s="51" t="s">
        <v>546</v>
      </c>
      <c r="H183" s="51" t="s">
        <v>455</v>
      </c>
      <c r="I183" s="70">
        <v>61.37</v>
      </c>
      <c r="J183" s="169" t="s">
        <v>1005</v>
      </c>
      <c r="K183" s="238" t="s">
        <v>133</v>
      </c>
      <c r="L183" s="161"/>
      <c r="M183" s="126">
        <v>197.25</v>
      </c>
      <c r="N183" s="162">
        <f t="shared" si="17"/>
        <v>16.73</v>
      </c>
      <c r="O183" s="163" t="str">
        <f t="shared" si="18"/>
        <v/>
      </c>
      <c r="P183" s="127">
        <f t="shared" si="19"/>
        <v>12105.2325</v>
      </c>
      <c r="Q183" s="127" t="e">
        <f t="shared" si="22"/>
        <v>#VALUE!</v>
      </c>
      <c r="R183" s="127" t="e">
        <f t="shared" si="23"/>
        <v>#VALUE!</v>
      </c>
      <c r="S183" s="45" t="str">
        <f t="shared" si="20"/>
        <v>M</v>
      </c>
      <c r="T183" s="45">
        <f t="shared" si="24"/>
        <v>16.73</v>
      </c>
      <c r="U183" s="45">
        <f t="shared" si="21"/>
        <v>61.37</v>
      </c>
      <c r="V183" s="45">
        <f>IF(N183&lt;&gt;0,IF(N183=SVS,0,IF(N183=SVSg,0,IF(N183=Stundenverrechnungssatz!G224,0,IF(N183=Stundenverrechnungssatz!I224,0,IF(N183=Stundenverrechnungssatz!K224,0,IF(N183=Stundenverrechnungssatz!M224,0,1)))))))</f>
        <v>0</v>
      </c>
    </row>
    <row r="184" spans="1:22" s="46" customFormat="1" ht="15" customHeight="1">
      <c r="A184" s="62">
        <v>178</v>
      </c>
      <c r="B184" s="123">
        <v>1</v>
      </c>
      <c r="C184" s="59" t="s">
        <v>502</v>
      </c>
      <c r="D184" s="59"/>
      <c r="E184" s="59" t="s">
        <v>265</v>
      </c>
      <c r="F184" s="51" t="s">
        <v>547</v>
      </c>
      <c r="G184" s="51" t="s">
        <v>548</v>
      </c>
      <c r="H184" s="51" t="s">
        <v>455</v>
      </c>
      <c r="I184" s="70">
        <v>7.91</v>
      </c>
      <c r="J184" s="169" t="s">
        <v>1005</v>
      </c>
      <c r="K184" s="238" t="s">
        <v>83</v>
      </c>
      <c r="L184" s="161"/>
      <c r="M184" s="126">
        <v>197.25</v>
      </c>
      <c r="N184" s="162">
        <f t="shared" si="17"/>
        <v>16.73</v>
      </c>
      <c r="O184" s="163" t="str">
        <f t="shared" si="18"/>
        <v/>
      </c>
      <c r="P184" s="127">
        <f t="shared" si="19"/>
        <v>1560.2474999999999</v>
      </c>
      <c r="Q184" s="127" t="e">
        <f t="shared" si="22"/>
        <v>#VALUE!</v>
      </c>
      <c r="R184" s="127" t="e">
        <f t="shared" si="23"/>
        <v>#VALUE!</v>
      </c>
      <c r="S184" s="45" t="str">
        <f t="shared" si="20"/>
        <v>K</v>
      </c>
      <c r="T184" s="45">
        <f t="shared" si="24"/>
        <v>16.73</v>
      </c>
      <c r="U184" s="45">
        <f t="shared" si="21"/>
        <v>7.91</v>
      </c>
      <c r="V184" s="45">
        <f>IF(N184&lt;&gt;0,IF(N184=SVS,0,IF(N184=SVSg,0,IF(N184=Stundenverrechnungssatz!G225,0,IF(N184=Stundenverrechnungssatz!I225,0,IF(N184=Stundenverrechnungssatz!K225,0,IF(N184=Stundenverrechnungssatz!M225,0,1)))))))</f>
        <v>0</v>
      </c>
    </row>
    <row r="185" spans="1:22" s="47" customFormat="1" ht="15" customHeight="1">
      <c r="A185" s="123">
        <v>179</v>
      </c>
      <c r="B185" s="123">
        <v>1</v>
      </c>
      <c r="C185" s="59" t="s">
        <v>502</v>
      </c>
      <c r="D185" s="59"/>
      <c r="E185" s="59" t="s">
        <v>265</v>
      </c>
      <c r="F185" s="51" t="s">
        <v>549</v>
      </c>
      <c r="G185" s="51" t="s">
        <v>550</v>
      </c>
      <c r="H185" s="51" t="s">
        <v>455</v>
      </c>
      <c r="I185" s="70">
        <v>2.94</v>
      </c>
      <c r="J185" s="169"/>
      <c r="K185" s="238" t="s">
        <v>36</v>
      </c>
      <c r="L185" s="161"/>
      <c r="M185" s="126">
        <v>0</v>
      </c>
      <c r="N185" s="162">
        <f t="shared" si="17"/>
        <v>16.73</v>
      </c>
      <c r="O185" s="163">
        <f t="shared" si="18"/>
        <v>1.0000000000000001E-5</v>
      </c>
      <c r="P185" s="127">
        <f t="shared" si="19"/>
        <v>0</v>
      </c>
      <c r="Q185" s="127">
        <f t="shared" si="22"/>
        <v>0</v>
      </c>
      <c r="R185" s="127">
        <f t="shared" si="23"/>
        <v>0</v>
      </c>
      <c r="S185" s="45" t="str">
        <f t="shared" si="20"/>
        <v>N</v>
      </c>
      <c r="T185" s="45">
        <f t="shared" si="24"/>
        <v>16.73</v>
      </c>
      <c r="U185" s="45">
        <f t="shared" si="21"/>
        <v>0</v>
      </c>
      <c r="V185" s="45">
        <f>IF(N185&lt;&gt;0,IF(N185=SVS,0,IF(N185=SVSg,0,IF(N185=Stundenverrechnungssatz!G226,0,IF(N185=Stundenverrechnungssatz!I226,0,IF(N185=Stundenverrechnungssatz!K226,0,IF(N185=Stundenverrechnungssatz!M226,0,1)))))))</f>
        <v>0</v>
      </c>
    </row>
    <row r="186" spans="1:22" s="47" customFormat="1" ht="15" customHeight="1">
      <c r="A186" s="62">
        <v>180</v>
      </c>
      <c r="B186" s="123">
        <v>1</v>
      </c>
      <c r="C186" s="59" t="s">
        <v>502</v>
      </c>
      <c r="D186" s="59"/>
      <c r="E186" s="59" t="s">
        <v>265</v>
      </c>
      <c r="F186" s="51" t="s">
        <v>551</v>
      </c>
      <c r="G186" s="51" t="s">
        <v>552</v>
      </c>
      <c r="H186" s="51" t="s">
        <v>349</v>
      </c>
      <c r="I186" s="70">
        <v>10.77</v>
      </c>
      <c r="J186" s="169"/>
      <c r="K186" s="238" t="s">
        <v>36</v>
      </c>
      <c r="L186" s="161"/>
      <c r="M186" s="126">
        <v>0</v>
      </c>
      <c r="N186" s="162">
        <f t="shared" si="17"/>
        <v>16.73</v>
      </c>
      <c r="O186" s="163">
        <f t="shared" si="18"/>
        <v>1.0000000000000001E-5</v>
      </c>
      <c r="P186" s="127">
        <f t="shared" si="19"/>
        <v>0</v>
      </c>
      <c r="Q186" s="127">
        <f t="shared" si="22"/>
        <v>0</v>
      </c>
      <c r="R186" s="127">
        <f t="shared" si="23"/>
        <v>0</v>
      </c>
      <c r="S186" s="45" t="str">
        <f t="shared" si="20"/>
        <v>N</v>
      </c>
      <c r="T186" s="45">
        <f t="shared" si="24"/>
        <v>16.73</v>
      </c>
      <c r="U186" s="45">
        <f t="shared" si="21"/>
        <v>0</v>
      </c>
      <c r="V186" s="45">
        <f>IF(N186&lt;&gt;0,IF(N186=SVS,0,IF(N186=SVSg,0,IF(N186=Stundenverrechnungssatz!G227,0,IF(N186=Stundenverrechnungssatz!I227,0,IF(N186=Stundenverrechnungssatz!K227,0,IF(N186=Stundenverrechnungssatz!M227,0,1)))))))</f>
        <v>0</v>
      </c>
    </row>
    <row r="187" spans="1:22" s="47" customFormat="1" ht="15" customHeight="1">
      <c r="A187" s="123">
        <v>181</v>
      </c>
      <c r="B187" s="123">
        <v>1</v>
      </c>
      <c r="C187" s="59" t="s">
        <v>502</v>
      </c>
      <c r="D187" s="59"/>
      <c r="E187" s="59" t="s">
        <v>265</v>
      </c>
      <c r="F187" s="51" t="s">
        <v>553</v>
      </c>
      <c r="G187" s="51" t="s">
        <v>325</v>
      </c>
      <c r="H187" s="51" t="s">
        <v>485</v>
      </c>
      <c r="I187" s="70">
        <v>4.87</v>
      </c>
      <c r="J187" s="169"/>
      <c r="K187" s="238" t="s">
        <v>36</v>
      </c>
      <c r="L187" s="161"/>
      <c r="M187" s="126">
        <v>0</v>
      </c>
      <c r="N187" s="162">
        <f t="shared" si="17"/>
        <v>16.73</v>
      </c>
      <c r="O187" s="163">
        <f t="shared" si="18"/>
        <v>1.0000000000000001E-5</v>
      </c>
      <c r="P187" s="127">
        <f t="shared" si="19"/>
        <v>0</v>
      </c>
      <c r="Q187" s="127">
        <f t="shared" si="22"/>
        <v>0</v>
      </c>
      <c r="R187" s="127">
        <f t="shared" si="23"/>
        <v>0</v>
      </c>
      <c r="S187" s="45" t="str">
        <f t="shared" si="20"/>
        <v>N</v>
      </c>
      <c r="T187" s="45">
        <f t="shared" si="24"/>
        <v>16.73</v>
      </c>
      <c r="U187" s="45">
        <f t="shared" si="21"/>
        <v>0</v>
      </c>
      <c r="V187" s="45">
        <f>IF(N187&lt;&gt;0,IF(N187=SVS,0,IF(N187=SVSg,0,IF(N187=Stundenverrechnungssatz!G228,0,IF(N187=Stundenverrechnungssatz!I228,0,IF(N187=Stundenverrechnungssatz!K228,0,IF(N187=Stundenverrechnungssatz!M228,0,1)))))))</f>
        <v>0</v>
      </c>
    </row>
    <row r="188" spans="1:22" s="46" customFormat="1" ht="15" customHeight="1">
      <c r="A188" s="62">
        <v>182</v>
      </c>
      <c r="B188" s="123">
        <v>1</v>
      </c>
      <c r="C188" s="59" t="s">
        <v>502</v>
      </c>
      <c r="D188" s="59"/>
      <c r="E188" s="59" t="s">
        <v>265</v>
      </c>
      <c r="F188" s="51" t="s">
        <v>554</v>
      </c>
      <c r="G188" s="51" t="s">
        <v>325</v>
      </c>
      <c r="H188" s="51" t="s">
        <v>485</v>
      </c>
      <c r="I188" s="70">
        <v>5.01</v>
      </c>
      <c r="J188" s="169"/>
      <c r="K188" s="238" t="s">
        <v>36</v>
      </c>
      <c r="L188" s="161"/>
      <c r="M188" s="126">
        <v>0</v>
      </c>
      <c r="N188" s="162">
        <f t="shared" si="17"/>
        <v>16.73</v>
      </c>
      <c r="O188" s="163">
        <f t="shared" si="18"/>
        <v>1.0000000000000001E-5</v>
      </c>
      <c r="P188" s="127">
        <f t="shared" si="19"/>
        <v>0</v>
      </c>
      <c r="Q188" s="127">
        <f t="shared" si="22"/>
        <v>0</v>
      </c>
      <c r="R188" s="127">
        <f t="shared" si="23"/>
        <v>0</v>
      </c>
      <c r="S188" s="45" t="str">
        <f t="shared" si="20"/>
        <v>N</v>
      </c>
      <c r="T188" s="45">
        <f t="shared" si="24"/>
        <v>16.73</v>
      </c>
      <c r="U188" s="45">
        <f t="shared" si="21"/>
        <v>0</v>
      </c>
      <c r="V188" s="45">
        <f>IF(N188&lt;&gt;0,IF(N188=SVS,0,IF(N188=SVSg,0,IF(N188=Stundenverrechnungssatz!G229,0,IF(N188=Stundenverrechnungssatz!I229,0,IF(N188=Stundenverrechnungssatz!K229,0,IF(N188=Stundenverrechnungssatz!M229,0,1)))))))</f>
        <v>0</v>
      </c>
    </row>
    <row r="189" spans="1:22" s="47" customFormat="1" ht="15" customHeight="1">
      <c r="A189" s="123">
        <v>183</v>
      </c>
      <c r="B189" s="123">
        <v>1</v>
      </c>
      <c r="C189" s="59" t="s">
        <v>502</v>
      </c>
      <c r="D189" s="59"/>
      <c r="E189" s="59" t="s">
        <v>265</v>
      </c>
      <c r="F189" s="51" t="s">
        <v>555</v>
      </c>
      <c r="G189" s="51" t="s">
        <v>556</v>
      </c>
      <c r="H189" s="51" t="s">
        <v>557</v>
      </c>
      <c r="I189" s="70">
        <v>4.59</v>
      </c>
      <c r="J189" s="169"/>
      <c r="K189" s="238" t="s">
        <v>36</v>
      </c>
      <c r="L189" s="161"/>
      <c r="M189" s="126">
        <v>0</v>
      </c>
      <c r="N189" s="162">
        <f t="shared" si="17"/>
        <v>16.73</v>
      </c>
      <c r="O189" s="163">
        <f t="shared" si="18"/>
        <v>1.0000000000000001E-5</v>
      </c>
      <c r="P189" s="127">
        <f t="shared" si="19"/>
        <v>0</v>
      </c>
      <c r="Q189" s="127">
        <f t="shared" si="22"/>
        <v>0</v>
      </c>
      <c r="R189" s="127">
        <f t="shared" si="23"/>
        <v>0</v>
      </c>
      <c r="S189" s="45" t="str">
        <f t="shared" si="20"/>
        <v>N</v>
      </c>
      <c r="T189" s="45">
        <f t="shared" si="24"/>
        <v>16.73</v>
      </c>
      <c r="U189" s="45">
        <f t="shared" si="21"/>
        <v>0</v>
      </c>
      <c r="V189" s="45">
        <f>IF(N189&lt;&gt;0,IF(N189=SVS,0,IF(N189=SVSg,0,IF(N189=Stundenverrechnungssatz!G230,0,IF(N189=Stundenverrechnungssatz!I230,0,IF(N189=Stundenverrechnungssatz!K230,0,IF(N189=Stundenverrechnungssatz!M230,0,1)))))))</f>
        <v>0</v>
      </c>
    </row>
    <row r="190" spans="1:22" s="47" customFormat="1" ht="15" customHeight="1">
      <c r="A190" s="62">
        <v>184</v>
      </c>
      <c r="B190" s="123">
        <v>1</v>
      </c>
      <c r="C190" s="59" t="s">
        <v>502</v>
      </c>
      <c r="D190" s="59"/>
      <c r="E190" s="59" t="s">
        <v>265</v>
      </c>
      <c r="F190" s="51" t="s">
        <v>558</v>
      </c>
      <c r="G190" s="51" t="s">
        <v>403</v>
      </c>
      <c r="H190" s="51" t="s">
        <v>530</v>
      </c>
      <c r="I190" s="70">
        <v>113.18</v>
      </c>
      <c r="J190" s="169"/>
      <c r="K190" s="238" t="s">
        <v>39</v>
      </c>
      <c r="L190" s="161"/>
      <c r="M190" s="126">
        <v>197.25</v>
      </c>
      <c r="N190" s="162">
        <f t="shared" si="17"/>
        <v>16.73</v>
      </c>
      <c r="O190" s="163" t="str">
        <f t="shared" si="18"/>
        <v/>
      </c>
      <c r="P190" s="127">
        <f t="shared" si="19"/>
        <v>22324.755000000001</v>
      </c>
      <c r="Q190" s="127" t="e">
        <f t="shared" si="22"/>
        <v>#VALUE!</v>
      </c>
      <c r="R190" s="127" t="e">
        <f t="shared" si="23"/>
        <v>#VALUE!</v>
      </c>
      <c r="S190" s="45" t="str">
        <f t="shared" si="20"/>
        <v>F</v>
      </c>
      <c r="T190" s="45">
        <f t="shared" si="24"/>
        <v>16.73</v>
      </c>
      <c r="U190" s="45">
        <f t="shared" si="21"/>
        <v>0</v>
      </c>
      <c r="V190" s="45">
        <f>IF(N190&lt;&gt;0,IF(N190=SVS,0,IF(N190=SVSg,0,IF(N190=Stundenverrechnungssatz!G231,0,IF(N190=Stundenverrechnungssatz!I231,0,IF(N190=Stundenverrechnungssatz!K231,0,IF(N190=Stundenverrechnungssatz!M231,0,1)))))))</f>
        <v>0</v>
      </c>
    </row>
    <row r="191" spans="1:22" s="46" customFormat="1" ht="15" customHeight="1">
      <c r="A191" s="123">
        <v>185</v>
      </c>
      <c r="B191" s="123">
        <v>1</v>
      </c>
      <c r="C191" s="59" t="s">
        <v>502</v>
      </c>
      <c r="D191" s="59"/>
      <c r="E191" s="59" t="s">
        <v>265</v>
      </c>
      <c r="F191" s="51" t="s">
        <v>559</v>
      </c>
      <c r="G191" s="59" t="s">
        <v>403</v>
      </c>
      <c r="H191" s="59" t="s">
        <v>455</v>
      </c>
      <c r="I191" s="66">
        <v>4.92</v>
      </c>
      <c r="J191" s="62" t="s">
        <v>1005</v>
      </c>
      <c r="K191" s="238" t="s">
        <v>39</v>
      </c>
      <c r="L191" s="161"/>
      <c r="M191" s="126">
        <v>197.25</v>
      </c>
      <c r="N191" s="162">
        <f t="shared" si="17"/>
        <v>16.73</v>
      </c>
      <c r="O191" s="163" t="str">
        <f t="shared" si="18"/>
        <v/>
      </c>
      <c r="P191" s="127">
        <f t="shared" si="19"/>
        <v>970.47</v>
      </c>
      <c r="Q191" s="127" t="e">
        <f t="shared" si="22"/>
        <v>#VALUE!</v>
      </c>
      <c r="R191" s="127" t="e">
        <f t="shared" si="23"/>
        <v>#VALUE!</v>
      </c>
      <c r="S191" s="45" t="str">
        <f t="shared" si="20"/>
        <v>F</v>
      </c>
      <c r="T191" s="45">
        <f t="shared" si="24"/>
        <v>16.73</v>
      </c>
      <c r="U191" s="45">
        <f t="shared" si="21"/>
        <v>4.92</v>
      </c>
      <c r="V191" s="45">
        <f>IF(N191&lt;&gt;0,IF(N191=SVS,0,IF(N191=SVSg,0,IF(N191=Stundenverrechnungssatz!G232,0,IF(N191=Stundenverrechnungssatz!I232,0,IF(N191=Stundenverrechnungssatz!K232,0,IF(N191=Stundenverrechnungssatz!M232,0,1)))))))</f>
        <v>0</v>
      </c>
    </row>
    <row r="192" spans="1:22" s="46" customFormat="1" ht="15" customHeight="1">
      <c r="A192" s="62">
        <v>186</v>
      </c>
      <c r="B192" s="123">
        <v>1</v>
      </c>
      <c r="C192" s="59" t="s">
        <v>502</v>
      </c>
      <c r="D192" s="59"/>
      <c r="E192" s="59" t="s">
        <v>265</v>
      </c>
      <c r="F192" s="51" t="s">
        <v>560</v>
      </c>
      <c r="G192" s="59" t="s">
        <v>403</v>
      </c>
      <c r="H192" s="59" t="s">
        <v>455</v>
      </c>
      <c r="I192" s="66">
        <v>76.09</v>
      </c>
      <c r="J192" s="62" t="s">
        <v>1005</v>
      </c>
      <c r="K192" s="238" t="s">
        <v>39</v>
      </c>
      <c r="L192" s="161"/>
      <c r="M192" s="126">
        <v>197.25</v>
      </c>
      <c r="N192" s="162">
        <f t="shared" si="17"/>
        <v>16.73</v>
      </c>
      <c r="O192" s="163" t="str">
        <f t="shared" si="18"/>
        <v/>
      </c>
      <c r="P192" s="127">
        <f t="shared" si="19"/>
        <v>15008.752500000001</v>
      </c>
      <c r="Q192" s="127" t="e">
        <f t="shared" si="22"/>
        <v>#VALUE!</v>
      </c>
      <c r="R192" s="127" t="e">
        <f t="shared" si="23"/>
        <v>#VALUE!</v>
      </c>
      <c r="S192" s="45" t="str">
        <f t="shared" si="20"/>
        <v>F</v>
      </c>
      <c r="T192" s="45">
        <f t="shared" si="24"/>
        <v>16.73</v>
      </c>
      <c r="U192" s="45">
        <f t="shared" si="21"/>
        <v>76.09</v>
      </c>
      <c r="V192" s="45">
        <f>IF(N192&lt;&gt;0,IF(N192=SVS,0,IF(N192=SVSg,0,IF(N192=Stundenverrechnungssatz!G233,0,IF(N192=Stundenverrechnungssatz!I233,0,IF(N192=Stundenverrechnungssatz!K233,0,IF(N192=Stundenverrechnungssatz!M233,0,1)))))))</f>
        <v>0</v>
      </c>
    </row>
    <row r="193" spans="1:22" s="46" customFormat="1" ht="15" customHeight="1">
      <c r="A193" s="123">
        <v>187</v>
      </c>
      <c r="B193" s="123">
        <v>1</v>
      </c>
      <c r="C193" s="59" t="s">
        <v>502</v>
      </c>
      <c r="D193" s="59"/>
      <c r="E193" s="59" t="s">
        <v>265</v>
      </c>
      <c r="F193" s="51" t="s">
        <v>561</v>
      </c>
      <c r="G193" s="51" t="s">
        <v>403</v>
      </c>
      <c r="H193" s="51" t="s">
        <v>455</v>
      </c>
      <c r="I193" s="70">
        <v>15.12</v>
      </c>
      <c r="J193" s="169" t="s">
        <v>1005</v>
      </c>
      <c r="K193" s="238" t="s">
        <v>39</v>
      </c>
      <c r="L193" s="161"/>
      <c r="M193" s="126">
        <v>197.25</v>
      </c>
      <c r="N193" s="162">
        <f t="shared" si="17"/>
        <v>16.73</v>
      </c>
      <c r="O193" s="163" t="str">
        <f t="shared" si="18"/>
        <v/>
      </c>
      <c r="P193" s="127">
        <f t="shared" si="19"/>
        <v>2982.42</v>
      </c>
      <c r="Q193" s="127" t="e">
        <f t="shared" si="22"/>
        <v>#VALUE!</v>
      </c>
      <c r="R193" s="127" t="e">
        <f t="shared" si="23"/>
        <v>#VALUE!</v>
      </c>
      <c r="S193" s="45" t="str">
        <f t="shared" si="20"/>
        <v>F</v>
      </c>
      <c r="T193" s="45">
        <f t="shared" si="24"/>
        <v>16.73</v>
      </c>
      <c r="U193" s="45">
        <f t="shared" si="21"/>
        <v>15.12</v>
      </c>
      <c r="V193" s="45">
        <f>IF(N193&lt;&gt;0,IF(N193=SVS,0,IF(N193=SVSg,0,IF(N193=Stundenverrechnungssatz!G234,0,IF(N193=Stundenverrechnungssatz!I234,0,IF(N193=Stundenverrechnungssatz!K234,0,IF(N193=Stundenverrechnungssatz!M234,0,1)))))))</f>
        <v>0</v>
      </c>
    </row>
    <row r="194" spans="1:22" s="46" customFormat="1" ht="15" customHeight="1">
      <c r="A194" s="62">
        <v>188</v>
      </c>
      <c r="B194" s="123">
        <v>1</v>
      </c>
      <c r="C194" s="59" t="s">
        <v>502</v>
      </c>
      <c r="D194" s="59"/>
      <c r="E194" s="59" t="s">
        <v>265</v>
      </c>
      <c r="F194" s="51" t="s">
        <v>562</v>
      </c>
      <c r="G194" s="51" t="s">
        <v>403</v>
      </c>
      <c r="H194" s="51" t="s">
        <v>455</v>
      </c>
      <c r="I194" s="70">
        <v>34.090000000000003</v>
      </c>
      <c r="J194" s="169" t="s">
        <v>1005</v>
      </c>
      <c r="K194" s="238" t="s">
        <v>39</v>
      </c>
      <c r="L194" s="161"/>
      <c r="M194" s="126">
        <v>197.25</v>
      </c>
      <c r="N194" s="162">
        <f t="shared" si="17"/>
        <v>16.73</v>
      </c>
      <c r="O194" s="163" t="str">
        <f t="shared" si="18"/>
        <v/>
      </c>
      <c r="P194" s="127">
        <f t="shared" si="19"/>
        <v>6724.2525000000005</v>
      </c>
      <c r="Q194" s="127" t="e">
        <f t="shared" si="22"/>
        <v>#VALUE!</v>
      </c>
      <c r="R194" s="127" t="e">
        <f t="shared" si="23"/>
        <v>#VALUE!</v>
      </c>
      <c r="S194" s="45" t="str">
        <f t="shared" si="20"/>
        <v>F</v>
      </c>
      <c r="T194" s="45">
        <f t="shared" si="24"/>
        <v>16.73</v>
      </c>
      <c r="U194" s="45">
        <f t="shared" si="21"/>
        <v>34.090000000000003</v>
      </c>
      <c r="V194" s="45">
        <f>IF(N194&lt;&gt;0,IF(N194=SVS,0,IF(N194=SVSg,0,IF(N194=Stundenverrechnungssatz!G235,0,IF(N194=Stundenverrechnungssatz!I235,0,IF(N194=Stundenverrechnungssatz!K235,0,IF(N194=Stundenverrechnungssatz!M235,0,1)))))))</f>
        <v>0</v>
      </c>
    </row>
    <row r="195" spans="1:22" s="46" customFormat="1" ht="15" customHeight="1">
      <c r="A195" s="123">
        <v>189</v>
      </c>
      <c r="B195" s="123">
        <v>1</v>
      </c>
      <c r="C195" s="59" t="s">
        <v>502</v>
      </c>
      <c r="D195" s="59"/>
      <c r="E195" s="59" t="s">
        <v>265</v>
      </c>
      <c r="F195" s="51" t="s">
        <v>563</v>
      </c>
      <c r="G195" s="51" t="s">
        <v>403</v>
      </c>
      <c r="H195" s="51" t="s">
        <v>455</v>
      </c>
      <c r="I195" s="70">
        <v>22.52</v>
      </c>
      <c r="J195" s="169" t="s">
        <v>1005</v>
      </c>
      <c r="K195" s="238" t="s">
        <v>77</v>
      </c>
      <c r="L195" s="161"/>
      <c r="M195" s="126">
        <v>39.450000000000003</v>
      </c>
      <c r="N195" s="162">
        <f t="shared" si="17"/>
        <v>16.73</v>
      </c>
      <c r="O195" s="163" t="str">
        <f t="shared" si="18"/>
        <v/>
      </c>
      <c r="P195" s="127">
        <f t="shared" si="19"/>
        <v>888.4140000000001</v>
      </c>
      <c r="Q195" s="127" t="e">
        <f t="shared" si="22"/>
        <v>#VALUE!</v>
      </c>
      <c r="R195" s="127" t="e">
        <f t="shared" si="23"/>
        <v>#VALUE!</v>
      </c>
      <c r="S195" s="45" t="str">
        <f t="shared" si="20"/>
        <v>F</v>
      </c>
      <c r="T195" s="45">
        <f t="shared" si="24"/>
        <v>16.73</v>
      </c>
      <c r="U195" s="45">
        <f t="shared" si="21"/>
        <v>22.52</v>
      </c>
      <c r="V195" s="45">
        <f>IF(N195&lt;&gt;0,IF(N195=SVS,0,IF(N195=SVSg,0,IF(N195=Stundenverrechnungssatz!G236,0,IF(N195=Stundenverrechnungssatz!I236,0,IF(N195=Stundenverrechnungssatz!K236,0,IF(N195=Stundenverrechnungssatz!M236,0,1)))))))</f>
        <v>0</v>
      </c>
    </row>
    <row r="196" spans="1:22" s="46" customFormat="1" ht="15" customHeight="1">
      <c r="A196" s="62">
        <v>190</v>
      </c>
      <c r="B196" s="123">
        <v>1</v>
      </c>
      <c r="C196" s="59" t="s">
        <v>502</v>
      </c>
      <c r="D196" s="59"/>
      <c r="E196" s="59" t="s">
        <v>265</v>
      </c>
      <c r="F196" s="51" t="s">
        <v>564</v>
      </c>
      <c r="G196" s="51" t="s">
        <v>565</v>
      </c>
      <c r="H196" s="51" t="s">
        <v>530</v>
      </c>
      <c r="I196" s="70">
        <v>5.17</v>
      </c>
      <c r="J196" s="169"/>
      <c r="K196" s="238" t="s">
        <v>67</v>
      </c>
      <c r="L196" s="161"/>
      <c r="M196" s="126">
        <v>197.25</v>
      </c>
      <c r="N196" s="162">
        <f t="shared" si="17"/>
        <v>16.73</v>
      </c>
      <c r="O196" s="163" t="str">
        <f t="shared" si="18"/>
        <v/>
      </c>
      <c r="P196" s="127">
        <f t="shared" si="19"/>
        <v>1019.7825</v>
      </c>
      <c r="Q196" s="127" t="e">
        <f t="shared" si="22"/>
        <v>#VALUE!</v>
      </c>
      <c r="R196" s="127" t="e">
        <f t="shared" si="23"/>
        <v>#VALUE!</v>
      </c>
      <c r="S196" s="45" t="str">
        <f t="shared" si="20"/>
        <v>E</v>
      </c>
      <c r="T196" s="45">
        <f t="shared" si="24"/>
        <v>16.73</v>
      </c>
      <c r="U196" s="45">
        <f t="shared" si="21"/>
        <v>0</v>
      </c>
      <c r="V196" s="45">
        <f>IF(N196&lt;&gt;0,IF(N196=SVS,0,IF(N196=SVSg,0,IF(N196=Stundenverrechnungssatz!G237,0,IF(N196=Stundenverrechnungssatz!I237,0,IF(N196=Stundenverrechnungssatz!K237,0,IF(N196=Stundenverrechnungssatz!M237,0,1)))))))</f>
        <v>0</v>
      </c>
    </row>
    <row r="197" spans="1:22" s="46" customFormat="1" ht="15" customHeight="1">
      <c r="A197" s="123">
        <v>191</v>
      </c>
      <c r="B197" s="123">
        <v>1</v>
      </c>
      <c r="C197" s="59" t="s">
        <v>502</v>
      </c>
      <c r="D197" s="59"/>
      <c r="E197" s="59" t="s">
        <v>265</v>
      </c>
      <c r="F197" s="51" t="s">
        <v>566</v>
      </c>
      <c r="G197" s="51" t="s">
        <v>565</v>
      </c>
      <c r="H197" s="51" t="s">
        <v>530</v>
      </c>
      <c r="I197" s="70">
        <v>4.96</v>
      </c>
      <c r="J197" s="169"/>
      <c r="K197" s="238" t="s">
        <v>67</v>
      </c>
      <c r="L197" s="161"/>
      <c r="M197" s="126">
        <v>197.25</v>
      </c>
      <c r="N197" s="162">
        <f t="shared" si="17"/>
        <v>16.73</v>
      </c>
      <c r="O197" s="163" t="str">
        <f t="shared" si="18"/>
        <v/>
      </c>
      <c r="P197" s="127">
        <f t="shared" si="19"/>
        <v>978.36</v>
      </c>
      <c r="Q197" s="127" t="e">
        <f t="shared" si="22"/>
        <v>#VALUE!</v>
      </c>
      <c r="R197" s="127" t="e">
        <f t="shared" si="23"/>
        <v>#VALUE!</v>
      </c>
      <c r="S197" s="45" t="str">
        <f t="shared" si="20"/>
        <v>E</v>
      </c>
      <c r="T197" s="45">
        <f t="shared" si="24"/>
        <v>16.73</v>
      </c>
      <c r="U197" s="45">
        <f t="shared" si="21"/>
        <v>0</v>
      </c>
      <c r="V197" s="45">
        <f>IF(N197&lt;&gt;0,IF(N197=SVS,0,IF(N197=SVSg,0,IF(N197=Stundenverrechnungssatz!G238,0,IF(N197=Stundenverrechnungssatz!I238,0,IF(N197=Stundenverrechnungssatz!K238,0,IF(N197=Stundenverrechnungssatz!M238,0,1)))))))</f>
        <v>0</v>
      </c>
    </row>
    <row r="198" spans="1:22" s="47" customFormat="1" ht="15" customHeight="1">
      <c r="A198" s="62">
        <v>192</v>
      </c>
      <c r="B198" s="123">
        <v>1</v>
      </c>
      <c r="C198" s="59" t="s">
        <v>502</v>
      </c>
      <c r="D198" s="59"/>
      <c r="E198" s="59" t="s">
        <v>265</v>
      </c>
      <c r="F198" s="51" t="s">
        <v>567</v>
      </c>
      <c r="G198" s="51" t="s">
        <v>565</v>
      </c>
      <c r="H198" s="51"/>
      <c r="I198" s="70">
        <v>4.5599999999999996</v>
      </c>
      <c r="J198" s="169" t="s">
        <v>1005</v>
      </c>
      <c r="K198" s="238" t="s">
        <v>67</v>
      </c>
      <c r="L198" s="161"/>
      <c r="M198" s="126">
        <v>197.25</v>
      </c>
      <c r="N198" s="162">
        <f t="shared" si="17"/>
        <v>16.73</v>
      </c>
      <c r="O198" s="163" t="str">
        <f t="shared" si="18"/>
        <v/>
      </c>
      <c r="P198" s="127">
        <f t="shared" si="19"/>
        <v>899.45999999999992</v>
      </c>
      <c r="Q198" s="127" t="e">
        <f t="shared" si="22"/>
        <v>#VALUE!</v>
      </c>
      <c r="R198" s="127" t="e">
        <f t="shared" si="23"/>
        <v>#VALUE!</v>
      </c>
      <c r="S198" s="45" t="str">
        <f t="shared" si="20"/>
        <v>E</v>
      </c>
      <c r="T198" s="45">
        <f t="shared" si="24"/>
        <v>16.73</v>
      </c>
      <c r="U198" s="45">
        <f t="shared" si="21"/>
        <v>4.5599999999999996</v>
      </c>
      <c r="V198" s="45">
        <f>IF(N198&lt;&gt;0,IF(N198=SVS,0,IF(N198=SVSg,0,IF(N198=Stundenverrechnungssatz!G239,0,IF(N198=Stundenverrechnungssatz!I239,0,IF(N198=Stundenverrechnungssatz!K239,0,IF(N198=Stundenverrechnungssatz!M239,0,1)))))))</f>
        <v>0</v>
      </c>
    </row>
    <row r="199" spans="1:22" s="47" customFormat="1" ht="15" customHeight="1">
      <c r="A199" s="123">
        <v>193</v>
      </c>
      <c r="B199" s="123">
        <v>1</v>
      </c>
      <c r="C199" s="59" t="s">
        <v>502</v>
      </c>
      <c r="D199" s="59"/>
      <c r="E199" s="59" t="s">
        <v>354</v>
      </c>
      <c r="F199" s="51" t="s">
        <v>569</v>
      </c>
      <c r="G199" s="51" t="s">
        <v>556</v>
      </c>
      <c r="H199" s="51" t="s">
        <v>557</v>
      </c>
      <c r="I199" s="70">
        <v>4.59</v>
      </c>
      <c r="J199" s="169"/>
      <c r="K199" s="238" t="s">
        <v>71</v>
      </c>
      <c r="L199" s="161"/>
      <c r="M199" s="126">
        <v>39.450000000000003</v>
      </c>
      <c r="N199" s="162">
        <f t="shared" ref="N199:N262" si="25">SVS</f>
        <v>16.73</v>
      </c>
      <c r="O199" s="163" t="str">
        <f t="shared" ref="O199:O262" si="26">IF(VLOOKUP(K199,Vorgaben,4,FALSE)=0,"",VLOOKUP(K199,Vorgaben,4,FALSE))</f>
        <v/>
      </c>
      <c r="P199" s="127">
        <f t="shared" ref="P199:P262" si="27">I199*M199</f>
        <v>181.07550000000001</v>
      </c>
      <c r="Q199" s="127" t="e">
        <f t="shared" si="22"/>
        <v>#VALUE!</v>
      </c>
      <c r="R199" s="127" t="e">
        <f t="shared" si="23"/>
        <v>#VALUE!</v>
      </c>
      <c r="S199" s="45" t="str">
        <f t="shared" ref="S199:S262" si="28">LEFT(K199,1)</f>
        <v>E</v>
      </c>
      <c r="T199" s="45">
        <f t="shared" si="24"/>
        <v>16.73</v>
      </c>
      <c r="U199" s="45">
        <f t="shared" ref="U199:U262" si="29">IF(J199="x",I199,0)</f>
        <v>0</v>
      </c>
      <c r="V199" s="45">
        <f>IF(N199&lt;&gt;0,IF(N199=SVS,0,IF(N199=SVSg,0,IF(N199=Stundenverrechnungssatz!G240,0,IF(N199=Stundenverrechnungssatz!I240,0,IF(N199=Stundenverrechnungssatz!K240,0,IF(N199=Stundenverrechnungssatz!M240,0,1)))))))</f>
        <v>0</v>
      </c>
    </row>
    <row r="200" spans="1:22" s="46" customFormat="1" ht="15" customHeight="1">
      <c r="A200" s="62">
        <v>194</v>
      </c>
      <c r="B200" s="123">
        <v>1</v>
      </c>
      <c r="C200" s="59" t="s">
        <v>502</v>
      </c>
      <c r="D200" s="59"/>
      <c r="E200" s="59" t="s">
        <v>354</v>
      </c>
      <c r="F200" s="51" t="s">
        <v>570</v>
      </c>
      <c r="G200" s="51" t="s">
        <v>403</v>
      </c>
      <c r="H200" s="51"/>
      <c r="I200" s="70">
        <v>28.2</v>
      </c>
      <c r="J200" s="169" t="s">
        <v>1005</v>
      </c>
      <c r="K200" s="238" t="s">
        <v>39</v>
      </c>
      <c r="L200" s="161"/>
      <c r="M200" s="126">
        <v>197.25</v>
      </c>
      <c r="N200" s="162">
        <f t="shared" si="25"/>
        <v>16.73</v>
      </c>
      <c r="O200" s="163" t="str">
        <f t="shared" si="26"/>
        <v/>
      </c>
      <c r="P200" s="127">
        <f t="shared" si="27"/>
        <v>5562.45</v>
      </c>
      <c r="Q200" s="127" t="e">
        <f t="shared" ref="Q200:Q263" si="30">P200/O200</f>
        <v>#VALUE!</v>
      </c>
      <c r="R200" s="127" t="e">
        <f t="shared" ref="R200:R263" si="31">Q200*N200</f>
        <v>#VALUE!</v>
      </c>
      <c r="S200" s="45" t="str">
        <f t="shared" si="28"/>
        <v>F</v>
      </c>
      <c r="T200" s="45">
        <f t="shared" ref="T200:T263" si="32">IF(N200=SVS,N200,"")</f>
        <v>16.73</v>
      </c>
      <c r="U200" s="45">
        <f t="shared" si="29"/>
        <v>28.2</v>
      </c>
      <c r="V200" s="45">
        <f>IF(N200&lt;&gt;0,IF(N200=SVS,0,IF(N200=SVSg,0,IF(N200=Stundenverrechnungssatz!G241,0,IF(N200=Stundenverrechnungssatz!I241,0,IF(N200=Stundenverrechnungssatz!K241,0,IF(N200=Stundenverrechnungssatz!M241,0,1)))))))</f>
        <v>0</v>
      </c>
    </row>
    <row r="201" spans="1:22" s="47" customFormat="1" ht="15" customHeight="1">
      <c r="A201" s="123">
        <v>195</v>
      </c>
      <c r="B201" s="123">
        <v>1</v>
      </c>
      <c r="C201" s="59" t="s">
        <v>502</v>
      </c>
      <c r="D201" s="59"/>
      <c r="E201" s="59" t="s">
        <v>354</v>
      </c>
      <c r="F201" s="51" t="s">
        <v>571</v>
      </c>
      <c r="G201" s="51" t="s">
        <v>403</v>
      </c>
      <c r="H201" s="51"/>
      <c r="I201" s="70">
        <v>55.45</v>
      </c>
      <c r="J201" s="169" t="s">
        <v>1005</v>
      </c>
      <c r="K201" s="238" t="s">
        <v>39</v>
      </c>
      <c r="L201" s="161"/>
      <c r="M201" s="126">
        <v>197.25</v>
      </c>
      <c r="N201" s="162">
        <f t="shared" si="25"/>
        <v>16.73</v>
      </c>
      <c r="O201" s="163" t="str">
        <f t="shared" si="26"/>
        <v/>
      </c>
      <c r="P201" s="127">
        <f t="shared" si="27"/>
        <v>10937.512500000001</v>
      </c>
      <c r="Q201" s="127" t="e">
        <f t="shared" si="30"/>
        <v>#VALUE!</v>
      </c>
      <c r="R201" s="127" t="e">
        <f t="shared" si="31"/>
        <v>#VALUE!</v>
      </c>
      <c r="S201" s="45" t="str">
        <f t="shared" si="28"/>
        <v>F</v>
      </c>
      <c r="T201" s="45">
        <f t="shared" si="32"/>
        <v>16.73</v>
      </c>
      <c r="U201" s="45">
        <f t="shared" si="29"/>
        <v>55.45</v>
      </c>
      <c r="V201" s="45">
        <f>IF(N201&lt;&gt;0,IF(N201=SVS,0,IF(N201=SVSg,0,IF(N201=Stundenverrechnungssatz!G242,0,IF(N201=Stundenverrechnungssatz!I242,0,IF(N201=Stundenverrechnungssatz!K242,0,IF(N201=Stundenverrechnungssatz!M242,0,1)))))))</f>
        <v>0</v>
      </c>
    </row>
    <row r="202" spans="1:22" s="47" customFormat="1" ht="15" customHeight="1">
      <c r="A202" s="62">
        <v>196</v>
      </c>
      <c r="B202" s="123">
        <v>1</v>
      </c>
      <c r="C202" s="59" t="s">
        <v>502</v>
      </c>
      <c r="D202" s="59"/>
      <c r="E202" s="59" t="s">
        <v>354</v>
      </c>
      <c r="F202" s="51" t="s">
        <v>572</v>
      </c>
      <c r="G202" s="51" t="s">
        <v>403</v>
      </c>
      <c r="H202" s="51"/>
      <c r="I202" s="70">
        <v>13.85</v>
      </c>
      <c r="J202" s="169" t="s">
        <v>1005</v>
      </c>
      <c r="K202" s="238" t="s">
        <v>39</v>
      </c>
      <c r="L202" s="161"/>
      <c r="M202" s="126">
        <v>197.25</v>
      </c>
      <c r="N202" s="162">
        <f t="shared" si="25"/>
        <v>16.73</v>
      </c>
      <c r="O202" s="163" t="str">
        <f t="shared" si="26"/>
        <v/>
      </c>
      <c r="P202" s="127">
        <f t="shared" si="27"/>
        <v>2731.9124999999999</v>
      </c>
      <c r="Q202" s="127" t="e">
        <f t="shared" si="30"/>
        <v>#VALUE!</v>
      </c>
      <c r="R202" s="127" t="e">
        <f t="shared" si="31"/>
        <v>#VALUE!</v>
      </c>
      <c r="S202" s="45" t="str">
        <f t="shared" si="28"/>
        <v>F</v>
      </c>
      <c r="T202" s="45">
        <f t="shared" si="32"/>
        <v>16.73</v>
      </c>
      <c r="U202" s="45">
        <f t="shared" si="29"/>
        <v>13.85</v>
      </c>
      <c r="V202" s="45">
        <f>IF(N202&lt;&gt;0,IF(N202=SVS,0,IF(N202=SVSg,0,IF(N202=Stundenverrechnungssatz!G243,0,IF(N202=Stundenverrechnungssatz!I243,0,IF(N202=Stundenverrechnungssatz!K243,0,IF(N202=Stundenverrechnungssatz!M243,0,1)))))))</f>
        <v>0</v>
      </c>
    </row>
    <row r="203" spans="1:22" s="47" customFormat="1" ht="15" customHeight="1">
      <c r="A203" s="123">
        <v>197</v>
      </c>
      <c r="B203" s="123">
        <v>1</v>
      </c>
      <c r="C203" s="59" t="s">
        <v>502</v>
      </c>
      <c r="D203" s="59"/>
      <c r="E203" s="59" t="s">
        <v>354</v>
      </c>
      <c r="F203" s="51" t="s">
        <v>573</v>
      </c>
      <c r="G203" s="51" t="s">
        <v>403</v>
      </c>
      <c r="H203" s="51"/>
      <c r="I203" s="70">
        <v>25.52</v>
      </c>
      <c r="J203" s="169" t="s">
        <v>1005</v>
      </c>
      <c r="K203" s="238" t="s">
        <v>39</v>
      </c>
      <c r="L203" s="161"/>
      <c r="M203" s="126">
        <v>197.25</v>
      </c>
      <c r="N203" s="162">
        <f t="shared" si="25"/>
        <v>16.73</v>
      </c>
      <c r="O203" s="163" t="str">
        <f t="shared" si="26"/>
        <v/>
      </c>
      <c r="P203" s="127">
        <f t="shared" si="27"/>
        <v>5033.82</v>
      </c>
      <c r="Q203" s="127" t="e">
        <f t="shared" si="30"/>
        <v>#VALUE!</v>
      </c>
      <c r="R203" s="127" t="e">
        <f t="shared" si="31"/>
        <v>#VALUE!</v>
      </c>
      <c r="S203" s="45" t="str">
        <f t="shared" si="28"/>
        <v>F</v>
      </c>
      <c r="T203" s="45">
        <f t="shared" si="32"/>
        <v>16.73</v>
      </c>
      <c r="U203" s="45">
        <f t="shared" si="29"/>
        <v>25.52</v>
      </c>
      <c r="V203" s="45">
        <f>IF(N203&lt;&gt;0,IF(N203=SVS,0,IF(N203=SVSg,0,IF(N203=Stundenverrechnungssatz!G244,0,IF(N203=Stundenverrechnungssatz!I244,0,IF(N203=Stundenverrechnungssatz!K244,0,IF(N203=Stundenverrechnungssatz!M244,0,1)))))))</f>
        <v>0</v>
      </c>
    </row>
    <row r="204" spans="1:22" s="46" customFormat="1" ht="15" customHeight="1">
      <c r="A204" s="62">
        <v>198</v>
      </c>
      <c r="B204" s="123">
        <v>1</v>
      </c>
      <c r="C204" s="59" t="s">
        <v>502</v>
      </c>
      <c r="D204" s="59"/>
      <c r="E204" s="59" t="s">
        <v>354</v>
      </c>
      <c r="F204" s="51" t="s">
        <v>574</v>
      </c>
      <c r="G204" s="51" t="s">
        <v>403</v>
      </c>
      <c r="H204" s="51"/>
      <c r="I204" s="70">
        <v>89.81</v>
      </c>
      <c r="J204" s="169" t="s">
        <v>1005</v>
      </c>
      <c r="K204" s="238" t="s">
        <v>39</v>
      </c>
      <c r="L204" s="161"/>
      <c r="M204" s="126">
        <v>197.25</v>
      </c>
      <c r="N204" s="162">
        <f t="shared" si="25"/>
        <v>16.73</v>
      </c>
      <c r="O204" s="163" t="str">
        <f t="shared" si="26"/>
        <v/>
      </c>
      <c r="P204" s="127">
        <f t="shared" si="27"/>
        <v>17715.022499999999</v>
      </c>
      <c r="Q204" s="127" t="e">
        <f t="shared" si="30"/>
        <v>#VALUE!</v>
      </c>
      <c r="R204" s="127" t="e">
        <f t="shared" si="31"/>
        <v>#VALUE!</v>
      </c>
      <c r="S204" s="45" t="str">
        <f t="shared" si="28"/>
        <v>F</v>
      </c>
      <c r="T204" s="45">
        <f t="shared" si="32"/>
        <v>16.73</v>
      </c>
      <c r="U204" s="45">
        <f t="shared" si="29"/>
        <v>89.81</v>
      </c>
      <c r="V204" s="45">
        <f>IF(N204&lt;&gt;0,IF(N204=SVS,0,IF(N204=SVSg,0,IF(N204=Stundenverrechnungssatz!G245,0,IF(N204=Stundenverrechnungssatz!I245,0,IF(N204=Stundenverrechnungssatz!K245,0,IF(N204=Stundenverrechnungssatz!M245,0,1)))))))</f>
        <v>0</v>
      </c>
    </row>
    <row r="205" spans="1:22" s="46" customFormat="1" ht="15" customHeight="1">
      <c r="A205" s="123">
        <v>199</v>
      </c>
      <c r="B205" s="123">
        <v>1</v>
      </c>
      <c r="C205" s="59" t="s">
        <v>502</v>
      </c>
      <c r="D205" s="59"/>
      <c r="E205" s="59" t="s">
        <v>354</v>
      </c>
      <c r="F205" s="51" t="s">
        <v>575</v>
      </c>
      <c r="G205" s="51" t="s">
        <v>403</v>
      </c>
      <c r="H205" s="51"/>
      <c r="I205" s="70">
        <v>68.91</v>
      </c>
      <c r="J205" s="169" t="s">
        <v>1005</v>
      </c>
      <c r="K205" s="238" t="s">
        <v>39</v>
      </c>
      <c r="L205" s="161"/>
      <c r="M205" s="126">
        <v>197.25</v>
      </c>
      <c r="N205" s="162">
        <f t="shared" si="25"/>
        <v>16.73</v>
      </c>
      <c r="O205" s="163" t="str">
        <f t="shared" si="26"/>
        <v/>
      </c>
      <c r="P205" s="127">
        <f t="shared" si="27"/>
        <v>13592.497499999999</v>
      </c>
      <c r="Q205" s="127" t="e">
        <f t="shared" si="30"/>
        <v>#VALUE!</v>
      </c>
      <c r="R205" s="127" t="e">
        <f t="shared" si="31"/>
        <v>#VALUE!</v>
      </c>
      <c r="S205" s="45" t="str">
        <f t="shared" si="28"/>
        <v>F</v>
      </c>
      <c r="T205" s="45">
        <f t="shared" si="32"/>
        <v>16.73</v>
      </c>
      <c r="U205" s="45">
        <f t="shared" si="29"/>
        <v>68.91</v>
      </c>
      <c r="V205" s="45">
        <f>IF(N205&lt;&gt;0,IF(N205=SVS,0,IF(N205=SVSg,0,IF(N205=Stundenverrechnungssatz!G246,0,IF(N205=Stundenverrechnungssatz!I246,0,IF(N205=Stundenverrechnungssatz!K246,0,IF(N205=Stundenverrechnungssatz!M246,0,1)))))))</f>
        <v>0</v>
      </c>
    </row>
    <row r="206" spans="1:22" s="46" customFormat="1" ht="15" customHeight="1">
      <c r="A206" s="62">
        <v>200</v>
      </c>
      <c r="B206" s="123">
        <v>1</v>
      </c>
      <c r="C206" s="59" t="s">
        <v>502</v>
      </c>
      <c r="D206" s="59"/>
      <c r="E206" s="59" t="s">
        <v>354</v>
      </c>
      <c r="F206" s="51" t="s">
        <v>576</v>
      </c>
      <c r="G206" s="51" t="s">
        <v>577</v>
      </c>
      <c r="H206" s="51"/>
      <c r="I206" s="70">
        <v>4.63</v>
      </c>
      <c r="J206" s="169" t="s">
        <v>1005</v>
      </c>
      <c r="K206" s="238" t="s">
        <v>39</v>
      </c>
      <c r="L206" s="161"/>
      <c r="M206" s="126">
        <v>197.25</v>
      </c>
      <c r="N206" s="162">
        <f t="shared" si="25"/>
        <v>16.73</v>
      </c>
      <c r="O206" s="163" t="str">
        <f t="shared" si="26"/>
        <v/>
      </c>
      <c r="P206" s="127">
        <f t="shared" si="27"/>
        <v>913.26749999999993</v>
      </c>
      <c r="Q206" s="127" t="e">
        <f t="shared" si="30"/>
        <v>#VALUE!</v>
      </c>
      <c r="R206" s="127" t="e">
        <f t="shared" si="31"/>
        <v>#VALUE!</v>
      </c>
      <c r="S206" s="45" t="str">
        <f t="shared" si="28"/>
        <v>F</v>
      </c>
      <c r="T206" s="45">
        <f t="shared" si="32"/>
        <v>16.73</v>
      </c>
      <c r="U206" s="45">
        <f t="shared" si="29"/>
        <v>4.63</v>
      </c>
      <c r="V206" s="45">
        <f>IF(N206&lt;&gt;0,IF(N206=SVS,0,IF(N206=SVSg,0,IF(N206=Stundenverrechnungssatz!G247,0,IF(N206=Stundenverrechnungssatz!I247,0,IF(N206=Stundenverrechnungssatz!K247,0,IF(N206=Stundenverrechnungssatz!M247,0,1)))))))</f>
        <v>0</v>
      </c>
    </row>
    <row r="207" spans="1:22" s="47" customFormat="1" ht="15" customHeight="1">
      <c r="A207" s="123">
        <v>201</v>
      </c>
      <c r="B207" s="123">
        <v>1</v>
      </c>
      <c r="C207" s="59" t="s">
        <v>502</v>
      </c>
      <c r="D207" s="59"/>
      <c r="E207" s="59" t="s">
        <v>354</v>
      </c>
      <c r="F207" s="51" t="s">
        <v>578</v>
      </c>
      <c r="G207" s="51" t="s">
        <v>565</v>
      </c>
      <c r="H207" s="51"/>
      <c r="I207" s="70">
        <v>10.87</v>
      </c>
      <c r="J207" s="169" t="s">
        <v>1005</v>
      </c>
      <c r="K207" s="238" t="s">
        <v>67</v>
      </c>
      <c r="L207" s="161"/>
      <c r="M207" s="126">
        <v>197.25</v>
      </c>
      <c r="N207" s="162">
        <f t="shared" si="25"/>
        <v>16.73</v>
      </c>
      <c r="O207" s="163" t="str">
        <f t="shared" si="26"/>
        <v/>
      </c>
      <c r="P207" s="127">
        <f t="shared" si="27"/>
        <v>2144.1075000000001</v>
      </c>
      <c r="Q207" s="127" t="e">
        <f t="shared" si="30"/>
        <v>#VALUE!</v>
      </c>
      <c r="R207" s="127" t="e">
        <f t="shared" si="31"/>
        <v>#VALUE!</v>
      </c>
      <c r="S207" s="45" t="str">
        <f t="shared" si="28"/>
        <v>E</v>
      </c>
      <c r="T207" s="45">
        <f t="shared" si="32"/>
        <v>16.73</v>
      </c>
      <c r="U207" s="45">
        <f t="shared" si="29"/>
        <v>10.87</v>
      </c>
      <c r="V207" s="45">
        <f>IF(N207&lt;&gt;0,IF(N207=SVS,0,IF(N207=SVSg,0,IF(N207=Stundenverrechnungssatz!G248,0,IF(N207=Stundenverrechnungssatz!I248,0,IF(N207=Stundenverrechnungssatz!K248,0,IF(N207=Stundenverrechnungssatz!M248,0,1)))))))</f>
        <v>0</v>
      </c>
    </row>
    <row r="208" spans="1:22" s="47" customFormat="1" ht="15" customHeight="1">
      <c r="A208" s="62">
        <v>202</v>
      </c>
      <c r="B208" s="123">
        <v>1</v>
      </c>
      <c r="C208" s="59" t="s">
        <v>502</v>
      </c>
      <c r="D208" s="59"/>
      <c r="E208" s="59" t="s">
        <v>354</v>
      </c>
      <c r="F208" s="51" t="s">
        <v>579</v>
      </c>
      <c r="G208" s="51" t="s">
        <v>565</v>
      </c>
      <c r="H208" s="51"/>
      <c r="I208" s="70">
        <v>10.77</v>
      </c>
      <c r="J208" s="169" t="s">
        <v>1005</v>
      </c>
      <c r="K208" s="238" t="s">
        <v>67</v>
      </c>
      <c r="L208" s="161"/>
      <c r="M208" s="126">
        <v>197.25</v>
      </c>
      <c r="N208" s="162">
        <f t="shared" si="25"/>
        <v>16.73</v>
      </c>
      <c r="O208" s="163" t="str">
        <f t="shared" si="26"/>
        <v/>
      </c>
      <c r="P208" s="127">
        <f t="shared" si="27"/>
        <v>2124.3824999999997</v>
      </c>
      <c r="Q208" s="127" t="e">
        <f t="shared" si="30"/>
        <v>#VALUE!</v>
      </c>
      <c r="R208" s="127" t="e">
        <f t="shared" si="31"/>
        <v>#VALUE!</v>
      </c>
      <c r="S208" s="45" t="str">
        <f t="shared" si="28"/>
        <v>E</v>
      </c>
      <c r="T208" s="45">
        <f t="shared" si="32"/>
        <v>16.73</v>
      </c>
      <c r="U208" s="45">
        <f t="shared" si="29"/>
        <v>10.77</v>
      </c>
      <c r="V208" s="45">
        <f>IF(N208&lt;&gt;0,IF(N208=SVS,0,IF(N208=SVSg,0,IF(N208=Stundenverrechnungssatz!G249,0,IF(N208=Stundenverrechnungssatz!I249,0,IF(N208=Stundenverrechnungssatz!K249,0,IF(N208=Stundenverrechnungssatz!M249,0,1)))))))</f>
        <v>0</v>
      </c>
    </row>
    <row r="209" spans="1:22" s="47" customFormat="1" ht="15" customHeight="1">
      <c r="A209" s="123">
        <v>203</v>
      </c>
      <c r="B209" s="123">
        <v>1</v>
      </c>
      <c r="C209" s="59" t="s">
        <v>502</v>
      </c>
      <c r="D209" s="59"/>
      <c r="E209" s="59" t="s">
        <v>354</v>
      </c>
      <c r="F209" s="51" t="s">
        <v>580</v>
      </c>
      <c r="G209" s="51" t="s">
        <v>565</v>
      </c>
      <c r="H209" s="51"/>
      <c r="I209" s="70">
        <v>15.97</v>
      </c>
      <c r="J209" s="169" t="s">
        <v>1005</v>
      </c>
      <c r="K209" s="238" t="s">
        <v>67</v>
      </c>
      <c r="L209" s="161"/>
      <c r="M209" s="126">
        <v>197.25</v>
      </c>
      <c r="N209" s="162">
        <f t="shared" si="25"/>
        <v>16.73</v>
      </c>
      <c r="O209" s="163" t="str">
        <f t="shared" si="26"/>
        <v/>
      </c>
      <c r="P209" s="127">
        <f t="shared" si="27"/>
        <v>3150.0825</v>
      </c>
      <c r="Q209" s="127" t="e">
        <f t="shared" si="30"/>
        <v>#VALUE!</v>
      </c>
      <c r="R209" s="127" t="e">
        <f t="shared" si="31"/>
        <v>#VALUE!</v>
      </c>
      <c r="S209" s="45" t="str">
        <f t="shared" si="28"/>
        <v>E</v>
      </c>
      <c r="T209" s="45">
        <f t="shared" si="32"/>
        <v>16.73</v>
      </c>
      <c r="U209" s="45">
        <f t="shared" si="29"/>
        <v>15.97</v>
      </c>
      <c r="V209" s="45">
        <f>IF(N209&lt;&gt;0,IF(N209=SVS,0,IF(N209=SVSg,0,IF(N209=Stundenverrechnungssatz!G250,0,IF(N209=Stundenverrechnungssatz!I250,0,IF(N209=Stundenverrechnungssatz!K250,0,IF(N209=Stundenverrechnungssatz!M250,0,1)))))))</f>
        <v>0</v>
      </c>
    </row>
    <row r="210" spans="1:22" s="47" customFormat="1" ht="15" customHeight="1">
      <c r="A210" s="62">
        <v>204</v>
      </c>
      <c r="B210" s="123">
        <v>1</v>
      </c>
      <c r="C210" s="59" t="s">
        <v>502</v>
      </c>
      <c r="D210" s="59"/>
      <c r="E210" s="59" t="s">
        <v>354</v>
      </c>
      <c r="F210" s="51" t="s">
        <v>264</v>
      </c>
      <c r="G210" s="51" t="s">
        <v>581</v>
      </c>
      <c r="H210" s="51" t="s">
        <v>455</v>
      </c>
      <c r="I210" s="70">
        <v>8.23</v>
      </c>
      <c r="J210" s="169" t="s">
        <v>1005</v>
      </c>
      <c r="K210" s="238" t="s">
        <v>33</v>
      </c>
      <c r="L210" s="161"/>
      <c r="M210" s="126">
        <v>39.450000000000003</v>
      </c>
      <c r="N210" s="162">
        <f t="shared" si="25"/>
        <v>16.73</v>
      </c>
      <c r="O210" s="163" t="str">
        <f t="shared" si="26"/>
        <v/>
      </c>
      <c r="P210" s="127">
        <f t="shared" si="27"/>
        <v>324.67350000000005</v>
      </c>
      <c r="Q210" s="127" t="e">
        <f t="shared" si="30"/>
        <v>#VALUE!</v>
      </c>
      <c r="R210" s="127" t="e">
        <f t="shared" si="31"/>
        <v>#VALUE!</v>
      </c>
      <c r="S210" s="45" t="str">
        <f t="shared" si="28"/>
        <v>A</v>
      </c>
      <c r="T210" s="45">
        <f t="shared" si="32"/>
        <v>16.73</v>
      </c>
      <c r="U210" s="45">
        <f t="shared" si="29"/>
        <v>8.23</v>
      </c>
      <c r="V210" s="45">
        <f>IF(N210&lt;&gt;0,IF(N210=SVS,0,IF(N210=SVSg,0,IF(N210=Stundenverrechnungssatz!G251,0,IF(N210=Stundenverrechnungssatz!I251,0,IF(N210=Stundenverrechnungssatz!K251,0,IF(N210=Stundenverrechnungssatz!M251,0,1)))))))</f>
        <v>0</v>
      </c>
    </row>
    <row r="211" spans="1:22" s="47" customFormat="1" ht="15" customHeight="1">
      <c r="A211" s="123">
        <v>205</v>
      </c>
      <c r="B211" s="123">
        <v>1</v>
      </c>
      <c r="C211" s="59" t="s">
        <v>502</v>
      </c>
      <c r="D211" s="59"/>
      <c r="E211" s="59" t="s">
        <v>354</v>
      </c>
      <c r="F211" s="51" t="s">
        <v>269</v>
      </c>
      <c r="G211" s="51" t="s">
        <v>582</v>
      </c>
      <c r="H211" s="51" t="s">
        <v>455</v>
      </c>
      <c r="I211" s="70">
        <v>64.77</v>
      </c>
      <c r="J211" s="169" t="s">
        <v>1005</v>
      </c>
      <c r="K211" s="238" t="s">
        <v>32</v>
      </c>
      <c r="L211" s="161"/>
      <c r="M211" s="126">
        <v>98.63</v>
      </c>
      <c r="N211" s="162">
        <f t="shared" si="25"/>
        <v>16.73</v>
      </c>
      <c r="O211" s="163" t="str">
        <f t="shared" si="26"/>
        <v/>
      </c>
      <c r="P211" s="127">
        <f t="shared" si="27"/>
        <v>6388.2650999999996</v>
      </c>
      <c r="Q211" s="127" t="e">
        <f t="shared" si="30"/>
        <v>#VALUE!</v>
      </c>
      <c r="R211" s="127" t="e">
        <f t="shared" si="31"/>
        <v>#VALUE!</v>
      </c>
      <c r="S211" s="45" t="str">
        <f t="shared" si="28"/>
        <v>B</v>
      </c>
      <c r="T211" s="45">
        <f t="shared" si="32"/>
        <v>16.73</v>
      </c>
      <c r="U211" s="45">
        <f t="shared" si="29"/>
        <v>64.77</v>
      </c>
      <c r="V211" s="45">
        <f>IF(N211&lt;&gt;0,IF(N211=SVS,0,IF(N211=SVSg,0,IF(N211=Stundenverrechnungssatz!G252,0,IF(N211=Stundenverrechnungssatz!I252,0,IF(N211=Stundenverrechnungssatz!K252,0,IF(N211=Stundenverrechnungssatz!M252,0,1)))))))</f>
        <v>0</v>
      </c>
    </row>
    <row r="212" spans="1:22" s="46" customFormat="1" ht="15" customHeight="1">
      <c r="A212" s="62">
        <v>206</v>
      </c>
      <c r="B212" s="123">
        <v>1</v>
      </c>
      <c r="C212" s="59" t="s">
        <v>502</v>
      </c>
      <c r="D212" s="59"/>
      <c r="E212" s="59" t="s">
        <v>354</v>
      </c>
      <c r="F212" s="51" t="s">
        <v>273</v>
      </c>
      <c r="G212" s="51" t="s">
        <v>583</v>
      </c>
      <c r="H212" s="51" t="s">
        <v>455</v>
      </c>
      <c r="I212" s="70">
        <v>64.75</v>
      </c>
      <c r="J212" s="169" t="s">
        <v>1005</v>
      </c>
      <c r="K212" s="238" t="s">
        <v>32</v>
      </c>
      <c r="L212" s="161"/>
      <c r="M212" s="126">
        <v>98.63</v>
      </c>
      <c r="N212" s="162">
        <f t="shared" si="25"/>
        <v>16.73</v>
      </c>
      <c r="O212" s="163" t="str">
        <f t="shared" si="26"/>
        <v/>
      </c>
      <c r="P212" s="127">
        <f t="shared" si="27"/>
        <v>6386.2924999999996</v>
      </c>
      <c r="Q212" s="127" t="e">
        <f t="shared" si="30"/>
        <v>#VALUE!</v>
      </c>
      <c r="R212" s="127" t="e">
        <f t="shared" si="31"/>
        <v>#VALUE!</v>
      </c>
      <c r="S212" s="45" t="str">
        <f t="shared" si="28"/>
        <v>B</v>
      </c>
      <c r="T212" s="45">
        <f t="shared" si="32"/>
        <v>16.73</v>
      </c>
      <c r="U212" s="45">
        <f t="shared" si="29"/>
        <v>64.75</v>
      </c>
      <c r="V212" s="45">
        <f>IF(N212&lt;&gt;0,IF(N212=SVS,0,IF(N212=SVSg,0,IF(N212=Stundenverrechnungssatz!G253,0,IF(N212=Stundenverrechnungssatz!I253,0,IF(N212=Stundenverrechnungssatz!K253,0,IF(N212=Stundenverrechnungssatz!M253,0,1)))))))</f>
        <v>0</v>
      </c>
    </row>
    <row r="213" spans="1:22" s="46" customFormat="1" ht="15" customHeight="1">
      <c r="A213" s="123">
        <v>207</v>
      </c>
      <c r="B213" s="123">
        <v>1</v>
      </c>
      <c r="C213" s="59" t="s">
        <v>502</v>
      </c>
      <c r="D213" s="59"/>
      <c r="E213" s="59" t="s">
        <v>354</v>
      </c>
      <c r="F213" s="51" t="s">
        <v>276</v>
      </c>
      <c r="G213" s="51" t="s">
        <v>584</v>
      </c>
      <c r="H213" s="51" t="s">
        <v>568</v>
      </c>
      <c r="I213" s="70">
        <v>21.77</v>
      </c>
      <c r="J213" s="169"/>
      <c r="K213" s="238" t="s">
        <v>71</v>
      </c>
      <c r="L213" s="161"/>
      <c r="M213" s="126">
        <v>39.450000000000003</v>
      </c>
      <c r="N213" s="162">
        <f t="shared" si="25"/>
        <v>16.73</v>
      </c>
      <c r="O213" s="163" t="str">
        <f t="shared" si="26"/>
        <v/>
      </c>
      <c r="P213" s="127">
        <f t="shared" si="27"/>
        <v>858.82650000000001</v>
      </c>
      <c r="Q213" s="127" t="e">
        <f t="shared" si="30"/>
        <v>#VALUE!</v>
      </c>
      <c r="R213" s="127" t="e">
        <f t="shared" si="31"/>
        <v>#VALUE!</v>
      </c>
      <c r="S213" s="45" t="str">
        <f t="shared" si="28"/>
        <v>E</v>
      </c>
      <c r="T213" s="45">
        <f t="shared" si="32"/>
        <v>16.73</v>
      </c>
      <c r="U213" s="45">
        <f t="shared" si="29"/>
        <v>0</v>
      </c>
      <c r="V213" s="45">
        <f>IF(N213&lt;&gt;0,IF(N213=SVS,0,IF(N213=SVSg,0,IF(N213=Stundenverrechnungssatz!G254,0,IF(N213=Stundenverrechnungssatz!I254,0,IF(N213=Stundenverrechnungssatz!K254,0,IF(N213=Stundenverrechnungssatz!M254,0,1)))))))</f>
        <v>0</v>
      </c>
    </row>
    <row r="214" spans="1:22" s="46" customFormat="1" ht="15" customHeight="1">
      <c r="A214" s="62">
        <v>208</v>
      </c>
      <c r="B214" s="123">
        <v>1</v>
      </c>
      <c r="C214" s="59" t="s">
        <v>502</v>
      </c>
      <c r="D214" s="59"/>
      <c r="E214" s="59" t="s">
        <v>354</v>
      </c>
      <c r="F214" s="51" t="s">
        <v>279</v>
      </c>
      <c r="G214" s="51" t="s">
        <v>583</v>
      </c>
      <c r="H214" s="51" t="s">
        <v>455</v>
      </c>
      <c r="I214" s="70">
        <v>69.48</v>
      </c>
      <c r="J214" s="169" t="s">
        <v>1005</v>
      </c>
      <c r="K214" s="238" t="s">
        <v>32</v>
      </c>
      <c r="L214" s="161"/>
      <c r="M214" s="126">
        <v>98.63</v>
      </c>
      <c r="N214" s="162">
        <f t="shared" si="25"/>
        <v>16.73</v>
      </c>
      <c r="O214" s="163" t="str">
        <f t="shared" si="26"/>
        <v/>
      </c>
      <c r="P214" s="127">
        <f t="shared" si="27"/>
        <v>6852.8123999999998</v>
      </c>
      <c r="Q214" s="127" t="e">
        <f t="shared" si="30"/>
        <v>#VALUE!</v>
      </c>
      <c r="R214" s="127" t="e">
        <f t="shared" si="31"/>
        <v>#VALUE!</v>
      </c>
      <c r="S214" s="45" t="str">
        <f t="shared" si="28"/>
        <v>B</v>
      </c>
      <c r="T214" s="45">
        <f t="shared" si="32"/>
        <v>16.73</v>
      </c>
      <c r="U214" s="45">
        <f t="shared" si="29"/>
        <v>69.48</v>
      </c>
      <c r="V214" s="45">
        <f>IF(N214&lt;&gt;0,IF(N214=SVS,0,IF(N214=SVSg,0,IF(N214=Stundenverrechnungssatz!G255,0,IF(N214=Stundenverrechnungssatz!I255,0,IF(N214=Stundenverrechnungssatz!K255,0,IF(N214=Stundenverrechnungssatz!M255,0,1)))))))</f>
        <v>0</v>
      </c>
    </row>
    <row r="215" spans="1:22" s="46" customFormat="1" ht="15" customHeight="1">
      <c r="A215" s="123">
        <v>209</v>
      </c>
      <c r="B215" s="123">
        <v>1</v>
      </c>
      <c r="C215" s="59" t="s">
        <v>502</v>
      </c>
      <c r="D215" s="59"/>
      <c r="E215" s="59" t="s">
        <v>354</v>
      </c>
      <c r="F215" s="51" t="s">
        <v>282</v>
      </c>
      <c r="G215" s="51" t="s">
        <v>583</v>
      </c>
      <c r="H215" s="51" t="s">
        <v>455</v>
      </c>
      <c r="I215" s="70">
        <v>69.430000000000007</v>
      </c>
      <c r="J215" s="169" t="s">
        <v>1005</v>
      </c>
      <c r="K215" s="238" t="s">
        <v>32</v>
      </c>
      <c r="L215" s="161"/>
      <c r="M215" s="126">
        <v>98.63</v>
      </c>
      <c r="N215" s="162">
        <f t="shared" si="25"/>
        <v>16.73</v>
      </c>
      <c r="O215" s="163" t="str">
        <f t="shared" si="26"/>
        <v/>
      </c>
      <c r="P215" s="127">
        <f t="shared" si="27"/>
        <v>6847.8809000000001</v>
      </c>
      <c r="Q215" s="127" t="e">
        <f t="shared" si="30"/>
        <v>#VALUE!</v>
      </c>
      <c r="R215" s="127" t="e">
        <f t="shared" si="31"/>
        <v>#VALUE!</v>
      </c>
      <c r="S215" s="45" t="str">
        <f t="shared" si="28"/>
        <v>B</v>
      </c>
      <c r="T215" s="45">
        <f t="shared" si="32"/>
        <v>16.73</v>
      </c>
      <c r="U215" s="45">
        <f t="shared" si="29"/>
        <v>69.430000000000007</v>
      </c>
      <c r="V215" s="45">
        <f>IF(N215&lt;&gt;0,IF(N215=SVS,0,IF(N215=SVSg,0,IF(N215=Stundenverrechnungssatz!G256,0,IF(N215=Stundenverrechnungssatz!I256,0,IF(N215=Stundenverrechnungssatz!K256,0,IF(N215=Stundenverrechnungssatz!M256,0,1)))))))</f>
        <v>0</v>
      </c>
    </row>
    <row r="216" spans="1:22" s="46" customFormat="1" ht="15" customHeight="1">
      <c r="A216" s="62">
        <v>210</v>
      </c>
      <c r="B216" s="123">
        <v>1</v>
      </c>
      <c r="C216" s="59" t="s">
        <v>502</v>
      </c>
      <c r="D216" s="59"/>
      <c r="E216" s="59" t="s">
        <v>354</v>
      </c>
      <c r="F216" s="51" t="s">
        <v>285</v>
      </c>
      <c r="G216" s="51" t="s">
        <v>585</v>
      </c>
      <c r="H216" s="51" t="s">
        <v>568</v>
      </c>
      <c r="I216" s="70">
        <v>21.77</v>
      </c>
      <c r="J216" s="169"/>
      <c r="K216" s="238" t="s">
        <v>71</v>
      </c>
      <c r="L216" s="161"/>
      <c r="M216" s="126">
        <v>39.450000000000003</v>
      </c>
      <c r="N216" s="162">
        <f t="shared" si="25"/>
        <v>16.73</v>
      </c>
      <c r="O216" s="163" t="str">
        <f t="shared" si="26"/>
        <v/>
      </c>
      <c r="P216" s="127">
        <f t="shared" si="27"/>
        <v>858.82650000000001</v>
      </c>
      <c r="Q216" s="127" t="e">
        <f t="shared" si="30"/>
        <v>#VALUE!</v>
      </c>
      <c r="R216" s="127" t="e">
        <f t="shared" si="31"/>
        <v>#VALUE!</v>
      </c>
      <c r="S216" s="45" t="str">
        <f t="shared" si="28"/>
        <v>E</v>
      </c>
      <c r="T216" s="45">
        <f t="shared" si="32"/>
        <v>16.73</v>
      </c>
      <c r="U216" s="45">
        <f t="shared" si="29"/>
        <v>0</v>
      </c>
      <c r="V216" s="45">
        <f>IF(N216&lt;&gt;0,IF(N216=SVS,0,IF(N216=SVSg,0,IF(N216=Stundenverrechnungssatz!G257,0,IF(N216=Stundenverrechnungssatz!I257,0,IF(N216=Stundenverrechnungssatz!K257,0,IF(N216=Stundenverrechnungssatz!M257,0,1)))))))</f>
        <v>0</v>
      </c>
    </row>
    <row r="217" spans="1:22" s="46" customFormat="1" ht="15" customHeight="1">
      <c r="A217" s="123">
        <v>211</v>
      </c>
      <c r="B217" s="123">
        <v>1</v>
      </c>
      <c r="C217" s="59" t="s">
        <v>502</v>
      </c>
      <c r="D217" s="59"/>
      <c r="E217" s="59" t="s">
        <v>354</v>
      </c>
      <c r="F217" s="51" t="s">
        <v>288</v>
      </c>
      <c r="G217" s="51" t="s">
        <v>583</v>
      </c>
      <c r="H217" s="51" t="s">
        <v>455</v>
      </c>
      <c r="I217" s="70">
        <v>63.81</v>
      </c>
      <c r="J217" s="169" t="s">
        <v>1005</v>
      </c>
      <c r="K217" s="238" t="s">
        <v>32</v>
      </c>
      <c r="L217" s="161"/>
      <c r="M217" s="126">
        <v>98.63</v>
      </c>
      <c r="N217" s="162">
        <f t="shared" si="25"/>
        <v>16.73</v>
      </c>
      <c r="O217" s="163" t="str">
        <f t="shared" si="26"/>
        <v/>
      </c>
      <c r="P217" s="127">
        <f t="shared" si="27"/>
        <v>6293.5802999999996</v>
      </c>
      <c r="Q217" s="127" t="e">
        <f t="shared" si="30"/>
        <v>#VALUE!</v>
      </c>
      <c r="R217" s="127" t="e">
        <f t="shared" si="31"/>
        <v>#VALUE!</v>
      </c>
      <c r="S217" s="45" t="str">
        <f t="shared" si="28"/>
        <v>B</v>
      </c>
      <c r="T217" s="45">
        <f t="shared" si="32"/>
        <v>16.73</v>
      </c>
      <c r="U217" s="45">
        <f t="shared" si="29"/>
        <v>63.81</v>
      </c>
      <c r="V217" s="45">
        <f>IF(N217&lt;&gt;0,IF(N217=SVS,0,IF(N217=SVSg,0,IF(N217=Stundenverrechnungssatz!G258,0,IF(N217=Stundenverrechnungssatz!I258,0,IF(N217=Stundenverrechnungssatz!K258,0,IF(N217=Stundenverrechnungssatz!M258,0,1)))))))</f>
        <v>0</v>
      </c>
    </row>
    <row r="218" spans="1:22" s="46" customFormat="1" ht="15" customHeight="1">
      <c r="A218" s="62">
        <v>212</v>
      </c>
      <c r="B218" s="123">
        <v>1</v>
      </c>
      <c r="C218" s="59" t="s">
        <v>502</v>
      </c>
      <c r="D218" s="59"/>
      <c r="E218" s="59" t="s">
        <v>354</v>
      </c>
      <c r="F218" s="51" t="s">
        <v>290</v>
      </c>
      <c r="G218" s="51" t="s">
        <v>586</v>
      </c>
      <c r="H218" s="51" t="s">
        <v>349</v>
      </c>
      <c r="I218" s="70">
        <v>8.83</v>
      </c>
      <c r="J218" s="169"/>
      <c r="K218" s="238" t="s">
        <v>34</v>
      </c>
      <c r="L218" s="161"/>
      <c r="M218" s="126">
        <v>197.25</v>
      </c>
      <c r="N218" s="162">
        <f t="shared" si="25"/>
        <v>16.73</v>
      </c>
      <c r="O218" s="163" t="str">
        <f t="shared" si="26"/>
        <v/>
      </c>
      <c r="P218" s="127">
        <f t="shared" si="27"/>
        <v>1741.7175</v>
      </c>
      <c r="Q218" s="127" t="e">
        <f t="shared" si="30"/>
        <v>#VALUE!</v>
      </c>
      <c r="R218" s="127" t="e">
        <f t="shared" si="31"/>
        <v>#VALUE!</v>
      </c>
      <c r="S218" s="45" t="str">
        <f t="shared" si="28"/>
        <v>C</v>
      </c>
      <c r="T218" s="45">
        <f t="shared" si="32"/>
        <v>16.73</v>
      </c>
      <c r="U218" s="45">
        <f t="shared" si="29"/>
        <v>0</v>
      </c>
      <c r="V218" s="45">
        <f>IF(N218&lt;&gt;0,IF(N218=SVS,0,IF(N218=SVSg,0,IF(N218=Stundenverrechnungssatz!G259,0,IF(N218=Stundenverrechnungssatz!I259,0,IF(N218=Stundenverrechnungssatz!K259,0,IF(N218=Stundenverrechnungssatz!M259,0,1)))))))</f>
        <v>0</v>
      </c>
    </row>
    <row r="219" spans="1:22" s="46" customFormat="1" ht="15" customHeight="1">
      <c r="A219" s="123">
        <v>213</v>
      </c>
      <c r="B219" s="123">
        <v>1</v>
      </c>
      <c r="C219" s="59" t="s">
        <v>502</v>
      </c>
      <c r="D219" s="59"/>
      <c r="E219" s="59" t="s">
        <v>354</v>
      </c>
      <c r="F219" s="51" t="s">
        <v>587</v>
      </c>
      <c r="G219" s="51" t="s">
        <v>588</v>
      </c>
      <c r="H219" s="51" t="s">
        <v>349</v>
      </c>
      <c r="I219" s="70">
        <v>18.059999999999999</v>
      </c>
      <c r="J219" s="169"/>
      <c r="K219" s="238" t="s">
        <v>34</v>
      </c>
      <c r="L219" s="161"/>
      <c r="M219" s="126">
        <v>197.25</v>
      </c>
      <c r="N219" s="162">
        <f t="shared" si="25"/>
        <v>16.73</v>
      </c>
      <c r="O219" s="163" t="str">
        <f t="shared" si="26"/>
        <v/>
      </c>
      <c r="P219" s="127">
        <f t="shared" si="27"/>
        <v>3562.3349999999996</v>
      </c>
      <c r="Q219" s="127" t="e">
        <f t="shared" si="30"/>
        <v>#VALUE!</v>
      </c>
      <c r="R219" s="127" t="e">
        <f t="shared" si="31"/>
        <v>#VALUE!</v>
      </c>
      <c r="S219" s="45" t="str">
        <f t="shared" si="28"/>
        <v>C</v>
      </c>
      <c r="T219" s="45">
        <f t="shared" si="32"/>
        <v>16.73</v>
      </c>
      <c r="U219" s="45">
        <f t="shared" si="29"/>
        <v>0</v>
      </c>
      <c r="V219" s="45">
        <f>IF(N219&lt;&gt;0,IF(N219=SVS,0,IF(N219=SVSg,0,IF(N219=Stundenverrechnungssatz!G260,0,IF(N219=Stundenverrechnungssatz!I260,0,IF(N219=Stundenverrechnungssatz!K260,0,IF(N219=Stundenverrechnungssatz!M260,0,1)))))))</f>
        <v>0</v>
      </c>
    </row>
    <row r="220" spans="1:22" s="46" customFormat="1" ht="15" customHeight="1">
      <c r="A220" s="62">
        <v>214</v>
      </c>
      <c r="B220" s="123">
        <v>1</v>
      </c>
      <c r="C220" s="59" t="s">
        <v>502</v>
      </c>
      <c r="D220" s="59"/>
      <c r="E220" s="59" t="s">
        <v>354</v>
      </c>
      <c r="F220" s="51" t="s">
        <v>292</v>
      </c>
      <c r="G220" s="51" t="s">
        <v>524</v>
      </c>
      <c r="H220" s="51" t="s">
        <v>349</v>
      </c>
      <c r="I220" s="70">
        <v>4.24</v>
      </c>
      <c r="J220" s="169"/>
      <c r="K220" s="238" t="s">
        <v>36</v>
      </c>
      <c r="L220" s="161"/>
      <c r="M220" s="126">
        <v>0</v>
      </c>
      <c r="N220" s="162">
        <f t="shared" si="25"/>
        <v>16.73</v>
      </c>
      <c r="O220" s="163">
        <f t="shared" si="26"/>
        <v>1.0000000000000001E-5</v>
      </c>
      <c r="P220" s="127">
        <f t="shared" si="27"/>
        <v>0</v>
      </c>
      <c r="Q220" s="127">
        <f t="shared" si="30"/>
        <v>0</v>
      </c>
      <c r="R220" s="127">
        <f t="shared" si="31"/>
        <v>0</v>
      </c>
      <c r="S220" s="45" t="str">
        <f t="shared" si="28"/>
        <v>N</v>
      </c>
      <c r="T220" s="45">
        <f t="shared" si="32"/>
        <v>16.73</v>
      </c>
      <c r="U220" s="45">
        <f t="shared" si="29"/>
        <v>0</v>
      </c>
      <c r="V220" s="45">
        <f>IF(N220&lt;&gt;0,IF(N220=SVS,0,IF(N220=SVSg,0,IF(N220=Stundenverrechnungssatz!G261,0,IF(N220=Stundenverrechnungssatz!I261,0,IF(N220=Stundenverrechnungssatz!K261,0,IF(N220=Stundenverrechnungssatz!M261,0,1)))))))</f>
        <v>0</v>
      </c>
    </row>
    <row r="221" spans="1:22" s="46" customFormat="1" ht="15" customHeight="1">
      <c r="A221" s="123">
        <v>215</v>
      </c>
      <c r="B221" s="123">
        <v>1</v>
      </c>
      <c r="C221" s="59" t="s">
        <v>502</v>
      </c>
      <c r="D221" s="59"/>
      <c r="E221" s="59" t="s">
        <v>354</v>
      </c>
      <c r="F221" s="51" t="s">
        <v>294</v>
      </c>
      <c r="G221" s="51" t="s">
        <v>586</v>
      </c>
      <c r="H221" s="51" t="s">
        <v>349</v>
      </c>
      <c r="I221" s="70">
        <v>7.74</v>
      </c>
      <c r="J221" s="169"/>
      <c r="K221" s="238" t="s">
        <v>34</v>
      </c>
      <c r="L221" s="161"/>
      <c r="M221" s="126">
        <v>197.25</v>
      </c>
      <c r="N221" s="162">
        <f t="shared" si="25"/>
        <v>16.73</v>
      </c>
      <c r="O221" s="163" t="str">
        <f t="shared" si="26"/>
        <v/>
      </c>
      <c r="P221" s="127">
        <f t="shared" si="27"/>
        <v>1526.7150000000001</v>
      </c>
      <c r="Q221" s="127" t="e">
        <f t="shared" si="30"/>
        <v>#VALUE!</v>
      </c>
      <c r="R221" s="127" t="e">
        <f t="shared" si="31"/>
        <v>#VALUE!</v>
      </c>
      <c r="S221" s="45" t="str">
        <f t="shared" si="28"/>
        <v>C</v>
      </c>
      <c r="T221" s="45">
        <f t="shared" si="32"/>
        <v>16.73</v>
      </c>
      <c r="U221" s="45">
        <f t="shared" si="29"/>
        <v>0</v>
      </c>
      <c r="V221" s="45">
        <f>IF(N221&lt;&gt;0,IF(N221=SVS,0,IF(N221=SVSg,0,IF(N221=Stundenverrechnungssatz!G262,0,IF(N221=Stundenverrechnungssatz!I262,0,IF(N221=Stundenverrechnungssatz!K262,0,IF(N221=Stundenverrechnungssatz!M262,0,1)))))))</f>
        <v>0</v>
      </c>
    </row>
    <row r="222" spans="1:22" s="46" customFormat="1" ht="15" customHeight="1">
      <c r="A222" s="62">
        <v>216</v>
      </c>
      <c r="B222" s="123">
        <v>1</v>
      </c>
      <c r="C222" s="59" t="s">
        <v>502</v>
      </c>
      <c r="D222" s="59"/>
      <c r="E222" s="59" t="s">
        <v>354</v>
      </c>
      <c r="F222" s="51" t="s">
        <v>589</v>
      </c>
      <c r="G222" s="51" t="s">
        <v>590</v>
      </c>
      <c r="H222" s="51" t="s">
        <v>349</v>
      </c>
      <c r="I222" s="70">
        <v>5.89</v>
      </c>
      <c r="J222" s="169"/>
      <c r="K222" s="238" t="s">
        <v>34</v>
      </c>
      <c r="L222" s="161"/>
      <c r="M222" s="126">
        <v>197.25</v>
      </c>
      <c r="N222" s="162">
        <f t="shared" si="25"/>
        <v>16.73</v>
      </c>
      <c r="O222" s="163" t="str">
        <f t="shared" si="26"/>
        <v/>
      </c>
      <c r="P222" s="127">
        <f t="shared" si="27"/>
        <v>1161.8025</v>
      </c>
      <c r="Q222" s="127" t="e">
        <f t="shared" si="30"/>
        <v>#VALUE!</v>
      </c>
      <c r="R222" s="127" t="e">
        <f t="shared" si="31"/>
        <v>#VALUE!</v>
      </c>
      <c r="S222" s="45" t="str">
        <f t="shared" si="28"/>
        <v>C</v>
      </c>
      <c r="T222" s="45">
        <f t="shared" si="32"/>
        <v>16.73</v>
      </c>
      <c r="U222" s="45">
        <f t="shared" si="29"/>
        <v>0</v>
      </c>
      <c r="V222" s="45">
        <f>IF(N222&lt;&gt;0,IF(N222=SVS,0,IF(N222=SVSg,0,IF(N222=Stundenverrechnungssatz!G263,0,IF(N222=Stundenverrechnungssatz!I263,0,IF(N222=Stundenverrechnungssatz!K263,0,IF(N222=Stundenverrechnungssatz!M263,0,1)))))))</f>
        <v>0</v>
      </c>
    </row>
    <row r="223" spans="1:22" s="46" customFormat="1" ht="15" customHeight="1">
      <c r="A223" s="123">
        <v>217</v>
      </c>
      <c r="B223" s="123">
        <v>1</v>
      </c>
      <c r="C223" s="59" t="s">
        <v>502</v>
      </c>
      <c r="D223" s="59"/>
      <c r="E223" s="59" t="s">
        <v>354</v>
      </c>
      <c r="F223" s="51" t="s">
        <v>591</v>
      </c>
      <c r="G223" s="51" t="s">
        <v>592</v>
      </c>
      <c r="H223" s="51" t="s">
        <v>349</v>
      </c>
      <c r="I223" s="70">
        <v>10.5</v>
      </c>
      <c r="J223" s="169"/>
      <c r="K223" s="238" t="s">
        <v>34</v>
      </c>
      <c r="L223" s="161"/>
      <c r="M223" s="126">
        <v>197.25</v>
      </c>
      <c r="N223" s="162">
        <f t="shared" si="25"/>
        <v>16.73</v>
      </c>
      <c r="O223" s="163" t="str">
        <f t="shared" si="26"/>
        <v/>
      </c>
      <c r="P223" s="127">
        <f t="shared" si="27"/>
        <v>2071.125</v>
      </c>
      <c r="Q223" s="127" t="e">
        <f t="shared" si="30"/>
        <v>#VALUE!</v>
      </c>
      <c r="R223" s="127" t="e">
        <f t="shared" si="31"/>
        <v>#VALUE!</v>
      </c>
      <c r="S223" s="45" t="str">
        <f t="shared" si="28"/>
        <v>C</v>
      </c>
      <c r="T223" s="45">
        <f t="shared" si="32"/>
        <v>16.73</v>
      </c>
      <c r="U223" s="45">
        <f t="shared" si="29"/>
        <v>0</v>
      </c>
      <c r="V223" s="45">
        <f>IF(N223&lt;&gt;0,IF(N223=SVS,0,IF(N223=SVSg,0,IF(N223=Stundenverrechnungssatz!G264,0,IF(N223=Stundenverrechnungssatz!I264,0,IF(N223=Stundenverrechnungssatz!K264,0,IF(N223=Stundenverrechnungssatz!M264,0,1)))))))</f>
        <v>0</v>
      </c>
    </row>
    <row r="224" spans="1:22" s="46" customFormat="1" ht="15" customHeight="1">
      <c r="A224" s="62">
        <v>218</v>
      </c>
      <c r="B224" s="123">
        <v>1</v>
      </c>
      <c r="C224" s="59" t="s">
        <v>502</v>
      </c>
      <c r="D224" s="59"/>
      <c r="E224" s="59" t="s">
        <v>354</v>
      </c>
      <c r="F224" s="122" t="s">
        <v>593</v>
      </c>
      <c r="G224" s="51" t="s">
        <v>594</v>
      </c>
      <c r="H224" s="51" t="s">
        <v>349</v>
      </c>
      <c r="I224" s="70">
        <v>6.39</v>
      </c>
      <c r="J224" s="169"/>
      <c r="K224" s="238" t="s">
        <v>63</v>
      </c>
      <c r="L224" s="161"/>
      <c r="M224" s="126">
        <v>39.450000000000003</v>
      </c>
      <c r="N224" s="162">
        <f t="shared" si="25"/>
        <v>16.73</v>
      </c>
      <c r="O224" s="163" t="str">
        <f t="shared" si="26"/>
        <v/>
      </c>
      <c r="P224" s="127">
        <f t="shared" si="27"/>
        <v>252.0855</v>
      </c>
      <c r="Q224" s="127" t="e">
        <f t="shared" si="30"/>
        <v>#VALUE!</v>
      </c>
      <c r="R224" s="127" t="e">
        <f t="shared" si="31"/>
        <v>#VALUE!</v>
      </c>
      <c r="S224" s="45" t="str">
        <f t="shared" si="28"/>
        <v>C</v>
      </c>
      <c r="T224" s="45">
        <f t="shared" si="32"/>
        <v>16.73</v>
      </c>
      <c r="U224" s="45">
        <f t="shared" si="29"/>
        <v>0</v>
      </c>
      <c r="V224" s="45">
        <f>IF(N224&lt;&gt;0,IF(N224=SVS,0,IF(N224=SVSg,0,IF(N224=Stundenverrechnungssatz!G265,0,IF(N224=Stundenverrechnungssatz!I265,0,IF(N224=Stundenverrechnungssatz!K265,0,IF(N224=Stundenverrechnungssatz!M265,0,1)))))))</f>
        <v>0</v>
      </c>
    </row>
    <row r="225" spans="1:22" s="46" customFormat="1" ht="15" customHeight="1">
      <c r="A225" s="123">
        <v>219</v>
      </c>
      <c r="B225" s="123">
        <v>1</v>
      </c>
      <c r="C225" s="59" t="s">
        <v>502</v>
      </c>
      <c r="D225" s="59"/>
      <c r="E225" s="59" t="s">
        <v>354</v>
      </c>
      <c r="F225" s="69" t="s">
        <v>296</v>
      </c>
      <c r="G225" s="69" t="s">
        <v>583</v>
      </c>
      <c r="H225" s="51" t="s">
        <v>455</v>
      </c>
      <c r="I225" s="70">
        <v>65.540000000000006</v>
      </c>
      <c r="J225" s="169" t="s">
        <v>1005</v>
      </c>
      <c r="K225" s="238" t="s">
        <v>32</v>
      </c>
      <c r="L225" s="161"/>
      <c r="M225" s="126">
        <v>98.63</v>
      </c>
      <c r="N225" s="162">
        <f t="shared" si="25"/>
        <v>16.73</v>
      </c>
      <c r="O225" s="163" t="str">
        <f t="shared" si="26"/>
        <v/>
      </c>
      <c r="P225" s="127">
        <f t="shared" si="27"/>
        <v>6464.2102000000004</v>
      </c>
      <c r="Q225" s="127" t="e">
        <f t="shared" si="30"/>
        <v>#VALUE!</v>
      </c>
      <c r="R225" s="127" t="e">
        <f t="shared" si="31"/>
        <v>#VALUE!</v>
      </c>
      <c r="S225" s="45" t="str">
        <f t="shared" si="28"/>
        <v>B</v>
      </c>
      <c r="T225" s="45">
        <f t="shared" si="32"/>
        <v>16.73</v>
      </c>
      <c r="U225" s="45">
        <f t="shared" si="29"/>
        <v>65.540000000000006</v>
      </c>
      <c r="V225" s="45">
        <f>IF(N225&lt;&gt;0,IF(N225=SVS,0,IF(N225=SVSg,0,IF(N225=Stundenverrechnungssatz!G266,0,IF(N225=Stundenverrechnungssatz!I266,0,IF(N225=Stundenverrechnungssatz!K266,0,IF(N225=Stundenverrechnungssatz!M266,0,1)))))))</f>
        <v>0</v>
      </c>
    </row>
    <row r="226" spans="1:22" s="46" customFormat="1" ht="15" customHeight="1">
      <c r="A226" s="62">
        <v>220</v>
      </c>
      <c r="B226" s="123">
        <v>1</v>
      </c>
      <c r="C226" s="59" t="s">
        <v>502</v>
      </c>
      <c r="D226" s="59"/>
      <c r="E226" s="59" t="s">
        <v>354</v>
      </c>
      <c r="F226" s="69" t="s">
        <v>299</v>
      </c>
      <c r="G226" s="51" t="s">
        <v>583</v>
      </c>
      <c r="H226" s="51" t="s">
        <v>455</v>
      </c>
      <c r="I226" s="70">
        <v>65.45</v>
      </c>
      <c r="J226" s="169" t="s">
        <v>1005</v>
      </c>
      <c r="K226" s="238" t="s">
        <v>32</v>
      </c>
      <c r="L226" s="161"/>
      <c r="M226" s="126">
        <v>98.63</v>
      </c>
      <c r="N226" s="162">
        <f t="shared" si="25"/>
        <v>16.73</v>
      </c>
      <c r="O226" s="163" t="str">
        <f t="shared" si="26"/>
        <v/>
      </c>
      <c r="P226" s="127">
        <f t="shared" si="27"/>
        <v>6455.3334999999997</v>
      </c>
      <c r="Q226" s="127" t="e">
        <f t="shared" si="30"/>
        <v>#VALUE!</v>
      </c>
      <c r="R226" s="127" t="e">
        <f t="shared" si="31"/>
        <v>#VALUE!</v>
      </c>
      <c r="S226" s="45" t="str">
        <f t="shared" si="28"/>
        <v>B</v>
      </c>
      <c r="T226" s="45">
        <f t="shared" si="32"/>
        <v>16.73</v>
      </c>
      <c r="U226" s="45">
        <f t="shared" si="29"/>
        <v>65.45</v>
      </c>
      <c r="V226" s="45">
        <f>IF(N226&lt;&gt;0,IF(N226=SVS,0,IF(N226=SVSg,0,IF(N226=Stundenverrechnungssatz!G267,0,IF(N226=Stundenverrechnungssatz!I267,0,IF(N226=Stundenverrechnungssatz!K267,0,IF(N226=Stundenverrechnungssatz!M267,0,1)))))))</f>
        <v>0</v>
      </c>
    </row>
    <row r="227" spans="1:22" s="46" customFormat="1" ht="15" customHeight="1">
      <c r="A227" s="123">
        <v>221</v>
      </c>
      <c r="B227" s="123">
        <v>1</v>
      </c>
      <c r="C227" s="59" t="s">
        <v>502</v>
      </c>
      <c r="D227" s="59"/>
      <c r="E227" s="59" t="s">
        <v>354</v>
      </c>
      <c r="F227" s="69" t="s">
        <v>302</v>
      </c>
      <c r="G227" s="51" t="s">
        <v>595</v>
      </c>
      <c r="H227" s="51" t="s">
        <v>568</v>
      </c>
      <c r="I227" s="70">
        <v>13.52</v>
      </c>
      <c r="J227" s="169"/>
      <c r="K227" s="238" t="s">
        <v>67</v>
      </c>
      <c r="L227" s="161"/>
      <c r="M227" s="126">
        <v>197.25</v>
      </c>
      <c r="N227" s="162">
        <f t="shared" si="25"/>
        <v>16.73</v>
      </c>
      <c r="O227" s="163" t="str">
        <f t="shared" si="26"/>
        <v/>
      </c>
      <c r="P227" s="127">
        <f t="shared" si="27"/>
        <v>2666.8199999999997</v>
      </c>
      <c r="Q227" s="127" t="e">
        <f t="shared" si="30"/>
        <v>#VALUE!</v>
      </c>
      <c r="R227" s="127" t="e">
        <f t="shared" si="31"/>
        <v>#VALUE!</v>
      </c>
      <c r="S227" s="45" t="str">
        <f t="shared" si="28"/>
        <v>E</v>
      </c>
      <c r="T227" s="45">
        <f t="shared" si="32"/>
        <v>16.73</v>
      </c>
      <c r="U227" s="45">
        <f t="shared" si="29"/>
        <v>0</v>
      </c>
      <c r="V227" s="45">
        <f>IF(N227&lt;&gt;0,IF(N227=SVS,0,IF(N227=SVSg,0,IF(N227=Stundenverrechnungssatz!G268,0,IF(N227=Stundenverrechnungssatz!I268,0,IF(N227=Stundenverrechnungssatz!K268,0,IF(N227=Stundenverrechnungssatz!M268,0,1)))))))</f>
        <v>0</v>
      </c>
    </row>
    <row r="228" spans="1:22" s="46" customFormat="1" ht="15" customHeight="1">
      <c r="A228" s="62">
        <v>222</v>
      </c>
      <c r="B228" s="123">
        <v>1</v>
      </c>
      <c r="C228" s="59" t="s">
        <v>502</v>
      </c>
      <c r="D228" s="59"/>
      <c r="E228" s="59" t="s">
        <v>354</v>
      </c>
      <c r="F228" s="69" t="s">
        <v>306</v>
      </c>
      <c r="G228" s="51" t="s">
        <v>583</v>
      </c>
      <c r="H228" s="51" t="s">
        <v>455</v>
      </c>
      <c r="I228" s="70">
        <v>63.99</v>
      </c>
      <c r="J228" s="169" t="s">
        <v>1005</v>
      </c>
      <c r="K228" s="238" t="s">
        <v>32</v>
      </c>
      <c r="L228" s="161"/>
      <c r="M228" s="126">
        <v>98.63</v>
      </c>
      <c r="N228" s="162">
        <f t="shared" si="25"/>
        <v>16.73</v>
      </c>
      <c r="O228" s="163" t="str">
        <f t="shared" si="26"/>
        <v/>
      </c>
      <c r="P228" s="127">
        <f t="shared" si="27"/>
        <v>6311.3337000000001</v>
      </c>
      <c r="Q228" s="127" t="e">
        <f t="shared" si="30"/>
        <v>#VALUE!</v>
      </c>
      <c r="R228" s="127" t="e">
        <f t="shared" si="31"/>
        <v>#VALUE!</v>
      </c>
      <c r="S228" s="45" t="str">
        <f t="shared" si="28"/>
        <v>B</v>
      </c>
      <c r="T228" s="45">
        <f t="shared" si="32"/>
        <v>16.73</v>
      </c>
      <c r="U228" s="45">
        <f t="shared" si="29"/>
        <v>63.99</v>
      </c>
      <c r="V228" s="45">
        <f>IF(N228&lt;&gt;0,IF(N228=SVS,0,IF(N228=SVSg,0,IF(N228=Stundenverrechnungssatz!G269,0,IF(N228=Stundenverrechnungssatz!I269,0,IF(N228=Stundenverrechnungssatz!K269,0,IF(N228=Stundenverrechnungssatz!M269,0,1)))))))</f>
        <v>0</v>
      </c>
    </row>
    <row r="229" spans="1:22" s="46" customFormat="1" ht="15" customHeight="1">
      <c r="A229" s="123">
        <v>223</v>
      </c>
      <c r="B229" s="123">
        <v>1</v>
      </c>
      <c r="C229" s="59" t="s">
        <v>502</v>
      </c>
      <c r="D229" s="59"/>
      <c r="E229" s="59" t="s">
        <v>354</v>
      </c>
      <c r="F229" s="69" t="s">
        <v>309</v>
      </c>
      <c r="G229" s="51" t="s">
        <v>596</v>
      </c>
      <c r="H229" s="51" t="s">
        <v>568</v>
      </c>
      <c r="I229" s="70">
        <v>14.23</v>
      </c>
      <c r="J229" s="169"/>
      <c r="K229" s="238" t="s">
        <v>67</v>
      </c>
      <c r="L229" s="161"/>
      <c r="M229" s="126">
        <v>197.25</v>
      </c>
      <c r="N229" s="162">
        <f t="shared" si="25"/>
        <v>16.73</v>
      </c>
      <c r="O229" s="163" t="str">
        <f t="shared" si="26"/>
        <v/>
      </c>
      <c r="P229" s="127">
        <f t="shared" si="27"/>
        <v>2806.8675000000003</v>
      </c>
      <c r="Q229" s="127" t="e">
        <f t="shared" si="30"/>
        <v>#VALUE!</v>
      </c>
      <c r="R229" s="127" t="e">
        <f t="shared" si="31"/>
        <v>#VALUE!</v>
      </c>
      <c r="S229" s="45" t="str">
        <f t="shared" si="28"/>
        <v>E</v>
      </c>
      <c r="T229" s="45">
        <f t="shared" si="32"/>
        <v>16.73</v>
      </c>
      <c r="U229" s="45">
        <f t="shared" si="29"/>
        <v>0</v>
      </c>
      <c r="V229" s="45">
        <f>IF(N229&lt;&gt;0,IF(N229=SVS,0,IF(N229=SVSg,0,IF(N229=Stundenverrechnungssatz!G270,0,IF(N229=Stundenverrechnungssatz!I270,0,IF(N229=Stundenverrechnungssatz!K270,0,IF(N229=Stundenverrechnungssatz!M270,0,1)))))))</f>
        <v>0</v>
      </c>
    </row>
    <row r="230" spans="1:22" s="46" customFormat="1" ht="15" customHeight="1">
      <c r="A230" s="62">
        <v>224</v>
      </c>
      <c r="B230" s="123">
        <v>1</v>
      </c>
      <c r="C230" s="59" t="s">
        <v>502</v>
      </c>
      <c r="D230" s="59"/>
      <c r="E230" s="59" t="s">
        <v>354</v>
      </c>
      <c r="F230" s="69" t="s">
        <v>353</v>
      </c>
      <c r="G230" s="51" t="s">
        <v>597</v>
      </c>
      <c r="H230" s="51" t="s">
        <v>455</v>
      </c>
      <c r="I230" s="70">
        <v>44.84</v>
      </c>
      <c r="J230" s="169" t="s">
        <v>1005</v>
      </c>
      <c r="K230" s="238" t="s">
        <v>32</v>
      </c>
      <c r="L230" s="161"/>
      <c r="M230" s="126">
        <v>98.63</v>
      </c>
      <c r="N230" s="162">
        <f t="shared" si="25"/>
        <v>16.73</v>
      </c>
      <c r="O230" s="163" t="str">
        <f t="shared" si="26"/>
        <v/>
      </c>
      <c r="P230" s="127">
        <f t="shared" si="27"/>
        <v>4422.5691999999999</v>
      </c>
      <c r="Q230" s="127" t="e">
        <f t="shared" si="30"/>
        <v>#VALUE!</v>
      </c>
      <c r="R230" s="127" t="e">
        <f t="shared" si="31"/>
        <v>#VALUE!</v>
      </c>
      <c r="S230" s="45" t="str">
        <f t="shared" si="28"/>
        <v>B</v>
      </c>
      <c r="T230" s="45">
        <f t="shared" si="32"/>
        <v>16.73</v>
      </c>
      <c r="U230" s="45">
        <f t="shared" si="29"/>
        <v>44.84</v>
      </c>
      <c r="V230" s="45">
        <f>IF(N230&lt;&gt;0,IF(N230=SVS,0,IF(N230=SVSg,0,IF(N230=Stundenverrechnungssatz!G271,0,IF(N230=Stundenverrechnungssatz!I271,0,IF(N230=Stundenverrechnungssatz!K271,0,IF(N230=Stundenverrechnungssatz!M271,0,1)))))))</f>
        <v>0</v>
      </c>
    </row>
    <row r="231" spans="1:22" s="46" customFormat="1" ht="15" customHeight="1">
      <c r="A231" s="123">
        <v>225</v>
      </c>
      <c r="B231" s="123">
        <v>1</v>
      </c>
      <c r="C231" s="59" t="s">
        <v>502</v>
      </c>
      <c r="D231" s="59"/>
      <c r="E231" s="59" t="s">
        <v>354</v>
      </c>
      <c r="F231" s="69" t="s">
        <v>358</v>
      </c>
      <c r="G231" s="51" t="s">
        <v>583</v>
      </c>
      <c r="H231" s="51" t="s">
        <v>455</v>
      </c>
      <c r="I231" s="70">
        <v>64.42</v>
      </c>
      <c r="J231" s="169" t="s">
        <v>1005</v>
      </c>
      <c r="K231" s="238" t="s">
        <v>32</v>
      </c>
      <c r="L231" s="161"/>
      <c r="M231" s="126">
        <v>98.63</v>
      </c>
      <c r="N231" s="162">
        <f t="shared" si="25"/>
        <v>16.73</v>
      </c>
      <c r="O231" s="163" t="str">
        <f t="shared" si="26"/>
        <v/>
      </c>
      <c r="P231" s="127">
        <f t="shared" si="27"/>
        <v>6353.7446</v>
      </c>
      <c r="Q231" s="127" t="e">
        <f t="shared" si="30"/>
        <v>#VALUE!</v>
      </c>
      <c r="R231" s="127" t="e">
        <f t="shared" si="31"/>
        <v>#VALUE!</v>
      </c>
      <c r="S231" s="45" t="str">
        <f t="shared" si="28"/>
        <v>B</v>
      </c>
      <c r="T231" s="45">
        <f t="shared" si="32"/>
        <v>16.73</v>
      </c>
      <c r="U231" s="45">
        <f t="shared" si="29"/>
        <v>64.42</v>
      </c>
      <c r="V231" s="45">
        <f>IF(N231&lt;&gt;0,IF(N231=SVS,0,IF(N231=SVSg,0,IF(N231=Stundenverrechnungssatz!G272,0,IF(N231=Stundenverrechnungssatz!I272,0,IF(N231=Stundenverrechnungssatz!K272,0,IF(N231=Stundenverrechnungssatz!M272,0,1)))))))</f>
        <v>0</v>
      </c>
    </row>
    <row r="232" spans="1:22" s="46" customFormat="1" ht="15" customHeight="1">
      <c r="A232" s="62">
        <v>226</v>
      </c>
      <c r="B232" s="123">
        <v>1</v>
      </c>
      <c r="C232" s="59" t="s">
        <v>502</v>
      </c>
      <c r="D232" s="59"/>
      <c r="E232" s="59" t="s">
        <v>354</v>
      </c>
      <c r="F232" s="69" t="s">
        <v>361</v>
      </c>
      <c r="G232" s="51" t="s">
        <v>598</v>
      </c>
      <c r="H232" s="51" t="s">
        <v>349</v>
      </c>
      <c r="I232" s="70">
        <v>8.65</v>
      </c>
      <c r="J232" s="169"/>
      <c r="K232" s="238" t="s">
        <v>34</v>
      </c>
      <c r="L232" s="161"/>
      <c r="M232" s="126">
        <v>197.25</v>
      </c>
      <c r="N232" s="162">
        <f t="shared" si="25"/>
        <v>16.73</v>
      </c>
      <c r="O232" s="163" t="str">
        <f t="shared" si="26"/>
        <v/>
      </c>
      <c r="P232" s="127">
        <f t="shared" si="27"/>
        <v>1706.2125000000001</v>
      </c>
      <c r="Q232" s="127" t="e">
        <f t="shared" si="30"/>
        <v>#VALUE!</v>
      </c>
      <c r="R232" s="127" t="e">
        <f t="shared" si="31"/>
        <v>#VALUE!</v>
      </c>
      <c r="S232" s="45" t="str">
        <f t="shared" si="28"/>
        <v>C</v>
      </c>
      <c r="T232" s="45">
        <f t="shared" si="32"/>
        <v>16.73</v>
      </c>
      <c r="U232" s="45">
        <f t="shared" si="29"/>
        <v>0</v>
      </c>
      <c r="V232" s="45">
        <f>IF(N232&lt;&gt;0,IF(N232=SVS,0,IF(N232=SVSg,0,IF(N232=Stundenverrechnungssatz!G273,0,IF(N232=Stundenverrechnungssatz!I273,0,IF(N232=Stundenverrechnungssatz!K273,0,IF(N232=Stundenverrechnungssatz!M273,0,1)))))))</f>
        <v>0</v>
      </c>
    </row>
    <row r="233" spans="1:22" s="46" customFormat="1" ht="15" customHeight="1">
      <c r="A233" s="123">
        <v>227</v>
      </c>
      <c r="B233" s="123">
        <v>1</v>
      </c>
      <c r="C233" s="59" t="s">
        <v>502</v>
      </c>
      <c r="D233" s="59"/>
      <c r="E233" s="59" t="s">
        <v>354</v>
      </c>
      <c r="F233" s="69" t="s">
        <v>363</v>
      </c>
      <c r="G233" s="51" t="s">
        <v>599</v>
      </c>
      <c r="H233" s="51" t="s">
        <v>349</v>
      </c>
      <c r="I233" s="70">
        <v>5.01</v>
      </c>
      <c r="J233" s="169"/>
      <c r="K233" s="238" t="s">
        <v>34</v>
      </c>
      <c r="L233" s="161"/>
      <c r="M233" s="126">
        <v>197.25</v>
      </c>
      <c r="N233" s="162">
        <f t="shared" si="25"/>
        <v>16.73</v>
      </c>
      <c r="O233" s="163" t="str">
        <f t="shared" si="26"/>
        <v/>
      </c>
      <c r="P233" s="127">
        <f t="shared" si="27"/>
        <v>988.22249999999997</v>
      </c>
      <c r="Q233" s="127" t="e">
        <f t="shared" si="30"/>
        <v>#VALUE!</v>
      </c>
      <c r="R233" s="127" t="e">
        <f t="shared" si="31"/>
        <v>#VALUE!</v>
      </c>
      <c r="S233" s="45" t="str">
        <f t="shared" si="28"/>
        <v>C</v>
      </c>
      <c r="T233" s="45">
        <f t="shared" si="32"/>
        <v>16.73</v>
      </c>
      <c r="U233" s="45">
        <f t="shared" si="29"/>
        <v>0</v>
      </c>
      <c r="V233" s="45">
        <f>IF(N233&lt;&gt;0,IF(N233=SVS,0,IF(N233=SVSg,0,IF(N233=Stundenverrechnungssatz!G274,0,IF(N233=Stundenverrechnungssatz!I274,0,IF(N233=Stundenverrechnungssatz!K274,0,IF(N233=Stundenverrechnungssatz!M274,0,1)))))))</f>
        <v>0</v>
      </c>
    </row>
    <row r="234" spans="1:22" s="46" customFormat="1" ht="15" customHeight="1">
      <c r="A234" s="62">
        <v>228</v>
      </c>
      <c r="B234" s="123">
        <v>1</v>
      </c>
      <c r="C234" s="59" t="s">
        <v>502</v>
      </c>
      <c r="D234" s="59" t="s">
        <v>600</v>
      </c>
      <c r="E234" s="59"/>
      <c r="F234" s="69" t="s">
        <v>312</v>
      </c>
      <c r="G234" s="51" t="s">
        <v>44</v>
      </c>
      <c r="H234" s="51" t="s">
        <v>455</v>
      </c>
      <c r="I234" s="70">
        <v>6.66</v>
      </c>
      <c r="J234" s="169" t="s">
        <v>1005</v>
      </c>
      <c r="K234" s="238" t="s">
        <v>54</v>
      </c>
      <c r="L234" s="161"/>
      <c r="M234" s="126">
        <v>12</v>
      </c>
      <c r="N234" s="162">
        <f t="shared" si="25"/>
        <v>16.73</v>
      </c>
      <c r="O234" s="163" t="str">
        <f t="shared" si="26"/>
        <v/>
      </c>
      <c r="P234" s="127">
        <f t="shared" si="27"/>
        <v>79.92</v>
      </c>
      <c r="Q234" s="127" t="e">
        <f t="shared" si="30"/>
        <v>#VALUE!</v>
      </c>
      <c r="R234" s="127" t="e">
        <f t="shared" si="31"/>
        <v>#VALUE!</v>
      </c>
      <c r="S234" s="45" t="str">
        <f t="shared" si="28"/>
        <v>A</v>
      </c>
      <c r="T234" s="45">
        <f t="shared" si="32"/>
        <v>16.73</v>
      </c>
      <c r="U234" s="45">
        <f t="shared" si="29"/>
        <v>6.66</v>
      </c>
      <c r="V234" s="45">
        <f>IF(N234&lt;&gt;0,IF(N234=SVS,0,IF(N234=SVSg,0,IF(N234=Stundenverrechnungssatz!G275,0,IF(N234=Stundenverrechnungssatz!I275,0,IF(N234=Stundenverrechnungssatz!K275,0,IF(N234=Stundenverrechnungssatz!M275,0,1)))))))</f>
        <v>0</v>
      </c>
    </row>
    <row r="235" spans="1:22" s="46" customFormat="1" ht="15" customHeight="1">
      <c r="A235" s="123">
        <v>229</v>
      </c>
      <c r="B235" s="123">
        <v>1</v>
      </c>
      <c r="C235" s="59" t="s">
        <v>502</v>
      </c>
      <c r="D235" s="59" t="s">
        <v>600</v>
      </c>
      <c r="E235" s="59"/>
      <c r="F235" s="69" t="s">
        <v>315</v>
      </c>
      <c r="G235" s="51" t="s">
        <v>601</v>
      </c>
      <c r="H235" s="51" t="s">
        <v>602</v>
      </c>
      <c r="I235" s="70">
        <v>2.84</v>
      </c>
      <c r="J235" s="169"/>
      <c r="K235" s="238" t="s">
        <v>73</v>
      </c>
      <c r="L235" s="161"/>
      <c r="M235" s="126">
        <v>2</v>
      </c>
      <c r="N235" s="162">
        <f t="shared" si="25"/>
        <v>16.73</v>
      </c>
      <c r="O235" s="163" t="str">
        <f t="shared" si="26"/>
        <v/>
      </c>
      <c r="P235" s="127">
        <f t="shared" si="27"/>
        <v>5.68</v>
      </c>
      <c r="Q235" s="127" t="e">
        <f t="shared" si="30"/>
        <v>#VALUE!</v>
      </c>
      <c r="R235" s="127" t="e">
        <f t="shared" si="31"/>
        <v>#VALUE!</v>
      </c>
      <c r="S235" s="45" t="str">
        <f t="shared" si="28"/>
        <v>E</v>
      </c>
      <c r="T235" s="45">
        <f t="shared" si="32"/>
        <v>16.73</v>
      </c>
      <c r="U235" s="45">
        <f t="shared" si="29"/>
        <v>0</v>
      </c>
      <c r="V235" s="45">
        <f>IF(N235&lt;&gt;0,IF(N235=SVS,0,IF(N235=SVSg,0,IF(N235=Stundenverrechnungssatz!G276,0,IF(N235=Stundenverrechnungssatz!I276,0,IF(N235=Stundenverrechnungssatz!K276,0,IF(N235=Stundenverrechnungssatz!M276,0,1)))))))</f>
        <v>0</v>
      </c>
    </row>
    <row r="236" spans="1:22" s="47" customFormat="1" ht="15" customHeight="1">
      <c r="A236" s="62">
        <v>230</v>
      </c>
      <c r="B236" s="123">
        <v>1</v>
      </c>
      <c r="C236" s="59" t="s">
        <v>502</v>
      </c>
      <c r="D236" s="59" t="s">
        <v>600</v>
      </c>
      <c r="E236" s="59"/>
      <c r="F236" s="69" t="s">
        <v>318</v>
      </c>
      <c r="G236" s="51" t="s">
        <v>603</v>
      </c>
      <c r="H236" s="51" t="s">
        <v>349</v>
      </c>
      <c r="I236" s="70">
        <v>3.98</v>
      </c>
      <c r="J236" s="169"/>
      <c r="K236" s="238" t="s">
        <v>64</v>
      </c>
      <c r="L236" s="161"/>
      <c r="M236" s="126">
        <v>12</v>
      </c>
      <c r="N236" s="162">
        <f t="shared" si="25"/>
        <v>16.73</v>
      </c>
      <c r="O236" s="163" t="str">
        <f t="shared" si="26"/>
        <v/>
      </c>
      <c r="P236" s="127">
        <f t="shared" si="27"/>
        <v>47.76</v>
      </c>
      <c r="Q236" s="127" t="e">
        <f t="shared" si="30"/>
        <v>#VALUE!</v>
      </c>
      <c r="R236" s="127" t="e">
        <f t="shared" si="31"/>
        <v>#VALUE!</v>
      </c>
      <c r="S236" s="45" t="str">
        <f t="shared" si="28"/>
        <v>C</v>
      </c>
      <c r="T236" s="45">
        <f t="shared" si="32"/>
        <v>16.73</v>
      </c>
      <c r="U236" s="45">
        <f t="shared" si="29"/>
        <v>0</v>
      </c>
      <c r="V236" s="45">
        <f>IF(N236&lt;&gt;0,IF(N236=SVS,0,IF(N236=SVSg,0,IF(N236=Stundenverrechnungssatz!G277,0,IF(N236=Stundenverrechnungssatz!I277,0,IF(N236=Stundenverrechnungssatz!K277,0,IF(N236=Stundenverrechnungssatz!M277,0,1)))))))</f>
        <v>0</v>
      </c>
    </row>
    <row r="237" spans="1:22" s="46" customFormat="1" ht="15" customHeight="1">
      <c r="A237" s="123">
        <v>231</v>
      </c>
      <c r="B237" s="123">
        <v>1</v>
      </c>
      <c r="C237" s="59" t="s">
        <v>502</v>
      </c>
      <c r="D237" s="59" t="s">
        <v>600</v>
      </c>
      <c r="E237" s="59"/>
      <c r="F237" s="69" t="s">
        <v>320</v>
      </c>
      <c r="G237" s="51" t="s">
        <v>604</v>
      </c>
      <c r="H237" s="51" t="s">
        <v>349</v>
      </c>
      <c r="I237" s="70">
        <v>0.94</v>
      </c>
      <c r="J237" s="169"/>
      <c r="K237" s="238" t="s">
        <v>34</v>
      </c>
      <c r="L237" s="161"/>
      <c r="M237" s="126">
        <v>197.25</v>
      </c>
      <c r="N237" s="162">
        <f t="shared" si="25"/>
        <v>16.73</v>
      </c>
      <c r="O237" s="163" t="str">
        <f t="shared" si="26"/>
        <v/>
      </c>
      <c r="P237" s="127">
        <f t="shared" si="27"/>
        <v>185.41499999999999</v>
      </c>
      <c r="Q237" s="127" t="e">
        <f t="shared" si="30"/>
        <v>#VALUE!</v>
      </c>
      <c r="R237" s="127" t="e">
        <f t="shared" si="31"/>
        <v>#VALUE!</v>
      </c>
      <c r="S237" s="45" t="str">
        <f t="shared" si="28"/>
        <v>C</v>
      </c>
      <c r="T237" s="45">
        <f t="shared" si="32"/>
        <v>16.73</v>
      </c>
      <c r="U237" s="45">
        <f t="shared" si="29"/>
        <v>0</v>
      </c>
      <c r="V237" s="45">
        <f>IF(N237&lt;&gt;0,IF(N237=SVS,0,IF(N237=SVSg,0,IF(N237=Stundenverrechnungssatz!G278,0,IF(N237=Stundenverrechnungssatz!I278,0,IF(N237=Stundenverrechnungssatz!K278,0,IF(N237=Stundenverrechnungssatz!M278,0,1)))))))</f>
        <v>0</v>
      </c>
    </row>
    <row r="238" spans="1:22" s="46" customFormat="1" ht="15" customHeight="1">
      <c r="A238" s="62">
        <v>232</v>
      </c>
      <c r="B238" s="123">
        <v>1</v>
      </c>
      <c r="C238" s="59" t="s">
        <v>502</v>
      </c>
      <c r="D238" s="59" t="s">
        <v>600</v>
      </c>
      <c r="E238" s="59"/>
      <c r="F238" s="69" t="s">
        <v>323</v>
      </c>
      <c r="G238" s="51" t="s">
        <v>604</v>
      </c>
      <c r="H238" s="51" t="s">
        <v>349</v>
      </c>
      <c r="I238" s="70">
        <v>0.94</v>
      </c>
      <c r="J238" s="169"/>
      <c r="K238" s="238" t="s">
        <v>34</v>
      </c>
      <c r="L238" s="161"/>
      <c r="M238" s="126">
        <v>197.25</v>
      </c>
      <c r="N238" s="162">
        <f t="shared" si="25"/>
        <v>16.73</v>
      </c>
      <c r="O238" s="163" t="str">
        <f t="shared" si="26"/>
        <v/>
      </c>
      <c r="P238" s="127">
        <f t="shared" si="27"/>
        <v>185.41499999999999</v>
      </c>
      <c r="Q238" s="127" t="e">
        <f t="shared" si="30"/>
        <v>#VALUE!</v>
      </c>
      <c r="R238" s="127" t="e">
        <f t="shared" si="31"/>
        <v>#VALUE!</v>
      </c>
      <c r="S238" s="45" t="str">
        <f t="shared" si="28"/>
        <v>C</v>
      </c>
      <c r="T238" s="45">
        <f t="shared" si="32"/>
        <v>16.73</v>
      </c>
      <c r="U238" s="45">
        <f t="shared" si="29"/>
        <v>0</v>
      </c>
      <c r="V238" s="45">
        <f>IF(N238&lt;&gt;0,IF(N238=SVS,0,IF(N238=SVSg,0,IF(N238=Stundenverrechnungssatz!G279,0,IF(N238=Stundenverrechnungssatz!I279,0,IF(N238=Stundenverrechnungssatz!K279,0,IF(N238=Stundenverrechnungssatz!M279,0,1)))))))</f>
        <v>0</v>
      </c>
    </row>
    <row r="239" spans="1:22" s="46" customFormat="1" ht="15" customHeight="1">
      <c r="A239" s="123">
        <v>233</v>
      </c>
      <c r="B239" s="123">
        <v>1</v>
      </c>
      <c r="C239" s="59" t="s">
        <v>502</v>
      </c>
      <c r="D239" s="59" t="s">
        <v>600</v>
      </c>
      <c r="E239" s="59"/>
      <c r="F239" s="69" t="s">
        <v>326</v>
      </c>
      <c r="G239" s="51" t="s">
        <v>325</v>
      </c>
      <c r="H239" s="51" t="s">
        <v>455</v>
      </c>
      <c r="I239" s="70">
        <v>9.43</v>
      </c>
      <c r="J239" s="169"/>
      <c r="K239" s="238" t="s">
        <v>36</v>
      </c>
      <c r="L239" s="161"/>
      <c r="M239" s="126">
        <v>0</v>
      </c>
      <c r="N239" s="162">
        <f t="shared" si="25"/>
        <v>16.73</v>
      </c>
      <c r="O239" s="163">
        <f t="shared" si="26"/>
        <v>1.0000000000000001E-5</v>
      </c>
      <c r="P239" s="127">
        <f t="shared" si="27"/>
        <v>0</v>
      </c>
      <c r="Q239" s="127">
        <f t="shared" si="30"/>
        <v>0</v>
      </c>
      <c r="R239" s="127">
        <f t="shared" si="31"/>
        <v>0</v>
      </c>
      <c r="S239" s="45" t="str">
        <f t="shared" si="28"/>
        <v>N</v>
      </c>
      <c r="T239" s="45">
        <f t="shared" si="32"/>
        <v>16.73</v>
      </c>
      <c r="U239" s="45">
        <f t="shared" si="29"/>
        <v>0</v>
      </c>
      <c r="V239" s="45">
        <f>IF(N239&lt;&gt;0,IF(N239=SVS,0,IF(N239=SVSg,0,IF(N239=Stundenverrechnungssatz!G280,0,IF(N239=Stundenverrechnungssatz!I280,0,IF(N239=Stundenverrechnungssatz!K280,0,IF(N239=Stundenverrechnungssatz!M280,0,1)))))))</f>
        <v>0</v>
      </c>
    </row>
    <row r="240" spans="1:22" s="46" customFormat="1" ht="15" customHeight="1">
      <c r="A240" s="62">
        <v>234</v>
      </c>
      <c r="B240" s="123">
        <v>1</v>
      </c>
      <c r="C240" s="59" t="s">
        <v>502</v>
      </c>
      <c r="D240" s="59" t="s">
        <v>600</v>
      </c>
      <c r="E240" s="59"/>
      <c r="F240" s="69" t="s">
        <v>329</v>
      </c>
      <c r="G240" s="51" t="s">
        <v>325</v>
      </c>
      <c r="H240" s="51" t="s">
        <v>349</v>
      </c>
      <c r="I240" s="70">
        <v>5.21</v>
      </c>
      <c r="J240" s="169"/>
      <c r="K240" s="238" t="s">
        <v>36</v>
      </c>
      <c r="L240" s="161"/>
      <c r="M240" s="126">
        <v>0</v>
      </c>
      <c r="N240" s="162">
        <f t="shared" si="25"/>
        <v>16.73</v>
      </c>
      <c r="O240" s="163">
        <f t="shared" si="26"/>
        <v>1.0000000000000001E-5</v>
      </c>
      <c r="P240" s="127">
        <f t="shared" si="27"/>
        <v>0</v>
      </c>
      <c r="Q240" s="127">
        <f t="shared" si="30"/>
        <v>0</v>
      </c>
      <c r="R240" s="127">
        <f t="shared" si="31"/>
        <v>0</v>
      </c>
      <c r="S240" s="45" t="str">
        <f t="shared" si="28"/>
        <v>N</v>
      </c>
      <c r="T240" s="45">
        <f t="shared" si="32"/>
        <v>16.73</v>
      </c>
      <c r="U240" s="45">
        <f t="shared" si="29"/>
        <v>0</v>
      </c>
      <c r="V240" s="45">
        <f>IF(N240&lt;&gt;0,IF(N240=SVS,0,IF(N240=SVSg,0,IF(N240=Stundenverrechnungssatz!G281,0,IF(N240=Stundenverrechnungssatz!I281,0,IF(N240=Stundenverrechnungssatz!K281,0,IF(N240=Stundenverrechnungssatz!M281,0,1)))))))</f>
        <v>0</v>
      </c>
    </row>
    <row r="241" spans="1:22" s="46" customFormat="1" ht="15" customHeight="1">
      <c r="A241" s="123">
        <v>235</v>
      </c>
      <c r="B241" s="123">
        <v>1</v>
      </c>
      <c r="C241" s="59" t="s">
        <v>502</v>
      </c>
      <c r="D241" s="59" t="s">
        <v>600</v>
      </c>
      <c r="E241" s="59"/>
      <c r="F241" s="69" t="s">
        <v>332</v>
      </c>
      <c r="G241" s="51" t="s">
        <v>325</v>
      </c>
      <c r="H241" s="51" t="s">
        <v>455</v>
      </c>
      <c r="I241" s="70">
        <v>9.99</v>
      </c>
      <c r="J241" s="169"/>
      <c r="K241" s="238" t="s">
        <v>36</v>
      </c>
      <c r="L241" s="161"/>
      <c r="M241" s="126">
        <v>0</v>
      </c>
      <c r="N241" s="162">
        <f t="shared" si="25"/>
        <v>16.73</v>
      </c>
      <c r="O241" s="163">
        <f t="shared" si="26"/>
        <v>1.0000000000000001E-5</v>
      </c>
      <c r="P241" s="127">
        <f t="shared" si="27"/>
        <v>0</v>
      </c>
      <c r="Q241" s="127">
        <f t="shared" si="30"/>
        <v>0</v>
      </c>
      <c r="R241" s="127">
        <f t="shared" si="31"/>
        <v>0</v>
      </c>
      <c r="S241" s="45" t="str">
        <f t="shared" si="28"/>
        <v>N</v>
      </c>
      <c r="T241" s="45">
        <f t="shared" si="32"/>
        <v>16.73</v>
      </c>
      <c r="U241" s="45">
        <f t="shared" si="29"/>
        <v>0</v>
      </c>
      <c r="V241" s="45">
        <f>IF(N241&lt;&gt;0,IF(N241=SVS,0,IF(N241=SVSg,0,IF(N241=Stundenverrechnungssatz!G282,0,IF(N241=Stundenverrechnungssatz!I282,0,IF(N241=Stundenverrechnungssatz!K282,0,IF(N241=Stundenverrechnungssatz!M282,0,1)))))))</f>
        <v>0</v>
      </c>
    </row>
    <row r="242" spans="1:22" s="46" customFormat="1" ht="15" customHeight="1">
      <c r="A242" s="62">
        <v>236</v>
      </c>
      <c r="B242" s="123">
        <v>1</v>
      </c>
      <c r="C242" s="59" t="s">
        <v>502</v>
      </c>
      <c r="D242" s="59" t="s">
        <v>600</v>
      </c>
      <c r="E242" s="59"/>
      <c r="F242" s="69" t="s">
        <v>335</v>
      </c>
      <c r="G242" s="51" t="s">
        <v>325</v>
      </c>
      <c r="H242" s="51" t="s">
        <v>349</v>
      </c>
      <c r="I242" s="70">
        <v>12.67</v>
      </c>
      <c r="J242" s="169"/>
      <c r="K242" s="238" t="s">
        <v>36</v>
      </c>
      <c r="L242" s="161"/>
      <c r="M242" s="126">
        <v>0</v>
      </c>
      <c r="N242" s="162">
        <f t="shared" si="25"/>
        <v>16.73</v>
      </c>
      <c r="O242" s="163">
        <f t="shared" si="26"/>
        <v>1.0000000000000001E-5</v>
      </c>
      <c r="P242" s="127">
        <f t="shared" si="27"/>
        <v>0</v>
      </c>
      <c r="Q242" s="127">
        <f t="shared" si="30"/>
        <v>0</v>
      </c>
      <c r="R242" s="127">
        <f t="shared" si="31"/>
        <v>0</v>
      </c>
      <c r="S242" s="45" t="str">
        <f t="shared" si="28"/>
        <v>N</v>
      </c>
      <c r="T242" s="45">
        <f t="shared" si="32"/>
        <v>16.73</v>
      </c>
      <c r="U242" s="45">
        <f t="shared" si="29"/>
        <v>0</v>
      </c>
      <c r="V242" s="45">
        <f>IF(N242&lt;&gt;0,IF(N242=SVS,0,IF(N242=SVSg,0,IF(N242=Stundenverrechnungssatz!G283,0,IF(N242=Stundenverrechnungssatz!I283,0,IF(N242=Stundenverrechnungssatz!K283,0,IF(N242=Stundenverrechnungssatz!M283,0,1)))))))</f>
        <v>0</v>
      </c>
    </row>
    <row r="243" spans="1:22" s="46" customFormat="1" ht="15" customHeight="1">
      <c r="A243" s="123">
        <v>237</v>
      </c>
      <c r="B243" s="123">
        <v>1</v>
      </c>
      <c r="C243" s="59" t="s">
        <v>502</v>
      </c>
      <c r="D243" s="59" t="s">
        <v>600</v>
      </c>
      <c r="E243" s="59"/>
      <c r="F243" s="69" t="s">
        <v>339</v>
      </c>
      <c r="G243" s="51" t="s">
        <v>403</v>
      </c>
      <c r="H243" s="51"/>
      <c r="I243" s="70">
        <v>37.97</v>
      </c>
      <c r="J243" s="169" t="s">
        <v>1005</v>
      </c>
      <c r="K243" s="238" t="s">
        <v>75</v>
      </c>
      <c r="L243" s="161"/>
      <c r="M243" s="126">
        <v>98.63</v>
      </c>
      <c r="N243" s="162">
        <f t="shared" si="25"/>
        <v>16.73</v>
      </c>
      <c r="O243" s="163" t="str">
        <f t="shared" si="26"/>
        <v/>
      </c>
      <c r="P243" s="127">
        <f t="shared" si="27"/>
        <v>3744.9810999999995</v>
      </c>
      <c r="Q243" s="127" t="e">
        <f t="shared" si="30"/>
        <v>#VALUE!</v>
      </c>
      <c r="R243" s="127" t="e">
        <f t="shared" si="31"/>
        <v>#VALUE!</v>
      </c>
      <c r="S243" s="45" t="str">
        <f t="shared" si="28"/>
        <v>F</v>
      </c>
      <c r="T243" s="45">
        <f t="shared" si="32"/>
        <v>16.73</v>
      </c>
      <c r="U243" s="45">
        <f t="shared" si="29"/>
        <v>37.97</v>
      </c>
      <c r="V243" s="45">
        <f>IF(N243&lt;&gt;0,IF(N243=SVS,0,IF(N243=SVSg,0,IF(N243=Stundenverrechnungssatz!G284,0,IF(N243=Stundenverrechnungssatz!I284,0,IF(N243=Stundenverrechnungssatz!K284,0,IF(N243=Stundenverrechnungssatz!M284,0,1)))))))</f>
        <v>0</v>
      </c>
    </row>
    <row r="244" spans="1:22" s="46" customFormat="1" ht="15" customHeight="1">
      <c r="A244" s="62">
        <v>238</v>
      </c>
      <c r="B244" s="123">
        <v>1</v>
      </c>
      <c r="C244" s="59" t="s">
        <v>502</v>
      </c>
      <c r="D244" s="59" t="s">
        <v>600</v>
      </c>
      <c r="E244" s="59"/>
      <c r="F244" s="69" t="s">
        <v>342</v>
      </c>
      <c r="G244" s="51" t="s">
        <v>325</v>
      </c>
      <c r="H244" s="51" t="s">
        <v>455</v>
      </c>
      <c r="I244" s="70">
        <v>8.27</v>
      </c>
      <c r="J244" s="169"/>
      <c r="K244" s="238" t="s">
        <v>95</v>
      </c>
      <c r="L244" s="161"/>
      <c r="M244" s="126">
        <v>1</v>
      </c>
      <c r="N244" s="162">
        <f t="shared" si="25"/>
        <v>16.73</v>
      </c>
      <c r="O244" s="163" t="str">
        <f t="shared" si="26"/>
        <v/>
      </c>
      <c r="P244" s="127">
        <f t="shared" si="27"/>
        <v>8.27</v>
      </c>
      <c r="Q244" s="127" t="e">
        <f t="shared" si="30"/>
        <v>#VALUE!</v>
      </c>
      <c r="R244" s="127" t="e">
        <f t="shared" si="31"/>
        <v>#VALUE!</v>
      </c>
      <c r="S244" s="45" t="str">
        <f t="shared" si="28"/>
        <v>T</v>
      </c>
      <c r="T244" s="45">
        <f t="shared" si="32"/>
        <v>16.73</v>
      </c>
      <c r="U244" s="45">
        <f t="shared" si="29"/>
        <v>0</v>
      </c>
      <c r="V244" s="45">
        <f>IF(N244&lt;&gt;0,IF(N244=SVS,0,IF(N244=SVSg,0,IF(N244=Stundenverrechnungssatz!G285,0,IF(N244=Stundenverrechnungssatz!I285,0,IF(N244=Stundenverrechnungssatz!K285,0,IF(N244=Stundenverrechnungssatz!M285,0,1)))))))</f>
        <v>0</v>
      </c>
    </row>
    <row r="245" spans="1:22" s="46" customFormat="1" ht="15" customHeight="1">
      <c r="A245" s="123">
        <v>239</v>
      </c>
      <c r="B245" s="123">
        <v>1</v>
      </c>
      <c r="C245" s="59" t="s">
        <v>502</v>
      </c>
      <c r="D245" s="59" t="s">
        <v>600</v>
      </c>
      <c r="E245" s="59"/>
      <c r="F245" s="69" t="s">
        <v>346</v>
      </c>
      <c r="G245" s="51" t="s">
        <v>325</v>
      </c>
      <c r="H245" s="51" t="s">
        <v>455</v>
      </c>
      <c r="I245" s="70">
        <v>16.62</v>
      </c>
      <c r="J245" s="169"/>
      <c r="K245" s="238" t="s">
        <v>95</v>
      </c>
      <c r="L245" s="161"/>
      <c r="M245" s="126">
        <v>1</v>
      </c>
      <c r="N245" s="162">
        <f t="shared" si="25"/>
        <v>16.73</v>
      </c>
      <c r="O245" s="163" t="str">
        <f t="shared" si="26"/>
        <v/>
      </c>
      <c r="P245" s="127">
        <f t="shared" si="27"/>
        <v>16.62</v>
      </c>
      <c r="Q245" s="127" t="e">
        <f t="shared" si="30"/>
        <v>#VALUE!</v>
      </c>
      <c r="R245" s="127" t="e">
        <f t="shared" si="31"/>
        <v>#VALUE!</v>
      </c>
      <c r="S245" s="45" t="str">
        <f t="shared" si="28"/>
        <v>T</v>
      </c>
      <c r="T245" s="45">
        <f t="shared" si="32"/>
        <v>16.73</v>
      </c>
      <c r="U245" s="45">
        <f t="shared" si="29"/>
        <v>0</v>
      </c>
      <c r="V245" s="45">
        <f>IF(N245&lt;&gt;0,IF(N245=SVS,0,IF(N245=SVSg,0,IF(N245=Stundenverrechnungssatz!G286,0,IF(N245=Stundenverrechnungssatz!I286,0,IF(N245=Stundenverrechnungssatz!K286,0,IF(N245=Stundenverrechnungssatz!M286,0,1)))))))</f>
        <v>0</v>
      </c>
    </row>
    <row r="246" spans="1:22" s="46" customFormat="1" ht="15" customHeight="1">
      <c r="A246" s="62">
        <v>240</v>
      </c>
      <c r="B246" s="123">
        <v>1</v>
      </c>
      <c r="C246" s="59" t="s">
        <v>502</v>
      </c>
      <c r="D246" s="59" t="s">
        <v>600</v>
      </c>
      <c r="E246" s="59"/>
      <c r="F246" s="69" t="s">
        <v>350</v>
      </c>
      <c r="G246" s="51" t="s">
        <v>605</v>
      </c>
      <c r="H246" s="51" t="s">
        <v>606</v>
      </c>
      <c r="I246" s="70">
        <v>306.08</v>
      </c>
      <c r="J246" s="169"/>
      <c r="K246" s="238" t="s">
        <v>32</v>
      </c>
      <c r="L246" s="161"/>
      <c r="M246" s="126">
        <v>98.63</v>
      </c>
      <c r="N246" s="162">
        <f t="shared" si="25"/>
        <v>16.73</v>
      </c>
      <c r="O246" s="163" t="str">
        <f t="shared" si="26"/>
        <v/>
      </c>
      <c r="P246" s="127">
        <f t="shared" si="27"/>
        <v>30188.670399999995</v>
      </c>
      <c r="Q246" s="127" t="e">
        <f t="shared" si="30"/>
        <v>#VALUE!</v>
      </c>
      <c r="R246" s="127" t="e">
        <f t="shared" si="31"/>
        <v>#VALUE!</v>
      </c>
      <c r="S246" s="45" t="str">
        <f t="shared" si="28"/>
        <v>B</v>
      </c>
      <c r="T246" s="45">
        <f t="shared" si="32"/>
        <v>16.73</v>
      </c>
      <c r="U246" s="45">
        <f t="shared" si="29"/>
        <v>0</v>
      </c>
      <c r="V246" s="45">
        <f>IF(N246&lt;&gt;0,IF(N246=SVS,0,IF(N246=SVSg,0,IF(N246=Stundenverrechnungssatz!G287,0,IF(N246=Stundenverrechnungssatz!I287,0,IF(N246=Stundenverrechnungssatz!K287,0,IF(N246=Stundenverrechnungssatz!M287,0,1)))))))</f>
        <v>0</v>
      </c>
    </row>
    <row r="247" spans="1:22" s="46" customFormat="1" ht="15" customHeight="1">
      <c r="A247" s="123">
        <v>241</v>
      </c>
      <c r="B247" s="123">
        <v>1</v>
      </c>
      <c r="C247" s="59" t="s">
        <v>502</v>
      </c>
      <c r="D247" s="59" t="s">
        <v>600</v>
      </c>
      <c r="E247" s="59"/>
      <c r="F247" s="69" t="s">
        <v>607</v>
      </c>
      <c r="G247" s="51" t="s">
        <v>577</v>
      </c>
      <c r="H247" s="51"/>
      <c r="I247" s="70">
        <v>4.93</v>
      </c>
      <c r="J247" s="169" t="s">
        <v>1005</v>
      </c>
      <c r="K247" s="238" t="s">
        <v>78</v>
      </c>
      <c r="L247" s="161"/>
      <c r="M247" s="126">
        <v>12</v>
      </c>
      <c r="N247" s="162">
        <f t="shared" si="25"/>
        <v>16.73</v>
      </c>
      <c r="O247" s="163" t="str">
        <f t="shared" si="26"/>
        <v/>
      </c>
      <c r="P247" s="127">
        <f t="shared" si="27"/>
        <v>59.16</v>
      </c>
      <c r="Q247" s="127" t="e">
        <f t="shared" si="30"/>
        <v>#VALUE!</v>
      </c>
      <c r="R247" s="127" t="e">
        <f t="shared" si="31"/>
        <v>#VALUE!</v>
      </c>
      <c r="S247" s="45" t="str">
        <f t="shared" si="28"/>
        <v>F</v>
      </c>
      <c r="T247" s="45">
        <f t="shared" si="32"/>
        <v>16.73</v>
      </c>
      <c r="U247" s="45">
        <f t="shared" si="29"/>
        <v>4.93</v>
      </c>
      <c r="V247" s="45">
        <f>IF(N247&lt;&gt;0,IF(N247=SVS,0,IF(N247=SVSg,0,IF(N247=Stundenverrechnungssatz!G288,0,IF(N247=Stundenverrechnungssatz!I288,0,IF(N247=Stundenverrechnungssatz!K288,0,IF(N247=Stundenverrechnungssatz!M288,0,1)))))))</f>
        <v>0</v>
      </c>
    </row>
    <row r="248" spans="1:22" s="46" customFormat="1" ht="15" customHeight="1">
      <c r="A248" s="62">
        <v>242</v>
      </c>
      <c r="B248" s="123">
        <v>1</v>
      </c>
      <c r="C248" s="59" t="s">
        <v>502</v>
      </c>
      <c r="D248" s="59"/>
      <c r="E248" s="59" t="s">
        <v>408</v>
      </c>
      <c r="F248" s="69" t="s">
        <v>608</v>
      </c>
      <c r="G248" s="51" t="s">
        <v>556</v>
      </c>
      <c r="H248" s="51" t="s">
        <v>609</v>
      </c>
      <c r="I248" s="70">
        <v>4.59</v>
      </c>
      <c r="J248" s="169"/>
      <c r="K248" s="238" t="s">
        <v>36</v>
      </c>
      <c r="L248" s="161"/>
      <c r="M248" s="126">
        <v>0</v>
      </c>
      <c r="N248" s="162">
        <f t="shared" si="25"/>
        <v>16.73</v>
      </c>
      <c r="O248" s="163">
        <f t="shared" si="26"/>
        <v>1.0000000000000001E-5</v>
      </c>
      <c r="P248" s="127">
        <f t="shared" si="27"/>
        <v>0</v>
      </c>
      <c r="Q248" s="127">
        <f t="shared" si="30"/>
        <v>0</v>
      </c>
      <c r="R248" s="127">
        <f t="shared" si="31"/>
        <v>0</v>
      </c>
      <c r="S248" s="45" t="str">
        <f t="shared" si="28"/>
        <v>N</v>
      </c>
      <c r="T248" s="45">
        <f t="shared" si="32"/>
        <v>16.73</v>
      </c>
      <c r="U248" s="45">
        <f t="shared" si="29"/>
        <v>0</v>
      </c>
      <c r="V248" s="45">
        <f>IF(N248&lt;&gt;0,IF(N248=SVS,0,IF(N248=SVSg,0,IF(N248=Stundenverrechnungssatz!G289,0,IF(N248=Stundenverrechnungssatz!I289,0,IF(N248=Stundenverrechnungssatz!K289,0,IF(N248=Stundenverrechnungssatz!M289,0,1)))))))</f>
        <v>0</v>
      </c>
    </row>
    <row r="249" spans="1:22" s="46" customFormat="1" ht="15" customHeight="1">
      <c r="A249" s="123">
        <v>243</v>
      </c>
      <c r="B249" s="123">
        <v>1</v>
      </c>
      <c r="C249" s="59" t="s">
        <v>502</v>
      </c>
      <c r="D249" s="59"/>
      <c r="E249" s="59" t="s">
        <v>408</v>
      </c>
      <c r="F249" s="69" t="s">
        <v>610</v>
      </c>
      <c r="G249" s="51" t="s">
        <v>403</v>
      </c>
      <c r="H249" s="51"/>
      <c r="I249" s="70">
        <v>28.5</v>
      </c>
      <c r="J249" s="169" t="s">
        <v>1005</v>
      </c>
      <c r="K249" s="238" t="s">
        <v>75</v>
      </c>
      <c r="L249" s="161"/>
      <c r="M249" s="126">
        <v>98.63</v>
      </c>
      <c r="N249" s="162">
        <f t="shared" si="25"/>
        <v>16.73</v>
      </c>
      <c r="O249" s="163" t="str">
        <f t="shared" si="26"/>
        <v/>
      </c>
      <c r="P249" s="127">
        <f t="shared" si="27"/>
        <v>2810.9549999999999</v>
      </c>
      <c r="Q249" s="127" t="e">
        <f t="shared" si="30"/>
        <v>#VALUE!</v>
      </c>
      <c r="R249" s="127" t="e">
        <f t="shared" si="31"/>
        <v>#VALUE!</v>
      </c>
      <c r="S249" s="45" t="str">
        <f t="shared" si="28"/>
        <v>F</v>
      </c>
      <c r="T249" s="45">
        <f t="shared" si="32"/>
        <v>16.73</v>
      </c>
      <c r="U249" s="45">
        <f t="shared" si="29"/>
        <v>28.5</v>
      </c>
      <c r="V249" s="45">
        <f>IF(N249&lt;&gt;0,IF(N249=SVS,0,IF(N249=SVSg,0,IF(N249=Stundenverrechnungssatz!G290,0,IF(N249=Stundenverrechnungssatz!I290,0,IF(N249=Stundenverrechnungssatz!K290,0,IF(N249=Stundenverrechnungssatz!M290,0,1)))))))</f>
        <v>0</v>
      </c>
    </row>
    <row r="250" spans="1:22" s="46" customFormat="1" ht="15" customHeight="1">
      <c r="A250" s="62">
        <v>244</v>
      </c>
      <c r="B250" s="123">
        <v>1</v>
      </c>
      <c r="C250" s="59" t="s">
        <v>502</v>
      </c>
      <c r="D250" s="59"/>
      <c r="E250" s="59" t="s">
        <v>408</v>
      </c>
      <c r="F250" s="69" t="s">
        <v>611</v>
      </c>
      <c r="G250" s="51" t="s">
        <v>403</v>
      </c>
      <c r="H250" s="51"/>
      <c r="I250" s="70">
        <v>55.23</v>
      </c>
      <c r="J250" s="169" t="s">
        <v>1005</v>
      </c>
      <c r="K250" s="238" t="s">
        <v>75</v>
      </c>
      <c r="L250" s="161"/>
      <c r="M250" s="126">
        <v>98.63</v>
      </c>
      <c r="N250" s="162">
        <f t="shared" si="25"/>
        <v>16.73</v>
      </c>
      <c r="O250" s="163" t="str">
        <f t="shared" si="26"/>
        <v/>
      </c>
      <c r="P250" s="127">
        <f t="shared" si="27"/>
        <v>5447.3348999999998</v>
      </c>
      <c r="Q250" s="127" t="e">
        <f t="shared" si="30"/>
        <v>#VALUE!</v>
      </c>
      <c r="R250" s="127" t="e">
        <f t="shared" si="31"/>
        <v>#VALUE!</v>
      </c>
      <c r="S250" s="45" t="str">
        <f t="shared" si="28"/>
        <v>F</v>
      </c>
      <c r="T250" s="45">
        <f t="shared" si="32"/>
        <v>16.73</v>
      </c>
      <c r="U250" s="45">
        <f t="shared" si="29"/>
        <v>55.23</v>
      </c>
      <c r="V250" s="45">
        <f>IF(N250&lt;&gt;0,IF(N250=SVS,0,IF(N250=SVSg,0,IF(N250=Stundenverrechnungssatz!G291,0,IF(N250=Stundenverrechnungssatz!I291,0,IF(N250=Stundenverrechnungssatz!K291,0,IF(N250=Stundenverrechnungssatz!M291,0,1)))))))</f>
        <v>0</v>
      </c>
    </row>
    <row r="251" spans="1:22" s="46" customFormat="1" ht="15" customHeight="1">
      <c r="A251" s="123">
        <v>245</v>
      </c>
      <c r="B251" s="123">
        <v>1</v>
      </c>
      <c r="C251" s="59" t="s">
        <v>502</v>
      </c>
      <c r="D251" s="59"/>
      <c r="E251" s="59" t="s">
        <v>408</v>
      </c>
      <c r="F251" s="69" t="s">
        <v>612</v>
      </c>
      <c r="G251" s="51" t="s">
        <v>403</v>
      </c>
      <c r="H251" s="51"/>
      <c r="I251" s="70">
        <v>14.27</v>
      </c>
      <c r="J251" s="169" t="s">
        <v>1005</v>
      </c>
      <c r="K251" s="238" t="s">
        <v>75</v>
      </c>
      <c r="L251" s="161"/>
      <c r="M251" s="126">
        <v>98.63</v>
      </c>
      <c r="N251" s="162">
        <f t="shared" si="25"/>
        <v>16.73</v>
      </c>
      <c r="O251" s="163" t="str">
        <f t="shared" si="26"/>
        <v/>
      </c>
      <c r="P251" s="127">
        <f t="shared" si="27"/>
        <v>1407.4500999999998</v>
      </c>
      <c r="Q251" s="127" t="e">
        <f t="shared" si="30"/>
        <v>#VALUE!</v>
      </c>
      <c r="R251" s="127" t="e">
        <f t="shared" si="31"/>
        <v>#VALUE!</v>
      </c>
      <c r="S251" s="45" t="str">
        <f t="shared" si="28"/>
        <v>F</v>
      </c>
      <c r="T251" s="45">
        <f t="shared" si="32"/>
        <v>16.73</v>
      </c>
      <c r="U251" s="45">
        <f t="shared" si="29"/>
        <v>14.27</v>
      </c>
      <c r="V251" s="45">
        <f>IF(N251&lt;&gt;0,IF(N251=SVS,0,IF(N251=SVSg,0,IF(N251=Stundenverrechnungssatz!G292,0,IF(N251=Stundenverrechnungssatz!I292,0,IF(N251=Stundenverrechnungssatz!K292,0,IF(N251=Stundenverrechnungssatz!M292,0,1)))))))</f>
        <v>0</v>
      </c>
    </row>
    <row r="252" spans="1:22" s="46" customFormat="1" ht="15" customHeight="1">
      <c r="A252" s="62">
        <v>246</v>
      </c>
      <c r="B252" s="123">
        <v>1</v>
      </c>
      <c r="C252" s="59" t="s">
        <v>502</v>
      </c>
      <c r="D252" s="59"/>
      <c r="E252" s="59" t="s">
        <v>408</v>
      </c>
      <c r="F252" s="69" t="s">
        <v>613</v>
      </c>
      <c r="G252" s="51" t="s">
        <v>403</v>
      </c>
      <c r="H252" s="51"/>
      <c r="I252" s="70">
        <v>25.12</v>
      </c>
      <c r="J252" s="169" t="s">
        <v>1005</v>
      </c>
      <c r="K252" s="238" t="s">
        <v>75</v>
      </c>
      <c r="L252" s="161"/>
      <c r="M252" s="126">
        <v>98.63</v>
      </c>
      <c r="N252" s="162">
        <f t="shared" si="25"/>
        <v>16.73</v>
      </c>
      <c r="O252" s="163" t="str">
        <f t="shared" si="26"/>
        <v/>
      </c>
      <c r="P252" s="127">
        <f t="shared" si="27"/>
        <v>2477.5855999999999</v>
      </c>
      <c r="Q252" s="127" t="e">
        <f t="shared" si="30"/>
        <v>#VALUE!</v>
      </c>
      <c r="R252" s="127" t="e">
        <f t="shared" si="31"/>
        <v>#VALUE!</v>
      </c>
      <c r="S252" s="45" t="str">
        <f t="shared" si="28"/>
        <v>F</v>
      </c>
      <c r="T252" s="45">
        <f t="shared" si="32"/>
        <v>16.73</v>
      </c>
      <c r="U252" s="45">
        <f t="shared" si="29"/>
        <v>25.12</v>
      </c>
      <c r="V252" s="45">
        <f>IF(N252&lt;&gt;0,IF(N252=SVS,0,IF(N252=SVSg,0,IF(N252=Stundenverrechnungssatz!G293,0,IF(N252=Stundenverrechnungssatz!I293,0,IF(N252=Stundenverrechnungssatz!K293,0,IF(N252=Stundenverrechnungssatz!M293,0,1)))))))</f>
        <v>0</v>
      </c>
    </row>
    <row r="253" spans="1:22" s="46" customFormat="1" ht="15" customHeight="1">
      <c r="A253" s="123">
        <v>247</v>
      </c>
      <c r="B253" s="123">
        <v>1</v>
      </c>
      <c r="C253" s="59" t="s">
        <v>502</v>
      </c>
      <c r="D253" s="59"/>
      <c r="E253" s="59" t="s">
        <v>408</v>
      </c>
      <c r="F253" s="69" t="s">
        <v>614</v>
      </c>
      <c r="G253" s="51" t="s">
        <v>403</v>
      </c>
      <c r="H253" s="51"/>
      <c r="I253" s="70">
        <v>89.42</v>
      </c>
      <c r="J253" s="169" t="s">
        <v>1005</v>
      </c>
      <c r="K253" s="238" t="s">
        <v>75</v>
      </c>
      <c r="L253" s="161"/>
      <c r="M253" s="126">
        <v>98.63</v>
      </c>
      <c r="N253" s="162">
        <f t="shared" si="25"/>
        <v>16.73</v>
      </c>
      <c r="O253" s="163" t="str">
        <f t="shared" si="26"/>
        <v/>
      </c>
      <c r="P253" s="127">
        <f t="shared" si="27"/>
        <v>8819.4946</v>
      </c>
      <c r="Q253" s="127" t="e">
        <f t="shared" si="30"/>
        <v>#VALUE!</v>
      </c>
      <c r="R253" s="127" t="e">
        <f t="shared" si="31"/>
        <v>#VALUE!</v>
      </c>
      <c r="S253" s="45" t="str">
        <f t="shared" si="28"/>
        <v>F</v>
      </c>
      <c r="T253" s="45">
        <f t="shared" si="32"/>
        <v>16.73</v>
      </c>
      <c r="U253" s="45">
        <f t="shared" si="29"/>
        <v>89.42</v>
      </c>
      <c r="V253" s="45">
        <f>IF(N253&lt;&gt;0,IF(N253=SVS,0,IF(N253=SVSg,0,IF(N253=Stundenverrechnungssatz!G294,0,IF(N253=Stundenverrechnungssatz!I294,0,IF(N253=Stundenverrechnungssatz!K294,0,IF(N253=Stundenverrechnungssatz!M294,0,1)))))))</f>
        <v>0</v>
      </c>
    </row>
    <row r="254" spans="1:22" s="46" customFormat="1" ht="15" customHeight="1">
      <c r="A254" s="62">
        <v>248</v>
      </c>
      <c r="B254" s="123">
        <v>1</v>
      </c>
      <c r="C254" s="59" t="s">
        <v>502</v>
      </c>
      <c r="D254" s="59"/>
      <c r="E254" s="59" t="s">
        <v>408</v>
      </c>
      <c r="F254" s="69" t="s">
        <v>615</v>
      </c>
      <c r="G254" s="51" t="s">
        <v>403</v>
      </c>
      <c r="H254" s="51"/>
      <c r="I254" s="70">
        <v>46.1</v>
      </c>
      <c r="J254" s="169" t="s">
        <v>1005</v>
      </c>
      <c r="K254" s="238" t="s">
        <v>75</v>
      </c>
      <c r="L254" s="161"/>
      <c r="M254" s="126">
        <v>98.63</v>
      </c>
      <c r="N254" s="162">
        <f t="shared" si="25"/>
        <v>16.73</v>
      </c>
      <c r="O254" s="163" t="str">
        <f t="shared" si="26"/>
        <v/>
      </c>
      <c r="P254" s="127">
        <f t="shared" si="27"/>
        <v>4546.8429999999998</v>
      </c>
      <c r="Q254" s="127" t="e">
        <f t="shared" si="30"/>
        <v>#VALUE!</v>
      </c>
      <c r="R254" s="127" t="e">
        <f t="shared" si="31"/>
        <v>#VALUE!</v>
      </c>
      <c r="S254" s="45" t="str">
        <f t="shared" si="28"/>
        <v>F</v>
      </c>
      <c r="T254" s="45">
        <f t="shared" si="32"/>
        <v>16.73</v>
      </c>
      <c r="U254" s="45">
        <f t="shared" si="29"/>
        <v>46.1</v>
      </c>
      <c r="V254" s="45">
        <f>IF(N254&lt;&gt;0,IF(N254=SVS,0,IF(N254=SVSg,0,IF(N254=Stundenverrechnungssatz!G295,0,IF(N254=Stundenverrechnungssatz!I295,0,IF(N254=Stundenverrechnungssatz!K295,0,IF(N254=Stundenverrechnungssatz!M295,0,1)))))))</f>
        <v>0</v>
      </c>
    </row>
    <row r="255" spans="1:22" s="46" customFormat="1" ht="15" customHeight="1">
      <c r="A255" s="123">
        <v>249</v>
      </c>
      <c r="B255" s="123">
        <v>1</v>
      </c>
      <c r="C255" s="59" t="s">
        <v>502</v>
      </c>
      <c r="D255" s="59"/>
      <c r="E255" s="59" t="s">
        <v>408</v>
      </c>
      <c r="F255" s="69" t="s">
        <v>616</v>
      </c>
      <c r="G255" s="51" t="s">
        <v>565</v>
      </c>
      <c r="H255" s="51"/>
      <c r="I255" s="70">
        <v>18.399999999999999</v>
      </c>
      <c r="J255" s="169" t="s">
        <v>1005</v>
      </c>
      <c r="K255" s="238" t="s">
        <v>69</v>
      </c>
      <c r="L255" s="161"/>
      <c r="M255" s="126">
        <v>98.63</v>
      </c>
      <c r="N255" s="162">
        <f t="shared" si="25"/>
        <v>16.73</v>
      </c>
      <c r="O255" s="163" t="str">
        <f t="shared" si="26"/>
        <v/>
      </c>
      <c r="P255" s="127">
        <f t="shared" si="27"/>
        <v>1814.7919999999997</v>
      </c>
      <c r="Q255" s="127" t="e">
        <f t="shared" si="30"/>
        <v>#VALUE!</v>
      </c>
      <c r="R255" s="127" t="e">
        <f t="shared" si="31"/>
        <v>#VALUE!</v>
      </c>
      <c r="S255" s="45" t="str">
        <f t="shared" si="28"/>
        <v>E</v>
      </c>
      <c r="T255" s="45">
        <f t="shared" si="32"/>
        <v>16.73</v>
      </c>
      <c r="U255" s="45">
        <f t="shared" si="29"/>
        <v>18.399999999999999</v>
      </c>
      <c r="V255" s="45">
        <f>IF(N255&lt;&gt;0,IF(N255=SVS,0,IF(N255=SVSg,0,IF(N255=Stundenverrechnungssatz!G296,0,IF(N255=Stundenverrechnungssatz!I296,0,IF(N255=Stundenverrechnungssatz!K296,0,IF(N255=Stundenverrechnungssatz!M296,0,1)))))))</f>
        <v>0</v>
      </c>
    </row>
    <row r="256" spans="1:22" s="46" customFormat="1" ht="15" customHeight="1">
      <c r="A256" s="62">
        <v>250</v>
      </c>
      <c r="B256" s="123">
        <v>1</v>
      </c>
      <c r="C256" s="59" t="s">
        <v>502</v>
      </c>
      <c r="D256" s="59"/>
      <c r="E256" s="59" t="s">
        <v>408</v>
      </c>
      <c r="F256" s="69" t="s">
        <v>617</v>
      </c>
      <c r="G256" s="51" t="s">
        <v>565</v>
      </c>
      <c r="H256" s="51"/>
      <c r="I256" s="70">
        <v>18.399999999999999</v>
      </c>
      <c r="J256" s="169" t="s">
        <v>1005</v>
      </c>
      <c r="K256" s="238" t="s">
        <v>69</v>
      </c>
      <c r="L256" s="161"/>
      <c r="M256" s="126">
        <v>98.63</v>
      </c>
      <c r="N256" s="162">
        <f t="shared" si="25"/>
        <v>16.73</v>
      </c>
      <c r="O256" s="163" t="str">
        <f t="shared" si="26"/>
        <v/>
      </c>
      <c r="P256" s="127">
        <f t="shared" si="27"/>
        <v>1814.7919999999997</v>
      </c>
      <c r="Q256" s="127" t="e">
        <f t="shared" si="30"/>
        <v>#VALUE!</v>
      </c>
      <c r="R256" s="127" t="e">
        <f t="shared" si="31"/>
        <v>#VALUE!</v>
      </c>
      <c r="S256" s="45" t="str">
        <f t="shared" si="28"/>
        <v>E</v>
      </c>
      <c r="T256" s="45">
        <f t="shared" si="32"/>
        <v>16.73</v>
      </c>
      <c r="U256" s="45">
        <f t="shared" si="29"/>
        <v>18.399999999999999</v>
      </c>
      <c r="V256" s="45">
        <f>IF(N256&lt;&gt;0,IF(N256=SVS,0,IF(N256=SVSg,0,IF(N256=Stundenverrechnungssatz!G297,0,IF(N256=Stundenverrechnungssatz!I297,0,IF(N256=Stundenverrechnungssatz!K297,0,IF(N256=Stundenverrechnungssatz!M297,0,1)))))))</f>
        <v>0</v>
      </c>
    </row>
    <row r="257" spans="1:22" s="46" customFormat="1" ht="15" customHeight="1">
      <c r="A257" s="123">
        <v>251</v>
      </c>
      <c r="B257" s="123">
        <v>1</v>
      </c>
      <c r="C257" s="59" t="s">
        <v>502</v>
      </c>
      <c r="D257" s="59"/>
      <c r="E257" s="59" t="s">
        <v>408</v>
      </c>
      <c r="F257" s="69" t="s">
        <v>618</v>
      </c>
      <c r="G257" s="51" t="s">
        <v>565</v>
      </c>
      <c r="H257" s="51"/>
      <c r="I257" s="70">
        <v>23.27</v>
      </c>
      <c r="J257" s="169" t="s">
        <v>1005</v>
      </c>
      <c r="K257" s="238" t="s">
        <v>69</v>
      </c>
      <c r="L257" s="161"/>
      <c r="M257" s="126">
        <v>98.63</v>
      </c>
      <c r="N257" s="162">
        <f t="shared" si="25"/>
        <v>16.73</v>
      </c>
      <c r="O257" s="163" t="str">
        <f t="shared" si="26"/>
        <v/>
      </c>
      <c r="P257" s="127">
        <f t="shared" si="27"/>
        <v>2295.1200999999996</v>
      </c>
      <c r="Q257" s="127" t="e">
        <f t="shared" si="30"/>
        <v>#VALUE!</v>
      </c>
      <c r="R257" s="127" t="e">
        <f t="shared" si="31"/>
        <v>#VALUE!</v>
      </c>
      <c r="S257" s="45" t="str">
        <f t="shared" si="28"/>
        <v>E</v>
      </c>
      <c r="T257" s="45">
        <f t="shared" si="32"/>
        <v>16.73</v>
      </c>
      <c r="U257" s="45">
        <f t="shared" si="29"/>
        <v>23.27</v>
      </c>
      <c r="V257" s="45">
        <f>IF(N257&lt;&gt;0,IF(N257=SVS,0,IF(N257=SVSg,0,IF(N257=Stundenverrechnungssatz!G298,0,IF(N257=Stundenverrechnungssatz!I298,0,IF(N257=Stundenverrechnungssatz!K298,0,IF(N257=Stundenverrechnungssatz!M298,0,1)))))))</f>
        <v>0</v>
      </c>
    </row>
    <row r="258" spans="1:22" s="46" customFormat="1" ht="15" customHeight="1">
      <c r="A258" s="62">
        <v>252</v>
      </c>
      <c r="B258" s="123">
        <v>1</v>
      </c>
      <c r="C258" s="59" t="s">
        <v>502</v>
      </c>
      <c r="D258" s="59"/>
      <c r="E258" s="59" t="s">
        <v>408</v>
      </c>
      <c r="F258" s="69" t="s">
        <v>619</v>
      </c>
      <c r="G258" s="51" t="s">
        <v>620</v>
      </c>
      <c r="H258" s="51" t="s">
        <v>455</v>
      </c>
      <c r="I258" s="70">
        <v>8.25</v>
      </c>
      <c r="J258" s="169" t="s">
        <v>1005</v>
      </c>
      <c r="K258" s="238" t="s">
        <v>59</v>
      </c>
      <c r="L258" s="161"/>
      <c r="M258" s="126">
        <v>39.450000000000003</v>
      </c>
      <c r="N258" s="162">
        <f t="shared" si="25"/>
        <v>16.73</v>
      </c>
      <c r="O258" s="163" t="str">
        <f t="shared" si="26"/>
        <v/>
      </c>
      <c r="P258" s="127">
        <f t="shared" si="27"/>
        <v>325.46250000000003</v>
      </c>
      <c r="Q258" s="127" t="e">
        <f t="shared" si="30"/>
        <v>#VALUE!</v>
      </c>
      <c r="R258" s="127" t="e">
        <f t="shared" si="31"/>
        <v>#VALUE!</v>
      </c>
      <c r="S258" s="45" t="str">
        <f t="shared" si="28"/>
        <v>B</v>
      </c>
      <c r="T258" s="45">
        <f t="shared" si="32"/>
        <v>16.73</v>
      </c>
      <c r="U258" s="45">
        <f t="shared" si="29"/>
        <v>8.25</v>
      </c>
      <c r="V258" s="45">
        <f>IF(N258&lt;&gt;0,IF(N258=SVS,0,IF(N258=SVSg,0,IF(N258=Stundenverrechnungssatz!G299,0,IF(N258=Stundenverrechnungssatz!I299,0,IF(N258=Stundenverrechnungssatz!K299,0,IF(N258=Stundenverrechnungssatz!M299,0,1)))))))</f>
        <v>0</v>
      </c>
    </row>
    <row r="259" spans="1:22" s="46" customFormat="1" ht="15" customHeight="1">
      <c r="A259" s="123">
        <v>253</v>
      </c>
      <c r="B259" s="123">
        <v>1</v>
      </c>
      <c r="C259" s="59" t="s">
        <v>502</v>
      </c>
      <c r="D259" s="59"/>
      <c r="E259" s="59" t="s">
        <v>408</v>
      </c>
      <c r="F259" s="69" t="s">
        <v>621</v>
      </c>
      <c r="G259" s="51" t="s">
        <v>583</v>
      </c>
      <c r="H259" s="51" t="s">
        <v>455</v>
      </c>
      <c r="I259" s="70">
        <v>65.5</v>
      </c>
      <c r="J259" s="169" t="s">
        <v>1005</v>
      </c>
      <c r="K259" s="238" t="s">
        <v>32</v>
      </c>
      <c r="L259" s="161"/>
      <c r="M259" s="126">
        <v>98.63</v>
      </c>
      <c r="N259" s="162">
        <f t="shared" si="25"/>
        <v>16.73</v>
      </c>
      <c r="O259" s="163" t="str">
        <f t="shared" si="26"/>
        <v/>
      </c>
      <c r="P259" s="127">
        <f t="shared" si="27"/>
        <v>6460.2649999999994</v>
      </c>
      <c r="Q259" s="127" t="e">
        <f t="shared" si="30"/>
        <v>#VALUE!</v>
      </c>
      <c r="R259" s="127" t="e">
        <f t="shared" si="31"/>
        <v>#VALUE!</v>
      </c>
      <c r="S259" s="45" t="str">
        <f t="shared" si="28"/>
        <v>B</v>
      </c>
      <c r="T259" s="45">
        <f t="shared" si="32"/>
        <v>16.73</v>
      </c>
      <c r="U259" s="45">
        <f t="shared" si="29"/>
        <v>65.5</v>
      </c>
      <c r="V259" s="45">
        <f>IF(N259&lt;&gt;0,IF(N259=SVS,0,IF(N259=SVSg,0,IF(N259=Stundenverrechnungssatz!G300,0,IF(N259=Stundenverrechnungssatz!I300,0,IF(N259=Stundenverrechnungssatz!K300,0,IF(N259=Stundenverrechnungssatz!M300,0,1)))))))</f>
        <v>0</v>
      </c>
    </row>
    <row r="260" spans="1:22" s="46" customFormat="1" ht="15" customHeight="1">
      <c r="A260" s="62">
        <v>254</v>
      </c>
      <c r="B260" s="123">
        <v>1</v>
      </c>
      <c r="C260" s="59" t="s">
        <v>502</v>
      </c>
      <c r="D260" s="59"/>
      <c r="E260" s="59" t="s">
        <v>408</v>
      </c>
      <c r="F260" s="69" t="s">
        <v>622</v>
      </c>
      <c r="G260" s="51" t="s">
        <v>583</v>
      </c>
      <c r="H260" s="51" t="s">
        <v>455</v>
      </c>
      <c r="I260" s="70">
        <v>64.41</v>
      </c>
      <c r="J260" s="169" t="s">
        <v>1005</v>
      </c>
      <c r="K260" s="238" t="s">
        <v>32</v>
      </c>
      <c r="L260" s="161"/>
      <c r="M260" s="126">
        <v>98.63</v>
      </c>
      <c r="N260" s="162">
        <f t="shared" si="25"/>
        <v>16.73</v>
      </c>
      <c r="O260" s="163" t="str">
        <f t="shared" si="26"/>
        <v/>
      </c>
      <c r="P260" s="127">
        <f t="shared" si="27"/>
        <v>6352.7582999999995</v>
      </c>
      <c r="Q260" s="127" t="e">
        <f t="shared" si="30"/>
        <v>#VALUE!</v>
      </c>
      <c r="R260" s="127" t="e">
        <f t="shared" si="31"/>
        <v>#VALUE!</v>
      </c>
      <c r="S260" s="45" t="str">
        <f t="shared" si="28"/>
        <v>B</v>
      </c>
      <c r="T260" s="45">
        <f t="shared" si="32"/>
        <v>16.73</v>
      </c>
      <c r="U260" s="45">
        <f t="shared" si="29"/>
        <v>64.41</v>
      </c>
      <c r="V260" s="45">
        <f>IF(N260&lt;&gt;0,IF(N260=SVS,0,IF(N260=SVSg,0,IF(N260=Stundenverrechnungssatz!G301,0,IF(N260=Stundenverrechnungssatz!I301,0,IF(N260=Stundenverrechnungssatz!K301,0,IF(N260=Stundenverrechnungssatz!M301,0,1)))))))</f>
        <v>0</v>
      </c>
    </row>
    <row r="261" spans="1:22" s="46" customFormat="1" ht="15" customHeight="1">
      <c r="A261" s="123">
        <v>255</v>
      </c>
      <c r="B261" s="123">
        <v>1</v>
      </c>
      <c r="C261" s="59" t="s">
        <v>502</v>
      </c>
      <c r="D261" s="59"/>
      <c r="E261" s="59" t="s">
        <v>408</v>
      </c>
      <c r="F261" s="69" t="s">
        <v>623</v>
      </c>
      <c r="G261" s="51" t="s">
        <v>624</v>
      </c>
      <c r="H261" s="51" t="s">
        <v>625</v>
      </c>
      <c r="I261" s="70">
        <v>23.42</v>
      </c>
      <c r="J261" s="169" t="s">
        <v>1005</v>
      </c>
      <c r="K261" s="238" t="s">
        <v>33</v>
      </c>
      <c r="L261" s="161"/>
      <c r="M261" s="126">
        <v>39.450000000000003</v>
      </c>
      <c r="N261" s="162">
        <f t="shared" si="25"/>
        <v>16.73</v>
      </c>
      <c r="O261" s="163" t="str">
        <f t="shared" si="26"/>
        <v/>
      </c>
      <c r="P261" s="127">
        <f t="shared" si="27"/>
        <v>923.9190000000001</v>
      </c>
      <c r="Q261" s="127" t="e">
        <f t="shared" si="30"/>
        <v>#VALUE!</v>
      </c>
      <c r="R261" s="127" t="e">
        <f t="shared" si="31"/>
        <v>#VALUE!</v>
      </c>
      <c r="S261" s="45" t="str">
        <f t="shared" si="28"/>
        <v>A</v>
      </c>
      <c r="T261" s="45">
        <f t="shared" si="32"/>
        <v>16.73</v>
      </c>
      <c r="U261" s="45">
        <f t="shared" si="29"/>
        <v>23.42</v>
      </c>
      <c r="V261" s="45">
        <f>IF(N261&lt;&gt;0,IF(N261=SVS,0,IF(N261=SVSg,0,IF(N261=Stundenverrechnungssatz!G302,0,IF(N261=Stundenverrechnungssatz!I302,0,IF(N261=Stundenverrechnungssatz!K302,0,IF(N261=Stundenverrechnungssatz!M302,0,1)))))))</f>
        <v>0</v>
      </c>
    </row>
    <row r="262" spans="1:22" s="46" customFormat="1" ht="15" customHeight="1">
      <c r="A262" s="62">
        <v>256</v>
      </c>
      <c r="B262" s="123">
        <v>1</v>
      </c>
      <c r="C262" s="59" t="s">
        <v>502</v>
      </c>
      <c r="D262" s="59"/>
      <c r="E262" s="59" t="s">
        <v>408</v>
      </c>
      <c r="F262" s="69" t="s">
        <v>626</v>
      </c>
      <c r="G262" s="51" t="s">
        <v>627</v>
      </c>
      <c r="H262" s="51" t="s">
        <v>625</v>
      </c>
      <c r="I262" s="70">
        <v>21.57</v>
      </c>
      <c r="J262" s="169" t="s">
        <v>1005</v>
      </c>
      <c r="K262" s="238" t="s">
        <v>31</v>
      </c>
      <c r="L262" s="161"/>
      <c r="M262" s="126">
        <v>98.63</v>
      </c>
      <c r="N262" s="162">
        <f t="shared" si="25"/>
        <v>16.73</v>
      </c>
      <c r="O262" s="163" t="str">
        <f t="shared" si="26"/>
        <v/>
      </c>
      <c r="P262" s="127">
        <f t="shared" si="27"/>
        <v>2127.4490999999998</v>
      </c>
      <c r="Q262" s="127" t="e">
        <f t="shared" si="30"/>
        <v>#VALUE!</v>
      </c>
      <c r="R262" s="127" t="e">
        <f t="shared" si="31"/>
        <v>#VALUE!</v>
      </c>
      <c r="S262" s="45" t="str">
        <f t="shared" si="28"/>
        <v>A</v>
      </c>
      <c r="T262" s="45">
        <f t="shared" si="32"/>
        <v>16.73</v>
      </c>
      <c r="U262" s="45">
        <f t="shared" si="29"/>
        <v>21.57</v>
      </c>
      <c r="V262" s="45">
        <f>IF(N262&lt;&gt;0,IF(N262=SVS,0,IF(N262=SVSg,0,IF(N262=Stundenverrechnungssatz!G303,0,IF(N262=Stundenverrechnungssatz!I303,0,IF(N262=Stundenverrechnungssatz!K303,0,IF(N262=Stundenverrechnungssatz!M303,0,1)))))))</f>
        <v>0</v>
      </c>
    </row>
    <row r="263" spans="1:22" s="46" customFormat="1" ht="15" customHeight="1">
      <c r="A263" s="123">
        <v>257</v>
      </c>
      <c r="B263" s="123">
        <v>1</v>
      </c>
      <c r="C263" s="59" t="s">
        <v>502</v>
      </c>
      <c r="D263" s="59"/>
      <c r="E263" s="59" t="s">
        <v>408</v>
      </c>
      <c r="F263" s="69" t="s">
        <v>628</v>
      </c>
      <c r="G263" s="51" t="s">
        <v>629</v>
      </c>
      <c r="H263" s="51" t="s">
        <v>625</v>
      </c>
      <c r="I263" s="70">
        <v>23.16</v>
      </c>
      <c r="J263" s="169" t="s">
        <v>1005</v>
      </c>
      <c r="K263" s="238" t="s">
        <v>33</v>
      </c>
      <c r="L263" s="161"/>
      <c r="M263" s="126">
        <v>39.450000000000003</v>
      </c>
      <c r="N263" s="162">
        <f t="shared" ref="N263:N326" si="33">SVS</f>
        <v>16.73</v>
      </c>
      <c r="O263" s="163" t="str">
        <f t="shared" ref="O263:O326" si="34">IF(VLOOKUP(K263,Vorgaben,4,FALSE)=0,"",VLOOKUP(K263,Vorgaben,4,FALSE))</f>
        <v/>
      </c>
      <c r="P263" s="127">
        <f t="shared" ref="P263:P326" si="35">I263*M263</f>
        <v>913.66200000000003</v>
      </c>
      <c r="Q263" s="127" t="e">
        <f t="shared" si="30"/>
        <v>#VALUE!</v>
      </c>
      <c r="R263" s="127" t="e">
        <f t="shared" si="31"/>
        <v>#VALUE!</v>
      </c>
      <c r="S263" s="45" t="str">
        <f t="shared" ref="S263:S326" si="36">LEFT(K263,1)</f>
        <v>A</v>
      </c>
      <c r="T263" s="45">
        <f t="shared" si="32"/>
        <v>16.73</v>
      </c>
      <c r="U263" s="45">
        <f t="shared" ref="U263:U326" si="37">IF(J263="x",I263,0)</f>
        <v>23.16</v>
      </c>
      <c r="V263" s="45">
        <f>IF(N263&lt;&gt;0,IF(N263=SVS,0,IF(N263=SVSg,0,IF(N263=Stundenverrechnungssatz!G304,0,IF(N263=Stundenverrechnungssatz!I304,0,IF(N263=Stundenverrechnungssatz!K304,0,IF(N263=Stundenverrechnungssatz!M304,0,1)))))))</f>
        <v>0</v>
      </c>
    </row>
    <row r="264" spans="1:22" s="46" customFormat="1" ht="15" customHeight="1">
      <c r="A264" s="62">
        <v>258</v>
      </c>
      <c r="B264" s="123">
        <v>1</v>
      </c>
      <c r="C264" s="59" t="s">
        <v>502</v>
      </c>
      <c r="D264" s="59"/>
      <c r="E264" s="59" t="s">
        <v>408</v>
      </c>
      <c r="F264" s="69" t="s">
        <v>630</v>
      </c>
      <c r="G264" s="51" t="s">
        <v>631</v>
      </c>
      <c r="H264" s="51" t="s">
        <v>455</v>
      </c>
      <c r="I264" s="70">
        <v>22.63</v>
      </c>
      <c r="J264" s="169" t="s">
        <v>1005</v>
      </c>
      <c r="K264" s="238" t="s">
        <v>82</v>
      </c>
      <c r="L264" s="161"/>
      <c r="M264" s="126">
        <v>39.450000000000003</v>
      </c>
      <c r="N264" s="162">
        <f t="shared" si="33"/>
        <v>16.73</v>
      </c>
      <c r="O264" s="163" t="str">
        <f t="shared" si="34"/>
        <v/>
      </c>
      <c r="P264" s="127">
        <f t="shared" si="35"/>
        <v>892.75350000000003</v>
      </c>
      <c r="Q264" s="127" t="e">
        <f t="shared" ref="Q264:Q327" si="38">P264/O264</f>
        <v>#VALUE!</v>
      </c>
      <c r="R264" s="127" t="e">
        <f t="shared" ref="R264:R327" si="39">Q264*N264</f>
        <v>#VALUE!</v>
      </c>
      <c r="S264" s="45" t="str">
        <f t="shared" si="36"/>
        <v>H</v>
      </c>
      <c r="T264" s="45">
        <f t="shared" ref="T264:T327" si="40">IF(N264=SVS,N264,"")</f>
        <v>16.73</v>
      </c>
      <c r="U264" s="45">
        <f t="shared" si="37"/>
        <v>22.63</v>
      </c>
      <c r="V264" s="45">
        <f>IF(N264&lt;&gt;0,IF(N264=SVS,0,IF(N264=SVSg,0,IF(N264=Stundenverrechnungssatz!G305,0,IF(N264=Stundenverrechnungssatz!I305,0,IF(N264=Stundenverrechnungssatz!K305,0,IF(N264=Stundenverrechnungssatz!M305,0,1)))))))</f>
        <v>0</v>
      </c>
    </row>
    <row r="265" spans="1:22" s="46" customFormat="1" ht="15" customHeight="1">
      <c r="A265" s="123">
        <v>259</v>
      </c>
      <c r="B265" s="123">
        <v>1</v>
      </c>
      <c r="C265" s="59" t="s">
        <v>502</v>
      </c>
      <c r="D265" s="59"/>
      <c r="E265" s="59" t="s">
        <v>408</v>
      </c>
      <c r="F265" s="69" t="s">
        <v>632</v>
      </c>
      <c r="G265" s="51" t="s">
        <v>633</v>
      </c>
      <c r="H265" s="51" t="s">
        <v>625</v>
      </c>
      <c r="I265" s="70">
        <v>94.87</v>
      </c>
      <c r="J265" s="169" t="s">
        <v>1005</v>
      </c>
      <c r="K265" s="238" t="s">
        <v>33</v>
      </c>
      <c r="L265" s="161"/>
      <c r="M265" s="126">
        <v>39.450000000000003</v>
      </c>
      <c r="N265" s="162">
        <f t="shared" si="33"/>
        <v>16.73</v>
      </c>
      <c r="O265" s="163" t="str">
        <f t="shared" si="34"/>
        <v/>
      </c>
      <c r="P265" s="127">
        <f t="shared" si="35"/>
        <v>3742.6215000000007</v>
      </c>
      <c r="Q265" s="127" t="e">
        <f t="shared" si="38"/>
        <v>#VALUE!</v>
      </c>
      <c r="R265" s="127" t="e">
        <f t="shared" si="39"/>
        <v>#VALUE!</v>
      </c>
      <c r="S265" s="45" t="str">
        <f t="shared" si="36"/>
        <v>A</v>
      </c>
      <c r="T265" s="45">
        <f t="shared" si="40"/>
        <v>16.73</v>
      </c>
      <c r="U265" s="45">
        <f t="shared" si="37"/>
        <v>94.87</v>
      </c>
      <c r="V265" s="45">
        <f>IF(N265&lt;&gt;0,IF(N265=SVS,0,IF(N265=SVSg,0,IF(N265=Stundenverrechnungssatz!G306,0,IF(N265=Stundenverrechnungssatz!I306,0,IF(N265=Stundenverrechnungssatz!K306,0,IF(N265=Stundenverrechnungssatz!M306,0,1)))))))</f>
        <v>0</v>
      </c>
    </row>
    <row r="266" spans="1:22" s="46" customFormat="1" ht="15" customHeight="1">
      <c r="A266" s="62">
        <v>260</v>
      </c>
      <c r="B266" s="123">
        <v>1</v>
      </c>
      <c r="C266" s="59" t="s">
        <v>502</v>
      </c>
      <c r="D266" s="59"/>
      <c r="E266" s="59" t="s">
        <v>408</v>
      </c>
      <c r="F266" s="69" t="s">
        <v>634</v>
      </c>
      <c r="G266" s="51" t="s">
        <v>635</v>
      </c>
      <c r="H266" s="51" t="s">
        <v>455</v>
      </c>
      <c r="I266" s="70">
        <v>63.6</v>
      </c>
      <c r="J266" s="169" t="s">
        <v>1005</v>
      </c>
      <c r="K266" s="238" t="s">
        <v>32</v>
      </c>
      <c r="L266" s="161"/>
      <c r="M266" s="126">
        <v>98.63</v>
      </c>
      <c r="N266" s="162">
        <f t="shared" si="33"/>
        <v>16.73</v>
      </c>
      <c r="O266" s="163" t="str">
        <f t="shared" si="34"/>
        <v/>
      </c>
      <c r="P266" s="127">
        <f t="shared" si="35"/>
        <v>6272.8679999999995</v>
      </c>
      <c r="Q266" s="127" t="e">
        <f t="shared" si="38"/>
        <v>#VALUE!</v>
      </c>
      <c r="R266" s="127" t="e">
        <f t="shared" si="39"/>
        <v>#VALUE!</v>
      </c>
      <c r="S266" s="45" t="str">
        <f t="shared" si="36"/>
        <v>B</v>
      </c>
      <c r="T266" s="45">
        <f t="shared" si="40"/>
        <v>16.73</v>
      </c>
      <c r="U266" s="45">
        <f t="shared" si="37"/>
        <v>63.6</v>
      </c>
      <c r="V266" s="45">
        <f>IF(N266&lt;&gt;0,IF(N266=SVS,0,IF(N266=SVSg,0,IF(N266=Stundenverrechnungssatz!G307,0,IF(N266=Stundenverrechnungssatz!I307,0,IF(N266=Stundenverrechnungssatz!K307,0,IF(N266=Stundenverrechnungssatz!M307,0,1)))))))</f>
        <v>0</v>
      </c>
    </row>
    <row r="267" spans="1:22" s="46" customFormat="1" ht="15" customHeight="1">
      <c r="A267" s="123">
        <v>261</v>
      </c>
      <c r="B267" s="123">
        <v>1</v>
      </c>
      <c r="C267" s="59" t="s">
        <v>502</v>
      </c>
      <c r="D267" s="59"/>
      <c r="E267" s="59" t="s">
        <v>408</v>
      </c>
      <c r="F267" s="69" t="s">
        <v>636</v>
      </c>
      <c r="G267" s="51" t="s">
        <v>637</v>
      </c>
      <c r="H267" s="51" t="s">
        <v>349</v>
      </c>
      <c r="I267" s="70">
        <v>8.85</v>
      </c>
      <c r="J267" s="169"/>
      <c r="K267" s="238" t="s">
        <v>34</v>
      </c>
      <c r="L267" s="161"/>
      <c r="M267" s="126">
        <v>197.25</v>
      </c>
      <c r="N267" s="162">
        <f t="shared" si="33"/>
        <v>16.73</v>
      </c>
      <c r="O267" s="163" t="str">
        <f t="shared" si="34"/>
        <v/>
      </c>
      <c r="P267" s="127">
        <f t="shared" si="35"/>
        <v>1745.6624999999999</v>
      </c>
      <c r="Q267" s="127" t="e">
        <f t="shared" si="38"/>
        <v>#VALUE!</v>
      </c>
      <c r="R267" s="127" t="e">
        <f t="shared" si="39"/>
        <v>#VALUE!</v>
      </c>
      <c r="S267" s="45" t="str">
        <f t="shared" si="36"/>
        <v>C</v>
      </c>
      <c r="T267" s="45">
        <f t="shared" si="40"/>
        <v>16.73</v>
      </c>
      <c r="U267" s="45">
        <f t="shared" si="37"/>
        <v>0</v>
      </c>
      <c r="V267" s="45">
        <f>IF(N267&lt;&gt;0,IF(N267=SVS,0,IF(N267=SVSg,0,IF(N267=Stundenverrechnungssatz!G308,0,IF(N267=Stundenverrechnungssatz!I308,0,IF(N267=Stundenverrechnungssatz!K308,0,IF(N267=Stundenverrechnungssatz!M308,0,1)))))))</f>
        <v>0</v>
      </c>
    </row>
    <row r="268" spans="1:22" s="46" customFormat="1" ht="15" customHeight="1">
      <c r="A268" s="62">
        <v>262</v>
      </c>
      <c r="B268" s="123">
        <v>1</v>
      </c>
      <c r="C268" s="59" t="s">
        <v>502</v>
      </c>
      <c r="D268" s="59"/>
      <c r="E268" s="59" t="s">
        <v>408</v>
      </c>
      <c r="F268" s="69" t="s">
        <v>639</v>
      </c>
      <c r="G268" s="51" t="s">
        <v>640</v>
      </c>
      <c r="H268" s="51" t="s">
        <v>349</v>
      </c>
      <c r="I268" s="70">
        <v>4.42</v>
      </c>
      <c r="J268" s="169"/>
      <c r="K268" s="238" t="s">
        <v>36</v>
      </c>
      <c r="L268" s="161"/>
      <c r="M268" s="126">
        <v>0</v>
      </c>
      <c r="N268" s="162">
        <f t="shared" si="33"/>
        <v>16.73</v>
      </c>
      <c r="O268" s="163">
        <f t="shared" si="34"/>
        <v>1.0000000000000001E-5</v>
      </c>
      <c r="P268" s="127">
        <f t="shared" si="35"/>
        <v>0</v>
      </c>
      <c r="Q268" s="127">
        <f t="shared" si="38"/>
        <v>0</v>
      </c>
      <c r="R268" s="127">
        <f t="shared" si="39"/>
        <v>0</v>
      </c>
      <c r="S268" s="45" t="str">
        <f t="shared" si="36"/>
        <v>N</v>
      </c>
      <c r="T268" s="45">
        <f t="shared" si="40"/>
        <v>16.73</v>
      </c>
      <c r="U268" s="45">
        <f t="shared" si="37"/>
        <v>0</v>
      </c>
      <c r="V268" s="45">
        <f>IF(N268&lt;&gt;0,IF(N268=SVS,0,IF(N268=SVSg,0,IF(N268=Stundenverrechnungssatz!G309,0,IF(N268=Stundenverrechnungssatz!I309,0,IF(N268=Stundenverrechnungssatz!K309,0,IF(N268=Stundenverrechnungssatz!M309,0,1)))))))</f>
        <v>0</v>
      </c>
    </row>
    <row r="269" spans="1:22" s="46" customFormat="1" ht="15" customHeight="1">
      <c r="A269" s="123">
        <v>263</v>
      </c>
      <c r="B269" s="123">
        <v>1</v>
      </c>
      <c r="C269" s="59" t="s">
        <v>502</v>
      </c>
      <c r="D269" s="59"/>
      <c r="E269" s="59" t="s">
        <v>408</v>
      </c>
      <c r="F269" s="69" t="s">
        <v>642</v>
      </c>
      <c r="G269" s="51" t="s">
        <v>588</v>
      </c>
      <c r="H269" s="51" t="s">
        <v>349</v>
      </c>
      <c r="I269" s="70">
        <v>17.97</v>
      </c>
      <c r="J269" s="169"/>
      <c r="K269" s="238" t="s">
        <v>34</v>
      </c>
      <c r="L269" s="161"/>
      <c r="M269" s="126">
        <v>197.25</v>
      </c>
      <c r="N269" s="162">
        <f t="shared" si="33"/>
        <v>16.73</v>
      </c>
      <c r="O269" s="163" t="str">
        <f t="shared" si="34"/>
        <v/>
      </c>
      <c r="P269" s="127">
        <f t="shared" si="35"/>
        <v>3544.5825</v>
      </c>
      <c r="Q269" s="127" t="e">
        <f t="shared" si="38"/>
        <v>#VALUE!</v>
      </c>
      <c r="R269" s="127" t="e">
        <f t="shared" si="39"/>
        <v>#VALUE!</v>
      </c>
      <c r="S269" s="45" t="str">
        <f t="shared" si="36"/>
        <v>C</v>
      </c>
      <c r="T269" s="45">
        <f t="shared" si="40"/>
        <v>16.73</v>
      </c>
      <c r="U269" s="45">
        <f t="shared" si="37"/>
        <v>0</v>
      </c>
      <c r="V269" s="45">
        <f>IF(N269&lt;&gt;0,IF(N269=SVS,0,IF(N269=SVSg,0,IF(N269=Stundenverrechnungssatz!G310,0,IF(N269=Stundenverrechnungssatz!I310,0,IF(N269=Stundenverrechnungssatz!K310,0,IF(N269=Stundenverrechnungssatz!M310,0,1)))))))</f>
        <v>0</v>
      </c>
    </row>
    <row r="270" spans="1:22" s="46" customFormat="1" ht="15" customHeight="1">
      <c r="A270" s="62">
        <v>264</v>
      </c>
      <c r="B270" s="123">
        <v>1</v>
      </c>
      <c r="C270" s="59" t="s">
        <v>502</v>
      </c>
      <c r="D270" s="59"/>
      <c r="E270" s="59" t="s">
        <v>408</v>
      </c>
      <c r="F270" s="69" t="s">
        <v>638</v>
      </c>
      <c r="G270" s="51" t="s">
        <v>644</v>
      </c>
      <c r="H270" s="51" t="s">
        <v>349</v>
      </c>
      <c r="I270" s="70">
        <v>8.8000000000000007</v>
      </c>
      <c r="J270" s="169"/>
      <c r="K270" s="238" t="s">
        <v>34</v>
      </c>
      <c r="L270" s="161"/>
      <c r="M270" s="126">
        <v>197.25</v>
      </c>
      <c r="N270" s="162">
        <f t="shared" si="33"/>
        <v>16.73</v>
      </c>
      <c r="O270" s="163" t="str">
        <f t="shared" si="34"/>
        <v/>
      </c>
      <c r="P270" s="127">
        <f t="shared" si="35"/>
        <v>1735.8000000000002</v>
      </c>
      <c r="Q270" s="127" t="e">
        <f t="shared" si="38"/>
        <v>#VALUE!</v>
      </c>
      <c r="R270" s="127" t="e">
        <f t="shared" si="39"/>
        <v>#VALUE!</v>
      </c>
      <c r="S270" s="45" t="str">
        <f t="shared" si="36"/>
        <v>C</v>
      </c>
      <c r="T270" s="45">
        <f t="shared" si="40"/>
        <v>16.73</v>
      </c>
      <c r="U270" s="45">
        <f t="shared" si="37"/>
        <v>0</v>
      </c>
      <c r="V270" s="45">
        <f>IF(N270&lt;&gt;0,IF(N270=SVS,0,IF(N270=SVSg,0,IF(N270=Stundenverrechnungssatz!G311,0,IF(N270=Stundenverrechnungssatz!I311,0,IF(N270=Stundenverrechnungssatz!K311,0,IF(N270=Stundenverrechnungssatz!M311,0,1)))))))</f>
        <v>0</v>
      </c>
    </row>
    <row r="271" spans="1:22" s="46" customFormat="1" ht="15" customHeight="1">
      <c r="A271" s="123">
        <v>265</v>
      </c>
      <c r="B271" s="123">
        <v>1</v>
      </c>
      <c r="C271" s="59" t="s">
        <v>502</v>
      </c>
      <c r="D271" s="59"/>
      <c r="E271" s="59" t="s">
        <v>408</v>
      </c>
      <c r="F271" s="69" t="s">
        <v>646</v>
      </c>
      <c r="G271" s="51" t="s">
        <v>592</v>
      </c>
      <c r="H271" s="51" t="s">
        <v>349</v>
      </c>
      <c r="I271" s="70">
        <v>22.85</v>
      </c>
      <c r="J271" s="169"/>
      <c r="K271" s="238" t="s">
        <v>34</v>
      </c>
      <c r="L271" s="161"/>
      <c r="M271" s="126">
        <v>197.25</v>
      </c>
      <c r="N271" s="162">
        <f t="shared" si="33"/>
        <v>16.73</v>
      </c>
      <c r="O271" s="163" t="str">
        <f t="shared" si="34"/>
        <v/>
      </c>
      <c r="P271" s="127">
        <f t="shared" si="35"/>
        <v>4507.1625000000004</v>
      </c>
      <c r="Q271" s="127" t="e">
        <f t="shared" si="38"/>
        <v>#VALUE!</v>
      </c>
      <c r="R271" s="127" t="e">
        <f t="shared" si="39"/>
        <v>#VALUE!</v>
      </c>
      <c r="S271" s="45" t="str">
        <f t="shared" si="36"/>
        <v>C</v>
      </c>
      <c r="T271" s="45">
        <f t="shared" si="40"/>
        <v>16.73</v>
      </c>
      <c r="U271" s="45">
        <f t="shared" si="37"/>
        <v>0</v>
      </c>
      <c r="V271" s="45">
        <f>IF(N271&lt;&gt;0,IF(N271=SVS,0,IF(N271=SVSg,0,IF(N271=Stundenverrechnungssatz!G312,0,IF(N271=Stundenverrechnungssatz!I312,0,IF(N271=Stundenverrechnungssatz!K312,0,IF(N271=Stundenverrechnungssatz!M312,0,1)))))))</f>
        <v>0</v>
      </c>
    </row>
    <row r="272" spans="1:22" s="47" customFormat="1" ht="15" customHeight="1">
      <c r="A272" s="62">
        <v>266</v>
      </c>
      <c r="B272" s="123">
        <v>1</v>
      </c>
      <c r="C272" s="59" t="s">
        <v>502</v>
      </c>
      <c r="D272" s="59"/>
      <c r="E272" s="59" t="s">
        <v>408</v>
      </c>
      <c r="F272" s="69" t="s">
        <v>641</v>
      </c>
      <c r="G272" s="51" t="s">
        <v>582</v>
      </c>
      <c r="H272" s="51" t="s">
        <v>455</v>
      </c>
      <c r="I272" s="70">
        <v>65.59</v>
      </c>
      <c r="J272" s="169" t="s">
        <v>1005</v>
      </c>
      <c r="K272" s="238" t="s">
        <v>32</v>
      </c>
      <c r="L272" s="161"/>
      <c r="M272" s="126">
        <v>98.63</v>
      </c>
      <c r="N272" s="162">
        <f t="shared" si="33"/>
        <v>16.73</v>
      </c>
      <c r="O272" s="163" t="str">
        <f t="shared" si="34"/>
        <v/>
      </c>
      <c r="P272" s="127">
        <f t="shared" si="35"/>
        <v>6469.1417000000001</v>
      </c>
      <c r="Q272" s="127" t="e">
        <f t="shared" si="38"/>
        <v>#VALUE!</v>
      </c>
      <c r="R272" s="127" t="e">
        <f t="shared" si="39"/>
        <v>#VALUE!</v>
      </c>
      <c r="S272" s="45" t="str">
        <f t="shared" si="36"/>
        <v>B</v>
      </c>
      <c r="T272" s="45">
        <f t="shared" si="40"/>
        <v>16.73</v>
      </c>
      <c r="U272" s="45">
        <f t="shared" si="37"/>
        <v>65.59</v>
      </c>
      <c r="V272" s="45">
        <f>IF(N272&lt;&gt;0,IF(N272=SVS,0,IF(N272=SVSg,0,IF(N272=Stundenverrechnungssatz!G313,0,IF(N272=Stundenverrechnungssatz!I313,0,IF(N272=Stundenverrechnungssatz!K313,0,IF(N272=Stundenverrechnungssatz!M313,0,1)))))))</f>
        <v>0</v>
      </c>
    </row>
    <row r="273" spans="1:22" s="46" customFormat="1" ht="15" customHeight="1">
      <c r="A273" s="123">
        <v>267</v>
      </c>
      <c r="B273" s="123">
        <v>1</v>
      </c>
      <c r="C273" s="59" t="s">
        <v>502</v>
      </c>
      <c r="D273" s="59"/>
      <c r="E273" s="59" t="s">
        <v>408</v>
      </c>
      <c r="F273" s="69" t="s">
        <v>643</v>
      </c>
      <c r="G273" s="51" t="s">
        <v>649</v>
      </c>
      <c r="H273" s="51" t="s">
        <v>455</v>
      </c>
      <c r="I273" s="70">
        <v>65.42</v>
      </c>
      <c r="J273" s="169" t="s">
        <v>1005</v>
      </c>
      <c r="K273" s="238" t="s">
        <v>32</v>
      </c>
      <c r="L273" s="161"/>
      <c r="M273" s="126">
        <v>98.63</v>
      </c>
      <c r="N273" s="162">
        <f t="shared" si="33"/>
        <v>16.73</v>
      </c>
      <c r="O273" s="163" t="str">
        <f t="shared" si="34"/>
        <v/>
      </c>
      <c r="P273" s="127">
        <f t="shared" si="35"/>
        <v>6452.3746000000001</v>
      </c>
      <c r="Q273" s="127" t="e">
        <f t="shared" si="38"/>
        <v>#VALUE!</v>
      </c>
      <c r="R273" s="127" t="e">
        <f t="shared" si="39"/>
        <v>#VALUE!</v>
      </c>
      <c r="S273" s="45" t="str">
        <f t="shared" si="36"/>
        <v>B</v>
      </c>
      <c r="T273" s="45">
        <f t="shared" si="40"/>
        <v>16.73</v>
      </c>
      <c r="U273" s="45">
        <f t="shared" si="37"/>
        <v>65.42</v>
      </c>
      <c r="V273" s="45">
        <f>IF(N273&lt;&gt;0,IF(N273=SVS,0,IF(N273=SVSg,0,IF(N273=Stundenverrechnungssatz!G314,0,IF(N273=Stundenverrechnungssatz!I314,0,IF(N273=Stundenverrechnungssatz!K314,0,IF(N273=Stundenverrechnungssatz!M314,0,1)))))))</f>
        <v>0</v>
      </c>
    </row>
    <row r="274" spans="1:22" s="46" customFormat="1" ht="15" customHeight="1">
      <c r="A274" s="62">
        <v>268</v>
      </c>
      <c r="B274" s="123">
        <v>1</v>
      </c>
      <c r="C274" s="59" t="s">
        <v>502</v>
      </c>
      <c r="D274" s="59"/>
      <c r="E274" s="59" t="s">
        <v>408</v>
      </c>
      <c r="F274" s="69" t="s">
        <v>645</v>
      </c>
      <c r="G274" s="51" t="s">
        <v>651</v>
      </c>
      <c r="H274" s="51" t="s">
        <v>455</v>
      </c>
      <c r="I274" s="70">
        <v>24.19</v>
      </c>
      <c r="J274" s="169"/>
      <c r="K274" s="238" t="s">
        <v>92</v>
      </c>
      <c r="L274" s="161"/>
      <c r="M274" s="126">
        <v>12</v>
      </c>
      <c r="N274" s="162">
        <f t="shared" si="33"/>
        <v>16.73</v>
      </c>
      <c r="O274" s="163" t="str">
        <f t="shared" si="34"/>
        <v/>
      </c>
      <c r="P274" s="127">
        <f t="shared" si="35"/>
        <v>290.28000000000003</v>
      </c>
      <c r="Q274" s="127" t="e">
        <f t="shared" si="38"/>
        <v>#VALUE!</v>
      </c>
      <c r="R274" s="127" t="e">
        <f t="shared" si="39"/>
        <v>#VALUE!</v>
      </c>
      <c r="S274" s="45" t="str">
        <f t="shared" si="36"/>
        <v>T</v>
      </c>
      <c r="T274" s="45">
        <f t="shared" si="40"/>
        <v>16.73</v>
      </c>
      <c r="U274" s="45">
        <f t="shared" si="37"/>
        <v>0</v>
      </c>
      <c r="V274" s="45">
        <f>IF(N274&lt;&gt;0,IF(N274=SVS,0,IF(N274=SVSg,0,IF(N274=Stundenverrechnungssatz!G315,0,IF(N274=Stundenverrechnungssatz!I315,0,IF(N274=Stundenverrechnungssatz!K315,0,IF(N274=Stundenverrechnungssatz!M315,0,1)))))))</f>
        <v>0</v>
      </c>
    </row>
    <row r="275" spans="1:22" s="46" customFormat="1" ht="15" customHeight="1">
      <c r="A275" s="123">
        <v>269</v>
      </c>
      <c r="B275" s="123">
        <v>1</v>
      </c>
      <c r="C275" s="59" t="s">
        <v>502</v>
      </c>
      <c r="D275" s="59"/>
      <c r="E275" s="59" t="s">
        <v>408</v>
      </c>
      <c r="F275" s="69" t="s">
        <v>647</v>
      </c>
      <c r="G275" s="51" t="s">
        <v>653</v>
      </c>
      <c r="H275" s="51"/>
      <c r="I275" s="70">
        <v>9.7100000000000009</v>
      </c>
      <c r="J275" s="169" t="s">
        <v>1005</v>
      </c>
      <c r="K275" s="238" t="s">
        <v>56</v>
      </c>
      <c r="L275" s="161"/>
      <c r="M275" s="126">
        <v>197.25</v>
      </c>
      <c r="N275" s="162">
        <f t="shared" si="33"/>
        <v>16.73</v>
      </c>
      <c r="O275" s="163" t="str">
        <f t="shared" si="34"/>
        <v/>
      </c>
      <c r="P275" s="127">
        <f t="shared" si="35"/>
        <v>1915.2975000000001</v>
      </c>
      <c r="Q275" s="127" t="e">
        <f t="shared" si="38"/>
        <v>#VALUE!</v>
      </c>
      <c r="R275" s="127" t="e">
        <f t="shared" si="39"/>
        <v>#VALUE!</v>
      </c>
      <c r="S275" s="45" t="str">
        <f t="shared" si="36"/>
        <v>B</v>
      </c>
      <c r="T275" s="45">
        <f t="shared" si="40"/>
        <v>16.73</v>
      </c>
      <c r="U275" s="45">
        <f t="shared" si="37"/>
        <v>9.7100000000000009</v>
      </c>
      <c r="V275" s="45">
        <f>IF(N275&lt;&gt;0,IF(N275=SVS,0,IF(N275=SVSg,0,IF(N275=Stundenverrechnungssatz!G316,0,IF(N275=Stundenverrechnungssatz!I316,0,IF(N275=Stundenverrechnungssatz!K316,0,IF(N275=Stundenverrechnungssatz!M316,0,1)))))))</f>
        <v>0</v>
      </c>
    </row>
    <row r="276" spans="1:22" s="46" customFormat="1" ht="15" customHeight="1">
      <c r="A276" s="62">
        <v>270</v>
      </c>
      <c r="B276" s="123">
        <v>1</v>
      </c>
      <c r="C276" s="59" t="s">
        <v>502</v>
      </c>
      <c r="D276" s="59"/>
      <c r="E276" s="59" t="s">
        <v>408</v>
      </c>
      <c r="F276" s="69" t="s">
        <v>648</v>
      </c>
      <c r="G276" s="51" t="s">
        <v>635</v>
      </c>
      <c r="H276" s="51" t="s">
        <v>455</v>
      </c>
      <c r="I276" s="70">
        <v>65.099999999999994</v>
      </c>
      <c r="J276" s="169" t="s">
        <v>1005</v>
      </c>
      <c r="K276" s="238" t="s">
        <v>32</v>
      </c>
      <c r="L276" s="161"/>
      <c r="M276" s="126">
        <v>98.63</v>
      </c>
      <c r="N276" s="162">
        <f t="shared" si="33"/>
        <v>16.73</v>
      </c>
      <c r="O276" s="163" t="str">
        <f t="shared" si="34"/>
        <v/>
      </c>
      <c r="P276" s="127">
        <f t="shared" si="35"/>
        <v>6420.8129999999992</v>
      </c>
      <c r="Q276" s="127" t="e">
        <f t="shared" si="38"/>
        <v>#VALUE!</v>
      </c>
      <c r="R276" s="127" t="e">
        <f t="shared" si="39"/>
        <v>#VALUE!</v>
      </c>
      <c r="S276" s="45" t="str">
        <f t="shared" si="36"/>
        <v>B</v>
      </c>
      <c r="T276" s="45">
        <f t="shared" si="40"/>
        <v>16.73</v>
      </c>
      <c r="U276" s="45">
        <f t="shared" si="37"/>
        <v>65.099999999999994</v>
      </c>
      <c r="V276" s="45">
        <f>IF(N276&lt;&gt;0,IF(N276=SVS,0,IF(N276=SVSg,0,IF(N276=Stundenverrechnungssatz!G317,0,IF(N276=Stundenverrechnungssatz!I317,0,IF(N276=Stundenverrechnungssatz!K317,0,IF(N276=Stundenverrechnungssatz!M317,0,1)))))))</f>
        <v>0</v>
      </c>
    </row>
    <row r="277" spans="1:22" s="46" customFormat="1" ht="15" customHeight="1">
      <c r="A277" s="123">
        <v>271</v>
      </c>
      <c r="B277" s="123">
        <v>1</v>
      </c>
      <c r="C277" s="59" t="s">
        <v>502</v>
      </c>
      <c r="D277" s="59"/>
      <c r="E277" s="59" t="s">
        <v>408</v>
      </c>
      <c r="F277" s="69" t="s">
        <v>650</v>
      </c>
      <c r="G277" s="51" t="s">
        <v>656</v>
      </c>
      <c r="H277" s="51" t="s">
        <v>455</v>
      </c>
      <c r="I277" s="70">
        <v>62.14</v>
      </c>
      <c r="J277" s="169"/>
      <c r="K277" s="238" t="s">
        <v>90</v>
      </c>
      <c r="L277" s="161"/>
      <c r="M277" s="126">
        <v>39.450000000000003</v>
      </c>
      <c r="N277" s="162">
        <f t="shared" si="33"/>
        <v>16.73</v>
      </c>
      <c r="O277" s="163" t="str">
        <f t="shared" si="34"/>
        <v/>
      </c>
      <c r="P277" s="127">
        <f t="shared" si="35"/>
        <v>2451.4230000000002</v>
      </c>
      <c r="Q277" s="127" t="e">
        <f t="shared" si="38"/>
        <v>#VALUE!</v>
      </c>
      <c r="R277" s="127" t="e">
        <f t="shared" si="39"/>
        <v>#VALUE!</v>
      </c>
      <c r="S277" s="45" t="str">
        <f t="shared" si="36"/>
        <v>T</v>
      </c>
      <c r="T277" s="45">
        <f t="shared" si="40"/>
        <v>16.73</v>
      </c>
      <c r="U277" s="45">
        <f t="shared" si="37"/>
        <v>0</v>
      </c>
      <c r="V277" s="45">
        <f>IF(N277&lt;&gt;0,IF(N277=SVS,0,IF(N277=SVSg,0,IF(N277=Stundenverrechnungssatz!G318,0,IF(N277=Stundenverrechnungssatz!I318,0,IF(N277=Stundenverrechnungssatz!K318,0,IF(N277=Stundenverrechnungssatz!M318,0,1)))))))</f>
        <v>0</v>
      </c>
    </row>
    <row r="278" spans="1:22" s="46" customFormat="1" ht="15" customHeight="1">
      <c r="A278" s="62">
        <v>272</v>
      </c>
      <c r="B278" s="123">
        <v>1</v>
      </c>
      <c r="C278" s="59" t="s">
        <v>502</v>
      </c>
      <c r="D278" s="59"/>
      <c r="E278" s="59" t="s">
        <v>408</v>
      </c>
      <c r="F278" s="69" t="s">
        <v>652</v>
      </c>
      <c r="G278" s="51" t="s">
        <v>658</v>
      </c>
      <c r="H278" s="51" t="s">
        <v>455</v>
      </c>
      <c r="I278" s="70">
        <v>64.510000000000005</v>
      </c>
      <c r="J278" s="169" t="s">
        <v>1005</v>
      </c>
      <c r="K278" s="238" t="s">
        <v>32</v>
      </c>
      <c r="L278" s="161"/>
      <c r="M278" s="126">
        <v>98.63</v>
      </c>
      <c r="N278" s="162">
        <f t="shared" si="33"/>
        <v>16.73</v>
      </c>
      <c r="O278" s="163" t="str">
        <f t="shared" si="34"/>
        <v/>
      </c>
      <c r="P278" s="127">
        <f t="shared" si="35"/>
        <v>6362.6212999999998</v>
      </c>
      <c r="Q278" s="127" t="e">
        <f t="shared" si="38"/>
        <v>#VALUE!</v>
      </c>
      <c r="R278" s="127" t="e">
        <f t="shared" si="39"/>
        <v>#VALUE!</v>
      </c>
      <c r="S278" s="45" t="str">
        <f t="shared" si="36"/>
        <v>B</v>
      </c>
      <c r="T278" s="45">
        <f t="shared" si="40"/>
        <v>16.73</v>
      </c>
      <c r="U278" s="45">
        <f t="shared" si="37"/>
        <v>64.510000000000005</v>
      </c>
      <c r="V278" s="45">
        <f>IF(N278&lt;&gt;0,IF(N278=SVS,0,IF(N278=SVSg,0,IF(N278=Stundenverrechnungssatz!G319,0,IF(N278=Stundenverrechnungssatz!I319,0,IF(N278=Stundenverrechnungssatz!K319,0,IF(N278=Stundenverrechnungssatz!M319,0,1)))))))</f>
        <v>0</v>
      </c>
    </row>
    <row r="279" spans="1:22" s="46" customFormat="1" ht="15" customHeight="1">
      <c r="A279" s="123">
        <v>273</v>
      </c>
      <c r="B279" s="123">
        <v>1</v>
      </c>
      <c r="C279" s="59" t="s">
        <v>502</v>
      </c>
      <c r="D279" s="59"/>
      <c r="E279" s="59" t="s">
        <v>408</v>
      </c>
      <c r="F279" s="69" t="s">
        <v>654</v>
      </c>
      <c r="G279" s="51" t="s">
        <v>660</v>
      </c>
      <c r="H279" s="51" t="s">
        <v>349</v>
      </c>
      <c r="I279" s="70">
        <v>3.85</v>
      </c>
      <c r="J279" s="169"/>
      <c r="K279" s="238" t="s">
        <v>34</v>
      </c>
      <c r="L279" s="161"/>
      <c r="M279" s="126">
        <v>197.25</v>
      </c>
      <c r="N279" s="162">
        <f t="shared" si="33"/>
        <v>16.73</v>
      </c>
      <c r="O279" s="163" t="str">
        <f t="shared" si="34"/>
        <v/>
      </c>
      <c r="P279" s="127">
        <f t="shared" si="35"/>
        <v>759.41250000000002</v>
      </c>
      <c r="Q279" s="127" t="e">
        <f t="shared" si="38"/>
        <v>#VALUE!</v>
      </c>
      <c r="R279" s="127" t="e">
        <f t="shared" si="39"/>
        <v>#VALUE!</v>
      </c>
      <c r="S279" s="45" t="str">
        <f t="shared" si="36"/>
        <v>C</v>
      </c>
      <c r="T279" s="45">
        <f t="shared" si="40"/>
        <v>16.73</v>
      </c>
      <c r="U279" s="45">
        <f t="shared" si="37"/>
        <v>0</v>
      </c>
      <c r="V279" s="45">
        <f>IF(N279&lt;&gt;0,IF(N279=SVS,0,IF(N279=SVSg,0,IF(N279=Stundenverrechnungssatz!G320,0,IF(N279=Stundenverrechnungssatz!I320,0,IF(N279=Stundenverrechnungssatz!K320,0,IF(N279=Stundenverrechnungssatz!M320,0,1)))))))</f>
        <v>0</v>
      </c>
    </row>
    <row r="280" spans="1:22" s="46" customFormat="1" ht="15" customHeight="1">
      <c r="A280" s="62">
        <v>274</v>
      </c>
      <c r="B280" s="123">
        <v>1</v>
      </c>
      <c r="C280" s="59" t="s">
        <v>502</v>
      </c>
      <c r="D280" s="59"/>
      <c r="E280" s="59" t="s">
        <v>408</v>
      </c>
      <c r="F280" s="69" t="s">
        <v>655</v>
      </c>
      <c r="G280" s="51" t="s">
        <v>599</v>
      </c>
      <c r="H280" s="51" t="s">
        <v>349</v>
      </c>
      <c r="I280" s="70">
        <v>5.0599999999999996</v>
      </c>
      <c r="J280" s="169"/>
      <c r="K280" s="238" t="s">
        <v>34</v>
      </c>
      <c r="L280" s="161"/>
      <c r="M280" s="126">
        <v>197.25</v>
      </c>
      <c r="N280" s="162">
        <f t="shared" si="33"/>
        <v>16.73</v>
      </c>
      <c r="O280" s="163" t="str">
        <f t="shared" si="34"/>
        <v/>
      </c>
      <c r="P280" s="127">
        <f t="shared" si="35"/>
        <v>998.08499999999992</v>
      </c>
      <c r="Q280" s="127" t="e">
        <f t="shared" si="38"/>
        <v>#VALUE!</v>
      </c>
      <c r="R280" s="127" t="e">
        <f t="shared" si="39"/>
        <v>#VALUE!</v>
      </c>
      <c r="S280" s="45" t="str">
        <f t="shared" si="36"/>
        <v>C</v>
      </c>
      <c r="T280" s="45">
        <f t="shared" si="40"/>
        <v>16.73</v>
      </c>
      <c r="U280" s="45">
        <f t="shared" si="37"/>
        <v>0</v>
      </c>
      <c r="V280" s="45">
        <f>IF(N280&lt;&gt;0,IF(N280=SVS,0,IF(N280=SVSg,0,IF(N280=Stundenverrechnungssatz!G321,0,IF(N280=Stundenverrechnungssatz!I321,0,IF(N280=Stundenverrechnungssatz!K321,0,IF(N280=Stundenverrechnungssatz!M321,0,1)))))))</f>
        <v>0</v>
      </c>
    </row>
    <row r="281" spans="1:22" s="46" customFormat="1" ht="15" customHeight="1">
      <c r="A281" s="123">
        <v>275</v>
      </c>
      <c r="B281" s="123">
        <v>1</v>
      </c>
      <c r="C281" s="59" t="s">
        <v>502</v>
      </c>
      <c r="D281" s="59"/>
      <c r="E281" s="59" t="s">
        <v>438</v>
      </c>
      <c r="F281" s="69" t="s">
        <v>663</v>
      </c>
      <c r="G281" s="51" t="s">
        <v>556</v>
      </c>
      <c r="H281" s="51" t="s">
        <v>609</v>
      </c>
      <c r="I281" s="70">
        <v>4.59</v>
      </c>
      <c r="J281" s="169"/>
      <c r="K281" s="238" t="s">
        <v>36</v>
      </c>
      <c r="L281" s="161"/>
      <c r="M281" s="126">
        <v>0</v>
      </c>
      <c r="N281" s="162">
        <f t="shared" si="33"/>
        <v>16.73</v>
      </c>
      <c r="O281" s="163">
        <f t="shared" si="34"/>
        <v>1.0000000000000001E-5</v>
      </c>
      <c r="P281" s="127">
        <f t="shared" si="35"/>
        <v>0</v>
      </c>
      <c r="Q281" s="127">
        <f t="shared" si="38"/>
        <v>0</v>
      </c>
      <c r="R281" s="127">
        <f t="shared" si="39"/>
        <v>0</v>
      </c>
      <c r="S281" s="45" t="str">
        <f t="shared" si="36"/>
        <v>N</v>
      </c>
      <c r="T281" s="45">
        <f t="shared" si="40"/>
        <v>16.73</v>
      </c>
      <c r="U281" s="45">
        <f t="shared" si="37"/>
        <v>0</v>
      </c>
      <c r="V281" s="45">
        <f>IF(N281&lt;&gt;0,IF(N281=SVS,0,IF(N281=SVSg,0,IF(N281=Stundenverrechnungssatz!G322,0,IF(N281=Stundenverrechnungssatz!I322,0,IF(N281=Stundenverrechnungssatz!K322,0,IF(N281=Stundenverrechnungssatz!M322,0,1)))))))</f>
        <v>0</v>
      </c>
    </row>
    <row r="282" spans="1:22" s="46" customFormat="1" ht="15" customHeight="1">
      <c r="A282" s="62">
        <v>276</v>
      </c>
      <c r="B282" s="123">
        <v>1</v>
      </c>
      <c r="C282" s="59" t="s">
        <v>502</v>
      </c>
      <c r="D282" s="59"/>
      <c r="E282" s="59" t="s">
        <v>438</v>
      </c>
      <c r="F282" s="69" t="s">
        <v>664</v>
      </c>
      <c r="G282" s="51" t="s">
        <v>403</v>
      </c>
      <c r="H282" s="51" t="s">
        <v>455</v>
      </c>
      <c r="I282" s="70">
        <v>28.18</v>
      </c>
      <c r="J282" s="169" t="s">
        <v>1005</v>
      </c>
      <c r="K282" s="238" t="s">
        <v>75</v>
      </c>
      <c r="L282" s="161"/>
      <c r="M282" s="126">
        <v>98.63</v>
      </c>
      <c r="N282" s="162">
        <f t="shared" si="33"/>
        <v>16.73</v>
      </c>
      <c r="O282" s="163" t="str">
        <f t="shared" si="34"/>
        <v/>
      </c>
      <c r="P282" s="127">
        <f t="shared" si="35"/>
        <v>2779.3933999999999</v>
      </c>
      <c r="Q282" s="127" t="e">
        <f t="shared" si="38"/>
        <v>#VALUE!</v>
      </c>
      <c r="R282" s="127" t="e">
        <f t="shared" si="39"/>
        <v>#VALUE!</v>
      </c>
      <c r="S282" s="45" t="str">
        <f t="shared" si="36"/>
        <v>F</v>
      </c>
      <c r="T282" s="45">
        <f t="shared" si="40"/>
        <v>16.73</v>
      </c>
      <c r="U282" s="45">
        <f t="shared" si="37"/>
        <v>28.18</v>
      </c>
      <c r="V282" s="45">
        <f>IF(N282&lt;&gt;0,IF(N282=SVS,0,IF(N282=SVSg,0,IF(N282=Stundenverrechnungssatz!G323,0,IF(N282=Stundenverrechnungssatz!I323,0,IF(N282=Stundenverrechnungssatz!K323,0,IF(N282=Stundenverrechnungssatz!M323,0,1)))))))</f>
        <v>0</v>
      </c>
    </row>
    <row r="283" spans="1:22" s="46" customFormat="1" ht="15" customHeight="1">
      <c r="A283" s="123">
        <v>277</v>
      </c>
      <c r="B283" s="123">
        <v>1</v>
      </c>
      <c r="C283" s="59" t="s">
        <v>502</v>
      </c>
      <c r="D283" s="59"/>
      <c r="E283" s="59" t="s">
        <v>438</v>
      </c>
      <c r="F283" s="69" t="s">
        <v>666</v>
      </c>
      <c r="G283" s="51" t="s">
        <v>403</v>
      </c>
      <c r="H283" s="51" t="s">
        <v>455</v>
      </c>
      <c r="I283" s="70">
        <v>14.23</v>
      </c>
      <c r="J283" s="169" t="s">
        <v>1005</v>
      </c>
      <c r="K283" s="238" t="s">
        <v>75</v>
      </c>
      <c r="L283" s="161"/>
      <c r="M283" s="126">
        <v>98.63</v>
      </c>
      <c r="N283" s="162">
        <f t="shared" si="33"/>
        <v>16.73</v>
      </c>
      <c r="O283" s="163" t="str">
        <f t="shared" si="34"/>
        <v/>
      </c>
      <c r="P283" s="127">
        <f t="shared" si="35"/>
        <v>1403.5048999999999</v>
      </c>
      <c r="Q283" s="127" t="e">
        <f t="shared" si="38"/>
        <v>#VALUE!</v>
      </c>
      <c r="R283" s="127" t="e">
        <f t="shared" si="39"/>
        <v>#VALUE!</v>
      </c>
      <c r="S283" s="45" t="str">
        <f t="shared" si="36"/>
        <v>F</v>
      </c>
      <c r="T283" s="45">
        <f t="shared" si="40"/>
        <v>16.73</v>
      </c>
      <c r="U283" s="45">
        <f t="shared" si="37"/>
        <v>14.23</v>
      </c>
      <c r="V283" s="45">
        <f>IF(N283&lt;&gt;0,IF(N283=SVS,0,IF(N283=SVSg,0,IF(N283=Stundenverrechnungssatz!G324,0,IF(N283=Stundenverrechnungssatz!I324,0,IF(N283=Stundenverrechnungssatz!K324,0,IF(N283=Stundenverrechnungssatz!M324,0,1)))))))</f>
        <v>0</v>
      </c>
    </row>
    <row r="284" spans="1:22" s="46" customFormat="1" ht="15" customHeight="1">
      <c r="A284" s="62">
        <v>278</v>
      </c>
      <c r="B284" s="123">
        <v>1</v>
      </c>
      <c r="C284" s="59" t="s">
        <v>502</v>
      </c>
      <c r="D284" s="59"/>
      <c r="E284" s="59" t="s">
        <v>438</v>
      </c>
      <c r="F284" s="69" t="s">
        <v>668</v>
      </c>
      <c r="G284" s="51" t="s">
        <v>403</v>
      </c>
      <c r="H284" s="51" t="s">
        <v>455</v>
      </c>
      <c r="I284" s="70">
        <v>25.36</v>
      </c>
      <c r="J284" s="169" t="s">
        <v>1005</v>
      </c>
      <c r="K284" s="238" t="s">
        <v>75</v>
      </c>
      <c r="L284" s="161"/>
      <c r="M284" s="126">
        <v>98.63</v>
      </c>
      <c r="N284" s="162">
        <f t="shared" si="33"/>
        <v>16.73</v>
      </c>
      <c r="O284" s="163" t="str">
        <f t="shared" si="34"/>
        <v/>
      </c>
      <c r="P284" s="127">
        <f t="shared" si="35"/>
        <v>2501.2567999999997</v>
      </c>
      <c r="Q284" s="127" t="e">
        <f t="shared" si="38"/>
        <v>#VALUE!</v>
      </c>
      <c r="R284" s="127" t="e">
        <f t="shared" si="39"/>
        <v>#VALUE!</v>
      </c>
      <c r="S284" s="45" t="str">
        <f t="shared" si="36"/>
        <v>F</v>
      </c>
      <c r="T284" s="45">
        <f t="shared" si="40"/>
        <v>16.73</v>
      </c>
      <c r="U284" s="45">
        <f t="shared" si="37"/>
        <v>25.36</v>
      </c>
      <c r="V284" s="45">
        <f>IF(N284&lt;&gt;0,IF(N284=SVS,0,IF(N284=SVSg,0,IF(N284=Stundenverrechnungssatz!G325,0,IF(N284=Stundenverrechnungssatz!I325,0,IF(N284=Stundenverrechnungssatz!K325,0,IF(N284=Stundenverrechnungssatz!M325,0,1)))))))</f>
        <v>0</v>
      </c>
    </row>
    <row r="285" spans="1:22" s="46" customFormat="1" ht="15" customHeight="1">
      <c r="A285" s="123">
        <v>279</v>
      </c>
      <c r="B285" s="123">
        <v>1</v>
      </c>
      <c r="C285" s="59" t="s">
        <v>502</v>
      </c>
      <c r="D285" s="59"/>
      <c r="E285" s="59" t="s">
        <v>438</v>
      </c>
      <c r="F285" s="69" t="s">
        <v>670</v>
      </c>
      <c r="G285" s="51" t="s">
        <v>403</v>
      </c>
      <c r="H285" s="51" t="s">
        <v>455</v>
      </c>
      <c r="I285" s="70">
        <v>92.97</v>
      </c>
      <c r="J285" s="169" t="s">
        <v>1005</v>
      </c>
      <c r="K285" s="238" t="s">
        <v>75</v>
      </c>
      <c r="L285" s="161"/>
      <c r="M285" s="126">
        <v>98.63</v>
      </c>
      <c r="N285" s="162">
        <f t="shared" si="33"/>
        <v>16.73</v>
      </c>
      <c r="O285" s="163" t="str">
        <f t="shared" si="34"/>
        <v/>
      </c>
      <c r="P285" s="127">
        <f t="shared" si="35"/>
        <v>9169.6310999999987</v>
      </c>
      <c r="Q285" s="127" t="e">
        <f t="shared" si="38"/>
        <v>#VALUE!</v>
      </c>
      <c r="R285" s="127" t="e">
        <f t="shared" si="39"/>
        <v>#VALUE!</v>
      </c>
      <c r="S285" s="45" t="str">
        <f t="shared" si="36"/>
        <v>F</v>
      </c>
      <c r="T285" s="45">
        <f t="shared" si="40"/>
        <v>16.73</v>
      </c>
      <c r="U285" s="45">
        <f t="shared" si="37"/>
        <v>92.97</v>
      </c>
      <c r="V285" s="45">
        <f>IF(N285&lt;&gt;0,IF(N285=SVS,0,IF(N285=SVSg,0,IF(N285=Stundenverrechnungssatz!G326,0,IF(N285=Stundenverrechnungssatz!I326,0,IF(N285=Stundenverrechnungssatz!K326,0,IF(N285=Stundenverrechnungssatz!M326,0,1)))))))</f>
        <v>0</v>
      </c>
    </row>
    <row r="286" spans="1:22" s="46" customFormat="1" ht="15" customHeight="1">
      <c r="A286" s="62">
        <v>280</v>
      </c>
      <c r="B286" s="123">
        <v>1</v>
      </c>
      <c r="C286" s="59" t="s">
        <v>502</v>
      </c>
      <c r="D286" s="59"/>
      <c r="E286" s="59" t="s">
        <v>438</v>
      </c>
      <c r="F286" s="69" t="s">
        <v>672</v>
      </c>
      <c r="G286" s="51" t="s">
        <v>403</v>
      </c>
      <c r="H286" s="51" t="s">
        <v>455</v>
      </c>
      <c r="I286" s="70">
        <v>56.18</v>
      </c>
      <c r="J286" s="169" t="s">
        <v>1005</v>
      </c>
      <c r="K286" s="238" t="s">
        <v>75</v>
      </c>
      <c r="L286" s="161"/>
      <c r="M286" s="126">
        <v>98.63</v>
      </c>
      <c r="N286" s="162">
        <f t="shared" si="33"/>
        <v>16.73</v>
      </c>
      <c r="O286" s="163" t="str">
        <f t="shared" si="34"/>
        <v/>
      </c>
      <c r="P286" s="127">
        <f t="shared" si="35"/>
        <v>5541.0333999999993</v>
      </c>
      <c r="Q286" s="127" t="e">
        <f t="shared" si="38"/>
        <v>#VALUE!</v>
      </c>
      <c r="R286" s="127" t="e">
        <f t="shared" si="39"/>
        <v>#VALUE!</v>
      </c>
      <c r="S286" s="45" t="str">
        <f t="shared" si="36"/>
        <v>F</v>
      </c>
      <c r="T286" s="45">
        <f t="shared" si="40"/>
        <v>16.73</v>
      </c>
      <c r="U286" s="45">
        <f t="shared" si="37"/>
        <v>56.18</v>
      </c>
      <c r="V286" s="45">
        <f>IF(N286&lt;&gt;0,IF(N286=SVS,0,IF(N286=SVSg,0,IF(N286=Stundenverrechnungssatz!G327,0,IF(N286=Stundenverrechnungssatz!I327,0,IF(N286=Stundenverrechnungssatz!K327,0,IF(N286=Stundenverrechnungssatz!M327,0,1)))))))</f>
        <v>0</v>
      </c>
    </row>
    <row r="287" spans="1:22" s="46" customFormat="1" ht="15" customHeight="1">
      <c r="A287" s="123">
        <v>281</v>
      </c>
      <c r="B287" s="123">
        <v>1</v>
      </c>
      <c r="C287" s="59" t="s">
        <v>502</v>
      </c>
      <c r="D287" s="59"/>
      <c r="E287" s="59" t="s">
        <v>438</v>
      </c>
      <c r="F287" s="69" t="s">
        <v>674</v>
      </c>
      <c r="G287" s="51" t="s">
        <v>565</v>
      </c>
      <c r="H287" s="51"/>
      <c r="I287" s="70">
        <v>18.399999999999999</v>
      </c>
      <c r="J287" s="169" t="s">
        <v>1005</v>
      </c>
      <c r="K287" s="238" t="s">
        <v>69</v>
      </c>
      <c r="L287" s="161"/>
      <c r="M287" s="126">
        <v>98.63</v>
      </c>
      <c r="N287" s="162">
        <f t="shared" si="33"/>
        <v>16.73</v>
      </c>
      <c r="O287" s="163" t="str">
        <f t="shared" si="34"/>
        <v/>
      </c>
      <c r="P287" s="127">
        <f t="shared" si="35"/>
        <v>1814.7919999999997</v>
      </c>
      <c r="Q287" s="127" t="e">
        <f t="shared" si="38"/>
        <v>#VALUE!</v>
      </c>
      <c r="R287" s="127" t="e">
        <f t="shared" si="39"/>
        <v>#VALUE!</v>
      </c>
      <c r="S287" s="45" t="str">
        <f t="shared" si="36"/>
        <v>E</v>
      </c>
      <c r="T287" s="45">
        <f t="shared" si="40"/>
        <v>16.73</v>
      </c>
      <c r="U287" s="45">
        <f t="shared" si="37"/>
        <v>18.399999999999999</v>
      </c>
      <c r="V287" s="45">
        <f>IF(N287&lt;&gt;0,IF(N287=SVS,0,IF(N287=SVSg,0,IF(N287=Stundenverrechnungssatz!G328,0,IF(N287=Stundenverrechnungssatz!I328,0,IF(N287=Stundenverrechnungssatz!K328,0,IF(N287=Stundenverrechnungssatz!M328,0,1)))))))</f>
        <v>0</v>
      </c>
    </row>
    <row r="288" spans="1:22" s="46" customFormat="1" ht="15" customHeight="1">
      <c r="A288" s="62">
        <v>282</v>
      </c>
      <c r="B288" s="123">
        <v>1</v>
      </c>
      <c r="C288" s="59" t="s">
        <v>502</v>
      </c>
      <c r="D288" s="59"/>
      <c r="E288" s="59" t="s">
        <v>438</v>
      </c>
      <c r="F288" s="69" t="s">
        <v>676</v>
      </c>
      <c r="G288" s="51" t="s">
        <v>565</v>
      </c>
      <c r="H288" s="51"/>
      <c r="I288" s="70">
        <v>18.399999999999999</v>
      </c>
      <c r="J288" s="169" t="s">
        <v>1005</v>
      </c>
      <c r="K288" s="238" t="s">
        <v>69</v>
      </c>
      <c r="L288" s="161"/>
      <c r="M288" s="126">
        <v>98.63</v>
      </c>
      <c r="N288" s="162">
        <f t="shared" si="33"/>
        <v>16.73</v>
      </c>
      <c r="O288" s="163" t="str">
        <f t="shared" si="34"/>
        <v/>
      </c>
      <c r="P288" s="127">
        <f t="shared" si="35"/>
        <v>1814.7919999999997</v>
      </c>
      <c r="Q288" s="127" t="e">
        <f t="shared" si="38"/>
        <v>#VALUE!</v>
      </c>
      <c r="R288" s="127" t="e">
        <f t="shared" si="39"/>
        <v>#VALUE!</v>
      </c>
      <c r="S288" s="45" t="str">
        <f t="shared" si="36"/>
        <v>E</v>
      </c>
      <c r="T288" s="45">
        <f t="shared" si="40"/>
        <v>16.73</v>
      </c>
      <c r="U288" s="45">
        <f t="shared" si="37"/>
        <v>18.399999999999999</v>
      </c>
      <c r="V288" s="45">
        <f>IF(N288&lt;&gt;0,IF(N288=SVS,0,IF(N288=SVSg,0,IF(N288=Stundenverrechnungssatz!G329,0,IF(N288=Stundenverrechnungssatz!I329,0,IF(N288=Stundenverrechnungssatz!K329,0,IF(N288=Stundenverrechnungssatz!M329,0,1)))))))</f>
        <v>0</v>
      </c>
    </row>
    <row r="289" spans="1:22" s="46" customFormat="1" ht="15" customHeight="1">
      <c r="A289" s="123">
        <v>283</v>
      </c>
      <c r="B289" s="123">
        <v>1</v>
      </c>
      <c r="C289" s="59" t="s">
        <v>502</v>
      </c>
      <c r="D289" s="59"/>
      <c r="E289" s="59" t="s">
        <v>438</v>
      </c>
      <c r="F289" s="69" t="s">
        <v>678</v>
      </c>
      <c r="G289" s="51" t="s">
        <v>565</v>
      </c>
      <c r="H289" s="51"/>
      <c r="I289" s="70">
        <v>23.27</v>
      </c>
      <c r="J289" s="169" t="s">
        <v>1005</v>
      </c>
      <c r="K289" s="238" t="s">
        <v>69</v>
      </c>
      <c r="L289" s="161"/>
      <c r="M289" s="126">
        <v>98.63</v>
      </c>
      <c r="N289" s="162">
        <f t="shared" si="33"/>
        <v>16.73</v>
      </c>
      <c r="O289" s="163" t="str">
        <f t="shared" si="34"/>
        <v/>
      </c>
      <c r="P289" s="127">
        <f t="shared" si="35"/>
        <v>2295.1200999999996</v>
      </c>
      <c r="Q289" s="127" t="e">
        <f t="shared" si="38"/>
        <v>#VALUE!</v>
      </c>
      <c r="R289" s="127" t="e">
        <f t="shared" si="39"/>
        <v>#VALUE!</v>
      </c>
      <c r="S289" s="45" t="str">
        <f t="shared" si="36"/>
        <v>E</v>
      </c>
      <c r="T289" s="45">
        <f t="shared" si="40"/>
        <v>16.73</v>
      </c>
      <c r="U289" s="45">
        <f t="shared" si="37"/>
        <v>23.27</v>
      </c>
      <c r="V289" s="45">
        <f>IF(N289&lt;&gt;0,IF(N289=SVS,0,IF(N289=SVSg,0,IF(N289=Stundenverrechnungssatz!G330,0,IF(N289=Stundenverrechnungssatz!I330,0,IF(N289=Stundenverrechnungssatz!K330,0,IF(N289=Stundenverrechnungssatz!M330,0,1)))))))</f>
        <v>0</v>
      </c>
    </row>
    <row r="290" spans="1:22" s="46" customFormat="1" ht="15" customHeight="1">
      <c r="A290" s="62">
        <v>284</v>
      </c>
      <c r="B290" s="123">
        <v>1</v>
      </c>
      <c r="C290" s="59" t="s">
        <v>502</v>
      </c>
      <c r="D290" s="59"/>
      <c r="E290" s="59" t="s">
        <v>438</v>
      </c>
      <c r="F290" s="69" t="s">
        <v>680</v>
      </c>
      <c r="G290" s="51" t="s">
        <v>681</v>
      </c>
      <c r="H290" s="51" t="s">
        <v>455</v>
      </c>
      <c r="I290" s="70">
        <v>8.7200000000000006</v>
      </c>
      <c r="J290" s="169" t="s">
        <v>1005</v>
      </c>
      <c r="K290" s="238" t="s">
        <v>33</v>
      </c>
      <c r="L290" s="161"/>
      <c r="M290" s="126">
        <v>39.450000000000003</v>
      </c>
      <c r="N290" s="162">
        <f t="shared" si="33"/>
        <v>16.73</v>
      </c>
      <c r="O290" s="163" t="str">
        <f t="shared" si="34"/>
        <v/>
      </c>
      <c r="P290" s="127">
        <f t="shared" si="35"/>
        <v>344.00400000000008</v>
      </c>
      <c r="Q290" s="127" t="e">
        <f t="shared" si="38"/>
        <v>#VALUE!</v>
      </c>
      <c r="R290" s="127" t="e">
        <f t="shared" si="39"/>
        <v>#VALUE!</v>
      </c>
      <c r="S290" s="45" t="str">
        <f t="shared" si="36"/>
        <v>A</v>
      </c>
      <c r="T290" s="45">
        <f t="shared" si="40"/>
        <v>16.73</v>
      </c>
      <c r="U290" s="45">
        <f t="shared" si="37"/>
        <v>8.7200000000000006</v>
      </c>
      <c r="V290" s="45">
        <f>IF(N290&lt;&gt;0,IF(N290=SVS,0,IF(N290=SVSg,0,IF(N290=Stundenverrechnungssatz!G331,0,IF(N290=Stundenverrechnungssatz!I331,0,IF(N290=Stundenverrechnungssatz!K331,0,IF(N290=Stundenverrechnungssatz!M331,0,1)))))))</f>
        <v>0</v>
      </c>
    </row>
    <row r="291" spans="1:22" s="46" customFormat="1" ht="15" customHeight="1">
      <c r="A291" s="123">
        <v>285</v>
      </c>
      <c r="B291" s="123">
        <v>1</v>
      </c>
      <c r="C291" s="59" t="s">
        <v>502</v>
      </c>
      <c r="D291" s="59"/>
      <c r="E291" s="59" t="s">
        <v>438</v>
      </c>
      <c r="F291" s="69" t="s">
        <v>683</v>
      </c>
      <c r="G291" s="51" t="s">
        <v>684</v>
      </c>
      <c r="H291" s="51" t="s">
        <v>455</v>
      </c>
      <c r="I291" s="70">
        <v>68.12</v>
      </c>
      <c r="J291" s="169" t="s">
        <v>1005</v>
      </c>
      <c r="K291" s="238" t="s">
        <v>32</v>
      </c>
      <c r="L291" s="161"/>
      <c r="M291" s="126">
        <v>98.63</v>
      </c>
      <c r="N291" s="162">
        <f t="shared" si="33"/>
        <v>16.73</v>
      </c>
      <c r="O291" s="163" t="str">
        <f t="shared" si="34"/>
        <v/>
      </c>
      <c r="P291" s="127">
        <f t="shared" si="35"/>
        <v>6718.6756000000005</v>
      </c>
      <c r="Q291" s="127" t="e">
        <f t="shared" si="38"/>
        <v>#VALUE!</v>
      </c>
      <c r="R291" s="127" t="e">
        <f t="shared" si="39"/>
        <v>#VALUE!</v>
      </c>
      <c r="S291" s="45" t="str">
        <f t="shared" si="36"/>
        <v>B</v>
      </c>
      <c r="T291" s="45">
        <f t="shared" si="40"/>
        <v>16.73</v>
      </c>
      <c r="U291" s="45">
        <f t="shared" si="37"/>
        <v>68.12</v>
      </c>
      <c r="V291" s="45">
        <f>IF(N291&lt;&gt;0,IF(N291=SVS,0,IF(N291=SVSg,0,IF(N291=Stundenverrechnungssatz!G332,0,IF(N291=Stundenverrechnungssatz!I332,0,IF(N291=Stundenverrechnungssatz!K332,0,IF(N291=Stundenverrechnungssatz!M332,0,1)))))))</f>
        <v>0</v>
      </c>
    </row>
    <row r="292" spans="1:22" s="46" customFormat="1" ht="15" customHeight="1">
      <c r="A292" s="62">
        <v>286</v>
      </c>
      <c r="B292" s="123">
        <v>1</v>
      </c>
      <c r="C292" s="59" t="s">
        <v>502</v>
      </c>
      <c r="D292" s="59"/>
      <c r="E292" s="59" t="s">
        <v>438</v>
      </c>
      <c r="F292" s="69" t="s">
        <v>686</v>
      </c>
      <c r="G292" s="51" t="s">
        <v>687</v>
      </c>
      <c r="H292" s="51" t="s">
        <v>455</v>
      </c>
      <c r="I292" s="70">
        <v>67.41</v>
      </c>
      <c r="J292" s="169" t="s">
        <v>1005</v>
      </c>
      <c r="K292" s="238" t="s">
        <v>32</v>
      </c>
      <c r="L292" s="161"/>
      <c r="M292" s="126">
        <v>98.63</v>
      </c>
      <c r="N292" s="162">
        <f t="shared" si="33"/>
        <v>16.73</v>
      </c>
      <c r="O292" s="163" t="str">
        <f t="shared" si="34"/>
        <v/>
      </c>
      <c r="P292" s="127">
        <f t="shared" si="35"/>
        <v>6648.6482999999989</v>
      </c>
      <c r="Q292" s="127" t="e">
        <f t="shared" si="38"/>
        <v>#VALUE!</v>
      </c>
      <c r="R292" s="127" t="e">
        <f t="shared" si="39"/>
        <v>#VALUE!</v>
      </c>
      <c r="S292" s="45" t="str">
        <f t="shared" si="36"/>
        <v>B</v>
      </c>
      <c r="T292" s="45">
        <f t="shared" si="40"/>
        <v>16.73</v>
      </c>
      <c r="U292" s="45">
        <f t="shared" si="37"/>
        <v>67.41</v>
      </c>
      <c r="V292" s="45">
        <f>IF(N292&lt;&gt;0,IF(N292=SVS,0,IF(N292=SVSg,0,IF(N292=Stundenverrechnungssatz!G333,0,IF(N292=Stundenverrechnungssatz!I333,0,IF(N292=Stundenverrechnungssatz!K333,0,IF(N292=Stundenverrechnungssatz!M333,0,1)))))))</f>
        <v>0</v>
      </c>
    </row>
    <row r="293" spans="1:22" s="46" customFormat="1" ht="15" customHeight="1">
      <c r="A293" s="123">
        <v>287</v>
      </c>
      <c r="B293" s="123">
        <v>1</v>
      </c>
      <c r="C293" s="59" t="s">
        <v>502</v>
      </c>
      <c r="D293" s="59"/>
      <c r="E293" s="59" t="s">
        <v>438</v>
      </c>
      <c r="F293" s="69" t="s">
        <v>689</v>
      </c>
      <c r="G293" s="51" t="s">
        <v>325</v>
      </c>
      <c r="H293" s="51" t="s">
        <v>455</v>
      </c>
      <c r="I293" s="70">
        <v>48.45</v>
      </c>
      <c r="J293" s="169"/>
      <c r="K293" s="238" t="s">
        <v>95</v>
      </c>
      <c r="L293" s="161"/>
      <c r="M293" s="126">
        <v>1</v>
      </c>
      <c r="N293" s="162">
        <f t="shared" si="33"/>
        <v>16.73</v>
      </c>
      <c r="O293" s="163" t="str">
        <f t="shared" si="34"/>
        <v/>
      </c>
      <c r="P293" s="127">
        <f t="shared" si="35"/>
        <v>48.45</v>
      </c>
      <c r="Q293" s="127" t="e">
        <f t="shared" si="38"/>
        <v>#VALUE!</v>
      </c>
      <c r="R293" s="127" t="e">
        <f t="shared" si="39"/>
        <v>#VALUE!</v>
      </c>
      <c r="S293" s="45" t="str">
        <f t="shared" si="36"/>
        <v>T</v>
      </c>
      <c r="T293" s="45">
        <f t="shared" si="40"/>
        <v>16.73</v>
      </c>
      <c r="U293" s="45">
        <f t="shared" si="37"/>
        <v>0</v>
      </c>
      <c r="V293" s="45">
        <f>IF(N293&lt;&gt;0,IF(N293=SVS,0,IF(N293=SVSg,0,IF(N293=Stundenverrechnungssatz!G334,0,IF(N293=Stundenverrechnungssatz!I334,0,IF(N293=Stundenverrechnungssatz!K334,0,IF(N293=Stundenverrechnungssatz!M334,0,1)))))))</f>
        <v>0</v>
      </c>
    </row>
    <row r="294" spans="1:22" s="46" customFormat="1" ht="15" customHeight="1">
      <c r="A294" s="62">
        <v>288</v>
      </c>
      <c r="B294" s="123">
        <v>1</v>
      </c>
      <c r="C294" s="59" t="s">
        <v>502</v>
      </c>
      <c r="D294" s="59"/>
      <c r="E294" s="59" t="s">
        <v>438</v>
      </c>
      <c r="F294" s="69" t="s">
        <v>691</v>
      </c>
      <c r="G294" s="51" t="s">
        <v>692</v>
      </c>
      <c r="H294" s="51" t="s">
        <v>606</v>
      </c>
      <c r="I294" s="70">
        <v>157.63</v>
      </c>
      <c r="J294" s="169"/>
      <c r="K294" s="238" t="s">
        <v>77</v>
      </c>
      <c r="L294" s="161"/>
      <c r="M294" s="126">
        <v>39.450000000000003</v>
      </c>
      <c r="N294" s="162">
        <f t="shared" si="33"/>
        <v>16.73</v>
      </c>
      <c r="O294" s="163" t="str">
        <f t="shared" si="34"/>
        <v/>
      </c>
      <c r="P294" s="127">
        <f t="shared" si="35"/>
        <v>6218.5035000000007</v>
      </c>
      <c r="Q294" s="127" t="e">
        <f t="shared" si="38"/>
        <v>#VALUE!</v>
      </c>
      <c r="R294" s="127" t="e">
        <f t="shared" si="39"/>
        <v>#VALUE!</v>
      </c>
      <c r="S294" s="45" t="str">
        <f t="shared" si="36"/>
        <v>F</v>
      </c>
      <c r="T294" s="45">
        <f t="shared" si="40"/>
        <v>16.73</v>
      </c>
      <c r="U294" s="45">
        <f t="shared" si="37"/>
        <v>0</v>
      </c>
      <c r="V294" s="45">
        <f>IF(N294&lt;&gt;0,IF(N294=SVS,0,IF(N294=SVSg,0,IF(N294=Stundenverrechnungssatz!G335,0,IF(N294=Stundenverrechnungssatz!I335,0,IF(N294=Stundenverrechnungssatz!K335,0,IF(N294=Stundenverrechnungssatz!M335,0,1)))))))</f>
        <v>0</v>
      </c>
    </row>
    <row r="295" spans="1:22" s="46" customFormat="1" ht="15" customHeight="1">
      <c r="A295" s="123">
        <v>289</v>
      </c>
      <c r="B295" s="123">
        <v>1</v>
      </c>
      <c r="C295" s="59" t="s">
        <v>502</v>
      </c>
      <c r="D295" s="59"/>
      <c r="E295" s="59" t="s">
        <v>438</v>
      </c>
      <c r="F295" s="69" t="s">
        <v>694</v>
      </c>
      <c r="G295" s="51" t="s">
        <v>695</v>
      </c>
      <c r="H295" s="51" t="s">
        <v>606</v>
      </c>
      <c r="I295" s="70">
        <v>21.73</v>
      </c>
      <c r="J295" s="169"/>
      <c r="K295" s="238" t="s">
        <v>77</v>
      </c>
      <c r="L295" s="161"/>
      <c r="M295" s="126">
        <v>39.450000000000003</v>
      </c>
      <c r="N295" s="162">
        <f t="shared" si="33"/>
        <v>16.73</v>
      </c>
      <c r="O295" s="163" t="str">
        <f t="shared" si="34"/>
        <v/>
      </c>
      <c r="P295" s="127">
        <f t="shared" si="35"/>
        <v>857.24850000000004</v>
      </c>
      <c r="Q295" s="127" t="e">
        <f t="shared" si="38"/>
        <v>#VALUE!</v>
      </c>
      <c r="R295" s="127" t="e">
        <f t="shared" si="39"/>
        <v>#VALUE!</v>
      </c>
      <c r="S295" s="45" t="str">
        <f t="shared" si="36"/>
        <v>F</v>
      </c>
      <c r="T295" s="45">
        <f t="shared" si="40"/>
        <v>16.73</v>
      </c>
      <c r="U295" s="45">
        <f t="shared" si="37"/>
        <v>0</v>
      </c>
      <c r="V295" s="45">
        <f>IF(N295&lt;&gt;0,IF(N295=SVS,0,IF(N295=SVSg,0,IF(N295=Stundenverrechnungssatz!G336,0,IF(N295=Stundenverrechnungssatz!I336,0,IF(N295=Stundenverrechnungssatz!K336,0,IF(N295=Stundenverrechnungssatz!M336,0,1)))))))</f>
        <v>0</v>
      </c>
    </row>
    <row r="296" spans="1:22" s="46" customFormat="1" ht="15" customHeight="1">
      <c r="A296" s="62">
        <v>290</v>
      </c>
      <c r="B296" s="123">
        <v>1</v>
      </c>
      <c r="C296" s="59" t="s">
        <v>502</v>
      </c>
      <c r="D296" s="59"/>
      <c r="E296" s="59" t="s">
        <v>438</v>
      </c>
      <c r="F296" s="69" t="s">
        <v>697</v>
      </c>
      <c r="G296" s="51" t="s">
        <v>698</v>
      </c>
      <c r="H296" s="51" t="s">
        <v>455</v>
      </c>
      <c r="I296" s="70">
        <v>25.97</v>
      </c>
      <c r="J296" s="169"/>
      <c r="K296" s="238" t="s">
        <v>92</v>
      </c>
      <c r="L296" s="161"/>
      <c r="M296" s="126">
        <v>12</v>
      </c>
      <c r="N296" s="162">
        <f t="shared" si="33"/>
        <v>16.73</v>
      </c>
      <c r="O296" s="163" t="str">
        <f t="shared" si="34"/>
        <v/>
      </c>
      <c r="P296" s="127">
        <f t="shared" si="35"/>
        <v>311.64</v>
      </c>
      <c r="Q296" s="127" t="e">
        <f t="shared" si="38"/>
        <v>#VALUE!</v>
      </c>
      <c r="R296" s="127" t="e">
        <f t="shared" si="39"/>
        <v>#VALUE!</v>
      </c>
      <c r="S296" s="45" t="str">
        <f t="shared" si="36"/>
        <v>T</v>
      </c>
      <c r="T296" s="45">
        <f t="shared" si="40"/>
        <v>16.73</v>
      </c>
      <c r="U296" s="45">
        <f t="shared" si="37"/>
        <v>0</v>
      </c>
      <c r="V296" s="45">
        <f>IF(N296&lt;&gt;0,IF(N296=SVS,0,IF(N296=SVSg,0,IF(N296=Stundenverrechnungssatz!G337,0,IF(N296=Stundenverrechnungssatz!I337,0,IF(N296=Stundenverrechnungssatz!K337,0,IF(N296=Stundenverrechnungssatz!M337,0,1)))))))</f>
        <v>0</v>
      </c>
    </row>
    <row r="297" spans="1:22" s="46" customFormat="1" ht="15" customHeight="1">
      <c r="A297" s="123">
        <v>291</v>
      </c>
      <c r="B297" s="123">
        <v>1</v>
      </c>
      <c r="C297" s="59" t="s">
        <v>502</v>
      </c>
      <c r="D297" s="59"/>
      <c r="E297" s="59" t="s">
        <v>438</v>
      </c>
      <c r="F297" s="69" t="s">
        <v>699</v>
      </c>
      <c r="G297" s="51" t="s">
        <v>700</v>
      </c>
      <c r="H297" s="51" t="s">
        <v>455</v>
      </c>
      <c r="I297" s="70">
        <v>65.819999999999993</v>
      </c>
      <c r="J297" s="169" t="s">
        <v>1005</v>
      </c>
      <c r="K297" s="238" t="s">
        <v>32</v>
      </c>
      <c r="L297" s="161"/>
      <c r="M297" s="126">
        <v>98.63</v>
      </c>
      <c r="N297" s="162">
        <f t="shared" si="33"/>
        <v>16.73</v>
      </c>
      <c r="O297" s="163" t="str">
        <f t="shared" si="34"/>
        <v/>
      </c>
      <c r="P297" s="127">
        <f t="shared" si="35"/>
        <v>6491.8265999999994</v>
      </c>
      <c r="Q297" s="127" t="e">
        <f t="shared" si="38"/>
        <v>#VALUE!</v>
      </c>
      <c r="R297" s="127" t="e">
        <f t="shared" si="39"/>
        <v>#VALUE!</v>
      </c>
      <c r="S297" s="45" t="str">
        <f t="shared" si="36"/>
        <v>B</v>
      </c>
      <c r="T297" s="45">
        <f t="shared" si="40"/>
        <v>16.73</v>
      </c>
      <c r="U297" s="45">
        <f t="shared" si="37"/>
        <v>65.819999999999993</v>
      </c>
      <c r="V297" s="45">
        <f>IF(N297&lt;&gt;0,IF(N297=SVS,0,IF(N297=SVSg,0,IF(N297=Stundenverrechnungssatz!G338,0,IF(N297=Stundenverrechnungssatz!I338,0,IF(N297=Stundenverrechnungssatz!K338,0,IF(N297=Stundenverrechnungssatz!M338,0,1)))))))</f>
        <v>0</v>
      </c>
    </row>
    <row r="298" spans="1:22" s="46" customFormat="1" ht="15" customHeight="1">
      <c r="A298" s="62">
        <v>292</v>
      </c>
      <c r="B298" s="123">
        <v>1</v>
      </c>
      <c r="C298" s="59" t="s">
        <v>502</v>
      </c>
      <c r="D298" s="59"/>
      <c r="E298" s="59" t="s">
        <v>438</v>
      </c>
      <c r="F298" s="69" t="s">
        <v>701</v>
      </c>
      <c r="G298" s="51" t="s">
        <v>637</v>
      </c>
      <c r="H298" s="51" t="s">
        <v>349</v>
      </c>
      <c r="I298" s="70">
        <v>8.85</v>
      </c>
      <c r="J298" s="169"/>
      <c r="K298" s="238" t="s">
        <v>34</v>
      </c>
      <c r="L298" s="161"/>
      <c r="M298" s="126">
        <v>197.25</v>
      </c>
      <c r="N298" s="162">
        <f t="shared" si="33"/>
        <v>16.73</v>
      </c>
      <c r="O298" s="163" t="str">
        <f t="shared" si="34"/>
        <v/>
      </c>
      <c r="P298" s="127">
        <f t="shared" si="35"/>
        <v>1745.6624999999999</v>
      </c>
      <c r="Q298" s="127" t="e">
        <f t="shared" si="38"/>
        <v>#VALUE!</v>
      </c>
      <c r="R298" s="127" t="e">
        <f t="shared" si="39"/>
        <v>#VALUE!</v>
      </c>
      <c r="S298" s="45" t="str">
        <f t="shared" si="36"/>
        <v>C</v>
      </c>
      <c r="T298" s="45">
        <f t="shared" si="40"/>
        <v>16.73</v>
      </c>
      <c r="U298" s="45">
        <f t="shared" si="37"/>
        <v>0</v>
      </c>
      <c r="V298" s="45">
        <f>IF(N298&lt;&gt;0,IF(N298=SVS,0,IF(N298=SVSg,0,IF(N298=Stundenverrechnungssatz!G339,0,IF(N298=Stundenverrechnungssatz!I339,0,IF(N298=Stundenverrechnungssatz!K339,0,IF(N298=Stundenverrechnungssatz!M339,0,1)))))))</f>
        <v>0</v>
      </c>
    </row>
    <row r="299" spans="1:22" s="46" customFormat="1" ht="15" customHeight="1">
      <c r="A299" s="123">
        <v>293</v>
      </c>
      <c r="B299" s="123">
        <v>1</v>
      </c>
      <c r="C299" s="59" t="s">
        <v>502</v>
      </c>
      <c r="D299" s="59"/>
      <c r="E299" s="59" t="s">
        <v>438</v>
      </c>
      <c r="F299" s="69" t="s">
        <v>702</v>
      </c>
      <c r="G299" s="51" t="s">
        <v>588</v>
      </c>
      <c r="H299" s="51" t="s">
        <v>349</v>
      </c>
      <c r="I299" s="70">
        <v>18.04</v>
      </c>
      <c r="J299" s="169"/>
      <c r="K299" s="238" t="s">
        <v>34</v>
      </c>
      <c r="L299" s="161"/>
      <c r="M299" s="126">
        <v>197.25</v>
      </c>
      <c r="N299" s="162">
        <f t="shared" si="33"/>
        <v>16.73</v>
      </c>
      <c r="O299" s="163" t="str">
        <f t="shared" si="34"/>
        <v/>
      </c>
      <c r="P299" s="127">
        <f t="shared" si="35"/>
        <v>3558.39</v>
      </c>
      <c r="Q299" s="127" t="e">
        <f t="shared" si="38"/>
        <v>#VALUE!</v>
      </c>
      <c r="R299" s="127" t="e">
        <f t="shared" si="39"/>
        <v>#VALUE!</v>
      </c>
      <c r="S299" s="45" t="str">
        <f t="shared" si="36"/>
        <v>C</v>
      </c>
      <c r="T299" s="45">
        <f t="shared" si="40"/>
        <v>16.73</v>
      </c>
      <c r="U299" s="45">
        <f t="shared" si="37"/>
        <v>0</v>
      </c>
      <c r="V299" s="45">
        <f>IF(N299&lt;&gt;0,IF(N299=SVS,0,IF(N299=SVSg,0,IF(N299=Stundenverrechnungssatz!G340,0,IF(N299=Stundenverrechnungssatz!I340,0,IF(N299=Stundenverrechnungssatz!K340,0,IF(N299=Stundenverrechnungssatz!M340,0,1)))))))</f>
        <v>0</v>
      </c>
    </row>
    <row r="300" spans="1:22" s="46" customFormat="1" ht="15" customHeight="1">
      <c r="A300" s="62">
        <v>294</v>
      </c>
      <c r="B300" s="123">
        <v>1</v>
      </c>
      <c r="C300" s="59" t="s">
        <v>502</v>
      </c>
      <c r="D300" s="59"/>
      <c r="E300" s="59" t="s">
        <v>438</v>
      </c>
      <c r="F300" s="69" t="s">
        <v>703</v>
      </c>
      <c r="G300" s="51" t="s">
        <v>524</v>
      </c>
      <c r="H300" s="51" t="s">
        <v>349</v>
      </c>
      <c r="I300" s="70">
        <v>4.42</v>
      </c>
      <c r="J300" s="169"/>
      <c r="K300" s="238" t="s">
        <v>36</v>
      </c>
      <c r="L300" s="161"/>
      <c r="M300" s="126">
        <v>0</v>
      </c>
      <c r="N300" s="162">
        <f t="shared" si="33"/>
        <v>16.73</v>
      </c>
      <c r="O300" s="163">
        <f t="shared" si="34"/>
        <v>1.0000000000000001E-5</v>
      </c>
      <c r="P300" s="127">
        <f t="shared" si="35"/>
        <v>0</v>
      </c>
      <c r="Q300" s="127">
        <f t="shared" si="38"/>
        <v>0</v>
      </c>
      <c r="R300" s="127">
        <f t="shared" si="39"/>
        <v>0</v>
      </c>
      <c r="S300" s="45" t="str">
        <f t="shared" si="36"/>
        <v>N</v>
      </c>
      <c r="T300" s="45">
        <f t="shared" si="40"/>
        <v>16.73</v>
      </c>
      <c r="U300" s="45">
        <f t="shared" si="37"/>
        <v>0</v>
      </c>
      <c r="V300" s="45">
        <f>IF(N300&lt;&gt;0,IF(N300=SVS,0,IF(N300=SVSg,0,IF(N300=Stundenverrechnungssatz!G341,0,IF(N300=Stundenverrechnungssatz!I341,0,IF(N300=Stundenverrechnungssatz!K341,0,IF(N300=Stundenverrechnungssatz!M341,0,1)))))))</f>
        <v>0</v>
      </c>
    </row>
    <row r="301" spans="1:22" s="46" customFormat="1" ht="15" customHeight="1">
      <c r="A301" s="123">
        <v>295</v>
      </c>
      <c r="B301" s="123">
        <v>1</v>
      </c>
      <c r="C301" s="59" t="s">
        <v>502</v>
      </c>
      <c r="D301" s="59"/>
      <c r="E301" s="59" t="s">
        <v>438</v>
      </c>
      <c r="F301" s="51" t="s">
        <v>704</v>
      </c>
      <c r="G301" s="51" t="s">
        <v>644</v>
      </c>
      <c r="H301" s="51" t="s">
        <v>349</v>
      </c>
      <c r="I301" s="70">
        <v>8.8000000000000007</v>
      </c>
      <c r="J301" s="169"/>
      <c r="K301" s="238" t="s">
        <v>34</v>
      </c>
      <c r="L301" s="161"/>
      <c r="M301" s="126">
        <v>197.25</v>
      </c>
      <c r="N301" s="162">
        <f t="shared" si="33"/>
        <v>16.73</v>
      </c>
      <c r="O301" s="163" t="str">
        <f t="shared" si="34"/>
        <v/>
      </c>
      <c r="P301" s="127">
        <f t="shared" si="35"/>
        <v>1735.8000000000002</v>
      </c>
      <c r="Q301" s="127" t="e">
        <f t="shared" si="38"/>
        <v>#VALUE!</v>
      </c>
      <c r="R301" s="127" t="e">
        <f t="shared" si="39"/>
        <v>#VALUE!</v>
      </c>
      <c r="S301" s="45" t="str">
        <f t="shared" si="36"/>
        <v>C</v>
      </c>
      <c r="T301" s="45">
        <f t="shared" si="40"/>
        <v>16.73</v>
      </c>
      <c r="U301" s="45">
        <f t="shared" si="37"/>
        <v>0</v>
      </c>
      <c r="V301" s="45">
        <f>IF(N301&lt;&gt;0,IF(N301=SVS,0,IF(N301=SVSg,0,IF(N301=Stundenverrechnungssatz!G342,0,IF(N301=Stundenverrechnungssatz!I342,0,IF(N301=Stundenverrechnungssatz!K342,0,IF(N301=Stundenverrechnungssatz!M342,0,1)))))))</f>
        <v>0</v>
      </c>
    </row>
    <row r="302" spans="1:22" s="46" customFormat="1" ht="15" customHeight="1">
      <c r="A302" s="62">
        <v>296</v>
      </c>
      <c r="B302" s="123">
        <v>1</v>
      </c>
      <c r="C302" s="59" t="s">
        <v>502</v>
      </c>
      <c r="D302" s="59"/>
      <c r="E302" s="59" t="s">
        <v>438</v>
      </c>
      <c r="F302" s="51" t="s">
        <v>705</v>
      </c>
      <c r="G302" s="51" t="s">
        <v>592</v>
      </c>
      <c r="H302" s="51" t="s">
        <v>349</v>
      </c>
      <c r="I302" s="70">
        <v>22.93</v>
      </c>
      <c r="J302" s="169"/>
      <c r="K302" s="238" t="s">
        <v>34</v>
      </c>
      <c r="L302" s="161"/>
      <c r="M302" s="126">
        <v>197.25</v>
      </c>
      <c r="N302" s="162">
        <f t="shared" si="33"/>
        <v>16.73</v>
      </c>
      <c r="O302" s="163" t="str">
        <f t="shared" si="34"/>
        <v/>
      </c>
      <c r="P302" s="127">
        <f t="shared" si="35"/>
        <v>4522.9425000000001</v>
      </c>
      <c r="Q302" s="127" t="e">
        <f t="shared" si="38"/>
        <v>#VALUE!</v>
      </c>
      <c r="R302" s="127" t="e">
        <f t="shared" si="39"/>
        <v>#VALUE!</v>
      </c>
      <c r="S302" s="45" t="str">
        <f t="shared" si="36"/>
        <v>C</v>
      </c>
      <c r="T302" s="45">
        <f t="shared" si="40"/>
        <v>16.73</v>
      </c>
      <c r="U302" s="45">
        <f t="shared" si="37"/>
        <v>0</v>
      </c>
      <c r="V302" s="45">
        <f>IF(N302&lt;&gt;0,IF(N302=SVS,0,IF(N302=SVSg,0,IF(N302=Stundenverrechnungssatz!G343,0,IF(N302=Stundenverrechnungssatz!I343,0,IF(N302=Stundenverrechnungssatz!K343,0,IF(N302=Stundenverrechnungssatz!M343,0,1)))))))</f>
        <v>0</v>
      </c>
    </row>
    <row r="303" spans="1:22" s="46" customFormat="1" ht="15" customHeight="1">
      <c r="A303" s="123">
        <v>297</v>
      </c>
      <c r="B303" s="123">
        <v>1</v>
      </c>
      <c r="C303" s="59" t="s">
        <v>502</v>
      </c>
      <c r="D303" s="59"/>
      <c r="E303" s="59" t="s">
        <v>438</v>
      </c>
      <c r="F303" s="51" t="s">
        <v>706</v>
      </c>
      <c r="G303" s="51" t="s">
        <v>707</v>
      </c>
      <c r="H303" s="51" t="s">
        <v>455</v>
      </c>
      <c r="I303" s="70">
        <v>67.599999999999994</v>
      </c>
      <c r="J303" s="169" t="s">
        <v>1005</v>
      </c>
      <c r="K303" s="238" t="s">
        <v>32</v>
      </c>
      <c r="L303" s="161"/>
      <c r="M303" s="126">
        <v>98.63</v>
      </c>
      <c r="N303" s="162">
        <f t="shared" si="33"/>
        <v>16.73</v>
      </c>
      <c r="O303" s="163" t="str">
        <f t="shared" si="34"/>
        <v/>
      </c>
      <c r="P303" s="127">
        <f t="shared" si="35"/>
        <v>6667.387999999999</v>
      </c>
      <c r="Q303" s="127" t="e">
        <f t="shared" si="38"/>
        <v>#VALUE!</v>
      </c>
      <c r="R303" s="127" t="e">
        <f t="shared" si="39"/>
        <v>#VALUE!</v>
      </c>
      <c r="S303" s="45" t="str">
        <f t="shared" si="36"/>
        <v>B</v>
      </c>
      <c r="T303" s="45">
        <f t="shared" si="40"/>
        <v>16.73</v>
      </c>
      <c r="U303" s="45">
        <f t="shared" si="37"/>
        <v>67.599999999999994</v>
      </c>
      <c r="V303" s="45">
        <f>IF(N303&lt;&gt;0,IF(N303=SVS,0,IF(N303=SVSg,0,IF(N303=Stundenverrechnungssatz!G344,0,IF(N303=Stundenverrechnungssatz!I344,0,IF(N303=Stundenverrechnungssatz!K344,0,IF(N303=Stundenverrechnungssatz!M344,0,1)))))))</f>
        <v>0</v>
      </c>
    </row>
    <row r="304" spans="1:22" s="46" customFormat="1" ht="15" customHeight="1">
      <c r="A304" s="62">
        <v>298</v>
      </c>
      <c r="B304" s="123">
        <v>1</v>
      </c>
      <c r="C304" s="59" t="s">
        <v>502</v>
      </c>
      <c r="D304" s="59"/>
      <c r="E304" s="59" t="s">
        <v>438</v>
      </c>
      <c r="F304" s="51" t="s">
        <v>708</v>
      </c>
      <c r="G304" s="51" t="s">
        <v>582</v>
      </c>
      <c r="H304" s="51" t="s">
        <v>455</v>
      </c>
      <c r="I304" s="70">
        <v>66.88</v>
      </c>
      <c r="J304" s="169" t="s">
        <v>1005</v>
      </c>
      <c r="K304" s="238" t="s">
        <v>32</v>
      </c>
      <c r="L304" s="161"/>
      <c r="M304" s="126">
        <v>98.63</v>
      </c>
      <c r="N304" s="162">
        <f t="shared" si="33"/>
        <v>16.73</v>
      </c>
      <c r="O304" s="163" t="str">
        <f t="shared" si="34"/>
        <v/>
      </c>
      <c r="P304" s="127">
        <f t="shared" si="35"/>
        <v>6596.3743999999997</v>
      </c>
      <c r="Q304" s="127" t="e">
        <f t="shared" si="38"/>
        <v>#VALUE!</v>
      </c>
      <c r="R304" s="127" t="e">
        <f t="shared" si="39"/>
        <v>#VALUE!</v>
      </c>
      <c r="S304" s="45" t="str">
        <f t="shared" si="36"/>
        <v>B</v>
      </c>
      <c r="T304" s="45">
        <f t="shared" si="40"/>
        <v>16.73</v>
      </c>
      <c r="U304" s="45">
        <f t="shared" si="37"/>
        <v>66.88</v>
      </c>
      <c r="V304" s="45">
        <f>IF(N304&lt;&gt;0,IF(N304=SVS,0,IF(N304=SVSg,0,IF(N304=Stundenverrechnungssatz!G345,0,IF(N304=Stundenverrechnungssatz!I345,0,IF(N304=Stundenverrechnungssatz!K345,0,IF(N304=Stundenverrechnungssatz!M345,0,1)))))))</f>
        <v>0</v>
      </c>
    </row>
    <row r="305" spans="1:22" s="46" customFormat="1" ht="15" customHeight="1">
      <c r="A305" s="123">
        <v>299</v>
      </c>
      <c r="B305" s="123">
        <v>1</v>
      </c>
      <c r="C305" s="59" t="s">
        <v>502</v>
      </c>
      <c r="D305" s="59"/>
      <c r="E305" s="59" t="s">
        <v>438</v>
      </c>
      <c r="F305" s="51" t="s">
        <v>709</v>
      </c>
      <c r="G305" s="51" t="s">
        <v>710</v>
      </c>
      <c r="H305" s="51" t="s">
        <v>455</v>
      </c>
      <c r="I305" s="70">
        <v>24.41</v>
      </c>
      <c r="J305" s="169"/>
      <c r="K305" s="238" t="s">
        <v>92</v>
      </c>
      <c r="L305" s="161"/>
      <c r="M305" s="126">
        <v>12</v>
      </c>
      <c r="N305" s="162">
        <f t="shared" si="33"/>
        <v>16.73</v>
      </c>
      <c r="O305" s="163" t="str">
        <f t="shared" si="34"/>
        <v/>
      </c>
      <c r="P305" s="127">
        <f t="shared" si="35"/>
        <v>292.92</v>
      </c>
      <c r="Q305" s="127" t="e">
        <f t="shared" si="38"/>
        <v>#VALUE!</v>
      </c>
      <c r="R305" s="127" t="e">
        <f t="shared" si="39"/>
        <v>#VALUE!</v>
      </c>
      <c r="S305" s="45" t="str">
        <f t="shared" si="36"/>
        <v>T</v>
      </c>
      <c r="T305" s="45">
        <f t="shared" si="40"/>
        <v>16.73</v>
      </c>
      <c r="U305" s="45">
        <f t="shared" si="37"/>
        <v>0</v>
      </c>
      <c r="V305" s="45">
        <f>IF(N305&lt;&gt;0,IF(N305=SVS,0,IF(N305=SVSg,0,IF(N305=Stundenverrechnungssatz!G346,0,IF(N305=Stundenverrechnungssatz!I346,0,IF(N305=Stundenverrechnungssatz!K346,0,IF(N305=Stundenverrechnungssatz!M346,0,1)))))))</f>
        <v>0</v>
      </c>
    </row>
    <row r="306" spans="1:22" s="46" customFormat="1" ht="15" customHeight="1">
      <c r="A306" s="62">
        <v>300</v>
      </c>
      <c r="B306" s="123">
        <v>1</v>
      </c>
      <c r="C306" s="59" t="s">
        <v>502</v>
      </c>
      <c r="D306" s="59"/>
      <c r="E306" s="59" t="s">
        <v>438</v>
      </c>
      <c r="F306" s="51" t="s">
        <v>711</v>
      </c>
      <c r="G306" s="51" t="s">
        <v>582</v>
      </c>
      <c r="H306" s="51" t="s">
        <v>455</v>
      </c>
      <c r="I306" s="70">
        <v>66.19</v>
      </c>
      <c r="J306" s="169" t="s">
        <v>1005</v>
      </c>
      <c r="K306" s="238" t="s">
        <v>32</v>
      </c>
      <c r="L306" s="161"/>
      <c r="M306" s="126">
        <v>98.63</v>
      </c>
      <c r="N306" s="162">
        <f t="shared" si="33"/>
        <v>16.73</v>
      </c>
      <c r="O306" s="163" t="str">
        <f t="shared" si="34"/>
        <v/>
      </c>
      <c r="P306" s="127">
        <f t="shared" si="35"/>
        <v>6528.3196999999991</v>
      </c>
      <c r="Q306" s="127" t="e">
        <f t="shared" si="38"/>
        <v>#VALUE!</v>
      </c>
      <c r="R306" s="127" t="e">
        <f t="shared" si="39"/>
        <v>#VALUE!</v>
      </c>
      <c r="S306" s="45" t="str">
        <f t="shared" si="36"/>
        <v>B</v>
      </c>
      <c r="T306" s="45">
        <f t="shared" si="40"/>
        <v>16.73</v>
      </c>
      <c r="U306" s="45">
        <f t="shared" si="37"/>
        <v>66.19</v>
      </c>
      <c r="V306" s="45">
        <f>IF(N306&lt;&gt;0,IF(N306=SVS,0,IF(N306=SVSg,0,IF(N306=Stundenverrechnungssatz!G347,0,IF(N306=Stundenverrechnungssatz!I347,0,IF(N306=Stundenverrechnungssatz!K347,0,IF(N306=Stundenverrechnungssatz!M347,0,1)))))))</f>
        <v>0</v>
      </c>
    </row>
    <row r="307" spans="1:22" s="46" customFormat="1" ht="15" customHeight="1">
      <c r="A307" s="123">
        <v>301</v>
      </c>
      <c r="B307" s="123">
        <v>1</v>
      </c>
      <c r="C307" s="59" t="s">
        <v>502</v>
      </c>
      <c r="D307" s="59"/>
      <c r="E307" s="59" t="s">
        <v>438</v>
      </c>
      <c r="F307" s="51" t="s">
        <v>712</v>
      </c>
      <c r="G307" s="51" t="s">
        <v>582</v>
      </c>
      <c r="H307" s="51" t="s">
        <v>455</v>
      </c>
      <c r="I307" s="70">
        <v>63.93</v>
      </c>
      <c r="J307" s="169" t="s">
        <v>1005</v>
      </c>
      <c r="K307" s="238" t="s">
        <v>32</v>
      </c>
      <c r="L307" s="161"/>
      <c r="M307" s="126">
        <v>98.63</v>
      </c>
      <c r="N307" s="162">
        <f t="shared" si="33"/>
        <v>16.73</v>
      </c>
      <c r="O307" s="163" t="str">
        <f t="shared" si="34"/>
        <v/>
      </c>
      <c r="P307" s="127">
        <f t="shared" si="35"/>
        <v>6305.4159</v>
      </c>
      <c r="Q307" s="127" t="e">
        <f t="shared" si="38"/>
        <v>#VALUE!</v>
      </c>
      <c r="R307" s="127" t="e">
        <f t="shared" si="39"/>
        <v>#VALUE!</v>
      </c>
      <c r="S307" s="45" t="str">
        <f t="shared" si="36"/>
        <v>B</v>
      </c>
      <c r="T307" s="45">
        <f t="shared" si="40"/>
        <v>16.73</v>
      </c>
      <c r="U307" s="45">
        <f t="shared" si="37"/>
        <v>63.93</v>
      </c>
      <c r="V307" s="45">
        <f>IF(N307&lt;&gt;0,IF(N307=SVS,0,IF(N307=SVSg,0,IF(N307=Stundenverrechnungssatz!G348,0,IF(N307=Stundenverrechnungssatz!I348,0,IF(N307=Stundenverrechnungssatz!K348,0,IF(N307=Stundenverrechnungssatz!M348,0,1)))))))</f>
        <v>0</v>
      </c>
    </row>
    <row r="308" spans="1:22" s="46" customFormat="1" ht="15" customHeight="1">
      <c r="A308" s="62">
        <v>302</v>
      </c>
      <c r="B308" s="123">
        <v>1</v>
      </c>
      <c r="C308" s="59" t="s">
        <v>502</v>
      </c>
      <c r="D308" s="59"/>
      <c r="E308" s="59" t="s">
        <v>438</v>
      </c>
      <c r="F308" s="51" t="s">
        <v>713</v>
      </c>
      <c r="G308" s="51" t="s">
        <v>583</v>
      </c>
      <c r="H308" s="51" t="s">
        <v>455</v>
      </c>
      <c r="I308" s="70">
        <v>66.790000000000006</v>
      </c>
      <c r="J308" s="169" t="s">
        <v>1005</v>
      </c>
      <c r="K308" s="238" t="s">
        <v>32</v>
      </c>
      <c r="L308" s="161"/>
      <c r="M308" s="126">
        <v>98.63</v>
      </c>
      <c r="N308" s="162">
        <f t="shared" si="33"/>
        <v>16.73</v>
      </c>
      <c r="O308" s="163" t="str">
        <f t="shared" si="34"/>
        <v/>
      </c>
      <c r="P308" s="127">
        <f t="shared" si="35"/>
        <v>6587.4976999999999</v>
      </c>
      <c r="Q308" s="127" t="e">
        <f t="shared" si="38"/>
        <v>#VALUE!</v>
      </c>
      <c r="R308" s="127" t="e">
        <f t="shared" si="39"/>
        <v>#VALUE!</v>
      </c>
      <c r="S308" s="45" t="str">
        <f t="shared" si="36"/>
        <v>B</v>
      </c>
      <c r="T308" s="45">
        <f t="shared" si="40"/>
        <v>16.73</v>
      </c>
      <c r="U308" s="45">
        <f t="shared" si="37"/>
        <v>66.790000000000006</v>
      </c>
      <c r="V308" s="45">
        <f>IF(N308&lt;&gt;0,IF(N308=SVS,0,IF(N308=SVSg,0,IF(N308=Stundenverrechnungssatz!G349,0,IF(N308=Stundenverrechnungssatz!I349,0,IF(N308=Stundenverrechnungssatz!K349,0,IF(N308=Stundenverrechnungssatz!M349,0,1)))))))</f>
        <v>0</v>
      </c>
    </row>
    <row r="309" spans="1:22" s="46" customFormat="1" ht="15" customHeight="1">
      <c r="A309" s="123">
        <v>303</v>
      </c>
      <c r="B309" s="123">
        <v>1</v>
      </c>
      <c r="C309" s="59" t="s">
        <v>502</v>
      </c>
      <c r="D309" s="59"/>
      <c r="E309" s="59" t="s">
        <v>714</v>
      </c>
      <c r="F309" s="51" t="s">
        <v>715</v>
      </c>
      <c r="G309" s="51" t="s">
        <v>565</v>
      </c>
      <c r="H309" s="51" t="s">
        <v>716</v>
      </c>
      <c r="I309" s="70">
        <v>18.37</v>
      </c>
      <c r="J309" s="169" t="s">
        <v>1005</v>
      </c>
      <c r="K309" s="238" t="s">
        <v>71</v>
      </c>
      <c r="L309" s="161"/>
      <c r="M309" s="126">
        <v>39.450000000000003</v>
      </c>
      <c r="N309" s="162">
        <f t="shared" si="33"/>
        <v>16.73</v>
      </c>
      <c r="O309" s="163" t="str">
        <f t="shared" si="34"/>
        <v/>
      </c>
      <c r="P309" s="127">
        <f t="shared" si="35"/>
        <v>724.69650000000013</v>
      </c>
      <c r="Q309" s="127" t="e">
        <f t="shared" si="38"/>
        <v>#VALUE!</v>
      </c>
      <c r="R309" s="127" t="e">
        <f t="shared" si="39"/>
        <v>#VALUE!</v>
      </c>
      <c r="S309" s="45" t="str">
        <f t="shared" si="36"/>
        <v>E</v>
      </c>
      <c r="T309" s="45">
        <f t="shared" si="40"/>
        <v>16.73</v>
      </c>
      <c r="U309" s="45">
        <f t="shared" si="37"/>
        <v>18.37</v>
      </c>
      <c r="V309" s="45">
        <f>IF(N309&lt;&gt;0,IF(N309=SVS,0,IF(N309=SVSg,0,IF(N309=Stundenverrechnungssatz!G350,0,IF(N309=Stundenverrechnungssatz!I350,0,IF(N309=Stundenverrechnungssatz!K350,0,IF(N309=Stundenverrechnungssatz!M350,0,1)))))))</f>
        <v>0</v>
      </c>
    </row>
    <row r="310" spans="1:22" s="47" customFormat="1" ht="15" customHeight="1">
      <c r="A310" s="62">
        <v>304</v>
      </c>
      <c r="B310" s="123">
        <v>1</v>
      </c>
      <c r="C310" s="59" t="s">
        <v>502</v>
      </c>
      <c r="D310" s="59"/>
      <c r="E310" s="59" t="s">
        <v>714</v>
      </c>
      <c r="F310" s="51" t="s">
        <v>717</v>
      </c>
      <c r="G310" s="51" t="s">
        <v>565</v>
      </c>
      <c r="H310" s="51" t="s">
        <v>716</v>
      </c>
      <c r="I310" s="70">
        <v>18.41</v>
      </c>
      <c r="J310" s="169" t="s">
        <v>1005</v>
      </c>
      <c r="K310" s="238" t="s">
        <v>71</v>
      </c>
      <c r="L310" s="161"/>
      <c r="M310" s="126">
        <v>39.450000000000003</v>
      </c>
      <c r="N310" s="162">
        <f t="shared" si="33"/>
        <v>16.73</v>
      </c>
      <c r="O310" s="163" t="str">
        <f t="shared" si="34"/>
        <v/>
      </c>
      <c r="P310" s="127">
        <f t="shared" si="35"/>
        <v>726.2745000000001</v>
      </c>
      <c r="Q310" s="127" t="e">
        <f t="shared" si="38"/>
        <v>#VALUE!</v>
      </c>
      <c r="R310" s="127" t="e">
        <f t="shared" si="39"/>
        <v>#VALUE!</v>
      </c>
      <c r="S310" s="45" t="str">
        <f t="shared" si="36"/>
        <v>E</v>
      </c>
      <c r="T310" s="45">
        <f t="shared" si="40"/>
        <v>16.73</v>
      </c>
      <c r="U310" s="45">
        <f t="shared" si="37"/>
        <v>18.41</v>
      </c>
      <c r="V310" s="45">
        <f>IF(N310&lt;&gt;0,IF(N310=SVS,0,IF(N310=SVSg,0,IF(N310=Stundenverrechnungssatz!G351,0,IF(N310=Stundenverrechnungssatz!I351,0,IF(N310=Stundenverrechnungssatz!K351,0,IF(N310=Stundenverrechnungssatz!M351,0,1)))))))</f>
        <v>0</v>
      </c>
    </row>
    <row r="311" spans="1:22" s="46" customFormat="1" ht="15" customHeight="1">
      <c r="A311" s="123">
        <v>305</v>
      </c>
      <c r="B311" s="123">
        <v>1</v>
      </c>
      <c r="C311" s="59" t="s">
        <v>502</v>
      </c>
      <c r="D311" s="59"/>
      <c r="E311" s="59" t="s">
        <v>714</v>
      </c>
      <c r="F311" s="51" t="s">
        <v>718</v>
      </c>
      <c r="G311" s="51" t="s">
        <v>325</v>
      </c>
      <c r="H311" s="51" t="s">
        <v>455</v>
      </c>
      <c r="I311" s="70">
        <v>18</v>
      </c>
      <c r="J311" s="169"/>
      <c r="K311" s="238" t="s">
        <v>36</v>
      </c>
      <c r="L311" s="161"/>
      <c r="M311" s="126">
        <v>0</v>
      </c>
      <c r="N311" s="162">
        <f t="shared" si="33"/>
        <v>16.73</v>
      </c>
      <c r="O311" s="163">
        <f t="shared" si="34"/>
        <v>1.0000000000000001E-5</v>
      </c>
      <c r="P311" s="127">
        <f t="shared" si="35"/>
        <v>0</v>
      </c>
      <c r="Q311" s="127">
        <f t="shared" si="38"/>
        <v>0</v>
      </c>
      <c r="R311" s="127">
        <f t="shared" si="39"/>
        <v>0</v>
      </c>
      <c r="S311" s="45" t="str">
        <f t="shared" si="36"/>
        <v>N</v>
      </c>
      <c r="T311" s="45">
        <f t="shared" si="40"/>
        <v>16.73</v>
      </c>
      <c r="U311" s="45">
        <f t="shared" si="37"/>
        <v>0</v>
      </c>
      <c r="V311" s="45">
        <f>IF(N311&lt;&gt;0,IF(N311=SVS,0,IF(N311=SVSg,0,IF(N311=Stundenverrechnungssatz!G352,0,IF(N311=Stundenverrechnungssatz!I352,0,IF(N311=Stundenverrechnungssatz!K352,0,IF(N311=Stundenverrechnungssatz!M352,0,1)))))))</f>
        <v>0</v>
      </c>
    </row>
    <row r="312" spans="1:22" s="46" customFormat="1" ht="15" customHeight="1">
      <c r="A312" s="62">
        <v>306</v>
      </c>
      <c r="B312" s="123">
        <v>1</v>
      </c>
      <c r="C312" s="59" t="s">
        <v>502</v>
      </c>
      <c r="D312" s="59"/>
      <c r="E312" s="59" t="s">
        <v>714</v>
      </c>
      <c r="F312" s="51" t="s">
        <v>719</v>
      </c>
      <c r="G312" s="51" t="s">
        <v>325</v>
      </c>
      <c r="H312" s="51" t="s">
        <v>455</v>
      </c>
      <c r="I312" s="70">
        <v>13.31</v>
      </c>
      <c r="J312" s="169"/>
      <c r="K312" s="238" t="s">
        <v>36</v>
      </c>
      <c r="L312" s="161"/>
      <c r="M312" s="126">
        <v>0</v>
      </c>
      <c r="N312" s="162">
        <f t="shared" si="33"/>
        <v>16.73</v>
      </c>
      <c r="O312" s="163">
        <f t="shared" si="34"/>
        <v>1.0000000000000001E-5</v>
      </c>
      <c r="P312" s="127">
        <f t="shared" si="35"/>
        <v>0</v>
      </c>
      <c r="Q312" s="127">
        <f t="shared" si="38"/>
        <v>0</v>
      </c>
      <c r="R312" s="127">
        <f t="shared" si="39"/>
        <v>0</v>
      </c>
      <c r="S312" s="45" t="str">
        <f t="shared" si="36"/>
        <v>N</v>
      </c>
      <c r="T312" s="45">
        <f t="shared" si="40"/>
        <v>16.73</v>
      </c>
      <c r="U312" s="45">
        <f t="shared" si="37"/>
        <v>0</v>
      </c>
      <c r="V312" s="45">
        <f>IF(N312&lt;&gt;0,IF(N312=SVS,0,IF(N312=SVSg,0,IF(N312=Stundenverrechnungssatz!G353,0,IF(N312=Stundenverrechnungssatz!I353,0,IF(N312=Stundenverrechnungssatz!K353,0,IF(N312=Stundenverrechnungssatz!M353,0,1)))))))</f>
        <v>0</v>
      </c>
    </row>
    <row r="313" spans="1:22" s="46" customFormat="1" ht="15" customHeight="1">
      <c r="A313" s="123">
        <v>307</v>
      </c>
      <c r="B313" s="123">
        <v>1</v>
      </c>
      <c r="C313" s="59" t="s">
        <v>502</v>
      </c>
      <c r="D313" s="59"/>
      <c r="E313" s="59" t="s">
        <v>714</v>
      </c>
      <c r="F313" s="51" t="s">
        <v>720</v>
      </c>
      <c r="G313" s="51" t="s">
        <v>325</v>
      </c>
      <c r="H313" s="51" t="s">
        <v>455</v>
      </c>
      <c r="I313" s="70">
        <v>26.23</v>
      </c>
      <c r="J313" s="169"/>
      <c r="K313" s="238" t="s">
        <v>36</v>
      </c>
      <c r="L313" s="161"/>
      <c r="M313" s="126">
        <v>0</v>
      </c>
      <c r="N313" s="162">
        <f t="shared" si="33"/>
        <v>16.73</v>
      </c>
      <c r="O313" s="163">
        <f t="shared" si="34"/>
        <v>1.0000000000000001E-5</v>
      </c>
      <c r="P313" s="127">
        <f t="shared" si="35"/>
        <v>0</v>
      </c>
      <c r="Q313" s="127">
        <f t="shared" si="38"/>
        <v>0</v>
      </c>
      <c r="R313" s="127">
        <f t="shared" si="39"/>
        <v>0</v>
      </c>
      <c r="S313" s="45" t="str">
        <f t="shared" si="36"/>
        <v>N</v>
      </c>
      <c r="T313" s="45">
        <f t="shared" si="40"/>
        <v>16.73</v>
      </c>
      <c r="U313" s="45">
        <f t="shared" si="37"/>
        <v>0</v>
      </c>
      <c r="V313" s="45">
        <f>IF(N313&lt;&gt;0,IF(N313=SVS,0,IF(N313=SVSg,0,IF(N313=Stundenverrechnungssatz!G354,0,IF(N313=Stundenverrechnungssatz!I354,0,IF(N313=Stundenverrechnungssatz!K354,0,IF(N313=Stundenverrechnungssatz!M354,0,1)))))))</f>
        <v>0</v>
      </c>
    </row>
    <row r="314" spans="1:22" s="46" customFormat="1" ht="15" customHeight="1">
      <c r="A314" s="62">
        <v>308</v>
      </c>
      <c r="B314" s="123">
        <v>1</v>
      </c>
      <c r="C314" s="59" t="s">
        <v>502</v>
      </c>
      <c r="D314" s="59"/>
      <c r="E314" s="59" t="s">
        <v>714</v>
      </c>
      <c r="F314" s="51" t="s">
        <v>721</v>
      </c>
      <c r="G314" s="51" t="s">
        <v>325</v>
      </c>
      <c r="H314" s="51" t="s">
        <v>455</v>
      </c>
      <c r="I314" s="70">
        <v>15.81</v>
      </c>
      <c r="J314" s="169"/>
      <c r="K314" s="238" t="s">
        <v>36</v>
      </c>
      <c r="L314" s="161"/>
      <c r="M314" s="126">
        <v>0</v>
      </c>
      <c r="N314" s="162">
        <f t="shared" si="33"/>
        <v>16.73</v>
      </c>
      <c r="O314" s="163">
        <f t="shared" si="34"/>
        <v>1.0000000000000001E-5</v>
      </c>
      <c r="P314" s="127">
        <f t="shared" si="35"/>
        <v>0</v>
      </c>
      <c r="Q314" s="127">
        <f t="shared" si="38"/>
        <v>0</v>
      </c>
      <c r="R314" s="127">
        <f t="shared" si="39"/>
        <v>0</v>
      </c>
      <c r="S314" s="45" t="str">
        <f t="shared" si="36"/>
        <v>N</v>
      </c>
      <c r="T314" s="45">
        <f t="shared" si="40"/>
        <v>16.73</v>
      </c>
      <c r="U314" s="45">
        <f t="shared" si="37"/>
        <v>0</v>
      </c>
      <c r="V314" s="45">
        <f>IF(N314&lt;&gt;0,IF(N314=SVS,0,IF(N314=SVSg,0,IF(N314=Stundenverrechnungssatz!G355,0,IF(N314=Stundenverrechnungssatz!I355,0,IF(N314=Stundenverrechnungssatz!K355,0,IF(N314=Stundenverrechnungssatz!M355,0,1)))))))</f>
        <v>0</v>
      </c>
    </row>
    <row r="315" spans="1:22" s="46" customFormat="1" ht="15" customHeight="1">
      <c r="A315" s="123">
        <v>309</v>
      </c>
      <c r="B315" s="123">
        <v>1</v>
      </c>
      <c r="C315" s="59" t="s">
        <v>502</v>
      </c>
      <c r="D315" s="59"/>
      <c r="E315" s="59" t="s">
        <v>714</v>
      </c>
      <c r="F315" s="51" t="s">
        <v>722</v>
      </c>
      <c r="G315" s="51" t="s">
        <v>325</v>
      </c>
      <c r="H315" s="51" t="s">
        <v>455</v>
      </c>
      <c r="I315" s="70">
        <v>6.25</v>
      </c>
      <c r="J315" s="169"/>
      <c r="K315" s="238" t="s">
        <v>36</v>
      </c>
      <c r="L315" s="161"/>
      <c r="M315" s="126">
        <v>0</v>
      </c>
      <c r="N315" s="162">
        <f t="shared" si="33"/>
        <v>16.73</v>
      </c>
      <c r="O315" s="163">
        <f t="shared" si="34"/>
        <v>1.0000000000000001E-5</v>
      </c>
      <c r="P315" s="127">
        <f t="shared" si="35"/>
        <v>0</v>
      </c>
      <c r="Q315" s="127">
        <f t="shared" si="38"/>
        <v>0</v>
      </c>
      <c r="R315" s="127">
        <f t="shared" si="39"/>
        <v>0</v>
      </c>
      <c r="S315" s="45" t="str">
        <f t="shared" si="36"/>
        <v>N</v>
      </c>
      <c r="T315" s="45">
        <f t="shared" si="40"/>
        <v>16.73</v>
      </c>
      <c r="U315" s="45">
        <f t="shared" si="37"/>
        <v>0</v>
      </c>
      <c r="V315" s="45">
        <f>IF(N315&lt;&gt;0,IF(N315=SVS,0,IF(N315=SVSg,0,IF(N315=Stundenverrechnungssatz!G356,0,IF(N315=Stundenverrechnungssatz!I356,0,IF(N315=Stundenverrechnungssatz!K356,0,IF(N315=Stundenverrechnungssatz!M356,0,1)))))))</f>
        <v>0</v>
      </c>
    </row>
    <row r="316" spans="1:22" s="46" customFormat="1" ht="15" customHeight="1">
      <c r="A316" s="62">
        <v>310</v>
      </c>
      <c r="B316" s="123">
        <v>1</v>
      </c>
      <c r="C316" s="59" t="s">
        <v>502</v>
      </c>
      <c r="D316" s="59"/>
      <c r="E316" s="59" t="s">
        <v>714</v>
      </c>
      <c r="F316" s="59" t="s">
        <v>723</v>
      </c>
      <c r="G316" s="59" t="s">
        <v>325</v>
      </c>
      <c r="H316" s="59" t="s">
        <v>455</v>
      </c>
      <c r="I316" s="61">
        <v>106.01</v>
      </c>
      <c r="J316" s="168"/>
      <c r="K316" s="238" t="s">
        <v>36</v>
      </c>
      <c r="L316" s="161"/>
      <c r="M316" s="126">
        <v>0</v>
      </c>
      <c r="N316" s="162">
        <f t="shared" si="33"/>
        <v>16.73</v>
      </c>
      <c r="O316" s="163">
        <f t="shared" si="34"/>
        <v>1.0000000000000001E-5</v>
      </c>
      <c r="P316" s="127">
        <f t="shared" si="35"/>
        <v>0</v>
      </c>
      <c r="Q316" s="127">
        <f t="shared" si="38"/>
        <v>0</v>
      </c>
      <c r="R316" s="127">
        <f t="shared" si="39"/>
        <v>0</v>
      </c>
      <c r="S316" s="45" t="str">
        <f t="shared" si="36"/>
        <v>N</v>
      </c>
      <c r="T316" s="45">
        <f t="shared" si="40"/>
        <v>16.73</v>
      </c>
      <c r="U316" s="45">
        <f t="shared" si="37"/>
        <v>0</v>
      </c>
      <c r="V316" s="45">
        <f>IF(N316&lt;&gt;0,IF(N316=SVS,0,IF(N316=SVSg,0,IF(N316=Stundenverrechnungssatz!G357,0,IF(N316=Stundenverrechnungssatz!I357,0,IF(N316=Stundenverrechnungssatz!K357,0,IF(N316=Stundenverrechnungssatz!M357,0,1)))))))</f>
        <v>0</v>
      </c>
    </row>
    <row r="317" spans="1:22" s="46" customFormat="1" ht="15" customHeight="1">
      <c r="A317" s="123">
        <v>311</v>
      </c>
      <c r="B317" s="123">
        <v>1</v>
      </c>
      <c r="C317" s="59" t="s">
        <v>502</v>
      </c>
      <c r="D317" s="59"/>
      <c r="E317" s="59" t="s">
        <v>714</v>
      </c>
      <c r="F317" s="59" t="s">
        <v>724</v>
      </c>
      <c r="G317" s="59" t="s">
        <v>725</v>
      </c>
      <c r="H317" s="59" t="s">
        <v>726</v>
      </c>
      <c r="I317" s="61">
        <v>128.41</v>
      </c>
      <c r="J317" s="168"/>
      <c r="K317" s="238" t="s">
        <v>36</v>
      </c>
      <c r="L317" s="161"/>
      <c r="M317" s="126">
        <v>0</v>
      </c>
      <c r="N317" s="162">
        <f t="shared" si="33"/>
        <v>16.73</v>
      </c>
      <c r="O317" s="163">
        <f t="shared" si="34"/>
        <v>1.0000000000000001E-5</v>
      </c>
      <c r="P317" s="127">
        <f t="shared" si="35"/>
        <v>0</v>
      </c>
      <c r="Q317" s="127">
        <f t="shared" si="38"/>
        <v>0</v>
      </c>
      <c r="R317" s="127">
        <f t="shared" si="39"/>
        <v>0</v>
      </c>
      <c r="S317" s="45" t="str">
        <f t="shared" si="36"/>
        <v>N</v>
      </c>
      <c r="T317" s="45">
        <f t="shared" si="40"/>
        <v>16.73</v>
      </c>
      <c r="U317" s="45">
        <f t="shared" si="37"/>
        <v>0</v>
      </c>
      <c r="V317" s="45">
        <f>IF(N317&lt;&gt;0,IF(N317=SVS,0,IF(N317=SVSg,0,IF(N317=Stundenverrechnungssatz!G358,0,IF(N317=Stundenverrechnungssatz!I358,0,IF(N317=Stundenverrechnungssatz!K358,0,IF(N317=Stundenverrechnungssatz!M358,0,1)))))))</f>
        <v>0</v>
      </c>
    </row>
    <row r="318" spans="1:22" s="46" customFormat="1" ht="15" customHeight="1">
      <c r="A318" s="62">
        <v>312</v>
      </c>
      <c r="B318" s="123">
        <v>1</v>
      </c>
      <c r="C318" s="59" t="s">
        <v>502</v>
      </c>
      <c r="D318" s="59"/>
      <c r="E318" s="59" t="s">
        <v>714</v>
      </c>
      <c r="F318" s="59" t="s">
        <v>727</v>
      </c>
      <c r="G318" s="59" t="s">
        <v>725</v>
      </c>
      <c r="H318" s="59" t="s">
        <v>726</v>
      </c>
      <c r="I318" s="61">
        <v>39.700000000000003</v>
      </c>
      <c r="J318" s="168"/>
      <c r="K318" s="238" t="s">
        <v>36</v>
      </c>
      <c r="L318" s="161"/>
      <c r="M318" s="126">
        <v>0</v>
      </c>
      <c r="N318" s="162">
        <f t="shared" si="33"/>
        <v>16.73</v>
      </c>
      <c r="O318" s="163">
        <f t="shared" si="34"/>
        <v>1.0000000000000001E-5</v>
      </c>
      <c r="P318" s="127">
        <f t="shared" si="35"/>
        <v>0</v>
      </c>
      <c r="Q318" s="127">
        <f t="shared" si="38"/>
        <v>0</v>
      </c>
      <c r="R318" s="127">
        <f t="shared" si="39"/>
        <v>0</v>
      </c>
      <c r="S318" s="45" t="str">
        <f t="shared" si="36"/>
        <v>N</v>
      </c>
      <c r="T318" s="45">
        <f t="shared" si="40"/>
        <v>16.73</v>
      </c>
      <c r="U318" s="45">
        <f t="shared" si="37"/>
        <v>0</v>
      </c>
      <c r="V318" s="45">
        <f>IF(N318&lt;&gt;0,IF(N318=SVS,0,IF(N318=SVSg,0,IF(N318=Stundenverrechnungssatz!G359,0,IF(N318=Stundenverrechnungssatz!I359,0,IF(N318=Stundenverrechnungssatz!K359,0,IF(N318=Stundenverrechnungssatz!M359,0,1)))))))</f>
        <v>0</v>
      </c>
    </row>
    <row r="319" spans="1:22" s="46" customFormat="1" ht="15" customHeight="1">
      <c r="A319" s="123">
        <v>313</v>
      </c>
      <c r="B319" s="123">
        <v>1</v>
      </c>
      <c r="C319" s="59" t="s">
        <v>502</v>
      </c>
      <c r="D319" s="59"/>
      <c r="E319" s="59" t="s">
        <v>714</v>
      </c>
      <c r="F319" s="59" t="s">
        <v>728</v>
      </c>
      <c r="G319" s="59" t="s">
        <v>725</v>
      </c>
      <c r="H319" s="59" t="s">
        <v>726</v>
      </c>
      <c r="I319" s="61">
        <v>608.17999999999995</v>
      </c>
      <c r="J319" s="168"/>
      <c r="K319" s="238" t="s">
        <v>36</v>
      </c>
      <c r="L319" s="161"/>
      <c r="M319" s="126">
        <v>0</v>
      </c>
      <c r="N319" s="162">
        <f t="shared" si="33"/>
        <v>16.73</v>
      </c>
      <c r="O319" s="163">
        <f t="shared" si="34"/>
        <v>1.0000000000000001E-5</v>
      </c>
      <c r="P319" s="127">
        <f t="shared" si="35"/>
        <v>0</v>
      </c>
      <c r="Q319" s="127">
        <f t="shared" si="38"/>
        <v>0</v>
      </c>
      <c r="R319" s="127">
        <f t="shared" si="39"/>
        <v>0</v>
      </c>
      <c r="S319" s="45" t="str">
        <f t="shared" si="36"/>
        <v>N</v>
      </c>
      <c r="T319" s="45">
        <f t="shared" si="40"/>
        <v>16.73</v>
      </c>
      <c r="U319" s="45">
        <f t="shared" si="37"/>
        <v>0</v>
      </c>
      <c r="V319" s="45">
        <f>IF(N319&lt;&gt;0,IF(N319=SVS,0,IF(N319=SVSg,0,IF(N319=Stundenverrechnungssatz!G360,0,IF(N319=Stundenverrechnungssatz!I360,0,IF(N319=Stundenverrechnungssatz!K360,0,IF(N319=Stundenverrechnungssatz!M360,0,1)))))))</f>
        <v>0</v>
      </c>
    </row>
    <row r="320" spans="1:22" s="46" customFormat="1" ht="15" customHeight="1">
      <c r="A320" s="62">
        <v>314</v>
      </c>
      <c r="B320" s="123">
        <v>1</v>
      </c>
      <c r="C320" s="59" t="s">
        <v>729</v>
      </c>
      <c r="D320" s="59"/>
      <c r="E320" s="59"/>
      <c r="F320" s="59" t="s">
        <v>264</v>
      </c>
      <c r="G320" s="59" t="s">
        <v>532</v>
      </c>
      <c r="H320" s="59" t="s">
        <v>730</v>
      </c>
      <c r="I320" s="61">
        <v>4.76</v>
      </c>
      <c r="J320" s="168"/>
      <c r="K320" s="238" t="s">
        <v>36</v>
      </c>
      <c r="L320" s="161"/>
      <c r="M320" s="126">
        <v>0</v>
      </c>
      <c r="N320" s="162">
        <f t="shared" si="33"/>
        <v>16.73</v>
      </c>
      <c r="O320" s="163">
        <f t="shared" si="34"/>
        <v>1.0000000000000001E-5</v>
      </c>
      <c r="P320" s="127">
        <f t="shared" si="35"/>
        <v>0</v>
      </c>
      <c r="Q320" s="127">
        <f t="shared" si="38"/>
        <v>0</v>
      </c>
      <c r="R320" s="127">
        <f t="shared" si="39"/>
        <v>0</v>
      </c>
      <c r="S320" s="45" t="str">
        <f t="shared" si="36"/>
        <v>N</v>
      </c>
      <c r="T320" s="45">
        <f t="shared" si="40"/>
        <v>16.73</v>
      </c>
      <c r="U320" s="45">
        <f t="shared" si="37"/>
        <v>0</v>
      </c>
      <c r="V320" s="45">
        <f>IF(N320&lt;&gt;0,IF(N320=SVS,0,IF(N320=SVSg,0,IF(N320=Stundenverrechnungssatz!G361,0,IF(N320=Stundenverrechnungssatz!I361,0,IF(N320=Stundenverrechnungssatz!K361,0,IF(N320=Stundenverrechnungssatz!M361,0,1)))))))</f>
        <v>0</v>
      </c>
    </row>
    <row r="321" spans="1:22" s="46" customFormat="1" ht="15" customHeight="1">
      <c r="A321" s="123">
        <v>315</v>
      </c>
      <c r="B321" s="123">
        <v>1</v>
      </c>
      <c r="C321" s="59" t="s">
        <v>729</v>
      </c>
      <c r="D321" s="59"/>
      <c r="E321" s="59"/>
      <c r="F321" s="59" t="s">
        <v>269</v>
      </c>
      <c r="G321" s="59" t="s">
        <v>731</v>
      </c>
      <c r="H321" s="59" t="s">
        <v>485</v>
      </c>
      <c r="I321" s="61">
        <v>734.33</v>
      </c>
      <c r="J321" s="168" t="s">
        <v>1005</v>
      </c>
      <c r="K321" s="238" t="s">
        <v>41</v>
      </c>
      <c r="L321" s="161"/>
      <c r="M321" s="126">
        <v>197.25</v>
      </c>
      <c r="N321" s="162">
        <f t="shared" si="33"/>
        <v>16.73</v>
      </c>
      <c r="O321" s="163" t="str">
        <f t="shared" si="34"/>
        <v/>
      </c>
      <c r="P321" s="127">
        <f t="shared" si="35"/>
        <v>144846.5925</v>
      </c>
      <c r="Q321" s="127" t="e">
        <f t="shared" si="38"/>
        <v>#VALUE!</v>
      </c>
      <c r="R321" s="127" t="e">
        <f t="shared" si="39"/>
        <v>#VALUE!</v>
      </c>
      <c r="S321" s="45" t="str">
        <f t="shared" si="36"/>
        <v>W</v>
      </c>
      <c r="T321" s="45">
        <f t="shared" si="40"/>
        <v>16.73</v>
      </c>
      <c r="U321" s="45">
        <f t="shared" si="37"/>
        <v>734.33</v>
      </c>
      <c r="V321" s="45">
        <f>IF(N321&lt;&gt;0,IF(N321=SVS,0,IF(N321=SVSg,0,IF(N321=Stundenverrechnungssatz!G362,0,IF(N321=Stundenverrechnungssatz!I362,0,IF(N321=Stundenverrechnungssatz!K362,0,IF(N321=Stundenverrechnungssatz!M362,0,1)))))))</f>
        <v>0</v>
      </c>
    </row>
    <row r="322" spans="1:22" s="46" customFormat="1" ht="15" customHeight="1">
      <c r="A322" s="62">
        <v>316</v>
      </c>
      <c r="B322" s="123">
        <v>1</v>
      </c>
      <c r="C322" s="59" t="s">
        <v>729</v>
      </c>
      <c r="D322" s="59"/>
      <c r="E322" s="59"/>
      <c r="F322" s="59" t="s">
        <v>269</v>
      </c>
      <c r="G322" s="59" t="s">
        <v>732</v>
      </c>
      <c r="H322" s="59" t="s">
        <v>625</v>
      </c>
      <c r="I322" s="61">
        <v>334.10550000000001</v>
      </c>
      <c r="J322" s="168"/>
      <c r="K322" s="238" t="s">
        <v>36</v>
      </c>
      <c r="L322" s="161"/>
      <c r="M322" s="126">
        <v>0</v>
      </c>
      <c r="N322" s="162">
        <f t="shared" si="33"/>
        <v>16.73</v>
      </c>
      <c r="O322" s="163">
        <f t="shared" si="34"/>
        <v>1.0000000000000001E-5</v>
      </c>
      <c r="P322" s="127">
        <f t="shared" si="35"/>
        <v>0</v>
      </c>
      <c r="Q322" s="127">
        <f t="shared" si="38"/>
        <v>0</v>
      </c>
      <c r="R322" s="127">
        <f t="shared" si="39"/>
        <v>0</v>
      </c>
      <c r="S322" s="45" t="str">
        <f t="shared" si="36"/>
        <v>N</v>
      </c>
      <c r="T322" s="45">
        <f t="shared" si="40"/>
        <v>16.73</v>
      </c>
      <c r="U322" s="45">
        <f t="shared" si="37"/>
        <v>0</v>
      </c>
      <c r="V322" s="45">
        <f>IF(N322&lt;&gt;0,IF(N322=SVS,0,IF(N322=SVSg,0,IF(N322=Stundenverrechnungssatz!G363,0,IF(N322=Stundenverrechnungssatz!I363,0,IF(N322=Stundenverrechnungssatz!K363,0,IF(N322=Stundenverrechnungssatz!M363,0,1)))))))</f>
        <v>0</v>
      </c>
    </row>
    <row r="323" spans="1:22" s="46" customFormat="1" ht="15" customHeight="1">
      <c r="A323" s="123">
        <v>317</v>
      </c>
      <c r="B323" s="123">
        <v>1</v>
      </c>
      <c r="C323" s="59" t="s">
        <v>729</v>
      </c>
      <c r="D323" s="59"/>
      <c r="E323" s="59"/>
      <c r="F323" s="59" t="s">
        <v>273</v>
      </c>
      <c r="G323" s="59" t="s">
        <v>733</v>
      </c>
      <c r="H323" s="59" t="s">
        <v>485</v>
      </c>
      <c r="I323" s="61">
        <v>27.96</v>
      </c>
      <c r="J323" s="168" t="s">
        <v>1005</v>
      </c>
      <c r="K323" s="238" t="s">
        <v>92</v>
      </c>
      <c r="L323" s="161"/>
      <c r="M323" s="126">
        <v>12</v>
      </c>
      <c r="N323" s="162">
        <f t="shared" si="33"/>
        <v>16.73</v>
      </c>
      <c r="O323" s="163" t="str">
        <f t="shared" si="34"/>
        <v/>
      </c>
      <c r="P323" s="127">
        <f t="shared" si="35"/>
        <v>335.52</v>
      </c>
      <c r="Q323" s="127" t="e">
        <f t="shared" si="38"/>
        <v>#VALUE!</v>
      </c>
      <c r="R323" s="127" t="e">
        <f t="shared" si="39"/>
        <v>#VALUE!</v>
      </c>
      <c r="S323" s="45" t="str">
        <f t="shared" si="36"/>
        <v>T</v>
      </c>
      <c r="T323" s="45">
        <f t="shared" si="40"/>
        <v>16.73</v>
      </c>
      <c r="U323" s="45">
        <f t="shared" si="37"/>
        <v>27.96</v>
      </c>
      <c r="V323" s="45">
        <f>IF(N323&lt;&gt;0,IF(N323=SVS,0,IF(N323=SVSg,0,IF(N323=Stundenverrechnungssatz!G364,0,IF(N323=Stundenverrechnungssatz!I364,0,IF(N323=Stundenverrechnungssatz!K364,0,IF(N323=Stundenverrechnungssatz!M364,0,1)))))))</f>
        <v>0</v>
      </c>
    </row>
    <row r="324" spans="1:22" s="46" customFormat="1" ht="15" customHeight="1">
      <c r="A324" s="62">
        <v>318</v>
      </c>
      <c r="B324" s="123">
        <v>1</v>
      </c>
      <c r="C324" s="59" t="s">
        <v>729</v>
      </c>
      <c r="D324" s="59"/>
      <c r="E324" s="59"/>
      <c r="F324" s="59" t="s">
        <v>276</v>
      </c>
      <c r="G324" s="59" t="s">
        <v>733</v>
      </c>
      <c r="H324" s="59" t="s">
        <v>485</v>
      </c>
      <c r="I324" s="61">
        <v>62.96</v>
      </c>
      <c r="J324" s="168" t="s">
        <v>1005</v>
      </c>
      <c r="K324" s="238" t="s">
        <v>92</v>
      </c>
      <c r="L324" s="161"/>
      <c r="M324" s="126">
        <v>12</v>
      </c>
      <c r="N324" s="162">
        <f t="shared" si="33"/>
        <v>16.73</v>
      </c>
      <c r="O324" s="163" t="str">
        <f t="shared" si="34"/>
        <v/>
      </c>
      <c r="P324" s="127">
        <f t="shared" si="35"/>
        <v>755.52</v>
      </c>
      <c r="Q324" s="127" t="e">
        <f t="shared" si="38"/>
        <v>#VALUE!</v>
      </c>
      <c r="R324" s="127" t="e">
        <f t="shared" si="39"/>
        <v>#VALUE!</v>
      </c>
      <c r="S324" s="45" t="str">
        <f t="shared" si="36"/>
        <v>T</v>
      </c>
      <c r="T324" s="45">
        <f t="shared" si="40"/>
        <v>16.73</v>
      </c>
      <c r="U324" s="45">
        <f t="shared" si="37"/>
        <v>62.96</v>
      </c>
      <c r="V324" s="45">
        <f>IF(N324&lt;&gt;0,IF(N324=SVS,0,IF(N324=SVSg,0,IF(N324=Stundenverrechnungssatz!G365,0,IF(N324=Stundenverrechnungssatz!I365,0,IF(N324=Stundenverrechnungssatz!K365,0,IF(N324=Stundenverrechnungssatz!M365,0,1)))))))</f>
        <v>0</v>
      </c>
    </row>
    <row r="325" spans="1:22" s="46" customFormat="1" ht="15" customHeight="1">
      <c r="A325" s="123">
        <v>319</v>
      </c>
      <c r="B325" s="123">
        <v>1</v>
      </c>
      <c r="C325" s="59" t="s">
        <v>729</v>
      </c>
      <c r="D325" s="59"/>
      <c r="E325" s="59"/>
      <c r="F325" s="59" t="s">
        <v>279</v>
      </c>
      <c r="G325" s="59" t="s">
        <v>383</v>
      </c>
      <c r="H325" s="59" t="s">
        <v>349</v>
      </c>
      <c r="I325" s="61">
        <v>2.17</v>
      </c>
      <c r="J325" s="168"/>
      <c r="K325" s="238" t="s">
        <v>34</v>
      </c>
      <c r="L325" s="161"/>
      <c r="M325" s="126">
        <v>197.25</v>
      </c>
      <c r="N325" s="162">
        <f t="shared" si="33"/>
        <v>16.73</v>
      </c>
      <c r="O325" s="163" t="str">
        <f t="shared" si="34"/>
        <v/>
      </c>
      <c r="P325" s="127">
        <f t="shared" si="35"/>
        <v>428.03249999999997</v>
      </c>
      <c r="Q325" s="127" t="e">
        <f t="shared" si="38"/>
        <v>#VALUE!</v>
      </c>
      <c r="R325" s="127" t="e">
        <f t="shared" si="39"/>
        <v>#VALUE!</v>
      </c>
      <c r="S325" s="45" t="str">
        <f t="shared" si="36"/>
        <v>C</v>
      </c>
      <c r="T325" s="45">
        <f t="shared" si="40"/>
        <v>16.73</v>
      </c>
      <c r="U325" s="45">
        <f t="shared" si="37"/>
        <v>0</v>
      </c>
      <c r="V325" s="45">
        <f>IF(N325&lt;&gt;0,IF(N325=SVS,0,IF(N325=SVSg,0,IF(N325=Stundenverrechnungssatz!G366,0,IF(N325=Stundenverrechnungssatz!I366,0,IF(N325=Stundenverrechnungssatz!K366,0,IF(N325=Stundenverrechnungssatz!M366,0,1)))))))</f>
        <v>0</v>
      </c>
    </row>
    <row r="326" spans="1:22" s="46" customFormat="1" ht="15" customHeight="1">
      <c r="A326" s="62">
        <v>320</v>
      </c>
      <c r="B326" s="123">
        <v>1</v>
      </c>
      <c r="C326" s="59" t="s">
        <v>729</v>
      </c>
      <c r="D326" s="59"/>
      <c r="E326" s="59"/>
      <c r="F326" s="59" t="s">
        <v>282</v>
      </c>
      <c r="G326" s="59" t="s">
        <v>376</v>
      </c>
      <c r="H326" s="59" t="s">
        <v>349</v>
      </c>
      <c r="I326" s="61">
        <v>1.42</v>
      </c>
      <c r="J326" s="168"/>
      <c r="K326" s="238" t="s">
        <v>34</v>
      </c>
      <c r="L326" s="161"/>
      <c r="M326" s="126">
        <v>197.25</v>
      </c>
      <c r="N326" s="162">
        <f t="shared" si="33"/>
        <v>16.73</v>
      </c>
      <c r="O326" s="163" t="str">
        <f t="shared" si="34"/>
        <v/>
      </c>
      <c r="P326" s="127">
        <f t="shared" si="35"/>
        <v>280.09499999999997</v>
      </c>
      <c r="Q326" s="127" t="e">
        <f t="shared" si="38"/>
        <v>#VALUE!</v>
      </c>
      <c r="R326" s="127" t="e">
        <f t="shared" si="39"/>
        <v>#VALUE!</v>
      </c>
      <c r="S326" s="45" t="str">
        <f t="shared" si="36"/>
        <v>C</v>
      </c>
      <c r="T326" s="45">
        <f t="shared" si="40"/>
        <v>16.73</v>
      </c>
      <c r="U326" s="45">
        <f t="shared" si="37"/>
        <v>0</v>
      </c>
      <c r="V326" s="45">
        <f>IF(N326&lt;&gt;0,IF(N326=SVS,0,IF(N326=SVSg,0,IF(N326=Stundenverrechnungssatz!G367,0,IF(N326=Stundenverrechnungssatz!I367,0,IF(N326=Stundenverrechnungssatz!K367,0,IF(N326=Stundenverrechnungssatz!M367,0,1)))))))</f>
        <v>0</v>
      </c>
    </row>
    <row r="327" spans="1:22" s="46" customFormat="1" ht="15" customHeight="1">
      <c r="A327" s="123">
        <v>321</v>
      </c>
      <c r="B327" s="123">
        <v>1</v>
      </c>
      <c r="C327" s="59" t="s">
        <v>729</v>
      </c>
      <c r="D327" s="59"/>
      <c r="E327" s="59"/>
      <c r="F327" s="59" t="s">
        <v>285</v>
      </c>
      <c r="G327" s="59" t="s">
        <v>524</v>
      </c>
      <c r="H327" s="59" t="s">
        <v>455</v>
      </c>
      <c r="I327" s="61">
        <v>3.65</v>
      </c>
      <c r="J327" s="168"/>
      <c r="K327" s="238" t="s">
        <v>36</v>
      </c>
      <c r="L327" s="161"/>
      <c r="M327" s="126">
        <v>0</v>
      </c>
      <c r="N327" s="162">
        <f t="shared" ref="N327:N390" si="41">SVS</f>
        <v>16.73</v>
      </c>
      <c r="O327" s="163">
        <f t="shared" ref="O327:O390" si="42">IF(VLOOKUP(K327,Vorgaben,4,FALSE)=0,"",VLOOKUP(K327,Vorgaben,4,FALSE))</f>
        <v>1.0000000000000001E-5</v>
      </c>
      <c r="P327" s="127">
        <f t="shared" ref="P327:P390" si="43">I327*M327</f>
        <v>0</v>
      </c>
      <c r="Q327" s="127">
        <f t="shared" si="38"/>
        <v>0</v>
      </c>
      <c r="R327" s="127">
        <f t="shared" si="39"/>
        <v>0</v>
      </c>
      <c r="S327" s="45" t="str">
        <f t="shared" ref="S327:S390" si="44">LEFT(K327,1)</f>
        <v>N</v>
      </c>
      <c r="T327" s="45">
        <f t="shared" si="40"/>
        <v>16.73</v>
      </c>
      <c r="U327" s="45">
        <f t="shared" ref="U327:U390" si="45">IF(J327="x",I327,0)</f>
        <v>0</v>
      </c>
      <c r="V327" s="45">
        <f>IF(N327&lt;&gt;0,IF(N327=SVS,0,IF(N327=SVSg,0,IF(N327=Stundenverrechnungssatz!G368,0,IF(N327=Stundenverrechnungssatz!I368,0,IF(N327=Stundenverrechnungssatz!K368,0,IF(N327=Stundenverrechnungssatz!M368,0,1)))))))</f>
        <v>0</v>
      </c>
    </row>
    <row r="328" spans="1:22" s="46" customFormat="1" ht="15" customHeight="1">
      <c r="A328" s="62">
        <v>322</v>
      </c>
      <c r="B328" s="123">
        <v>1</v>
      </c>
      <c r="C328" s="59" t="s">
        <v>729</v>
      </c>
      <c r="D328" s="59"/>
      <c r="E328" s="59"/>
      <c r="F328" s="59" t="s">
        <v>288</v>
      </c>
      <c r="G328" s="59" t="s">
        <v>734</v>
      </c>
      <c r="H328" s="59" t="s">
        <v>455</v>
      </c>
      <c r="I328" s="61">
        <v>13.37</v>
      </c>
      <c r="J328" s="168" t="s">
        <v>1005</v>
      </c>
      <c r="K328" s="238" t="s">
        <v>31</v>
      </c>
      <c r="L328" s="161"/>
      <c r="M328" s="126">
        <v>98.63</v>
      </c>
      <c r="N328" s="162">
        <f t="shared" si="41"/>
        <v>16.73</v>
      </c>
      <c r="O328" s="163" t="str">
        <f t="shared" si="42"/>
        <v/>
      </c>
      <c r="P328" s="127">
        <f t="shared" si="43"/>
        <v>1318.6831</v>
      </c>
      <c r="Q328" s="127" t="e">
        <f t="shared" ref="Q328:Q391" si="46">P328/O328</f>
        <v>#VALUE!</v>
      </c>
      <c r="R328" s="127" t="e">
        <f t="shared" ref="R328:R391" si="47">Q328*N328</f>
        <v>#VALUE!</v>
      </c>
      <c r="S328" s="45" t="str">
        <f t="shared" si="44"/>
        <v>A</v>
      </c>
      <c r="T328" s="45">
        <f t="shared" ref="T328:T391" si="48">IF(N328=SVS,N328,"")</f>
        <v>16.73</v>
      </c>
      <c r="U328" s="45">
        <f t="shared" si="45"/>
        <v>13.37</v>
      </c>
      <c r="V328" s="45">
        <f>IF(N328&lt;&gt;0,IF(N328=SVS,0,IF(N328=SVSg,0,IF(N328=Stundenverrechnungssatz!G369,0,IF(N328=Stundenverrechnungssatz!I369,0,IF(N328=Stundenverrechnungssatz!K369,0,IF(N328=Stundenverrechnungssatz!M369,0,1)))))))</f>
        <v>0</v>
      </c>
    </row>
    <row r="329" spans="1:22" s="46" customFormat="1" ht="15" customHeight="1">
      <c r="A329" s="123">
        <v>323</v>
      </c>
      <c r="B329" s="123">
        <v>1</v>
      </c>
      <c r="C329" s="59" t="s">
        <v>729</v>
      </c>
      <c r="D329" s="59"/>
      <c r="E329" s="59"/>
      <c r="F329" s="59" t="s">
        <v>290</v>
      </c>
      <c r="G329" s="59" t="s">
        <v>735</v>
      </c>
      <c r="H329" s="59" t="s">
        <v>349</v>
      </c>
      <c r="I329" s="61">
        <v>1.44</v>
      </c>
      <c r="J329" s="168"/>
      <c r="K329" s="238" t="s">
        <v>34</v>
      </c>
      <c r="L329" s="161"/>
      <c r="M329" s="126">
        <v>197.25</v>
      </c>
      <c r="N329" s="162">
        <f t="shared" si="41"/>
        <v>16.73</v>
      </c>
      <c r="O329" s="163" t="str">
        <f t="shared" si="42"/>
        <v/>
      </c>
      <c r="P329" s="127">
        <f t="shared" si="43"/>
        <v>284.03999999999996</v>
      </c>
      <c r="Q329" s="127" t="e">
        <f t="shared" si="46"/>
        <v>#VALUE!</v>
      </c>
      <c r="R329" s="127" t="e">
        <f t="shared" si="47"/>
        <v>#VALUE!</v>
      </c>
      <c r="S329" s="45" t="str">
        <f t="shared" si="44"/>
        <v>C</v>
      </c>
      <c r="T329" s="45">
        <f t="shared" si="48"/>
        <v>16.73</v>
      </c>
      <c r="U329" s="45">
        <f t="shared" si="45"/>
        <v>0</v>
      </c>
      <c r="V329" s="45">
        <f>IF(N329&lt;&gt;0,IF(N329=SVS,0,IF(N329=SVSg,0,IF(N329=Stundenverrechnungssatz!G370,0,IF(N329=Stundenverrechnungssatz!I370,0,IF(N329=Stundenverrechnungssatz!K370,0,IF(N329=Stundenverrechnungssatz!M370,0,1)))))))</f>
        <v>0</v>
      </c>
    </row>
    <row r="330" spans="1:22" s="46" customFormat="1" ht="15" customHeight="1">
      <c r="A330" s="62">
        <v>324</v>
      </c>
      <c r="B330" s="123">
        <v>1</v>
      </c>
      <c r="C330" s="59" t="s">
        <v>729</v>
      </c>
      <c r="D330" s="59"/>
      <c r="E330" s="59"/>
      <c r="F330" s="59" t="s">
        <v>292</v>
      </c>
      <c r="G330" s="59" t="s">
        <v>736</v>
      </c>
      <c r="H330" s="59" t="s">
        <v>349</v>
      </c>
      <c r="I330" s="61">
        <v>1.29</v>
      </c>
      <c r="J330" s="168"/>
      <c r="K330" s="238" t="s">
        <v>34</v>
      </c>
      <c r="L330" s="161"/>
      <c r="M330" s="126">
        <v>197.25</v>
      </c>
      <c r="N330" s="162">
        <f t="shared" si="41"/>
        <v>16.73</v>
      </c>
      <c r="O330" s="163" t="str">
        <f t="shared" si="42"/>
        <v/>
      </c>
      <c r="P330" s="127">
        <f t="shared" si="43"/>
        <v>254.45250000000001</v>
      </c>
      <c r="Q330" s="127" t="e">
        <f t="shared" si="46"/>
        <v>#VALUE!</v>
      </c>
      <c r="R330" s="127" t="e">
        <f t="shared" si="47"/>
        <v>#VALUE!</v>
      </c>
      <c r="S330" s="45" t="str">
        <f t="shared" si="44"/>
        <v>C</v>
      </c>
      <c r="T330" s="45">
        <f t="shared" si="48"/>
        <v>16.73</v>
      </c>
      <c r="U330" s="45">
        <f t="shared" si="45"/>
        <v>0</v>
      </c>
      <c r="V330" s="45">
        <f>IF(N330&lt;&gt;0,IF(N330=SVS,0,IF(N330=SVSg,0,IF(N330=Stundenverrechnungssatz!G371,0,IF(N330=Stundenverrechnungssatz!I371,0,IF(N330=Stundenverrechnungssatz!K371,0,IF(N330=Stundenverrechnungssatz!M371,0,1)))))))</f>
        <v>0</v>
      </c>
    </row>
    <row r="331" spans="1:22" s="46" customFormat="1" ht="15" customHeight="1">
      <c r="A331" s="123">
        <v>325</v>
      </c>
      <c r="B331" s="123">
        <v>1</v>
      </c>
      <c r="C331" s="59" t="s">
        <v>729</v>
      </c>
      <c r="D331" s="59"/>
      <c r="E331" s="59"/>
      <c r="F331" s="59" t="s">
        <v>294</v>
      </c>
      <c r="G331" s="59" t="s">
        <v>737</v>
      </c>
      <c r="H331" s="59" t="s">
        <v>349</v>
      </c>
      <c r="I331" s="61">
        <v>2.93</v>
      </c>
      <c r="J331" s="168"/>
      <c r="K331" s="238" t="s">
        <v>34</v>
      </c>
      <c r="L331" s="161"/>
      <c r="M331" s="126">
        <v>197.25</v>
      </c>
      <c r="N331" s="162">
        <f t="shared" si="41"/>
        <v>16.73</v>
      </c>
      <c r="O331" s="163" t="str">
        <f t="shared" si="42"/>
        <v/>
      </c>
      <c r="P331" s="127">
        <f t="shared" si="43"/>
        <v>577.9425</v>
      </c>
      <c r="Q331" s="127" t="e">
        <f t="shared" si="46"/>
        <v>#VALUE!</v>
      </c>
      <c r="R331" s="127" t="e">
        <f t="shared" si="47"/>
        <v>#VALUE!</v>
      </c>
      <c r="S331" s="45" t="str">
        <f t="shared" si="44"/>
        <v>C</v>
      </c>
      <c r="T331" s="45">
        <f t="shared" si="48"/>
        <v>16.73</v>
      </c>
      <c r="U331" s="45">
        <f t="shared" si="45"/>
        <v>0</v>
      </c>
      <c r="V331" s="45">
        <f>IF(N331&lt;&gt;0,IF(N331=SVS,0,IF(N331=SVSg,0,IF(N331=Stundenverrechnungssatz!G372,0,IF(N331=Stundenverrechnungssatz!I372,0,IF(N331=Stundenverrechnungssatz!K372,0,IF(N331=Stundenverrechnungssatz!M372,0,1)))))))</f>
        <v>0</v>
      </c>
    </row>
    <row r="332" spans="1:22" s="46" customFormat="1" ht="15" customHeight="1">
      <c r="A332" s="62">
        <v>326</v>
      </c>
      <c r="B332" s="123">
        <v>1</v>
      </c>
      <c r="C332" s="59" t="s">
        <v>729</v>
      </c>
      <c r="D332" s="59"/>
      <c r="E332" s="59"/>
      <c r="F332" s="59" t="s">
        <v>296</v>
      </c>
      <c r="G332" s="59" t="s">
        <v>738</v>
      </c>
      <c r="H332" s="59" t="s">
        <v>349</v>
      </c>
      <c r="I332" s="61">
        <v>7.14</v>
      </c>
      <c r="J332" s="168"/>
      <c r="K332" s="238" t="s">
        <v>63</v>
      </c>
      <c r="L332" s="161"/>
      <c r="M332" s="126">
        <v>39.450000000000003</v>
      </c>
      <c r="N332" s="162">
        <f t="shared" si="41"/>
        <v>16.73</v>
      </c>
      <c r="O332" s="163" t="str">
        <f t="shared" si="42"/>
        <v/>
      </c>
      <c r="P332" s="127">
        <f t="shared" si="43"/>
        <v>281.673</v>
      </c>
      <c r="Q332" s="127" t="e">
        <f t="shared" si="46"/>
        <v>#VALUE!</v>
      </c>
      <c r="R332" s="127" t="e">
        <f t="shared" si="47"/>
        <v>#VALUE!</v>
      </c>
      <c r="S332" s="45" t="str">
        <f t="shared" si="44"/>
        <v>C</v>
      </c>
      <c r="T332" s="45">
        <f t="shared" si="48"/>
        <v>16.73</v>
      </c>
      <c r="U332" s="45">
        <f t="shared" si="45"/>
        <v>0</v>
      </c>
      <c r="V332" s="45">
        <f>IF(N332&lt;&gt;0,IF(N332=SVS,0,IF(N332=SVSg,0,IF(N332=Stundenverrechnungssatz!G373,0,IF(N332=Stundenverrechnungssatz!I373,0,IF(N332=Stundenverrechnungssatz!K373,0,IF(N332=Stundenverrechnungssatz!M373,0,1)))))))</f>
        <v>0</v>
      </c>
    </row>
    <row r="333" spans="1:22" s="47" customFormat="1" ht="15" customHeight="1">
      <c r="A333" s="123">
        <v>327</v>
      </c>
      <c r="B333" s="123">
        <v>1</v>
      </c>
      <c r="C333" s="59" t="s">
        <v>729</v>
      </c>
      <c r="D333" s="59"/>
      <c r="E333" s="59"/>
      <c r="F333" s="59" t="s">
        <v>299</v>
      </c>
      <c r="G333" s="59" t="s">
        <v>594</v>
      </c>
      <c r="H333" s="59" t="s">
        <v>349</v>
      </c>
      <c r="I333" s="61">
        <v>7.17</v>
      </c>
      <c r="J333" s="168"/>
      <c r="K333" s="238" t="s">
        <v>63</v>
      </c>
      <c r="L333" s="161"/>
      <c r="M333" s="126">
        <v>39.450000000000003</v>
      </c>
      <c r="N333" s="162">
        <f t="shared" si="41"/>
        <v>16.73</v>
      </c>
      <c r="O333" s="163" t="str">
        <f t="shared" si="42"/>
        <v/>
      </c>
      <c r="P333" s="127">
        <f t="shared" si="43"/>
        <v>282.85650000000004</v>
      </c>
      <c r="Q333" s="127" t="e">
        <f t="shared" si="46"/>
        <v>#VALUE!</v>
      </c>
      <c r="R333" s="127" t="e">
        <f t="shared" si="47"/>
        <v>#VALUE!</v>
      </c>
      <c r="S333" s="45" t="str">
        <f t="shared" si="44"/>
        <v>C</v>
      </c>
      <c r="T333" s="45">
        <f t="shared" si="48"/>
        <v>16.73</v>
      </c>
      <c r="U333" s="45">
        <f t="shared" si="45"/>
        <v>0</v>
      </c>
      <c r="V333" s="45">
        <f>IF(N333&lt;&gt;0,IF(N333=SVS,0,IF(N333=SVSg,0,IF(N333=Stundenverrechnungssatz!G374,0,IF(N333=Stundenverrechnungssatz!I374,0,IF(N333=Stundenverrechnungssatz!K374,0,IF(N333=Stundenverrechnungssatz!M374,0,1)))))))</f>
        <v>0</v>
      </c>
    </row>
    <row r="334" spans="1:22" s="46" customFormat="1" ht="15" customHeight="1">
      <c r="A334" s="62">
        <v>328</v>
      </c>
      <c r="B334" s="123">
        <v>1</v>
      </c>
      <c r="C334" s="59" t="s">
        <v>729</v>
      </c>
      <c r="D334" s="59"/>
      <c r="E334" s="59"/>
      <c r="F334" s="59" t="s">
        <v>302</v>
      </c>
      <c r="G334" s="59" t="s">
        <v>739</v>
      </c>
      <c r="H334" s="59" t="s">
        <v>455</v>
      </c>
      <c r="I334" s="61">
        <v>10.62</v>
      </c>
      <c r="J334" s="168" t="s">
        <v>1005</v>
      </c>
      <c r="K334" s="238" t="s">
        <v>98</v>
      </c>
      <c r="L334" s="161"/>
      <c r="M334" s="126">
        <v>197.25</v>
      </c>
      <c r="N334" s="162">
        <f t="shared" si="41"/>
        <v>16.73</v>
      </c>
      <c r="O334" s="163" t="str">
        <f t="shared" si="42"/>
        <v/>
      </c>
      <c r="P334" s="127">
        <f t="shared" si="43"/>
        <v>2094.7950000000001</v>
      </c>
      <c r="Q334" s="127" t="e">
        <f t="shared" si="46"/>
        <v>#VALUE!</v>
      </c>
      <c r="R334" s="127" t="e">
        <f t="shared" si="47"/>
        <v>#VALUE!</v>
      </c>
      <c r="S334" s="45" t="str">
        <f t="shared" si="44"/>
        <v>U</v>
      </c>
      <c r="T334" s="45">
        <f t="shared" si="48"/>
        <v>16.73</v>
      </c>
      <c r="U334" s="45">
        <f t="shared" si="45"/>
        <v>10.62</v>
      </c>
      <c r="V334" s="45">
        <f>IF(N334&lt;&gt;0,IF(N334=SVS,0,IF(N334=SVSg,0,IF(N334=Stundenverrechnungssatz!G375,0,IF(N334=Stundenverrechnungssatz!I375,0,IF(N334=Stundenverrechnungssatz!K375,0,IF(N334=Stundenverrechnungssatz!M375,0,1)))))))</f>
        <v>0</v>
      </c>
    </row>
    <row r="335" spans="1:22" s="46" customFormat="1" ht="15" customHeight="1">
      <c r="A335" s="123">
        <v>329</v>
      </c>
      <c r="B335" s="123">
        <v>1</v>
      </c>
      <c r="C335" s="59" t="s">
        <v>729</v>
      </c>
      <c r="D335" s="59"/>
      <c r="E335" s="59"/>
      <c r="F335" s="59" t="s">
        <v>306</v>
      </c>
      <c r="G335" s="59" t="s">
        <v>740</v>
      </c>
      <c r="H335" s="59" t="s">
        <v>349</v>
      </c>
      <c r="I335" s="61">
        <v>9.43</v>
      </c>
      <c r="J335" s="168"/>
      <c r="K335" s="238" t="s">
        <v>34</v>
      </c>
      <c r="L335" s="161"/>
      <c r="M335" s="126">
        <v>197.25</v>
      </c>
      <c r="N335" s="162">
        <f t="shared" si="41"/>
        <v>16.73</v>
      </c>
      <c r="O335" s="163" t="str">
        <f t="shared" si="42"/>
        <v/>
      </c>
      <c r="P335" s="127">
        <f t="shared" si="43"/>
        <v>1860.0674999999999</v>
      </c>
      <c r="Q335" s="127" t="e">
        <f t="shared" si="46"/>
        <v>#VALUE!</v>
      </c>
      <c r="R335" s="127" t="e">
        <f t="shared" si="47"/>
        <v>#VALUE!</v>
      </c>
      <c r="S335" s="45" t="str">
        <f t="shared" si="44"/>
        <v>C</v>
      </c>
      <c r="T335" s="45">
        <f t="shared" si="48"/>
        <v>16.73</v>
      </c>
      <c r="U335" s="45">
        <f t="shared" si="45"/>
        <v>0</v>
      </c>
      <c r="V335" s="45">
        <f>IF(N335&lt;&gt;0,IF(N335=SVS,0,IF(N335=SVSg,0,IF(N335=Stundenverrechnungssatz!G376,0,IF(N335=Stundenverrechnungssatz!I376,0,IF(N335=Stundenverrechnungssatz!K376,0,IF(N335=Stundenverrechnungssatz!M376,0,1)))))))</f>
        <v>0</v>
      </c>
    </row>
    <row r="336" spans="1:22" s="46" customFormat="1" ht="15" customHeight="1">
      <c r="A336" s="62">
        <v>330</v>
      </c>
      <c r="B336" s="123">
        <v>1</v>
      </c>
      <c r="C336" s="59" t="s">
        <v>729</v>
      </c>
      <c r="D336" s="59"/>
      <c r="E336" s="59"/>
      <c r="F336" s="59" t="s">
        <v>309</v>
      </c>
      <c r="G336" s="59" t="s">
        <v>604</v>
      </c>
      <c r="H336" s="59" t="s">
        <v>349</v>
      </c>
      <c r="I336" s="61">
        <v>1.3</v>
      </c>
      <c r="J336" s="168"/>
      <c r="K336" s="238" t="s">
        <v>34</v>
      </c>
      <c r="L336" s="161"/>
      <c r="M336" s="126">
        <v>197.25</v>
      </c>
      <c r="N336" s="162">
        <f t="shared" si="41"/>
        <v>16.73</v>
      </c>
      <c r="O336" s="163" t="str">
        <f t="shared" si="42"/>
        <v/>
      </c>
      <c r="P336" s="127">
        <f t="shared" si="43"/>
        <v>256.42500000000001</v>
      </c>
      <c r="Q336" s="127" t="e">
        <f t="shared" si="46"/>
        <v>#VALUE!</v>
      </c>
      <c r="R336" s="127" t="e">
        <f t="shared" si="47"/>
        <v>#VALUE!</v>
      </c>
      <c r="S336" s="45" t="str">
        <f t="shared" si="44"/>
        <v>C</v>
      </c>
      <c r="T336" s="45">
        <f t="shared" si="48"/>
        <v>16.73</v>
      </c>
      <c r="U336" s="45">
        <f t="shared" si="45"/>
        <v>0</v>
      </c>
      <c r="V336" s="45">
        <f>IF(N336&lt;&gt;0,IF(N336=SVS,0,IF(N336=SVSg,0,IF(N336=Stundenverrechnungssatz!G377,0,IF(N336=Stundenverrechnungssatz!I377,0,IF(N336=Stundenverrechnungssatz!K377,0,IF(N336=Stundenverrechnungssatz!M377,0,1)))))))</f>
        <v>0</v>
      </c>
    </row>
    <row r="337" spans="1:22" s="47" customFormat="1" ht="15" customHeight="1">
      <c r="A337" s="123">
        <v>331</v>
      </c>
      <c r="B337" s="123">
        <v>1</v>
      </c>
      <c r="C337" s="59" t="s">
        <v>729</v>
      </c>
      <c r="D337" s="59"/>
      <c r="E337" s="59"/>
      <c r="F337" s="59" t="s">
        <v>312</v>
      </c>
      <c r="G337" s="59" t="s">
        <v>741</v>
      </c>
      <c r="H337" s="59" t="s">
        <v>455</v>
      </c>
      <c r="I337" s="61">
        <v>10.64</v>
      </c>
      <c r="J337" s="168" t="s">
        <v>1005</v>
      </c>
      <c r="K337" s="238" t="s">
        <v>98</v>
      </c>
      <c r="L337" s="161"/>
      <c r="M337" s="126">
        <v>197.25</v>
      </c>
      <c r="N337" s="162">
        <f t="shared" si="41"/>
        <v>16.73</v>
      </c>
      <c r="O337" s="163" t="str">
        <f t="shared" si="42"/>
        <v/>
      </c>
      <c r="P337" s="127">
        <f t="shared" si="43"/>
        <v>2098.7400000000002</v>
      </c>
      <c r="Q337" s="127" t="e">
        <f t="shared" si="46"/>
        <v>#VALUE!</v>
      </c>
      <c r="R337" s="127" t="e">
        <f t="shared" si="47"/>
        <v>#VALUE!</v>
      </c>
      <c r="S337" s="45" t="str">
        <f t="shared" si="44"/>
        <v>U</v>
      </c>
      <c r="T337" s="45">
        <f t="shared" si="48"/>
        <v>16.73</v>
      </c>
      <c r="U337" s="45">
        <f t="shared" si="45"/>
        <v>10.64</v>
      </c>
      <c r="V337" s="45">
        <f>IF(N337&lt;&gt;0,IF(N337=SVS,0,IF(N337=SVSg,0,IF(N337=Stundenverrechnungssatz!G378,0,IF(N337=Stundenverrechnungssatz!I378,0,IF(N337=Stundenverrechnungssatz!K378,0,IF(N337=Stundenverrechnungssatz!M378,0,1)))))))</f>
        <v>0</v>
      </c>
    </row>
    <row r="338" spans="1:22" s="47" customFormat="1" ht="15" customHeight="1">
      <c r="A338" s="62">
        <v>332</v>
      </c>
      <c r="B338" s="123">
        <v>1</v>
      </c>
      <c r="C338" s="59" t="s">
        <v>729</v>
      </c>
      <c r="D338" s="59"/>
      <c r="E338" s="59"/>
      <c r="F338" s="59" t="s">
        <v>315</v>
      </c>
      <c r="G338" s="59" t="s">
        <v>742</v>
      </c>
      <c r="H338" s="59" t="s">
        <v>349</v>
      </c>
      <c r="I338" s="61">
        <v>9.51</v>
      </c>
      <c r="J338" s="168"/>
      <c r="K338" s="238" t="s">
        <v>34</v>
      </c>
      <c r="L338" s="161"/>
      <c r="M338" s="126">
        <v>197.25</v>
      </c>
      <c r="N338" s="162">
        <f t="shared" si="41"/>
        <v>16.73</v>
      </c>
      <c r="O338" s="163" t="str">
        <f t="shared" si="42"/>
        <v/>
      </c>
      <c r="P338" s="127">
        <f t="shared" si="43"/>
        <v>1875.8474999999999</v>
      </c>
      <c r="Q338" s="127" t="e">
        <f t="shared" si="46"/>
        <v>#VALUE!</v>
      </c>
      <c r="R338" s="127" t="e">
        <f t="shared" si="47"/>
        <v>#VALUE!</v>
      </c>
      <c r="S338" s="45" t="str">
        <f t="shared" si="44"/>
        <v>C</v>
      </c>
      <c r="T338" s="45">
        <f t="shared" si="48"/>
        <v>16.73</v>
      </c>
      <c r="U338" s="45">
        <f t="shared" si="45"/>
        <v>0</v>
      </c>
      <c r="V338" s="45">
        <f>IF(N338&lt;&gt;0,IF(N338=SVS,0,IF(N338=SVSg,0,IF(N338=Stundenverrechnungssatz!G379,0,IF(N338=Stundenverrechnungssatz!I379,0,IF(N338=Stundenverrechnungssatz!K379,0,IF(N338=Stundenverrechnungssatz!M379,0,1)))))))</f>
        <v>0</v>
      </c>
    </row>
    <row r="339" spans="1:22" s="47" customFormat="1" ht="15" customHeight="1">
      <c r="A339" s="123">
        <v>333</v>
      </c>
      <c r="B339" s="123">
        <v>1</v>
      </c>
      <c r="C339" s="59" t="s">
        <v>729</v>
      </c>
      <c r="D339" s="59"/>
      <c r="E339" s="59"/>
      <c r="F339" s="59" t="s">
        <v>318</v>
      </c>
      <c r="G339" s="59" t="s">
        <v>604</v>
      </c>
      <c r="H339" s="59" t="s">
        <v>349</v>
      </c>
      <c r="I339" s="61">
        <v>1.3</v>
      </c>
      <c r="J339" s="168"/>
      <c r="K339" s="238" t="s">
        <v>34</v>
      </c>
      <c r="L339" s="161"/>
      <c r="M339" s="126">
        <v>197.25</v>
      </c>
      <c r="N339" s="162">
        <f t="shared" si="41"/>
        <v>16.73</v>
      </c>
      <c r="O339" s="163" t="str">
        <f t="shared" si="42"/>
        <v/>
      </c>
      <c r="P339" s="127">
        <f t="shared" si="43"/>
        <v>256.42500000000001</v>
      </c>
      <c r="Q339" s="127" t="e">
        <f t="shared" si="46"/>
        <v>#VALUE!</v>
      </c>
      <c r="R339" s="127" t="e">
        <f t="shared" si="47"/>
        <v>#VALUE!</v>
      </c>
      <c r="S339" s="45" t="str">
        <f t="shared" si="44"/>
        <v>C</v>
      </c>
      <c r="T339" s="45">
        <f t="shared" si="48"/>
        <v>16.73</v>
      </c>
      <c r="U339" s="45">
        <f t="shared" si="45"/>
        <v>0</v>
      </c>
      <c r="V339" s="45">
        <f>IF(N339&lt;&gt;0,IF(N339=SVS,0,IF(N339=SVSg,0,IF(N339=Stundenverrechnungssatz!G380,0,IF(N339=Stundenverrechnungssatz!I380,0,IF(N339=Stundenverrechnungssatz!K380,0,IF(N339=Stundenverrechnungssatz!M380,0,1)))))))</f>
        <v>0</v>
      </c>
    </row>
    <row r="340" spans="1:22" s="47" customFormat="1" ht="15" customHeight="1">
      <c r="A340" s="62">
        <v>334</v>
      </c>
      <c r="B340" s="123">
        <v>1</v>
      </c>
      <c r="C340" s="59" t="s">
        <v>729</v>
      </c>
      <c r="D340" s="59"/>
      <c r="E340" s="59"/>
      <c r="F340" s="59" t="s">
        <v>320</v>
      </c>
      <c r="G340" s="59" t="s">
        <v>743</v>
      </c>
      <c r="H340" s="59" t="s">
        <v>455</v>
      </c>
      <c r="I340" s="61">
        <v>10.64</v>
      </c>
      <c r="J340" s="168" t="s">
        <v>1005</v>
      </c>
      <c r="K340" s="238" t="s">
        <v>98</v>
      </c>
      <c r="L340" s="161"/>
      <c r="M340" s="126">
        <v>197.25</v>
      </c>
      <c r="N340" s="162">
        <f t="shared" si="41"/>
        <v>16.73</v>
      </c>
      <c r="O340" s="163" t="str">
        <f t="shared" si="42"/>
        <v/>
      </c>
      <c r="P340" s="127">
        <f t="shared" si="43"/>
        <v>2098.7400000000002</v>
      </c>
      <c r="Q340" s="127" t="e">
        <f t="shared" si="46"/>
        <v>#VALUE!</v>
      </c>
      <c r="R340" s="127" t="e">
        <f t="shared" si="47"/>
        <v>#VALUE!</v>
      </c>
      <c r="S340" s="45" t="str">
        <f t="shared" si="44"/>
        <v>U</v>
      </c>
      <c r="T340" s="45">
        <f t="shared" si="48"/>
        <v>16.73</v>
      </c>
      <c r="U340" s="45">
        <f t="shared" si="45"/>
        <v>10.64</v>
      </c>
      <c r="V340" s="45">
        <f>IF(N340&lt;&gt;0,IF(N340=SVS,0,IF(N340=SVSg,0,IF(N340=Stundenverrechnungssatz!G381,0,IF(N340=Stundenverrechnungssatz!I381,0,IF(N340=Stundenverrechnungssatz!K381,0,IF(N340=Stundenverrechnungssatz!M381,0,1)))))))</f>
        <v>0</v>
      </c>
    </row>
    <row r="341" spans="1:22" s="46" customFormat="1" ht="15" customHeight="1">
      <c r="A341" s="123">
        <v>335</v>
      </c>
      <c r="B341" s="123">
        <v>1</v>
      </c>
      <c r="C341" s="59" t="s">
        <v>729</v>
      </c>
      <c r="D341" s="59"/>
      <c r="E341" s="59"/>
      <c r="F341" s="59" t="s">
        <v>323</v>
      </c>
      <c r="G341" s="59" t="s">
        <v>744</v>
      </c>
      <c r="H341" s="59" t="s">
        <v>349</v>
      </c>
      <c r="I341" s="61">
        <v>9.4</v>
      </c>
      <c r="J341" s="168"/>
      <c r="K341" s="238" t="s">
        <v>34</v>
      </c>
      <c r="L341" s="161"/>
      <c r="M341" s="126">
        <v>197.25</v>
      </c>
      <c r="N341" s="162">
        <f t="shared" si="41"/>
        <v>16.73</v>
      </c>
      <c r="O341" s="163" t="str">
        <f t="shared" si="42"/>
        <v/>
      </c>
      <c r="P341" s="127">
        <f t="shared" si="43"/>
        <v>1854.15</v>
      </c>
      <c r="Q341" s="127" t="e">
        <f t="shared" si="46"/>
        <v>#VALUE!</v>
      </c>
      <c r="R341" s="127" t="e">
        <f t="shared" si="47"/>
        <v>#VALUE!</v>
      </c>
      <c r="S341" s="45" t="str">
        <f t="shared" si="44"/>
        <v>C</v>
      </c>
      <c r="T341" s="45">
        <f t="shared" si="48"/>
        <v>16.73</v>
      </c>
      <c r="U341" s="45">
        <f t="shared" si="45"/>
        <v>0</v>
      </c>
      <c r="V341" s="45">
        <f>IF(N341&lt;&gt;0,IF(N341=SVS,0,IF(N341=SVSg,0,IF(N341=Stundenverrechnungssatz!G382,0,IF(N341=Stundenverrechnungssatz!I382,0,IF(N341=Stundenverrechnungssatz!K382,0,IF(N341=Stundenverrechnungssatz!M382,0,1)))))))</f>
        <v>0</v>
      </c>
    </row>
    <row r="342" spans="1:22" s="46" customFormat="1" ht="15" customHeight="1">
      <c r="A342" s="62">
        <v>336</v>
      </c>
      <c r="B342" s="123">
        <v>1</v>
      </c>
      <c r="C342" s="59" t="s">
        <v>729</v>
      </c>
      <c r="D342" s="59"/>
      <c r="E342" s="59"/>
      <c r="F342" s="59" t="s">
        <v>326</v>
      </c>
      <c r="G342" s="59" t="s">
        <v>604</v>
      </c>
      <c r="H342" s="59" t="s">
        <v>349</v>
      </c>
      <c r="I342" s="61">
        <v>1.28</v>
      </c>
      <c r="J342" s="168"/>
      <c r="K342" s="238" t="s">
        <v>34</v>
      </c>
      <c r="L342" s="161"/>
      <c r="M342" s="126">
        <v>197.25</v>
      </c>
      <c r="N342" s="162">
        <f t="shared" si="41"/>
        <v>16.73</v>
      </c>
      <c r="O342" s="163" t="str">
        <f t="shared" si="42"/>
        <v/>
      </c>
      <c r="P342" s="127">
        <f t="shared" si="43"/>
        <v>252.48000000000002</v>
      </c>
      <c r="Q342" s="127" t="e">
        <f t="shared" si="46"/>
        <v>#VALUE!</v>
      </c>
      <c r="R342" s="127" t="e">
        <f t="shared" si="47"/>
        <v>#VALUE!</v>
      </c>
      <c r="S342" s="45" t="str">
        <f t="shared" si="44"/>
        <v>C</v>
      </c>
      <c r="T342" s="45">
        <f t="shared" si="48"/>
        <v>16.73</v>
      </c>
      <c r="U342" s="45">
        <f t="shared" si="45"/>
        <v>0</v>
      </c>
      <c r="V342" s="45">
        <f>IF(N342&lt;&gt;0,IF(N342=SVS,0,IF(N342=SVSg,0,IF(N342=Stundenverrechnungssatz!G383,0,IF(N342=Stundenverrechnungssatz!I383,0,IF(N342=Stundenverrechnungssatz!K383,0,IF(N342=Stundenverrechnungssatz!M383,0,1)))))))</f>
        <v>0</v>
      </c>
    </row>
    <row r="343" spans="1:22" s="46" customFormat="1" ht="15" customHeight="1">
      <c r="A343" s="123">
        <v>337</v>
      </c>
      <c r="B343" s="123">
        <v>1</v>
      </c>
      <c r="C343" s="59" t="s">
        <v>729</v>
      </c>
      <c r="D343" s="59"/>
      <c r="E343" s="59"/>
      <c r="F343" s="59" t="s">
        <v>329</v>
      </c>
      <c r="G343" s="59" t="s">
        <v>745</v>
      </c>
      <c r="H343" s="59" t="s">
        <v>455</v>
      </c>
      <c r="I343" s="61">
        <v>10.63</v>
      </c>
      <c r="J343" s="168" t="s">
        <v>1005</v>
      </c>
      <c r="K343" s="238" t="s">
        <v>98</v>
      </c>
      <c r="L343" s="161"/>
      <c r="M343" s="126">
        <v>197.25</v>
      </c>
      <c r="N343" s="162">
        <f t="shared" si="41"/>
        <v>16.73</v>
      </c>
      <c r="O343" s="163" t="str">
        <f t="shared" si="42"/>
        <v/>
      </c>
      <c r="P343" s="127">
        <f t="shared" si="43"/>
        <v>2096.7674999999999</v>
      </c>
      <c r="Q343" s="127" t="e">
        <f t="shared" si="46"/>
        <v>#VALUE!</v>
      </c>
      <c r="R343" s="127" t="e">
        <f t="shared" si="47"/>
        <v>#VALUE!</v>
      </c>
      <c r="S343" s="45" t="str">
        <f t="shared" si="44"/>
        <v>U</v>
      </c>
      <c r="T343" s="45">
        <f t="shared" si="48"/>
        <v>16.73</v>
      </c>
      <c r="U343" s="45">
        <f t="shared" si="45"/>
        <v>10.63</v>
      </c>
      <c r="V343" s="45">
        <f>IF(N343&lt;&gt;0,IF(N343=SVS,0,IF(N343=SVSg,0,IF(N343=Stundenverrechnungssatz!G384,0,IF(N343=Stundenverrechnungssatz!I384,0,IF(N343=Stundenverrechnungssatz!K384,0,IF(N343=Stundenverrechnungssatz!M384,0,1)))))))</f>
        <v>0</v>
      </c>
    </row>
    <row r="344" spans="1:22" s="46" customFormat="1" ht="15" customHeight="1">
      <c r="A344" s="62">
        <v>338</v>
      </c>
      <c r="B344" s="123">
        <v>1</v>
      </c>
      <c r="C344" s="59" t="s">
        <v>729</v>
      </c>
      <c r="D344" s="59"/>
      <c r="E344" s="59"/>
      <c r="F344" s="59" t="s">
        <v>332</v>
      </c>
      <c r="G344" s="59" t="s">
        <v>746</v>
      </c>
      <c r="H344" s="59" t="s">
        <v>349</v>
      </c>
      <c r="I344" s="61">
        <v>9.84</v>
      </c>
      <c r="J344" s="168"/>
      <c r="K344" s="238" t="s">
        <v>34</v>
      </c>
      <c r="L344" s="161"/>
      <c r="M344" s="126">
        <v>197.25</v>
      </c>
      <c r="N344" s="162">
        <f t="shared" si="41"/>
        <v>16.73</v>
      </c>
      <c r="O344" s="163" t="str">
        <f t="shared" si="42"/>
        <v/>
      </c>
      <c r="P344" s="127">
        <f t="shared" si="43"/>
        <v>1940.94</v>
      </c>
      <c r="Q344" s="127" t="e">
        <f t="shared" si="46"/>
        <v>#VALUE!</v>
      </c>
      <c r="R344" s="127" t="e">
        <f t="shared" si="47"/>
        <v>#VALUE!</v>
      </c>
      <c r="S344" s="45" t="str">
        <f t="shared" si="44"/>
        <v>C</v>
      </c>
      <c r="T344" s="45">
        <f t="shared" si="48"/>
        <v>16.73</v>
      </c>
      <c r="U344" s="45">
        <f t="shared" si="45"/>
        <v>0</v>
      </c>
      <c r="V344" s="45">
        <f>IF(N344&lt;&gt;0,IF(N344=SVS,0,IF(N344=SVSg,0,IF(N344=Stundenverrechnungssatz!G385,0,IF(N344=Stundenverrechnungssatz!I385,0,IF(N344=Stundenverrechnungssatz!K385,0,IF(N344=Stundenverrechnungssatz!M385,0,1)))))))</f>
        <v>0</v>
      </c>
    </row>
    <row r="345" spans="1:22" s="46" customFormat="1" ht="15" customHeight="1">
      <c r="A345" s="123">
        <v>339</v>
      </c>
      <c r="B345" s="123">
        <v>1</v>
      </c>
      <c r="C345" s="59" t="s">
        <v>729</v>
      </c>
      <c r="D345" s="59"/>
      <c r="E345" s="59"/>
      <c r="F345" s="59" t="s">
        <v>335</v>
      </c>
      <c r="G345" s="59" t="s">
        <v>604</v>
      </c>
      <c r="H345" s="59" t="s">
        <v>349</v>
      </c>
      <c r="I345" s="61">
        <v>1.32</v>
      </c>
      <c r="J345" s="168"/>
      <c r="K345" s="238" t="s">
        <v>34</v>
      </c>
      <c r="L345" s="161"/>
      <c r="M345" s="126">
        <v>197.25</v>
      </c>
      <c r="N345" s="162">
        <f t="shared" si="41"/>
        <v>16.73</v>
      </c>
      <c r="O345" s="163" t="str">
        <f t="shared" si="42"/>
        <v/>
      </c>
      <c r="P345" s="127">
        <f t="shared" si="43"/>
        <v>260.37</v>
      </c>
      <c r="Q345" s="127" t="e">
        <f t="shared" si="46"/>
        <v>#VALUE!</v>
      </c>
      <c r="R345" s="127" t="e">
        <f t="shared" si="47"/>
        <v>#VALUE!</v>
      </c>
      <c r="S345" s="45" t="str">
        <f t="shared" si="44"/>
        <v>C</v>
      </c>
      <c r="T345" s="45">
        <f t="shared" si="48"/>
        <v>16.73</v>
      </c>
      <c r="U345" s="45">
        <f t="shared" si="45"/>
        <v>0</v>
      </c>
      <c r="V345" s="45">
        <f>IF(N345&lt;&gt;0,IF(N345=SVS,0,IF(N345=SVSg,0,IF(N345=Stundenverrechnungssatz!G386,0,IF(N345=Stundenverrechnungssatz!I386,0,IF(N345=Stundenverrechnungssatz!K386,0,IF(N345=Stundenverrechnungssatz!M386,0,1)))))))</f>
        <v>0</v>
      </c>
    </row>
    <row r="346" spans="1:22" s="46" customFormat="1" ht="15" customHeight="1">
      <c r="A346" s="62">
        <v>340</v>
      </c>
      <c r="B346" s="123">
        <v>1</v>
      </c>
      <c r="C346" s="59" t="s">
        <v>729</v>
      </c>
      <c r="D346" s="59"/>
      <c r="E346" s="59"/>
      <c r="F346" s="59" t="s">
        <v>339</v>
      </c>
      <c r="G346" s="59" t="s">
        <v>544</v>
      </c>
      <c r="H346" s="59" t="s">
        <v>730</v>
      </c>
      <c r="I346" s="61">
        <v>28.13</v>
      </c>
      <c r="J346" s="168"/>
      <c r="K346" s="238" t="s">
        <v>36</v>
      </c>
      <c r="L346" s="161"/>
      <c r="M346" s="126">
        <v>0</v>
      </c>
      <c r="N346" s="162">
        <f t="shared" si="41"/>
        <v>16.73</v>
      </c>
      <c r="O346" s="163">
        <f t="shared" si="42"/>
        <v>1.0000000000000001E-5</v>
      </c>
      <c r="P346" s="127">
        <f t="shared" si="43"/>
        <v>0</v>
      </c>
      <c r="Q346" s="127">
        <f t="shared" si="46"/>
        <v>0</v>
      </c>
      <c r="R346" s="127">
        <f t="shared" si="47"/>
        <v>0</v>
      </c>
      <c r="S346" s="45" t="str">
        <f t="shared" si="44"/>
        <v>N</v>
      </c>
      <c r="T346" s="45">
        <f t="shared" si="48"/>
        <v>16.73</v>
      </c>
      <c r="U346" s="45">
        <f t="shared" si="45"/>
        <v>0</v>
      </c>
      <c r="V346" s="45">
        <f>IF(N346&lt;&gt;0,IF(N346=SVS,0,IF(N346=SVSg,0,IF(N346=Stundenverrechnungssatz!G387,0,IF(N346=Stundenverrechnungssatz!I387,0,IF(N346=Stundenverrechnungssatz!K387,0,IF(N346=Stundenverrechnungssatz!M387,0,1)))))))</f>
        <v>0</v>
      </c>
    </row>
    <row r="347" spans="1:22" s="46" customFormat="1" ht="15" customHeight="1">
      <c r="A347" s="123">
        <v>341</v>
      </c>
      <c r="B347" s="123">
        <v>1</v>
      </c>
      <c r="C347" s="59" t="s">
        <v>729</v>
      </c>
      <c r="D347" s="59"/>
      <c r="E347" s="59"/>
      <c r="F347" s="59" t="s">
        <v>570</v>
      </c>
      <c r="G347" s="59" t="s">
        <v>403</v>
      </c>
      <c r="H347" s="59"/>
      <c r="I347" s="61">
        <v>84.42</v>
      </c>
      <c r="J347" s="168" t="s">
        <v>1005</v>
      </c>
      <c r="K347" s="238" t="s">
        <v>39</v>
      </c>
      <c r="L347" s="161"/>
      <c r="M347" s="126">
        <v>197.25</v>
      </c>
      <c r="N347" s="162">
        <f t="shared" si="41"/>
        <v>16.73</v>
      </c>
      <c r="O347" s="163" t="str">
        <f t="shared" si="42"/>
        <v/>
      </c>
      <c r="P347" s="127">
        <f t="shared" si="43"/>
        <v>16651.845000000001</v>
      </c>
      <c r="Q347" s="127" t="e">
        <f t="shared" si="46"/>
        <v>#VALUE!</v>
      </c>
      <c r="R347" s="127" t="e">
        <f t="shared" si="47"/>
        <v>#VALUE!</v>
      </c>
      <c r="S347" s="45" t="str">
        <f t="shared" si="44"/>
        <v>F</v>
      </c>
      <c r="T347" s="45">
        <f t="shared" si="48"/>
        <v>16.73</v>
      </c>
      <c r="U347" s="45">
        <f t="shared" si="45"/>
        <v>84.42</v>
      </c>
      <c r="V347" s="45">
        <f>IF(N347&lt;&gt;0,IF(N347=SVS,0,IF(N347=SVSg,0,IF(N347=Stundenverrechnungssatz!G388,0,IF(N347=Stundenverrechnungssatz!I388,0,IF(N347=Stundenverrechnungssatz!K388,0,IF(N347=Stundenverrechnungssatz!M388,0,1)))))))</f>
        <v>0</v>
      </c>
    </row>
    <row r="348" spans="1:22" s="46" customFormat="1" ht="15" customHeight="1">
      <c r="A348" s="62">
        <v>342</v>
      </c>
      <c r="B348" s="123">
        <v>1</v>
      </c>
      <c r="C348" s="59" t="s">
        <v>747</v>
      </c>
      <c r="D348" s="59"/>
      <c r="E348" s="59" t="s">
        <v>438</v>
      </c>
      <c r="F348" s="59" t="s">
        <v>664</v>
      </c>
      <c r="G348" s="59" t="s">
        <v>748</v>
      </c>
      <c r="H348" s="59" t="s">
        <v>455</v>
      </c>
      <c r="I348" s="61">
        <v>59.12</v>
      </c>
      <c r="J348" s="168" t="s">
        <v>1005</v>
      </c>
      <c r="K348" s="238" t="s">
        <v>75</v>
      </c>
      <c r="L348" s="161"/>
      <c r="M348" s="126">
        <v>98.63</v>
      </c>
      <c r="N348" s="162">
        <f t="shared" si="41"/>
        <v>16.73</v>
      </c>
      <c r="O348" s="163" t="str">
        <f t="shared" si="42"/>
        <v/>
      </c>
      <c r="P348" s="127">
        <f t="shared" si="43"/>
        <v>5831.0055999999995</v>
      </c>
      <c r="Q348" s="127" t="e">
        <f t="shared" si="46"/>
        <v>#VALUE!</v>
      </c>
      <c r="R348" s="127" t="e">
        <f t="shared" si="47"/>
        <v>#VALUE!</v>
      </c>
      <c r="S348" s="45" t="str">
        <f t="shared" si="44"/>
        <v>F</v>
      </c>
      <c r="T348" s="45">
        <f t="shared" si="48"/>
        <v>16.73</v>
      </c>
      <c r="U348" s="45">
        <f t="shared" si="45"/>
        <v>59.12</v>
      </c>
      <c r="V348" s="45">
        <f>IF(N348&lt;&gt;0,IF(N348=SVS,0,IF(N348=SVSg,0,IF(N348=Stundenverrechnungssatz!G389,0,IF(N348=Stundenverrechnungssatz!I389,0,IF(N348=Stundenverrechnungssatz!K389,0,IF(N348=Stundenverrechnungssatz!M389,0,1)))))))</f>
        <v>0</v>
      </c>
    </row>
    <row r="349" spans="1:22" s="47" customFormat="1" ht="15" customHeight="1">
      <c r="A349" s="123">
        <v>343</v>
      </c>
      <c r="B349" s="123">
        <v>1</v>
      </c>
      <c r="C349" s="59" t="s">
        <v>747</v>
      </c>
      <c r="D349" s="59"/>
      <c r="E349" s="59" t="s">
        <v>438</v>
      </c>
      <c r="F349" s="59" t="s">
        <v>666</v>
      </c>
      <c r="G349" s="59" t="s">
        <v>748</v>
      </c>
      <c r="H349" s="59" t="s">
        <v>455</v>
      </c>
      <c r="I349" s="61">
        <v>103.07</v>
      </c>
      <c r="J349" s="168" t="s">
        <v>1005</v>
      </c>
      <c r="K349" s="238" t="s">
        <v>75</v>
      </c>
      <c r="L349" s="161"/>
      <c r="M349" s="126">
        <v>98.63</v>
      </c>
      <c r="N349" s="162">
        <f t="shared" si="41"/>
        <v>16.73</v>
      </c>
      <c r="O349" s="163" t="str">
        <f t="shared" si="42"/>
        <v/>
      </c>
      <c r="P349" s="127">
        <f t="shared" si="43"/>
        <v>10165.794099999999</v>
      </c>
      <c r="Q349" s="127" t="e">
        <f t="shared" si="46"/>
        <v>#VALUE!</v>
      </c>
      <c r="R349" s="127" t="e">
        <f t="shared" si="47"/>
        <v>#VALUE!</v>
      </c>
      <c r="S349" s="45" t="str">
        <f t="shared" si="44"/>
        <v>F</v>
      </c>
      <c r="T349" s="45">
        <f t="shared" si="48"/>
        <v>16.73</v>
      </c>
      <c r="U349" s="45">
        <f t="shared" si="45"/>
        <v>103.07</v>
      </c>
      <c r="V349" s="45">
        <f>IF(N349&lt;&gt;0,IF(N349=SVS,0,IF(N349=SVSg,0,IF(N349=Stundenverrechnungssatz!G390,0,IF(N349=Stundenverrechnungssatz!I390,0,IF(N349=Stundenverrechnungssatz!K390,0,IF(N349=Stundenverrechnungssatz!M390,0,1)))))))</f>
        <v>0</v>
      </c>
    </row>
    <row r="350" spans="1:22" s="47" customFormat="1" ht="15" customHeight="1">
      <c r="A350" s="62">
        <v>344</v>
      </c>
      <c r="B350" s="123">
        <v>1</v>
      </c>
      <c r="C350" s="59" t="s">
        <v>747</v>
      </c>
      <c r="D350" s="59"/>
      <c r="E350" s="59" t="s">
        <v>438</v>
      </c>
      <c r="F350" s="59" t="s">
        <v>668</v>
      </c>
      <c r="G350" s="59" t="s">
        <v>749</v>
      </c>
      <c r="H350" s="59" t="s">
        <v>455</v>
      </c>
      <c r="I350" s="61">
        <v>76.89</v>
      </c>
      <c r="J350" s="168" t="s">
        <v>1005</v>
      </c>
      <c r="K350" s="238" t="s">
        <v>75</v>
      </c>
      <c r="L350" s="161"/>
      <c r="M350" s="126">
        <v>98.63</v>
      </c>
      <c r="N350" s="162">
        <f t="shared" si="41"/>
        <v>16.73</v>
      </c>
      <c r="O350" s="163" t="str">
        <f t="shared" si="42"/>
        <v/>
      </c>
      <c r="P350" s="127">
        <f t="shared" si="43"/>
        <v>7583.6606999999995</v>
      </c>
      <c r="Q350" s="127" t="e">
        <f t="shared" si="46"/>
        <v>#VALUE!</v>
      </c>
      <c r="R350" s="127" t="e">
        <f t="shared" si="47"/>
        <v>#VALUE!</v>
      </c>
      <c r="S350" s="45" t="str">
        <f t="shared" si="44"/>
        <v>F</v>
      </c>
      <c r="T350" s="45">
        <f t="shared" si="48"/>
        <v>16.73</v>
      </c>
      <c r="U350" s="45">
        <f t="shared" si="45"/>
        <v>76.89</v>
      </c>
      <c r="V350" s="45">
        <f>IF(N350&lt;&gt;0,IF(N350=SVS,0,IF(N350=SVSg,0,IF(N350=Stundenverrechnungssatz!G391,0,IF(N350=Stundenverrechnungssatz!I391,0,IF(N350=Stundenverrechnungssatz!K391,0,IF(N350=Stundenverrechnungssatz!M391,0,1)))))))</f>
        <v>0</v>
      </c>
    </row>
    <row r="351" spans="1:22" s="47" customFormat="1" ht="15" customHeight="1">
      <c r="A351" s="123">
        <v>345</v>
      </c>
      <c r="B351" s="123">
        <v>1</v>
      </c>
      <c r="C351" s="59" t="s">
        <v>747</v>
      </c>
      <c r="D351" s="59"/>
      <c r="E351" s="59" t="s">
        <v>438</v>
      </c>
      <c r="F351" s="59" t="s">
        <v>674</v>
      </c>
      <c r="G351" s="59" t="s">
        <v>750</v>
      </c>
      <c r="H351" s="59" t="s">
        <v>751</v>
      </c>
      <c r="I351" s="61">
        <v>24.3</v>
      </c>
      <c r="J351" s="168"/>
      <c r="K351" s="238" t="s">
        <v>69</v>
      </c>
      <c r="L351" s="161"/>
      <c r="M351" s="126">
        <v>98.63</v>
      </c>
      <c r="N351" s="162">
        <f t="shared" si="41"/>
        <v>16.73</v>
      </c>
      <c r="O351" s="163" t="str">
        <f t="shared" si="42"/>
        <v/>
      </c>
      <c r="P351" s="127">
        <f t="shared" si="43"/>
        <v>2396.7089999999998</v>
      </c>
      <c r="Q351" s="127" t="e">
        <f t="shared" si="46"/>
        <v>#VALUE!</v>
      </c>
      <c r="R351" s="127" t="e">
        <f t="shared" si="47"/>
        <v>#VALUE!</v>
      </c>
      <c r="S351" s="45" t="str">
        <f t="shared" si="44"/>
        <v>E</v>
      </c>
      <c r="T351" s="45">
        <f t="shared" si="48"/>
        <v>16.73</v>
      </c>
      <c r="U351" s="45">
        <f t="shared" si="45"/>
        <v>0</v>
      </c>
      <c r="V351" s="45">
        <f>IF(N351&lt;&gt;0,IF(N351=SVS,0,IF(N351=SVSg,0,IF(N351=Stundenverrechnungssatz!G392,0,IF(N351=Stundenverrechnungssatz!I392,0,IF(N351=Stundenverrechnungssatz!K392,0,IF(N351=Stundenverrechnungssatz!M392,0,1)))))))</f>
        <v>0</v>
      </c>
    </row>
    <row r="352" spans="1:22" s="47" customFormat="1" ht="15" customHeight="1">
      <c r="A352" s="62">
        <v>346</v>
      </c>
      <c r="B352" s="123">
        <v>1</v>
      </c>
      <c r="C352" s="59" t="s">
        <v>747</v>
      </c>
      <c r="D352" s="59"/>
      <c r="E352" s="59" t="s">
        <v>438</v>
      </c>
      <c r="F352" s="59" t="s">
        <v>676</v>
      </c>
      <c r="G352" s="59" t="s">
        <v>752</v>
      </c>
      <c r="H352" s="59" t="s">
        <v>751</v>
      </c>
      <c r="I352" s="61">
        <v>24.3</v>
      </c>
      <c r="J352" s="168"/>
      <c r="K352" s="238" t="s">
        <v>69</v>
      </c>
      <c r="L352" s="161"/>
      <c r="M352" s="126">
        <v>98.63</v>
      </c>
      <c r="N352" s="162">
        <f t="shared" si="41"/>
        <v>16.73</v>
      </c>
      <c r="O352" s="163" t="str">
        <f t="shared" si="42"/>
        <v/>
      </c>
      <c r="P352" s="127">
        <f t="shared" si="43"/>
        <v>2396.7089999999998</v>
      </c>
      <c r="Q352" s="127" t="e">
        <f t="shared" si="46"/>
        <v>#VALUE!</v>
      </c>
      <c r="R352" s="127" t="e">
        <f t="shared" si="47"/>
        <v>#VALUE!</v>
      </c>
      <c r="S352" s="45" t="str">
        <f t="shared" si="44"/>
        <v>E</v>
      </c>
      <c r="T352" s="45">
        <f t="shared" si="48"/>
        <v>16.73</v>
      </c>
      <c r="U352" s="45">
        <f t="shared" si="45"/>
        <v>0</v>
      </c>
      <c r="V352" s="45">
        <f>IF(N352&lt;&gt;0,IF(N352=SVS,0,IF(N352=SVSg,0,IF(N352=Stundenverrechnungssatz!G393,0,IF(N352=Stundenverrechnungssatz!I393,0,IF(N352=Stundenverrechnungssatz!K393,0,IF(N352=Stundenverrechnungssatz!M393,0,1)))))))</f>
        <v>0</v>
      </c>
    </row>
    <row r="353" spans="1:22" s="47" customFormat="1" ht="15" customHeight="1">
      <c r="A353" s="123">
        <v>347</v>
      </c>
      <c r="B353" s="123">
        <v>1</v>
      </c>
      <c r="C353" s="59" t="s">
        <v>747</v>
      </c>
      <c r="D353" s="59"/>
      <c r="E353" s="59" t="s">
        <v>438</v>
      </c>
      <c r="F353" s="59" t="s">
        <v>680</v>
      </c>
      <c r="G353" s="59" t="s">
        <v>753</v>
      </c>
      <c r="H353" s="59" t="s">
        <v>455</v>
      </c>
      <c r="I353" s="61">
        <v>74.67</v>
      </c>
      <c r="J353" s="168" t="s">
        <v>1005</v>
      </c>
      <c r="K353" s="238" t="s">
        <v>32</v>
      </c>
      <c r="L353" s="161"/>
      <c r="M353" s="126">
        <v>98.63</v>
      </c>
      <c r="N353" s="162">
        <f t="shared" si="41"/>
        <v>16.73</v>
      </c>
      <c r="O353" s="163" t="str">
        <f t="shared" si="42"/>
        <v/>
      </c>
      <c r="P353" s="127">
        <f t="shared" si="43"/>
        <v>7364.7020999999995</v>
      </c>
      <c r="Q353" s="127" t="e">
        <f t="shared" si="46"/>
        <v>#VALUE!</v>
      </c>
      <c r="R353" s="127" t="e">
        <f t="shared" si="47"/>
        <v>#VALUE!</v>
      </c>
      <c r="S353" s="45" t="str">
        <f t="shared" si="44"/>
        <v>B</v>
      </c>
      <c r="T353" s="45">
        <f t="shared" si="48"/>
        <v>16.73</v>
      </c>
      <c r="U353" s="45">
        <f t="shared" si="45"/>
        <v>74.67</v>
      </c>
      <c r="V353" s="45">
        <f>IF(N353&lt;&gt;0,IF(N353=SVS,0,IF(N353=SVSg,0,IF(N353=Stundenverrechnungssatz!G394,0,IF(N353=Stundenverrechnungssatz!I394,0,IF(N353=Stundenverrechnungssatz!K394,0,IF(N353=Stundenverrechnungssatz!M394,0,1)))))))</f>
        <v>0</v>
      </c>
    </row>
    <row r="354" spans="1:22" s="47" customFormat="1" ht="15" customHeight="1">
      <c r="A354" s="62">
        <v>348</v>
      </c>
      <c r="B354" s="123">
        <v>1</v>
      </c>
      <c r="C354" s="59" t="s">
        <v>747</v>
      </c>
      <c r="D354" s="59"/>
      <c r="E354" s="59" t="s">
        <v>438</v>
      </c>
      <c r="F354" s="59" t="s">
        <v>683</v>
      </c>
      <c r="G354" s="59" t="s">
        <v>754</v>
      </c>
      <c r="H354" s="59" t="s">
        <v>455</v>
      </c>
      <c r="I354" s="61">
        <v>33.729999999999997</v>
      </c>
      <c r="J354" s="168"/>
      <c r="K354" s="238" t="s">
        <v>92</v>
      </c>
      <c r="L354" s="161"/>
      <c r="M354" s="126">
        <v>12</v>
      </c>
      <c r="N354" s="162">
        <f t="shared" si="41"/>
        <v>16.73</v>
      </c>
      <c r="O354" s="163" t="str">
        <f t="shared" si="42"/>
        <v/>
      </c>
      <c r="P354" s="127">
        <f t="shared" si="43"/>
        <v>404.76</v>
      </c>
      <c r="Q354" s="127" t="e">
        <f t="shared" si="46"/>
        <v>#VALUE!</v>
      </c>
      <c r="R354" s="127" t="e">
        <f t="shared" si="47"/>
        <v>#VALUE!</v>
      </c>
      <c r="S354" s="45" t="str">
        <f t="shared" si="44"/>
        <v>T</v>
      </c>
      <c r="T354" s="45">
        <f t="shared" si="48"/>
        <v>16.73</v>
      </c>
      <c r="U354" s="45">
        <f t="shared" si="45"/>
        <v>0</v>
      </c>
      <c r="V354" s="45">
        <f>IF(N354&lt;&gt;0,IF(N354=SVS,0,IF(N354=SVSg,0,IF(N354=Stundenverrechnungssatz!G395,0,IF(N354=Stundenverrechnungssatz!I395,0,IF(N354=Stundenverrechnungssatz!K395,0,IF(N354=Stundenverrechnungssatz!M395,0,1)))))))</f>
        <v>0</v>
      </c>
    </row>
    <row r="355" spans="1:22" s="47" customFormat="1" ht="15" customHeight="1">
      <c r="A355" s="123">
        <v>349</v>
      </c>
      <c r="B355" s="123">
        <v>1</v>
      </c>
      <c r="C355" s="59" t="s">
        <v>747</v>
      </c>
      <c r="D355" s="59"/>
      <c r="E355" s="59" t="s">
        <v>438</v>
      </c>
      <c r="F355" s="59" t="s">
        <v>686</v>
      </c>
      <c r="G355" s="59" t="s">
        <v>755</v>
      </c>
      <c r="H355" s="59" t="s">
        <v>455</v>
      </c>
      <c r="I355" s="61">
        <v>46.08</v>
      </c>
      <c r="J355" s="168" t="s">
        <v>1005</v>
      </c>
      <c r="K355" s="238" t="s">
        <v>32</v>
      </c>
      <c r="L355" s="161"/>
      <c r="M355" s="126">
        <v>98.63</v>
      </c>
      <c r="N355" s="162">
        <f t="shared" si="41"/>
        <v>16.73</v>
      </c>
      <c r="O355" s="163" t="str">
        <f t="shared" si="42"/>
        <v/>
      </c>
      <c r="P355" s="127">
        <f t="shared" si="43"/>
        <v>4544.8703999999998</v>
      </c>
      <c r="Q355" s="127" t="e">
        <f t="shared" si="46"/>
        <v>#VALUE!</v>
      </c>
      <c r="R355" s="127" t="e">
        <f t="shared" si="47"/>
        <v>#VALUE!</v>
      </c>
      <c r="S355" s="45" t="str">
        <f t="shared" si="44"/>
        <v>B</v>
      </c>
      <c r="T355" s="45">
        <f t="shared" si="48"/>
        <v>16.73</v>
      </c>
      <c r="U355" s="45">
        <f t="shared" si="45"/>
        <v>46.08</v>
      </c>
      <c r="V355" s="45">
        <f>IF(N355&lt;&gt;0,IF(N355=SVS,0,IF(N355=SVSg,0,IF(N355=Stundenverrechnungssatz!G396,0,IF(N355=Stundenverrechnungssatz!I396,0,IF(N355=Stundenverrechnungssatz!K396,0,IF(N355=Stundenverrechnungssatz!M396,0,1)))))))</f>
        <v>0</v>
      </c>
    </row>
    <row r="356" spans="1:22" s="47" customFormat="1" ht="15" customHeight="1">
      <c r="A356" s="62">
        <v>350</v>
      </c>
      <c r="B356" s="123">
        <v>1</v>
      </c>
      <c r="C356" s="59" t="s">
        <v>747</v>
      </c>
      <c r="D356" s="59"/>
      <c r="E356" s="59" t="s">
        <v>438</v>
      </c>
      <c r="F356" s="59" t="s">
        <v>689</v>
      </c>
      <c r="G356" s="59" t="s">
        <v>756</v>
      </c>
      <c r="H356" s="59" t="s">
        <v>455</v>
      </c>
      <c r="I356" s="61">
        <v>16.25</v>
      </c>
      <c r="J356" s="168" t="s">
        <v>1005</v>
      </c>
      <c r="K356" s="238" t="s">
        <v>54</v>
      </c>
      <c r="L356" s="161"/>
      <c r="M356" s="126">
        <v>12</v>
      </c>
      <c r="N356" s="162">
        <f t="shared" si="41"/>
        <v>16.73</v>
      </c>
      <c r="O356" s="163" t="str">
        <f t="shared" si="42"/>
        <v/>
      </c>
      <c r="P356" s="127">
        <f t="shared" si="43"/>
        <v>195</v>
      </c>
      <c r="Q356" s="127" t="e">
        <f t="shared" si="46"/>
        <v>#VALUE!</v>
      </c>
      <c r="R356" s="127" t="e">
        <f t="shared" si="47"/>
        <v>#VALUE!</v>
      </c>
      <c r="S356" s="45" t="str">
        <f t="shared" si="44"/>
        <v>A</v>
      </c>
      <c r="T356" s="45">
        <f t="shared" si="48"/>
        <v>16.73</v>
      </c>
      <c r="U356" s="45">
        <f t="shared" si="45"/>
        <v>16.25</v>
      </c>
      <c r="V356" s="45">
        <f>IF(N356&lt;&gt;0,IF(N356=SVS,0,IF(N356=SVSg,0,IF(N356=Stundenverrechnungssatz!G397,0,IF(N356=Stundenverrechnungssatz!I397,0,IF(N356=Stundenverrechnungssatz!K397,0,IF(N356=Stundenverrechnungssatz!M397,0,1)))))))</f>
        <v>0</v>
      </c>
    </row>
    <row r="357" spans="1:22" s="46" customFormat="1" ht="15" customHeight="1">
      <c r="A357" s="123">
        <v>351</v>
      </c>
      <c r="B357" s="123">
        <v>1</v>
      </c>
      <c r="C357" s="59" t="s">
        <v>747</v>
      </c>
      <c r="D357" s="59"/>
      <c r="E357" s="59" t="s">
        <v>438</v>
      </c>
      <c r="F357" s="59" t="s">
        <v>691</v>
      </c>
      <c r="G357" s="59" t="s">
        <v>757</v>
      </c>
      <c r="H357" s="59" t="s">
        <v>455</v>
      </c>
      <c r="I357" s="61">
        <v>16.3</v>
      </c>
      <c r="J357" s="168" t="s">
        <v>1005</v>
      </c>
      <c r="K357" s="238" t="s">
        <v>33</v>
      </c>
      <c r="L357" s="161"/>
      <c r="M357" s="126">
        <v>39.450000000000003</v>
      </c>
      <c r="N357" s="162">
        <f t="shared" si="41"/>
        <v>16.73</v>
      </c>
      <c r="O357" s="163" t="str">
        <f t="shared" si="42"/>
        <v/>
      </c>
      <c r="P357" s="127">
        <f t="shared" si="43"/>
        <v>643.03500000000008</v>
      </c>
      <c r="Q357" s="127" t="e">
        <f t="shared" si="46"/>
        <v>#VALUE!</v>
      </c>
      <c r="R357" s="127" t="e">
        <f t="shared" si="47"/>
        <v>#VALUE!</v>
      </c>
      <c r="S357" s="45" t="str">
        <f t="shared" si="44"/>
        <v>A</v>
      </c>
      <c r="T357" s="45">
        <f t="shared" si="48"/>
        <v>16.73</v>
      </c>
      <c r="U357" s="45">
        <f t="shared" si="45"/>
        <v>16.3</v>
      </c>
      <c r="V357" s="45">
        <f>IF(N357&lt;&gt;0,IF(N357=SVS,0,IF(N357=SVSg,0,IF(N357=Stundenverrechnungssatz!G398,0,IF(N357=Stundenverrechnungssatz!I398,0,IF(N357=Stundenverrechnungssatz!K398,0,IF(N357=Stundenverrechnungssatz!M398,0,1)))))))</f>
        <v>0</v>
      </c>
    </row>
    <row r="358" spans="1:22" s="46" customFormat="1" ht="15" customHeight="1">
      <c r="A358" s="62">
        <v>352</v>
      </c>
      <c r="B358" s="123">
        <v>1</v>
      </c>
      <c r="C358" s="59" t="s">
        <v>747</v>
      </c>
      <c r="D358" s="59"/>
      <c r="E358" s="59" t="s">
        <v>438</v>
      </c>
      <c r="F358" s="59" t="s">
        <v>694</v>
      </c>
      <c r="G358" s="59" t="s">
        <v>758</v>
      </c>
      <c r="H358" s="59" t="s">
        <v>455</v>
      </c>
      <c r="I358" s="61">
        <v>33.630000000000003</v>
      </c>
      <c r="J358" s="168" t="s">
        <v>1005</v>
      </c>
      <c r="K358" s="238" t="s">
        <v>32</v>
      </c>
      <c r="L358" s="161"/>
      <c r="M358" s="126">
        <v>98.63</v>
      </c>
      <c r="N358" s="162">
        <f t="shared" si="41"/>
        <v>16.73</v>
      </c>
      <c r="O358" s="163" t="str">
        <f t="shared" si="42"/>
        <v/>
      </c>
      <c r="P358" s="127">
        <f t="shared" si="43"/>
        <v>3316.9268999999999</v>
      </c>
      <c r="Q358" s="127" t="e">
        <f t="shared" si="46"/>
        <v>#VALUE!</v>
      </c>
      <c r="R358" s="127" t="e">
        <f t="shared" si="47"/>
        <v>#VALUE!</v>
      </c>
      <c r="S358" s="45" t="str">
        <f t="shared" si="44"/>
        <v>B</v>
      </c>
      <c r="T358" s="45">
        <f t="shared" si="48"/>
        <v>16.73</v>
      </c>
      <c r="U358" s="45">
        <f t="shared" si="45"/>
        <v>33.630000000000003</v>
      </c>
      <c r="V358" s="45">
        <f>IF(N358&lt;&gt;0,IF(N358=SVS,0,IF(N358=SVSg,0,IF(N358=Stundenverrechnungssatz!G399,0,IF(N358=Stundenverrechnungssatz!I399,0,IF(N358=Stundenverrechnungssatz!K399,0,IF(N358=Stundenverrechnungssatz!M399,0,1)))))))</f>
        <v>0</v>
      </c>
    </row>
    <row r="359" spans="1:22" s="47" customFormat="1" ht="15" customHeight="1">
      <c r="A359" s="123">
        <v>353</v>
      </c>
      <c r="B359" s="123">
        <v>1</v>
      </c>
      <c r="C359" s="59" t="s">
        <v>747</v>
      </c>
      <c r="D359" s="59"/>
      <c r="E359" s="59" t="s">
        <v>438</v>
      </c>
      <c r="F359" s="59" t="s">
        <v>697</v>
      </c>
      <c r="G359" s="59" t="s">
        <v>759</v>
      </c>
      <c r="H359" s="59" t="s">
        <v>455</v>
      </c>
      <c r="I359" s="61">
        <v>33.78</v>
      </c>
      <c r="J359" s="168" t="s">
        <v>1005</v>
      </c>
      <c r="K359" s="238" t="s">
        <v>32</v>
      </c>
      <c r="L359" s="161"/>
      <c r="M359" s="126">
        <v>98.63</v>
      </c>
      <c r="N359" s="162">
        <f t="shared" si="41"/>
        <v>16.73</v>
      </c>
      <c r="O359" s="163" t="str">
        <f t="shared" si="42"/>
        <v/>
      </c>
      <c r="P359" s="127">
        <f t="shared" si="43"/>
        <v>3331.7213999999999</v>
      </c>
      <c r="Q359" s="127" t="e">
        <f t="shared" si="46"/>
        <v>#VALUE!</v>
      </c>
      <c r="R359" s="127" t="e">
        <f t="shared" si="47"/>
        <v>#VALUE!</v>
      </c>
      <c r="S359" s="45" t="str">
        <f t="shared" si="44"/>
        <v>B</v>
      </c>
      <c r="T359" s="45">
        <f t="shared" si="48"/>
        <v>16.73</v>
      </c>
      <c r="U359" s="45">
        <f t="shared" si="45"/>
        <v>33.78</v>
      </c>
      <c r="V359" s="45">
        <f>IF(N359&lt;&gt;0,IF(N359=SVS,0,IF(N359=SVSg,0,IF(N359=Stundenverrechnungssatz!G400,0,IF(N359=Stundenverrechnungssatz!I400,0,IF(N359=Stundenverrechnungssatz!K400,0,IF(N359=Stundenverrechnungssatz!M400,0,1)))))))</f>
        <v>0</v>
      </c>
    </row>
    <row r="360" spans="1:22" s="47" customFormat="1" ht="15" customHeight="1">
      <c r="A360" s="62">
        <v>354</v>
      </c>
      <c r="B360" s="123">
        <v>1</v>
      </c>
      <c r="C360" s="59" t="s">
        <v>747</v>
      </c>
      <c r="D360" s="59"/>
      <c r="E360" s="59" t="s">
        <v>438</v>
      </c>
      <c r="F360" s="64" t="s">
        <v>699</v>
      </c>
      <c r="G360" s="59" t="s">
        <v>760</v>
      </c>
      <c r="H360" s="60" t="s">
        <v>455</v>
      </c>
      <c r="I360" s="65">
        <v>16.350000000000001</v>
      </c>
      <c r="J360" s="170"/>
      <c r="K360" s="238" t="s">
        <v>92</v>
      </c>
      <c r="L360" s="161"/>
      <c r="M360" s="126">
        <v>12</v>
      </c>
      <c r="N360" s="162">
        <f t="shared" si="41"/>
        <v>16.73</v>
      </c>
      <c r="O360" s="163" t="str">
        <f t="shared" si="42"/>
        <v/>
      </c>
      <c r="P360" s="127">
        <f t="shared" si="43"/>
        <v>196.20000000000002</v>
      </c>
      <c r="Q360" s="127" t="e">
        <f t="shared" si="46"/>
        <v>#VALUE!</v>
      </c>
      <c r="R360" s="127" t="e">
        <f t="shared" si="47"/>
        <v>#VALUE!</v>
      </c>
      <c r="S360" s="45" t="str">
        <f t="shared" si="44"/>
        <v>T</v>
      </c>
      <c r="T360" s="45">
        <f t="shared" si="48"/>
        <v>16.73</v>
      </c>
      <c r="U360" s="45">
        <f t="shared" si="45"/>
        <v>0</v>
      </c>
      <c r="V360" s="45">
        <f>IF(N360&lt;&gt;0,IF(N360=SVS,0,IF(N360=SVSg,0,IF(N360=Stundenverrechnungssatz!G401,0,IF(N360=Stundenverrechnungssatz!I401,0,IF(N360=Stundenverrechnungssatz!K401,0,IF(N360=Stundenverrechnungssatz!M401,0,1)))))))</f>
        <v>0</v>
      </c>
    </row>
    <row r="361" spans="1:22" s="47" customFormat="1" ht="15" customHeight="1">
      <c r="A361" s="123">
        <v>355</v>
      </c>
      <c r="B361" s="123">
        <v>1</v>
      </c>
      <c r="C361" s="59" t="s">
        <v>747</v>
      </c>
      <c r="D361" s="59"/>
      <c r="E361" s="59" t="s">
        <v>438</v>
      </c>
      <c r="F361" s="64" t="s">
        <v>701</v>
      </c>
      <c r="G361" s="59" t="s">
        <v>761</v>
      </c>
      <c r="H361" s="60" t="s">
        <v>455</v>
      </c>
      <c r="I361" s="65">
        <v>74.53</v>
      </c>
      <c r="J361" s="170" t="s">
        <v>1005</v>
      </c>
      <c r="K361" s="238" t="s">
        <v>32</v>
      </c>
      <c r="L361" s="161"/>
      <c r="M361" s="126">
        <v>98.63</v>
      </c>
      <c r="N361" s="162">
        <f t="shared" si="41"/>
        <v>16.73</v>
      </c>
      <c r="O361" s="163" t="str">
        <f t="shared" si="42"/>
        <v/>
      </c>
      <c r="P361" s="127">
        <f t="shared" si="43"/>
        <v>7350.8939</v>
      </c>
      <c r="Q361" s="127" t="e">
        <f t="shared" si="46"/>
        <v>#VALUE!</v>
      </c>
      <c r="R361" s="127" t="e">
        <f t="shared" si="47"/>
        <v>#VALUE!</v>
      </c>
      <c r="S361" s="45" t="str">
        <f t="shared" si="44"/>
        <v>B</v>
      </c>
      <c r="T361" s="45">
        <f t="shared" si="48"/>
        <v>16.73</v>
      </c>
      <c r="U361" s="45">
        <f t="shared" si="45"/>
        <v>74.53</v>
      </c>
      <c r="V361" s="45">
        <f>IF(N361&lt;&gt;0,IF(N361=SVS,0,IF(N361=SVSg,0,IF(N361=Stundenverrechnungssatz!G402,0,IF(N361=Stundenverrechnungssatz!I402,0,IF(N361=Stundenverrechnungssatz!K402,0,IF(N361=Stundenverrechnungssatz!M402,0,1)))))))</f>
        <v>0</v>
      </c>
    </row>
    <row r="362" spans="1:22" s="47" customFormat="1" ht="15" customHeight="1">
      <c r="A362" s="62">
        <v>356</v>
      </c>
      <c r="B362" s="123">
        <v>1</v>
      </c>
      <c r="C362" s="59" t="s">
        <v>747</v>
      </c>
      <c r="D362" s="59"/>
      <c r="E362" s="59" t="s">
        <v>438</v>
      </c>
      <c r="F362" s="64" t="s">
        <v>762</v>
      </c>
      <c r="G362" s="59" t="s">
        <v>758</v>
      </c>
      <c r="H362" s="60" t="s">
        <v>455</v>
      </c>
      <c r="I362" s="65">
        <v>48.98</v>
      </c>
      <c r="J362" s="170" t="s">
        <v>1005</v>
      </c>
      <c r="K362" s="238" t="s">
        <v>32</v>
      </c>
      <c r="L362" s="161"/>
      <c r="M362" s="126">
        <v>98.63</v>
      </c>
      <c r="N362" s="162">
        <f t="shared" si="41"/>
        <v>16.73</v>
      </c>
      <c r="O362" s="163" t="str">
        <f t="shared" si="42"/>
        <v/>
      </c>
      <c r="P362" s="127">
        <f t="shared" si="43"/>
        <v>4830.8973999999998</v>
      </c>
      <c r="Q362" s="127" t="e">
        <f t="shared" si="46"/>
        <v>#VALUE!</v>
      </c>
      <c r="R362" s="127" t="e">
        <f t="shared" si="47"/>
        <v>#VALUE!</v>
      </c>
      <c r="S362" s="45" t="str">
        <f t="shared" si="44"/>
        <v>B</v>
      </c>
      <c r="T362" s="45">
        <f t="shared" si="48"/>
        <v>16.73</v>
      </c>
      <c r="U362" s="45">
        <f t="shared" si="45"/>
        <v>48.98</v>
      </c>
      <c r="V362" s="45">
        <f>IF(N362&lt;&gt;0,IF(N362=SVS,0,IF(N362=SVSg,0,IF(N362=Stundenverrechnungssatz!G403,0,IF(N362=Stundenverrechnungssatz!I403,0,IF(N362=Stundenverrechnungssatz!K403,0,IF(N362=Stundenverrechnungssatz!M403,0,1)))))))</f>
        <v>0</v>
      </c>
    </row>
    <row r="363" spans="1:22" s="47" customFormat="1" ht="15" customHeight="1">
      <c r="A363" s="123">
        <v>357</v>
      </c>
      <c r="B363" s="123">
        <v>1</v>
      </c>
      <c r="C363" s="59" t="s">
        <v>747</v>
      </c>
      <c r="D363" s="59"/>
      <c r="E363" s="59" t="s">
        <v>438</v>
      </c>
      <c r="F363" s="64" t="s">
        <v>706</v>
      </c>
      <c r="G363" s="59" t="s">
        <v>763</v>
      </c>
      <c r="H363" s="60" t="s">
        <v>455</v>
      </c>
      <c r="I363" s="68">
        <v>24</v>
      </c>
      <c r="J363" s="170" t="s">
        <v>1005</v>
      </c>
      <c r="K363" s="238" t="s">
        <v>32</v>
      </c>
      <c r="L363" s="161"/>
      <c r="M363" s="126">
        <v>98.63</v>
      </c>
      <c r="N363" s="162">
        <f t="shared" si="41"/>
        <v>16.73</v>
      </c>
      <c r="O363" s="163" t="str">
        <f t="shared" si="42"/>
        <v/>
      </c>
      <c r="P363" s="127">
        <f t="shared" si="43"/>
        <v>2367.12</v>
      </c>
      <c r="Q363" s="127" t="e">
        <f t="shared" si="46"/>
        <v>#VALUE!</v>
      </c>
      <c r="R363" s="127" t="e">
        <f t="shared" si="47"/>
        <v>#VALUE!</v>
      </c>
      <c r="S363" s="45" t="str">
        <f t="shared" si="44"/>
        <v>B</v>
      </c>
      <c r="T363" s="45">
        <f t="shared" si="48"/>
        <v>16.73</v>
      </c>
      <c r="U363" s="45">
        <f t="shared" si="45"/>
        <v>24</v>
      </c>
      <c r="V363" s="45">
        <f>IF(N363&lt;&gt;0,IF(N363=SVS,0,IF(N363=SVSg,0,IF(N363=Stundenverrechnungssatz!G404,0,IF(N363=Stundenverrechnungssatz!I404,0,IF(N363=Stundenverrechnungssatz!K404,0,IF(N363=Stundenverrechnungssatz!M404,0,1)))))))</f>
        <v>0</v>
      </c>
    </row>
    <row r="364" spans="1:22" s="46" customFormat="1" ht="15" customHeight="1">
      <c r="A364" s="62">
        <v>358</v>
      </c>
      <c r="B364" s="123">
        <v>1</v>
      </c>
      <c r="C364" s="59" t="s">
        <v>747</v>
      </c>
      <c r="D364" s="59"/>
      <c r="E364" s="59" t="s">
        <v>438</v>
      </c>
      <c r="F364" s="59" t="s">
        <v>709</v>
      </c>
      <c r="G364" s="59" t="s">
        <v>764</v>
      </c>
      <c r="H364" s="59" t="s">
        <v>455</v>
      </c>
      <c r="I364" s="61">
        <v>24.34</v>
      </c>
      <c r="J364" s="168" t="s">
        <v>1005</v>
      </c>
      <c r="K364" s="238" t="s">
        <v>59</v>
      </c>
      <c r="L364" s="161"/>
      <c r="M364" s="126">
        <v>39.450000000000003</v>
      </c>
      <c r="N364" s="162">
        <f t="shared" si="41"/>
        <v>16.73</v>
      </c>
      <c r="O364" s="163" t="str">
        <f t="shared" si="42"/>
        <v/>
      </c>
      <c r="P364" s="127">
        <f t="shared" si="43"/>
        <v>960.21300000000008</v>
      </c>
      <c r="Q364" s="127" t="e">
        <f t="shared" si="46"/>
        <v>#VALUE!</v>
      </c>
      <c r="R364" s="127" t="e">
        <f t="shared" si="47"/>
        <v>#VALUE!</v>
      </c>
      <c r="S364" s="45" t="str">
        <f t="shared" si="44"/>
        <v>B</v>
      </c>
      <c r="T364" s="45">
        <f t="shared" si="48"/>
        <v>16.73</v>
      </c>
      <c r="U364" s="45">
        <f t="shared" si="45"/>
        <v>24.34</v>
      </c>
      <c r="V364" s="45">
        <f>IF(N364&lt;&gt;0,IF(N364=SVS,0,IF(N364=SVSg,0,IF(N364=Stundenverrechnungssatz!G405,0,IF(N364=Stundenverrechnungssatz!I405,0,IF(N364=Stundenverrechnungssatz!K405,0,IF(N364=Stundenverrechnungssatz!M405,0,1)))))))</f>
        <v>0</v>
      </c>
    </row>
    <row r="365" spans="1:22" s="47" customFormat="1" ht="15" customHeight="1">
      <c r="A365" s="123">
        <v>359</v>
      </c>
      <c r="B365" s="123">
        <v>1</v>
      </c>
      <c r="C365" s="59" t="s">
        <v>747</v>
      </c>
      <c r="D365" s="59"/>
      <c r="E365" s="59" t="s">
        <v>438</v>
      </c>
      <c r="F365" s="59" t="s">
        <v>711</v>
      </c>
      <c r="G365" s="59" t="s">
        <v>758</v>
      </c>
      <c r="H365" s="59" t="s">
        <v>455</v>
      </c>
      <c r="I365" s="61">
        <v>50.04</v>
      </c>
      <c r="J365" s="168" t="s">
        <v>1005</v>
      </c>
      <c r="K365" s="238" t="s">
        <v>32</v>
      </c>
      <c r="L365" s="161"/>
      <c r="M365" s="126">
        <v>98.63</v>
      </c>
      <c r="N365" s="162">
        <f t="shared" si="41"/>
        <v>16.73</v>
      </c>
      <c r="O365" s="163" t="str">
        <f t="shared" si="42"/>
        <v/>
      </c>
      <c r="P365" s="127">
        <f t="shared" si="43"/>
        <v>4935.4452000000001</v>
      </c>
      <c r="Q365" s="127" t="e">
        <f t="shared" si="46"/>
        <v>#VALUE!</v>
      </c>
      <c r="R365" s="127" t="e">
        <f t="shared" si="47"/>
        <v>#VALUE!</v>
      </c>
      <c r="S365" s="45" t="str">
        <f t="shared" si="44"/>
        <v>B</v>
      </c>
      <c r="T365" s="45">
        <f t="shared" si="48"/>
        <v>16.73</v>
      </c>
      <c r="U365" s="45">
        <f t="shared" si="45"/>
        <v>50.04</v>
      </c>
      <c r="V365" s="45">
        <f>IF(N365&lt;&gt;0,IF(N365=SVS,0,IF(N365=SVSg,0,IF(N365=Stundenverrechnungssatz!G406,0,IF(N365=Stundenverrechnungssatz!I406,0,IF(N365=Stundenverrechnungssatz!K406,0,IF(N365=Stundenverrechnungssatz!M406,0,1)))))))</f>
        <v>0</v>
      </c>
    </row>
    <row r="366" spans="1:22" s="46" customFormat="1" ht="15" customHeight="1">
      <c r="A366" s="62">
        <v>360</v>
      </c>
      <c r="B366" s="123">
        <v>1</v>
      </c>
      <c r="C366" s="59" t="s">
        <v>747</v>
      </c>
      <c r="D366" s="59"/>
      <c r="E366" s="59" t="s">
        <v>438</v>
      </c>
      <c r="F366" s="59" t="s">
        <v>712</v>
      </c>
      <c r="G366" s="59" t="s">
        <v>758</v>
      </c>
      <c r="H366" s="59" t="s">
        <v>455</v>
      </c>
      <c r="I366" s="61">
        <v>50.11</v>
      </c>
      <c r="J366" s="168" t="s">
        <v>1005</v>
      </c>
      <c r="K366" s="238" t="s">
        <v>32</v>
      </c>
      <c r="L366" s="161"/>
      <c r="M366" s="126">
        <v>98.63</v>
      </c>
      <c r="N366" s="162">
        <f t="shared" si="41"/>
        <v>16.73</v>
      </c>
      <c r="O366" s="163" t="str">
        <f t="shared" si="42"/>
        <v/>
      </c>
      <c r="P366" s="127">
        <f t="shared" si="43"/>
        <v>4942.3492999999999</v>
      </c>
      <c r="Q366" s="127" t="e">
        <f t="shared" si="46"/>
        <v>#VALUE!</v>
      </c>
      <c r="R366" s="127" t="e">
        <f t="shared" si="47"/>
        <v>#VALUE!</v>
      </c>
      <c r="S366" s="45" t="str">
        <f t="shared" si="44"/>
        <v>B</v>
      </c>
      <c r="T366" s="45">
        <f t="shared" si="48"/>
        <v>16.73</v>
      </c>
      <c r="U366" s="45">
        <f t="shared" si="45"/>
        <v>50.11</v>
      </c>
      <c r="V366" s="45">
        <f>IF(N366&lt;&gt;0,IF(N366=SVS,0,IF(N366=SVSg,0,IF(N366=Stundenverrechnungssatz!G407,0,IF(N366=Stundenverrechnungssatz!I407,0,IF(N366=Stundenverrechnungssatz!K407,0,IF(N366=Stundenverrechnungssatz!M407,0,1)))))))</f>
        <v>0</v>
      </c>
    </row>
    <row r="367" spans="1:22" s="46" customFormat="1" ht="15" customHeight="1">
      <c r="A367" s="123">
        <v>361</v>
      </c>
      <c r="B367" s="123">
        <v>1</v>
      </c>
      <c r="C367" s="59" t="s">
        <v>747</v>
      </c>
      <c r="D367" s="59"/>
      <c r="E367" s="59" t="s">
        <v>438</v>
      </c>
      <c r="F367" s="59" t="s">
        <v>713</v>
      </c>
      <c r="G367" s="59" t="s">
        <v>758</v>
      </c>
      <c r="H367" s="59" t="s">
        <v>455</v>
      </c>
      <c r="I367" s="61">
        <v>49.97</v>
      </c>
      <c r="J367" s="168" t="s">
        <v>1005</v>
      </c>
      <c r="K367" s="238" t="s">
        <v>32</v>
      </c>
      <c r="L367" s="161"/>
      <c r="M367" s="126">
        <v>98.63</v>
      </c>
      <c r="N367" s="162">
        <f t="shared" si="41"/>
        <v>16.73</v>
      </c>
      <c r="O367" s="163" t="str">
        <f t="shared" si="42"/>
        <v/>
      </c>
      <c r="P367" s="127">
        <f t="shared" si="43"/>
        <v>4928.5410999999995</v>
      </c>
      <c r="Q367" s="127" t="e">
        <f t="shared" si="46"/>
        <v>#VALUE!</v>
      </c>
      <c r="R367" s="127" t="e">
        <f t="shared" si="47"/>
        <v>#VALUE!</v>
      </c>
      <c r="S367" s="45" t="str">
        <f t="shared" si="44"/>
        <v>B</v>
      </c>
      <c r="T367" s="45">
        <f t="shared" si="48"/>
        <v>16.73</v>
      </c>
      <c r="U367" s="45">
        <f t="shared" si="45"/>
        <v>49.97</v>
      </c>
      <c r="V367" s="45">
        <f>IF(N367&lt;&gt;0,IF(N367=SVS,0,IF(N367=SVSg,0,IF(N367=Stundenverrechnungssatz!G408,0,IF(N367=Stundenverrechnungssatz!I408,0,IF(N367=Stundenverrechnungssatz!K408,0,IF(N367=Stundenverrechnungssatz!M408,0,1)))))))</f>
        <v>0</v>
      </c>
    </row>
    <row r="368" spans="1:22" s="47" customFormat="1" ht="15" customHeight="1">
      <c r="A368" s="62">
        <v>362</v>
      </c>
      <c r="B368" s="123">
        <v>1</v>
      </c>
      <c r="C368" s="59" t="s">
        <v>747</v>
      </c>
      <c r="D368" s="59"/>
      <c r="E368" s="59" t="s">
        <v>438</v>
      </c>
      <c r="F368" s="59" t="s">
        <v>765</v>
      </c>
      <c r="G368" s="59" t="s">
        <v>761</v>
      </c>
      <c r="H368" s="59" t="s">
        <v>455</v>
      </c>
      <c r="I368" s="61">
        <v>50.04</v>
      </c>
      <c r="J368" s="168" t="s">
        <v>1005</v>
      </c>
      <c r="K368" s="238" t="s">
        <v>32</v>
      </c>
      <c r="L368" s="161"/>
      <c r="M368" s="126">
        <v>98.63</v>
      </c>
      <c r="N368" s="162">
        <f t="shared" si="41"/>
        <v>16.73</v>
      </c>
      <c r="O368" s="163" t="str">
        <f t="shared" si="42"/>
        <v/>
      </c>
      <c r="P368" s="127">
        <f t="shared" si="43"/>
        <v>4935.4452000000001</v>
      </c>
      <c r="Q368" s="127" t="e">
        <f t="shared" si="46"/>
        <v>#VALUE!</v>
      </c>
      <c r="R368" s="127" t="e">
        <f t="shared" si="47"/>
        <v>#VALUE!</v>
      </c>
      <c r="S368" s="45" t="str">
        <f t="shared" si="44"/>
        <v>B</v>
      </c>
      <c r="T368" s="45">
        <f t="shared" si="48"/>
        <v>16.73</v>
      </c>
      <c r="U368" s="45">
        <f t="shared" si="45"/>
        <v>50.04</v>
      </c>
      <c r="V368" s="45">
        <f>IF(N368&lt;&gt;0,IF(N368=SVS,0,IF(N368=SVSg,0,IF(N368=Stundenverrechnungssatz!G409,0,IF(N368=Stundenverrechnungssatz!I409,0,IF(N368=Stundenverrechnungssatz!K409,0,IF(N368=Stundenverrechnungssatz!M409,0,1)))))))</f>
        <v>0</v>
      </c>
    </row>
    <row r="369" spans="1:22" s="46" customFormat="1" ht="15" customHeight="1">
      <c r="A369" s="123">
        <v>363</v>
      </c>
      <c r="B369" s="123">
        <v>1</v>
      </c>
      <c r="C369" s="59" t="s">
        <v>747</v>
      </c>
      <c r="D369" s="59"/>
      <c r="E369" s="59" t="s">
        <v>438</v>
      </c>
      <c r="F369" s="59" t="s">
        <v>766</v>
      </c>
      <c r="G369" s="59" t="s">
        <v>767</v>
      </c>
      <c r="H369" s="59" t="s">
        <v>455</v>
      </c>
      <c r="I369" s="61">
        <v>24.31</v>
      </c>
      <c r="J369" s="168" t="s">
        <v>1005</v>
      </c>
      <c r="K369" s="238" t="s">
        <v>32</v>
      </c>
      <c r="L369" s="161"/>
      <c r="M369" s="126">
        <v>98.63</v>
      </c>
      <c r="N369" s="162">
        <f t="shared" si="41"/>
        <v>16.73</v>
      </c>
      <c r="O369" s="163" t="str">
        <f t="shared" si="42"/>
        <v/>
      </c>
      <c r="P369" s="127">
        <f t="shared" si="43"/>
        <v>2397.6952999999999</v>
      </c>
      <c r="Q369" s="127" t="e">
        <f t="shared" si="46"/>
        <v>#VALUE!</v>
      </c>
      <c r="R369" s="127" t="e">
        <f t="shared" si="47"/>
        <v>#VALUE!</v>
      </c>
      <c r="S369" s="45" t="str">
        <f t="shared" si="44"/>
        <v>B</v>
      </c>
      <c r="T369" s="45">
        <f t="shared" si="48"/>
        <v>16.73</v>
      </c>
      <c r="U369" s="45">
        <f t="shared" si="45"/>
        <v>24.31</v>
      </c>
      <c r="V369" s="45">
        <f>IF(N369&lt;&gt;0,IF(N369=SVS,0,IF(N369=SVSg,0,IF(N369=Stundenverrechnungssatz!G410,0,IF(N369=Stundenverrechnungssatz!I410,0,IF(N369=Stundenverrechnungssatz!K410,0,IF(N369=Stundenverrechnungssatz!M410,0,1)))))))</f>
        <v>0</v>
      </c>
    </row>
    <row r="370" spans="1:22" s="46" customFormat="1" ht="15" customHeight="1">
      <c r="A370" s="62">
        <v>364</v>
      </c>
      <c r="B370" s="123">
        <v>1</v>
      </c>
      <c r="C370" s="59" t="s">
        <v>747</v>
      </c>
      <c r="D370" s="59"/>
      <c r="E370" s="59" t="s">
        <v>438</v>
      </c>
      <c r="F370" s="59" t="s">
        <v>768</v>
      </c>
      <c r="G370" s="59" t="s">
        <v>761</v>
      </c>
      <c r="H370" s="59" t="s">
        <v>455</v>
      </c>
      <c r="I370" s="61">
        <v>48.82</v>
      </c>
      <c r="J370" s="168" t="s">
        <v>1005</v>
      </c>
      <c r="K370" s="238" t="s">
        <v>32</v>
      </c>
      <c r="L370" s="161"/>
      <c r="M370" s="126">
        <v>98.63</v>
      </c>
      <c r="N370" s="162">
        <f t="shared" si="41"/>
        <v>16.73</v>
      </c>
      <c r="O370" s="163" t="str">
        <f t="shared" si="42"/>
        <v/>
      </c>
      <c r="P370" s="127">
        <f t="shared" si="43"/>
        <v>4815.1165999999994</v>
      </c>
      <c r="Q370" s="127" t="e">
        <f t="shared" si="46"/>
        <v>#VALUE!</v>
      </c>
      <c r="R370" s="127" t="e">
        <f t="shared" si="47"/>
        <v>#VALUE!</v>
      </c>
      <c r="S370" s="45" t="str">
        <f t="shared" si="44"/>
        <v>B</v>
      </c>
      <c r="T370" s="45">
        <f t="shared" si="48"/>
        <v>16.73</v>
      </c>
      <c r="U370" s="45">
        <f t="shared" si="45"/>
        <v>48.82</v>
      </c>
      <c r="V370" s="45">
        <f>IF(N370&lt;&gt;0,IF(N370=SVS,0,IF(N370=SVSg,0,IF(N370=Stundenverrechnungssatz!G411,0,IF(N370=Stundenverrechnungssatz!I411,0,IF(N370=Stundenverrechnungssatz!K411,0,IF(N370=Stundenverrechnungssatz!M411,0,1)))))))</f>
        <v>0</v>
      </c>
    </row>
    <row r="371" spans="1:22" s="46" customFormat="1" ht="15" customHeight="1">
      <c r="A371" s="123">
        <v>365</v>
      </c>
      <c r="B371" s="123">
        <v>1</v>
      </c>
      <c r="C371" s="59" t="s">
        <v>747</v>
      </c>
      <c r="D371" s="59"/>
      <c r="E371" s="59" t="s">
        <v>408</v>
      </c>
      <c r="F371" s="59" t="s">
        <v>610</v>
      </c>
      <c r="G371" s="59" t="s">
        <v>748</v>
      </c>
      <c r="H371" s="59" t="s">
        <v>455</v>
      </c>
      <c r="I371" s="61">
        <v>97.7</v>
      </c>
      <c r="J371" s="168" t="s">
        <v>1005</v>
      </c>
      <c r="K371" s="238" t="s">
        <v>75</v>
      </c>
      <c r="L371" s="161"/>
      <c r="M371" s="126">
        <v>98.63</v>
      </c>
      <c r="N371" s="162">
        <f t="shared" si="41"/>
        <v>16.73</v>
      </c>
      <c r="O371" s="163" t="str">
        <f t="shared" si="42"/>
        <v/>
      </c>
      <c r="P371" s="127">
        <f t="shared" si="43"/>
        <v>9636.1509999999998</v>
      </c>
      <c r="Q371" s="127" t="e">
        <f t="shared" si="46"/>
        <v>#VALUE!</v>
      </c>
      <c r="R371" s="127" t="e">
        <f t="shared" si="47"/>
        <v>#VALUE!</v>
      </c>
      <c r="S371" s="45" t="str">
        <f t="shared" si="44"/>
        <v>F</v>
      </c>
      <c r="T371" s="45">
        <f t="shared" si="48"/>
        <v>16.73</v>
      </c>
      <c r="U371" s="45">
        <f t="shared" si="45"/>
        <v>97.7</v>
      </c>
      <c r="V371" s="45">
        <f>IF(N371&lt;&gt;0,IF(N371=SVS,0,IF(N371=SVSg,0,IF(N371=Stundenverrechnungssatz!G412,0,IF(N371=Stundenverrechnungssatz!I412,0,IF(N371=Stundenverrechnungssatz!K412,0,IF(N371=Stundenverrechnungssatz!M412,0,1)))))))</f>
        <v>0</v>
      </c>
    </row>
    <row r="372" spans="1:22" s="46" customFormat="1" ht="15" customHeight="1">
      <c r="A372" s="62">
        <v>366</v>
      </c>
      <c r="B372" s="123">
        <v>1</v>
      </c>
      <c r="C372" s="59" t="s">
        <v>747</v>
      </c>
      <c r="D372" s="59"/>
      <c r="E372" s="59" t="s">
        <v>408</v>
      </c>
      <c r="F372" s="59" t="s">
        <v>611</v>
      </c>
      <c r="G372" s="59" t="s">
        <v>748</v>
      </c>
      <c r="H372" s="59" t="s">
        <v>455</v>
      </c>
      <c r="I372" s="61">
        <v>103.71</v>
      </c>
      <c r="J372" s="168" t="s">
        <v>1005</v>
      </c>
      <c r="K372" s="238" t="s">
        <v>75</v>
      </c>
      <c r="L372" s="161"/>
      <c r="M372" s="126">
        <v>98.63</v>
      </c>
      <c r="N372" s="162">
        <f t="shared" si="41"/>
        <v>16.73</v>
      </c>
      <c r="O372" s="163" t="str">
        <f t="shared" si="42"/>
        <v/>
      </c>
      <c r="P372" s="127">
        <f t="shared" si="43"/>
        <v>10228.917299999999</v>
      </c>
      <c r="Q372" s="127" t="e">
        <f t="shared" si="46"/>
        <v>#VALUE!</v>
      </c>
      <c r="R372" s="127" t="e">
        <f t="shared" si="47"/>
        <v>#VALUE!</v>
      </c>
      <c r="S372" s="45" t="str">
        <f t="shared" si="44"/>
        <v>F</v>
      </c>
      <c r="T372" s="45">
        <f t="shared" si="48"/>
        <v>16.73</v>
      </c>
      <c r="U372" s="45">
        <f t="shared" si="45"/>
        <v>103.71</v>
      </c>
      <c r="V372" s="45">
        <f>IF(N372&lt;&gt;0,IF(N372=SVS,0,IF(N372=SVSg,0,IF(N372=Stundenverrechnungssatz!G413,0,IF(N372=Stundenverrechnungssatz!I413,0,IF(N372=Stundenverrechnungssatz!K413,0,IF(N372=Stundenverrechnungssatz!M413,0,1)))))))</f>
        <v>0</v>
      </c>
    </row>
    <row r="373" spans="1:22" s="46" customFormat="1" ht="15" customHeight="1">
      <c r="A373" s="123">
        <v>367</v>
      </c>
      <c r="B373" s="123">
        <v>1</v>
      </c>
      <c r="C373" s="59" t="s">
        <v>747</v>
      </c>
      <c r="D373" s="59"/>
      <c r="E373" s="59" t="s">
        <v>408</v>
      </c>
      <c r="F373" s="59" t="s">
        <v>612</v>
      </c>
      <c r="G373" s="59" t="s">
        <v>749</v>
      </c>
      <c r="H373" s="59" t="s">
        <v>455</v>
      </c>
      <c r="I373" s="61">
        <v>41.81</v>
      </c>
      <c r="J373" s="168" t="s">
        <v>1005</v>
      </c>
      <c r="K373" s="238" t="s">
        <v>75</v>
      </c>
      <c r="L373" s="161"/>
      <c r="M373" s="126">
        <v>98.63</v>
      </c>
      <c r="N373" s="162">
        <f t="shared" si="41"/>
        <v>16.73</v>
      </c>
      <c r="O373" s="163" t="str">
        <f t="shared" si="42"/>
        <v/>
      </c>
      <c r="P373" s="127">
        <f t="shared" si="43"/>
        <v>4123.7203</v>
      </c>
      <c r="Q373" s="127" t="e">
        <f t="shared" si="46"/>
        <v>#VALUE!</v>
      </c>
      <c r="R373" s="127" t="e">
        <f t="shared" si="47"/>
        <v>#VALUE!</v>
      </c>
      <c r="S373" s="45" t="str">
        <f t="shared" si="44"/>
        <v>F</v>
      </c>
      <c r="T373" s="45">
        <f t="shared" si="48"/>
        <v>16.73</v>
      </c>
      <c r="U373" s="45">
        <f t="shared" si="45"/>
        <v>41.81</v>
      </c>
      <c r="V373" s="45">
        <f>IF(N373&lt;&gt;0,IF(N373=SVS,0,IF(N373=SVSg,0,IF(N373=Stundenverrechnungssatz!G414,0,IF(N373=Stundenverrechnungssatz!I414,0,IF(N373=Stundenverrechnungssatz!K414,0,IF(N373=Stundenverrechnungssatz!M414,0,1)))))))</f>
        <v>0</v>
      </c>
    </row>
    <row r="374" spans="1:22" s="46" customFormat="1" ht="15" customHeight="1">
      <c r="A374" s="62">
        <v>368</v>
      </c>
      <c r="B374" s="123">
        <v>1</v>
      </c>
      <c r="C374" s="59" t="s">
        <v>747</v>
      </c>
      <c r="D374" s="59"/>
      <c r="E374" s="59" t="s">
        <v>408</v>
      </c>
      <c r="F374" s="59" t="s">
        <v>616</v>
      </c>
      <c r="G374" s="59" t="s">
        <v>750</v>
      </c>
      <c r="H374" s="59" t="s">
        <v>751</v>
      </c>
      <c r="I374" s="61">
        <v>24.3</v>
      </c>
      <c r="J374" s="168"/>
      <c r="K374" s="238" t="s">
        <v>69</v>
      </c>
      <c r="L374" s="161"/>
      <c r="M374" s="126">
        <v>98.63</v>
      </c>
      <c r="N374" s="162">
        <f t="shared" si="41"/>
        <v>16.73</v>
      </c>
      <c r="O374" s="163" t="str">
        <f t="shared" si="42"/>
        <v/>
      </c>
      <c r="P374" s="127">
        <f t="shared" si="43"/>
        <v>2396.7089999999998</v>
      </c>
      <c r="Q374" s="127" t="e">
        <f t="shared" si="46"/>
        <v>#VALUE!</v>
      </c>
      <c r="R374" s="127" t="e">
        <f t="shared" si="47"/>
        <v>#VALUE!</v>
      </c>
      <c r="S374" s="45" t="str">
        <f t="shared" si="44"/>
        <v>E</v>
      </c>
      <c r="T374" s="45">
        <f t="shared" si="48"/>
        <v>16.73</v>
      </c>
      <c r="U374" s="45">
        <f t="shared" si="45"/>
        <v>0</v>
      </c>
      <c r="V374" s="45">
        <f>IF(N374&lt;&gt;0,IF(N374=SVS,0,IF(N374=SVSg,0,IF(N374=Stundenverrechnungssatz!G415,0,IF(N374=Stundenverrechnungssatz!I415,0,IF(N374=Stundenverrechnungssatz!K415,0,IF(N374=Stundenverrechnungssatz!M415,0,1)))))))</f>
        <v>0</v>
      </c>
    </row>
    <row r="375" spans="1:22" s="46" customFormat="1" ht="15" customHeight="1">
      <c r="A375" s="123">
        <v>369</v>
      </c>
      <c r="B375" s="123">
        <v>1</v>
      </c>
      <c r="C375" s="59" t="s">
        <v>747</v>
      </c>
      <c r="D375" s="59"/>
      <c r="E375" s="59" t="s">
        <v>408</v>
      </c>
      <c r="F375" s="59" t="s">
        <v>617</v>
      </c>
      <c r="G375" s="59" t="s">
        <v>752</v>
      </c>
      <c r="H375" s="59" t="s">
        <v>751</v>
      </c>
      <c r="I375" s="61">
        <v>24.3</v>
      </c>
      <c r="J375" s="168"/>
      <c r="K375" s="238" t="s">
        <v>69</v>
      </c>
      <c r="L375" s="161"/>
      <c r="M375" s="126">
        <v>98.63</v>
      </c>
      <c r="N375" s="162">
        <f t="shared" si="41"/>
        <v>16.73</v>
      </c>
      <c r="O375" s="163" t="str">
        <f t="shared" si="42"/>
        <v/>
      </c>
      <c r="P375" s="127">
        <f t="shared" si="43"/>
        <v>2396.7089999999998</v>
      </c>
      <c r="Q375" s="127" t="e">
        <f t="shared" si="46"/>
        <v>#VALUE!</v>
      </c>
      <c r="R375" s="127" t="e">
        <f t="shared" si="47"/>
        <v>#VALUE!</v>
      </c>
      <c r="S375" s="45" t="str">
        <f t="shared" si="44"/>
        <v>E</v>
      </c>
      <c r="T375" s="45">
        <f t="shared" si="48"/>
        <v>16.73</v>
      </c>
      <c r="U375" s="45">
        <f t="shared" si="45"/>
        <v>0</v>
      </c>
      <c r="V375" s="45">
        <f>IF(N375&lt;&gt;0,IF(N375=SVS,0,IF(N375=SVSg,0,IF(N375=Stundenverrechnungssatz!G416,0,IF(N375=Stundenverrechnungssatz!I416,0,IF(N375=Stundenverrechnungssatz!K416,0,IF(N375=Stundenverrechnungssatz!M416,0,1)))))))</f>
        <v>0</v>
      </c>
    </row>
    <row r="376" spans="1:22" s="46" customFormat="1" ht="15" customHeight="1">
      <c r="A376" s="62">
        <v>370</v>
      </c>
      <c r="B376" s="123">
        <v>1</v>
      </c>
      <c r="C376" s="59" t="s">
        <v>747</v>
      </c>
      <c r="D376" s="59"/>
      <c r="E376" s="59" t="s">
        <v>408</v>
      </c>
      <c r="F376" s="59" t="s">
        <v>619</v>
      </c>
      <c r="G376" s="59" t="s">
        <v>769</v>
      </c>
      <c r="H376" s="59" t="s">
        <v>455</v>
      </c>
      <c r="I376" s="61">
        <v>74.66</v>
      </c>
      <c r="J376" s="168" t="s">
        <v>1005</v>
      </c>
      <c r="K376" s="238" t="s">
        <v>32</v>
      </c>
      <c r="L376" s="161"/>
      <c r="M376" s="126">
        <v>98.63</v>
      </c>
      <c r="N376" s="162">
        <f t="shared" si="41"/>
        <v>16.73</v>
      </c>
      <c r="O376" s="163" t="str">
        <f t="shared" si="42"/>
        <v/>
      </c>
      <c r="P376" s="127">
        <f t="shared" si="43"/>
        <v>7363.715799999999</v>
      </c>
      <c r="Q376" s="127" t="e">
        <f t="shared" si="46"/>
        <v>#VALUE!</v>
      </c>
      <c r="R376" s="127" t="e">
        <f t="shared" si="47"/>
        <v>#VALUE!</v>
      </c>
      <c r="S376" s="45" t="str">
        <f t="shared" si="44"/>
        <v>B</v>
      </c>
      <c r="T376" s="45">
        <f t="shared" si="48"/>
        <v>16.73</v>
      </c>
      <c r="U376" s="45">
        <f t="shared" si="45"/>
        <v>74.66</v>
      </c>
      <c r="V376" s="45">
        <f>IF(N376&lt;&gt;0,IF(N376=SVS,0,IF(N376=SVSg,0,IF(N376=Stundenverrechnungssatz!G417,0,IF(N376=Stundenverrechnungssatz!I417,0,IF(N376=Stundenverrechnungssatz!K417,0,IF(N376=Stundenverrechnungssatz!M417,0,1)))))))</f>
        <v>0</v>
      </c>
    </row>
    <row r="377" spans="1:22" s="46" customFormat="1" ht="15" customHeight="1">
      <c r="A377" s="123">
        <v>371</v>
      </c>
      <c r="B377" s="123">
        <v>1</v>
      </c>
      <c r="C377" s="59" t="s">
        <v>747</v>
      </c>
      <c r="D377" s="59"/>
      <c r="E377" s="59" t="s">
        <v>408</v>
      </c>
      <c r="F377" s="59" t="s">
        <v>621</v>
      </c>
      <c r="G377" s="59" t="s">
        <v>770</v>
      </c>
      <c r="H377" s="59" t="s">
        <v>625</v>
      </c>
      <c r="I377" s="61">
        <v>16.440000000000001</v>
      </c>
      <c r="J377" s="168" t="s">
        <v>1005</v>
      </c>
      <c r="K377" s="238" t="s">
        <v>33</v>
      </c>
      <c r="L377" s="161"/>
      <c r="M377" s="126">
        <v>39.450000000000003</v>
      </c>
      <c r="N377" s="162">
        <f t="shared" si="41"/>
        <v>16.73</v>
      </c>
      <c r="O377" s="163" t="str">
        <f t="shared" si="42"/>
        <v/>
      </c>
      <c r="P377" s="127">
        <f t="shared" si="43"/>
        <v>648.55800000000011</v>
      </c>
      <c r="Q377" s="127" t="e">
        <f t="shared" si="46"/>
        <v>#VALUE!</v>
      </c>
      <c r="R377" s="127" t="e">
        <f t="shared" si="47"/>
        <v>#VALUE!</v>
      </c>
      <c r="S377" s="45" t="str">
        <f t="shared" si="44"/>
        <v>A</v>
      </c>
      <c r="T377" s="45">
        <f t="shared" si="48"/>
        <v>16.73</v>
      </c>
      <c r="U377" s="45">
        <f t="shared" si="45"/>
        <v>16.440000000000001</v>
      </c>
      <c r="V377" s="45">
        <f>IF(N377&lt;&gt;0,IF(N377=SVS,0,IF(N377=SVSg,0,IF(N377=Stundenverrechnungssatz!G418,0,IF(N377=Stundenverrechnungssatz!I418,0,IF(N377=Stundenverrechnungssatz!K418,0,IF(N377=Stundenverrechnungssatz!M418,0,1)))))))</f>
        <v>0</v>
      </c>
    </row>
    <row r="378" spans="1:22" s="46" customFormat="1" ht="15" customHeight="1">
      <c r="A378" s="62">
        <v>372</v>
      </c>
      <c r="B378" s="123">
        <v>1</v>
      </c>
      <c r="C378" s="59" t="s">
        <v>747</v>
      </c>
      <c r="D378" s="59"/>
      <c r="E378" s="59" t="s">
        <v>408</v>
      </c>
      <c r="F378" s="59" t="s">
        <v>771</v>
      </c>
      <c r="G378" s="59" t="s">
        <v>770</v>
      </c>
      <c r="H378" s="59" t="s">
        <v>625</v>
      </c>
      <c r="I378" s="61">
        <v>16.399999999999999</v>
      </c>
      <c r="J378" s="168" t="s">
        <v>1005</v>
      </c>
      <c r="K378" s="238" t="s">
        <v>33</v>
      </c>
      <c r="L378" s="161"/>
      <c r="M378" s="126">
        <v>39.450000000000003</v>
      </c>
      <c r="N378" s="162">
        <f t="shared" si="41"/>
        <v>16.73</v>
      </c>
      <c r="O378" s="163" t="str">
        <f t="shared" si="42"/>
        <v/>
      </c>
      <c r="P378" s="127">
        <f t="shared" si="43"/>
        <v>646.98</v>
      </c>
      <c r="Q378" s="127" t="e">
        <f t="shared" si="46"/>
        <v>#VALUE!</v>
      </c>
      <c r="R378" s="127" t="e">
        <f t="shared" si="47"/>
        <v>#VALUE!</v>
      </c>
      <c r="S378" s="45" t="str">
        <f t="shared" si="44"/>
        <v>A</v>
      </c>
      <c r="T378" s="45">
        <f t="shared" si="48"/>
        <v>16.73</v>
      </c>
      <c r="U378" s="45">
        <f t="shared" si="45"/>
        <v>16.399999999999999</v>
      </c>
      <c r="V378" s="45">
        <f>IF(N378&lt;&gt;0,IF(N378=SVS,0,IF(N378=SVSg,0,IF(N378=Stundenverrechnungssatz!G419,0,IF(N378=Stundenverrechnungssatz!I419,0,IF(N378=Stundenverrechnungssatz!K419,0,IF(N378=Stundenverrechnungssatz!M419,0,1)))))))</f>
        <v>0</v>
      </c>
    </row>
    <row r="379" spans="1:22" s="46" customFormat="1" ht="15" customHeight="1">
      <c r="A379" s="123">
        <v>373</v>
      </c>
      <c r="B379" s="123">
        <v>1</v>
      </c>
      <c r="C379" s="59" t="s">
        <v>747</v>
      </c>
      <c r="D379" s="59"/>
      <c r="E379" s="59" t="s">
        <v>408</v>
      </c>
      <c r="F379" s="59" t="s">
        <v>622</v>
      </c>
      <c r="G379" s="59" t="s">
        <v>772</v>
      </c>
      <c r="H379" s="59" t="s">
        <v>455</v>
      </c>
      <c r="I379" s="61">
        <v>42.39</v>
      </c>
      <c r="J379" s="168" t="s">
        <v>1005</v>
      </c>
      <c r="K379" s="238" t="s">
        <v>33</v>
      </c>
      <c r="L379" s="161"/>
      <c r="M379" s="126">
        <v>39.450000000000003</v>
      </c>
      <c r="N379" s="162">
        <f t="shared" si="41"/>
        <v>16.73</v>
      </c>
      <c r="O379" s="163" t="str">
        <f t="shared" si="42"/>
        <v/>
      </c>
      <c r="P379" s="127">
        <f t="shared" si="43"/>
        <v>1672.2855000000002</v>
      </c>
      <c r="Q379" s="127" t="e">
        <f t="shared" si="46"/>
        <v>#VALUE!</v>
      </c>
      <c r="R379" s="127" t="e">
        <f t="shared" si="47"/>
        <v>#VALUE!</v>
      </c>
      <c r="S379" s="45" t="str">
        <f t="shared" si="44"/>
        <v>A</v>
      </c>
      <c r="T379" s="45">
        <f t="shared" si="48"/>
        <v>16.73</v>
      </c>
      <c r="U379" s="45">
        <f t="shared" si="45"/>
        <v>42.39</v>
      </c>
      <c r="V379" s="45">
        <f>IF(N379&lt;&gt;0,IF(N379=SVS,0,IF(N379=SVSg,0,IF(N379=Stundenverrechnungssatz!G420,0,IF(N379=Stundenverrechnungssatz!I420,0,IF(N379=Stundenverrechnungssatz!K420,0,IF(N379=Stundenverrechnungssatz!M420,0,1)))))))</f>
        <v>0</v>
      </c>
    </row>
    <row r="380" spans="1:22" s="46" customFormat="1" ht="15" customHeight="1">
      <c r="A380" s="62">
        <v>374</v>
      </c>
      <c r="B380" s="123">
        <v>1</v>
      </c>
      <c r="C380" s="59" t="s">
        <v>747</v>
      </c>
      <c r="D380" s="59"/>
      <c r="E380" s="59" t="s">
        <v>408</v>
      </c>
      <c r="F380" s="59" t="s">
        <v>623</v>
      </c>
      <c r="G380" s="59" t="s">
        <v>773</v>
      </c>
      <c r="H380" s="59" t="s">
        <v>349</v>
      </c>
      <c r="I380" s="61">
        <v>3.92</v>
      </c>
      <c r="J380" s="168"/>
      <c r="K380" s="238" t="s">
        <v>34</v>
      </c>
      <c r="L380" s="161" t="s">
        <v>1009</v>
      </c>
      <c r="M380" s="126">
        <v>257.25</v>
      </c>
      <c r="N380" s="162">
        <f t="shared" si="41"/>
        <v>16.73</v>
      </c>
      <c r="O380" s="163" t="str">
        <f t="shared" si="42"/>
        <v/>
      </c>
      <c r="P380" s="127">
        <f t="shared" si="43"/>
        <v>1008.42</v>
      </c>
      <c r="Q380" s="127" t="e">
        <f t="shared" si="46"/>
        <v>#VALUE!</v>
      </c>
      <c r="R380" s="127" t="e">
        <f t="shared" si="47"/>
        <v>#VALUE!</v>
      </c>
      <c r="S380" s="45" t="str">
        <f t="shared" si="44"/>
        <v>C</v>
      </c>
      <c r="T380" s="45">
        <f t="shared" si="48"/>
        <v>16.73</v>
      </c>
      <c r="U380" s="45">
        <f t="shared" si="45"/>
        <v>0</v>
      </c>
      <c r="V380" s="45">
        <f>IF(N380&lt;&gt;0,IF(N380=SVS,0,IF(N380=SVSg,0,IF(N380=Stundenverrechnungssatz!G421,0,IF(N380=Stundenverrechnungssatz!I421,0,IF(N380=Stundenverrechnungssatz!K421,0,IF(N380=Stundenverrechnungssatz!M421,0,1)))))))</f>
        <v>0</v>
      </c>
    </row>
    <row r="381" spans="1:22" s="46" customFormat="1" ht="15" customHeight="1">
      <c r="A381" s="123">
        <v>375</v>
      </c>
      <c r="B381" s="123">
        <v>1</v>
      </c>
      <c r="C381" s="59" t="s">
        <v>747</v>
      </c>
      <c r="D381" s="59"/>
      <c r="E381" s="59" t="s">
        <v>408</v>
      </c>
      <c r="F381" s="59" t="s">
        <v>774</v>
      </c>
      <c r="G381" s="59" t="s">
        <v>775</v>
      </c>
      <c r="H381" s="59" t="s">
        <v>349</v>
      </c>
      <c r="I381" s="61">
        <v>3.45</v>
      </c>
      <c r="J381" s="168"/>
      <c r="K381" s="238" t="s">
        <v>34</v>
      </c>
      <c r="L381" s="161" t="s">
        <v>1009</v>
      </c>
      <c r="M381" s="126">
        <v>257.25</v>
      </c>
      <c r="N381" s="162">
        <f t="shared" si="41"/>
        <v>16.73</v>
      </c>
      <c r="O381" s="163" t="str">
        <f t="shared" si="42"/>
        <v/>
      </c>
      <c r="P381" s="127">
        <f t="shared" si="43"/>
        <v>887.51250000000005</v>
      </c>
      <c r="Q381" s="127" t="e">
        <f t="shared" si="46"/>
        <v>#VALUE!</v>
      </c>
      <c r="R381" s="127" t="e">
        <f t="shared" si="47"/>
        <v>#VALUE!</v>
      </c>
      <c r="S381" s="45" t="str">
        <f t="shared" si="44"/>
        <v>C</v>
      </c>
      <c r="T381" s="45">
        <f t="shared" si="48"/>
        <v>16.73</v>
      </c>
      <c r="U381" s="45">
        <f t="shared" si="45"/>
        <v>0</v>
      </c>
      <c r="V381" s="45">
        <f>IF(N381&lt;&gt;0,IF(N381=SVS,0,IF(N381=SVSg,0,IF(N381=Stundenverrechnungssatz!G422,0,IF(N381=Stundenverrechnungssatz!I422,0,IF(N381=Stundenverrechnungssatz!K422,0,IF(N381=Stundenverrechnungssatz!M422,0,1)))))))</f>
        <v>0</v>
      </c>
    </row>
    <row r="382" spans="1:22" s="47" customFormat="1" ht="15" customHeight="1">
      <c r="A382" s="62">
        <v>376</v>
      </c>
      <c r="B382" s="123">
        <v>1</v>
      </c>
      <c r="C382" s="59" t="s">
        <v>747</v>
      </c>
      <c r="D382" s="59"/>
      <c r="E382" s="59" t="s">
        <v>408</v>
      </c>
      <c r="F382" s="59" t="s">
        <v>626</v>
      </c>
      <c r="G382" s="59" t="s">
        <v>776</v>
      </c>
      <c r="H382" s="59" t="s">
        <v>349</v>
      </c>
      <c r="I382" s="61">
        <v>7.22</v>
      </c>
      <c r="J382" s="168"/>
      <c r="K382" s="238" t="s">
        <v>34</v>
      </c>
      <c r="L382" s="161" t="s">
        <v>1009</v>
      </c>
      <c r="M382" s="126">
        <v>257.25</v>
      </c>
      <c r="N382" s="162">
        <f t="shared" si="41"/>
        <v>16.73</v>
      </c>
      <c r="O382" s="163" t="str">
        <f t="shared" si="42"/>
        <v/>
      </c>
      <c r="P382" s="127">
        <f t="shared" si="43"/>
        <v>1857.345</v>
      </c>
      <c r="Q382" s="127" t="e">
        <f t="shared" si="46"/>
        <v>#VALUE!</v>
      </c>
      <c r="R382" s="127" t="e">
        <f t="shared" si="47"/>
        <v>#VALUE!</v>
      </c>
      <c r="S382" s="45" t="str">
        <f t="shared" si="44"/>
        <v>C</v>
      </c>
      <c r="T382" s="45">
        <f t="shared" si="48"/>
        <v>16.73</v>
      </c>
      <c r="U382" s="45">
        <f t="shared" si="45"/>
        <v>0</v>
      </c>
      <c r="V382" s="45">
        <f>IF(N382&lt;&gt;0,IF(N382=SVS,0,IF(N382=SVSg,0,IF(N382=Stundenverrechnungssatz!G423,0,IF(N382=Stundenverrechnungssatz!I423,0,IF(N382=Stundenverrechnungssatz!K423,0,IF(N382=Stundenverrechnungssatz!M423,0,1)))))))</f>
        <v>0</v>
      </c>
    </row>
    <row r="383" spans="1:22" s="47" customFormat="1" ht="15" customHeight="1">
      <c r="A383" s="123">
        <v>377</v>
      </c>
      <c r="B383" s="123">
        <v>1</v>
      </c>
      <c r="C383" s="59" t="s">
        <v>747</v>
      </c>
      <c r="D383" s="59"/>
      <c r="E383" s="59" t="s">
        <v>408</v>
      </c>
      <c r="F383" s="59" t="s">
        <v>777</v>
      </c>
      <c r="G383" s="59" t="s">
        <v>778</v>
      </c>
      <c r="H383" s="59" t="s">
        <v>349</v>
      </c>
      <c r="I383" s="61">
        <v>5.27</v>
      </c>
      <c r="J383" s="168"/>
      <c r="K383" s="238" t="s">
        <v>63</v>
      </c>
      <c r="L383" s="161" t="s">
        <v>1007</v>
      </c>
      <c r="M383" s="126">
        <v>51.45</v>
      </c>
      <c r="N383" s="162">
        <f t="shared" si="41"/>
        <v>16.73</v>
      </c>
      <c r="O383" s="163" t="str">
        <f t="shared" si="42"/>
        <v/>
      </c>
      <c r="P383" s="127">
        <f t="shared" si="43"/>
        <v>271.14150000000001</v>
      </c>
      <c r="Q383" s="127" t="e">
        <f t="shared" si="46"/>
        <v>#VALUE!</v>
      </c>
      <c r="R383" s="127" t="e">
        <f t="shared" si="47"/>
        <v>#VALUE!</v>
      </c>
      <c r="S383" s="45" t="str">
        <f t="shared" si="44"/>
        <v>C</v>
      </c>
      <c r="T383" s="45">
        <f t="shared" si="48"/>
        <v>16.73</v>
      </c>
      <c r="U383" s="45">
        <f t="shared" si="45"/>
        <v>0</v>
      </c>
      <c r="V383" s="45">
        <f>IF(N383&lt;&gt;0,IF(N383=SVS,0,IF(N383=SVSg,0,IF(N383=Stundenverrechnungssatz!G424,0,IF(N383=Stundenverrechnungssatz!I424,0,IF(N383=Stundenverrechnungssatz!K424,0,IF(N383=Stundenverrechnungssatz!M424,0,1)))))))</f>
        <v>0</v>
      </c>
    </row>
    <row r="384" spans="1:22" s="47" customFormat="1" ht="15" customHeight="1">
      <c r="A384" s="62">
        <v>378</v>
      </c>
      <c r="B384" s="123">
        <v>1</v>
      </c>
      <c r="C384" s="59" t="s">
        <v>747</v>
      </c>
      <c r="D384" s="59"/>
      <c r="E384" s="59" t="s">
        <v>408</v>
      </c>
      <c r="F384" s="59" t="s">
        <v>628</v>
      </c>
      <c r="G384" s="59" t="s">
        <v>779</v>
      </c>
      <c r="H384" s="59" t="s">
        <v>349</v>
      </c>
      <c r="I384" s="61">
        <v>4.09</v>
      </c>
      <c r="J384" s="168"/>
      <c r="K384" s="238" t="s">
        <v>34</v>
      </c>
      <c r="L384" s="161"/>
      <c r="M384" s="126">
        <v>197.25</v>
      </c>
      <c r="N384" s="162">
        <f t="shared" si="41"/>
        <v>16.73</v>
      </c>
      <c r="O384" s="163" t="str">
        <f t="shared" si="42"/>
        <v/>
      </c>
      <c r="P384" s="127">
        <f t="shared" si="43"/>
        <v>806.75249999999994</v>
      </c>
      <c r="Q384" s="127" t="e">
        <f t="shared" si="46"/>
        <v>#VALUE!</v>
      </c>
      <c r="R384" s="127" t="e">
        <f t="shared" si="47"/>
        <v>#VALUE!</v>
      </c>
      <c r="S384" s="45" t="str">
        <f t="shared" si="44"/>
        <v>C</v>
      </c>
      <c r="T384" s="45">
        <f t="shared" si="48"/>
        <v>16.73</v>
      </c>
      <c r="U384" s="45">
        <f t="shared" si="45"/>
        <v>0</v>
      </c>
      <c r="V384" s="45">
        <f>IF(N384&lt;&gt;0,IF(N384=SVS,0,IF(N384=SVSg,0,IF(N384=Stundenverrechnungssatz!G425,0,IF(N384=Stundenverrechnungssatz!I425,0,IF(N384=Stundenverrechnungssatz!K425,0,IF(N384=Stundenverrechnungssatz!M425,0,1)))))))</f>
        <v>0</v>
      </c>
    </row>
    <row r="385" spans="1:22" s="47" customFormat="1" ht="15" customHeight="1">
      <c r="A385" s="123">
        <v>379</v>
      </c>
      <c r="B385" s="123">
        <v>1</v>
      </c>
      <c r="C385" s="59" t="s">
        <v>747</v>
      </c>
      <c r="D385" s="59"/>
      <c r="E385" s="59" t="s">
        <v>408</v>
      </c>
      <c r="F385" s="59" t="s">
        <v>630</v>
      </c>
      <c r="G385" s="59" t="s">
        <v>779</v>
      </c>
      <c r="H385" s="59" t="s">
        <v>349</v>
      </c>
      <c r="I385" s="61">
        <v>6.93</v>
      </c>
      <c r="J385" s="168"/>
      <c r="K385" s="238" t="s">
        <v>34</v>
      </c>
      <c r="L385" s="161"/>
      <c r="M385" s="126">
        <v>197.25</v>
      </c>
      <c r="N385" s="162">
        <f t="shared" si="41"/>
        <v>16.73</v>
      </c>
      <c r="O385" s="163" t="str">
        <f t="shared" si="42"/>
        <v/>
      </c>
      <c r="P385" s="127">
        <f t="shared" si="43"/>
        <v>1366.9424999999999</v>
      </c>
      <c r="Q385" s="127" t="e">
        <f t="shared" si="46"/>
        <v>#VALUE!</v>
      </c>
      <c r="R385" s="127" t="e">
        <f t="shared" si="47"/>
        <v>#VALUE!</v>
      </c>
      <c r="S385" s="45" t="str">
        <f t="shared" si="44"/>
        <v>C</v>
      </c>
      <c r="T385" s="45">
        <f t="shared" si="48"/>
        <v>16.73</v>
      </c>
      <c r="U385" s="45">
        <f t="shared" si="45"/>
        <v>0</v>
      </c>
      <c r="V385" s="45">
        <f>IF(N385&lt;&gt;0,IF(N385=SVS,0,IF(N385=SVSg,0,IF(N385=Stundenverrechnungssatz!G426,0,IF(N385=Stundenverrechnungssatz!I426,0,IF(N385=Stundenverrechnungssatz!K426,0,IF(N385=Stundenverrechnungssatz!M426,0,1)))))))</f>
        <v>0</v>
      </c>
    </row>
    <row r="386" spans="1:22" s="47" customFormat="1" ht="15" customHeight="1">
      <c r="A386" s="62">
        <v>380</v>
      </c>
      <c r="B386" s="123">
        <v>1</v>
      </c>
      <c r="C386" s="59" t="s">
        <v>747</v>
      </c>
      <c r="D386" s="59"/>
      <c r="E386" s="59" t="s">
        <v>408</v>
      </c>
      <c r="F386" s="59" t="s">
        <v>632</v>
      </c>
      <c r="G386" s="59" t="s">
        <v>780</v>
      </c>
      <c r="H386" s="59" t="s">
        <v>349</v>
      </c>
      <c r="I386" s="61">
        <v>13.61</v>
      </c>
      <c r="J386" s="168"/>
      <c r="K386" s="238" t="s">
        <v>34</v>
      </c>
      <c r="L386" s="161"/>
      <c r="M386" s="126">
        <v>197.25</v>
      </c>
      <c r="N386" s="162">
        <f t="shared" si="41"/>
        <v>16.73</v>
      </c>
      <c r="O386" s="163" t="str">
        <f t="shared" si="42"/>
        <v/>
      </c>
      <c r="P386" s="127">
        <f t="shared" si="43"/>
        <v>2684.5724999999998</v>
      </c>
      <c r="Q386" s="127" t="e">
        <f t="shared" si="46"/>
        <v>#VALUE!</v>
      </c>
      <c r="R386" s="127" t="e">
        <f t="shared" si="47"/>
        <v>#VALUE!</v>
      </c>
      <c r="S386" s="45" t="str">
        <f t="shared" si="44"/>
        <v>C</v>
      </c>
      <c r="T386" s="45">
        <f t="shared" si="48"/>
        <v>16.73</v>
      </c>
      <c r="U386" s="45">
        <f t="shared" si="45"/>
        <v>0</v>
      </c>
      <c r="V386" s="45">
        <f>IF(N386&lt;&gt;0,IF(N386=SVS,0,IF(N386=SVSg,0,IF(N386=Stundenverrechnungssatz!G427,0,IF(N386=Stundenverrechnungssatz!I427,0,IF(N386=Stundenverrechnungssatz!K427,0,IF(N386=Stundenverrechnungssatz!M427,0,1)))))))</f>
        <v>0</v>
      </c>
    </row>
    <row r="387" spans="1:22" s="46" customFormat="1" ht="15" customHeight="1">
      <c r="A387" s="123">
        <v>381</v>
      </c>
      <c r="B387" s="123">
        <v>1</v>
      </c>
      <c r="C387" s="59" t="s">
        <v>747</v>
      </c>
      <c r="D387" s="59"/>
      <c r="E387" s="59" t="s">
        <v>408</v>
      </c>
      <c r="F387" s="59" t="s">
        <v>634</v>
      </c>
      <c r="G387" s="59" t="s">
        <v>781</v>
      </c>
      <c r="H387" s="59" t="s">
        <v>349</v>
      </c>
      <c r="I387" s="61">
        <v>9.11</v>
      </c>
      <c r="J387" s="168"/>
      <c r="K387" s="238" t="s">
        <v>34</v>
      </c>
      <c r="L387" s="161"/>
      <c r="M387" s="126">
        <v>197.25</v>
      </c>
      <c r="N387" s="162">
        <f t="shared" si="41"/>
        <v>16.73</v>
      </c>
      <c r="O387" s="163" t="str">
        <f t="shared" si="42"/>
        <v/>
      </c>
      <c r="P387" s="127">
        <f t="shared" si="43"/>
        <v>1796.9475</v>
      </c>
      <c r="Q387" s="127" t="e">
        <f t="shared" si="46"/>
        <v>#VALUE!</v>
      </c>
      <c r="R387" s="127" t="e">
        <f t="shared" si="47"/>
        <v>#VALUE!</v>
      </c>
      <c r="S387" s="45" t="str">
        <f t="shared" si="44"/>
        <v>C</v>
      </c>
      <c r="T387" s="45">
        <f t="shared" si="48"/>
        <v>16.73</v>
      </c>
      <c r="U387" s="45">
        <f t="shared" si="45"/>
        <v>0</v>
      </c>
      <c r="V387" s="45">
        <f>IF(N387&lt;&gt;0,IF(N387=SVS,0,IF(N387=SVSg,0,IF(N387=Stundenverrechnungssatz!G428,0,IF(N387=Stundenverrechnungssatz!I428,0,IF(N387=Stundenverrechnungssatz!K428,0,IF(N387=Stundenverrechnungssatz!M428,0,1)))))))</f>
        <v>0</v>
      </c>
    </row>
    <row r="388" spans="1:22" s="46" customFormat="1" ht="15" customHeight="1">
      <c r="A388" s="62">
        <v>382</v>
      </c>
      <c r="B388" s="123">
        <v>1</v>
      </c>
      <c r="C388" s="59" t="s">
        <v>747</v>
      </c>
      <c r="D388" s="59"/>
      <c r="E388" s="59" t="s">
        <v>408</v>
      </c>
      <c r="F388" s="59" t="s">
        <v>636</v>
      </c>
      <c r="G388" s="59" t="s">
        <v>781</v>
      </c>
      <c r="H388" s="59" t="s">
        <v>349</v>
      </c>
      <c r="I388" s="61">
        <v>5.8</v>
      </c>
      <c r="J388" s="168"/>
      <c r="K388" s="238" t="s">
        <v>34</v>
      </c>
      <c r="L388" s="161"/>
      <c r="M388" s="126">
        <v>197.25</v>
      </c>
      <c r="N388" s="162">
        <f t="shared" si="41"/>
        <v>16.73</v>
      </c>
      <c r="O388" s="163" t="str">
        <f t="shared" si="42"/>
        <v/>
      </c>
      <c r="P388" s="127">
        <f t="shared" si="43"/>
        <v>1144.05</v>
      </c>
      <c r="Q388" s="127" t="e">
        <f t="shared" si="46"/>
        <v>#VALUE!</v>
      </c>
      <c r="R388" s="127" t="e">
        <f t="shared" si="47"/>
        <v>#VALUE!</v>
      </c>
      <c r="S388" s="45" t="str">
        <f t="shared" si="44"/>
        <v>C</v>
      </c>
      <c r="T388" s="45">
        <f t="shared" si="48"/>
        <v>16.73</v>
      </c>
      <c r="U388" s="45">
        <f t="shared" si="45"/>
        <v>0</v>
      </c>
      <c r="V388" s="45">
        <f>IF(N388&lt;&gt;0,IF(N388=SVS,0,IF(N388=SVSg,0,IF(N388=Stundenverrechnungssatz!G429,0,IF(N388=Stundenverrechnungssatz!I429,0,IF(N388=Stundenverrechnungssatz!K429,0,IF(N388=Stundenverrechnungssatz!M429,0,1)))))))</f>
        <v>0</v>
      </c>
    </row>
    <row r="389" spans="1:22" s="47" customFormat="1" ht="15" customHeight="1">
      <c r="A389" s="123">
        <v>383</v>
      </c>
      <c r="B389" s="123">
        <v>1</v>
      </c>
      <c r="C389" s="59" t="s">
        <v>747</v>
      </c>
      <c r="D389" s="59"/>
      <c r="E389" s="59" t="s">
        <v>408</v>
      </c>
      <c r="F389" s="59" t="s">
        <v>638</v>
      </c>
      <c r="G389" s="59" t="s">
        <v>782</v>
      </c>
      <c r="H389" s="59" t="s">
        <v>349</v>
      </c>
      <c r="I389" s="61">
        <v>16.13</v>
      </c>
      <c r="J389" s="168"/>
      <c r="K389" s="238" t="s">
        <v>34</v>
      </c>
      <c r="L389" s="161"/>
      <c r="M389" s="126">
        <v>197.25</v>
      </c>
      <c r="N389" s="162">
        <f t="shared" si="41"/>
        <v>16.73</v>
      </c>
      <c r="O389" s="163" t="str">
        <f t="shared" si="42"/>
        <v/>
      </c>
      <c r="P389" s="127">
        <f t="shared" si="43"/>
        <v>3181.6424999999999</v>
      </c>
      <c r="Q389" s="127" t="e">
        <f t="shared" si="46"/>
        <v>#VALUE!</v>
      </c>
      <c r="R389" s="127" t="e">
        <f t="shared" si="47"/>
        <v>#VALUE!</v>
      </c>
      <c r="S389" s="45" t="str">
        <f t="shared" si="44"/>
        <v>C</v>
      </c>
      <c r="T389" s="45">
        <f t="shared" si="48"/>
        <v>16.73</v>
      </c>
      <c r="U389" s="45">
        <f t="shared" si="45"/>
        <v>0</v>
      </c>
      <c r="V389" s="45">
        <f>IF(N389&lt;&gt;0,IF(N389=SVS,0,IF(N389=SVSg,0,IF(N389=Stundenverrechnungssatz!G430,0,IF(N389=Stundenverrechnungssatz!I430,0,IF(N389=Stundenverrechnungssatz!K430,0,IF(N389=Stundenverrechnungssatz!M430,0,1)))))))</f>
        <v>0</v>
      </c>
    </row>
    <row r="390" spans="1:22" s="47" customFormat="1" ht="15" customHeight="1">
      <c r="A390" s="62">
        <v>384</v>
      </c>
      <c r="B390" s="123">
        <v>1</v>
      </c>
      <c r="C390" s="59" t="s">
        <v>747</v>
      </c>
      <c r="D390" s="59"/>
      <c r="E390" s="59" t="s">
        <v>408</v>
      </c>
      <c r="F390" s="59" t="s">
        <v>641</v>
      </c>
      <c r="G390" s="59" t="s">
        <v>627</v>
      </c>
      <c r="H390" s="59" t="s">
        <v>625</v>
      </c>
      <c r="I390" s="61">
        <v>16.489999999999998</v>
      </c>
      <c r="J390" s="168" t="s">
        <v>1005</v>
      </c>
      <c r="K390" s="238" t="s">
        <v>33</v>
      </c>
      <c r="L390" s="161"/>
      <c r="M390" s="126">
        <v>39.450000000000003</v>
      </c>
      <c r="N390" s="162">
        <f t="shared" si="41"/>
        <v>16.73</v>
      </c>
      <c r="O390" s="163" t="str">
        <f t="shared" si="42"/>
        <v/>
      </c>
      <c r="P390" s="127">
        <f t="shared" si="43"/>
        <v>650.53049999999996</v>
      </c>
      <c r="Q390" s="127" t="e">
        <f t="shared" si="46"/>
        <v>#VALUE!</v>
      </c>
      <c r="R390" s="127" t="e">
        <f t="shared" si="47"/>
        <v>#VALUE!</v>
      </c>
      <c r="S390" s="45" t="str">
        <f t="shared" si="44"/>
        <v>A</v>
      </c>
      <c r="T390" s="45">
        <f t="shared" si="48"/>
        <v>16.73</v>
      </c>
      <c r="U390" s="45">
        <f t="shared" si="45"/>
        <v>16.489999999999998</v>
      </c>
      <c r="V390" s="45">
        <f>IF(N390&lt;&gt;0,IF(N390=SVS,0,IF(N390=SVSg,0,IF(N390=Stundenverrechnungssatz!G431,0,IF(N390=Stundenverrechnungssatz!I431,0,IF(N390=Stundenverrechnungssatz!K431,0,IF(N390=Stundenverrechnungssatz!M431,0,1)))))))</f>
        <v>0</v>
      </c>
    </row>
    <row r="391" spans="1:22" s="47" customFormat="1" ht="15" customHeight="1">
      <c r="A391" s="123">
        <v>385</v>
      </c>
      <c r="B391" s="123">
        <v>1</v>
      </c>
      <c r="C391" s="59" t="s">
        <v>747</v>
      </c>
      <c r="D391" s="59"/>
      <c r="E391" s="59" t="s">
        <v>408</v>
      </c>
      <c r="F391" s="59" t="s">
        <v>643</v>
      </c>
      <c r="G391" s="59" t="s">
        <v>627</v>
      </c>
      <c r="H391" s="59" t="s">
        <v>625</v>
      </c>
      <c r="I391" s="61">
        <v>16.28</v>
      </c>
      <c r="J391" s="168" t="s">
        <v>1005</v>
      </c>
      <c r="K391" s="238" t="s">
        <v>33</v>
      </c>
      <c r="L391" s="161"/>
      <c r="M391" s="126">
        <v>39.450000000000003</v>
      </c>
      <c r="N391" s="162">
        <f t="shared" ref="N391:N454" si="49">SVS</f>
        <v>16.73</v>
      </c>
      <c r="O391" s="163" t="str">
        <f t="shared" ref="O391:O454" si="50">IF(VLOOKUP(K391,Vorgaben,4,FALSE)=0,"",VLOOKUP(K391,Vorgaben,4,FALSE))</f>
        <v/>
      </c>
      <c r="P391" s="127">
        <f t="shared" ref="P391:P454" si="51">I391*M391</f>
        <v>642.24600000000009</v>
      </c>
      <c r="Q391" s="127" t="e">
        <f t="shared" si="46"/>
        <v>#VALUE!</v>
      </c>
      <c r="R391" s="127" t="e">
        <f t="shared" si="47"/>
        <v>#VALUE!</v>
      </c>
      <c r="S391" s="45" t="str">
        <f t="shared" ref="S391:S454" si="52">LEFT(K391,1)</f>
        <v>A</v>
      </c>
      <c r="T391" s="45">
        <f t="shared" si="48"/>
        <v>16.73</v>
      </c>
      <c r="U391" s="45">
        <f t="shared" ref="U391:U454" si="53">IF(J391="x",I391,0)</f>
        <v>16.28</v>
      </c>
      <c r="V391" s="45">
        <f>IF(N391&lt;&gt;0,IF(N391=SVS,0,IF(N391=SVSg,0,IF(N391=Stundenverrechnungssatz!G432,0,IF(N391=Stundenverrechnungssatz!I432,0,IF(N391=Stundenverrechnungssatz!K432,0,IF(N391=Stundenverrechnungssatz!M432,0,1)))))))</f>
        <v>0</v>
      </c>
    </row>
    <row r="392" spans="1:22" s="47" customFormat="1" ht="15" customHeight="1">
      <c r="A392" s="62">
        <v>386</v>
      </c>
      <c r="B392" s="123">
        <v>1</v>
      </c>
      <c r="C392" s="59" t="s">
        <v>747</v>
      </c>
      <c r="D392" s="59"/>
      <c r="E392" s="59" t="s">
        <v>408</v>
      </c>
      <c r="F392" s="59" t="s">
        <v>645</v>
      </c>
      <c r="G392" s="59" t="s">
        <v>783</v>
      </c>
      <c r="H392" s="59" t="s">
        <v>625</v>
      </c>
      <c r="I392" s="61">
        <v>24.45</v>
      </c>
      <c r="J392" s="168" t="s">
        <v>1005</v>
      </c>
      <c r="K392" s="238" t="s">
        <v>33</v>
      </c>
      <c r="L392" s="161"/>
      <c r="M392" s="126">
        <v>39.450000000000003</v>
      </c>
      <c r="N392" s="162">
        <f t="shared" si="49"/>
        <v>16.73</v>
      </c>
      <c r="O392" s="163" t="str">
        <f t="shared" si="50"/>
        <v/>
      </c>
      <c r="P392" s="127">
        <f t="shared" si="51"/>
        <v>964.55250000000001</v>
      </c>
      <c r="Q392" s="127" t="e">
        <f t="shared" ref="Q392:Q455" si="54">P392/O392</f>
        <v>#VALUE!</v>
      </c>
      <c r="R392" s="127" t="e">
        <f t="shared" ref="R392:R455" si="55">Q392*N392</f>
        <v>#VALUE!</v>
      </c>
      <c r="S392" s="45" t="str">
        <f t="shared" si="52"/>
        <v>A</v>
      </c>
      <c r="T392" s="45">
        <f t="shared" ref="T392:T455" si="56">IF(N392=SVS,N392,"")</f>
        <v>16.73</v>
      </c>
      <c r="U392" s="45">
        <f t="shared" si="53"/>
        <v>24.45</v>
      </c>
      <c r="V392" s="45">
        <f>IF(N392&lt;&gt;0,IF(N392=SVS,0,IF(N392=SVSg,0,IF(N392=Stundenverrechnungssatz!G433,0,IF(N392=Stundenverrechnungssatz!I433,0,IF(N392=Stundenverrechnungssatz!K433,0,IF(N392=Stundenverrechnungssatz!M433,0,1)))))))</f>
        <v>0</v>
      </c>
    </row>
    <row r="393" spans="1:22" s="47" customFormat="1" ht="15" customHeight="1">
      <c r="A393" s="123">
        <v>387</v>
      </c>
      <c r="B393" s="123">
        <v>1</v>
      </c>
      <c r="C393" s="59" t="s">
        <v>747</v>
      </c>
      <c r="D393" s="59"/>
      <c r="E393" s="59" t="s">
        <v>408</v>
      </c>
      <c r="F393" s="59" t="s">
        <v>647</v>
      </c>
      <c r="G393" s="59" t="s">
        <v>784</v>
      </c>
      <c r="H393" s="59" t="s">
        <v>455</v>
      </c>
      <c r="I393" s="61">
        <v>48.88</v>
      </c>
      <c r="J393" s="168" t="s">
        <v>1005</v>
      </c>
      <c r="K393" s="238" t="s">
        <v>33</v>
      </c>
      <c r="L393" s="161"/>
      <c r="M393" s="126">
        <v>39.450000000000003</v>
      </c>
      <c r="N393" s="162">
        <f t="shared" si="49"/>
        <v>16.73</v>
      </c>
      <c r="O393" s="163" t="str">
        <f t="shared" si="50"/>
        <v/>
      </c>
      <c r="P393" s="127">
        <f t="shared" si="51"/>
        <v>1928.3160000000003</v>
      </c>
      <c r="Q393" s="127" t="e">
        <f t="shared" si="54"/>
        <v>#VALUE!</v>
      </c>
      <c r="R393" s="127" t="e">
        <f t="shared" si="55"/>
        <v>#VALUE!</v>
      </c>
      <c r="S393" s="45" t="str">
        <f t="shared" si="52"/>
        <v>A</v>
      </c>
      <c r="T393" s="45">
        <f t="shared" si="56"/>
        <v>16.73</v>
      </c>
      <c r="U393" s="45">
        <f t="shared" si="53"/>
        <v>48.88</v>
      </c>
      <c r="V393" s="45">
        <f>IF(N393&lt;&gt;0,IF(N393=SVS,0,IF(N393=SVSg,0,IF(N393=Stundenverrechnungssatz!G434,0,IF(N393=Stundenverrechnungssatz!I434,0,IF(N393=Stundenverrechnungssatz!K434,0,IF(N393=Stundenverrechnungssatz!M434,0,1)))))))</f>
        <v>0</v>
      </c>
    </row>
    <row r="394" spans="1:22" s="47" customFormat="1" ht="15" customHeight="1">
      <c r="A394" s="62">
        <v>388</v>
      </c>
      <c r="B394" s="123">
        <v>1</v>
      </c>
      <c r="C394" s="59" t="s">
        <v>747</v>
      </c>
      <c r="D394" s="59"/>
      <c r="E394" s="59" t="s">
        <v>408</v>
      </c>
      <c r="F394" s="59" t="s">
        <v>650</v>
      </c>
      <c r="G394" s="59" t="s">
        <v>758</v>
      </c>
      <c r="H394" s="59" t="s">
        <v>455</v>
      </c>
      <c r="I394" s="61">
        <v>48.84</v>
      </c>
      <c r="J394" s="168" t="s">
        <v>1005</v>
      </c>
      <c r="K394" s="238" t="s">
        <v>32</v>
      </c>
      <c r="L394" s="161"/>
      <c r="M394" s="126">
        <v>98.63</v>
      </c>
      <c r="N394" s="162">
        <f t="shared" si="49"/>
        <v>16.73</v>
      </c>
      <c r="O394" s="163" t="str">
        <f t="shared" si="50"/>
        <v/>
      </c>
      <c r="P394" s="127">
        <f t="shared" si="51"/>
        <v>4817.0892000000003</v>
      </c>
      <c r="Q394" s="127" t="e">
        <f t="shared" si="54"/>
        <v>#VALUE!</v>
      </c>
      <c r="R394" s="127" t="e">
        <f t="shared" si="55"/>
        <v>#VALUE!</v>
      </c>
      <c r="S394" s="45" t="str">
        <f t="shared" si="52"/>
        <v>B</v>
      </c>
      <c r="T394" s="45">
        <f t="shared" si="56"/>
        <v>16.73</v>
      </c>
      <c r="U394" s="45">
        <f t="shared" si="53"/>
        <v>48.84</v>
      </c>
      <c r="V394" s="45">
        <f>IF(N394&lt;&gt;0,IF(N394=SVS,0,IF(N394=SVSg,0,IF(N394=Stundenverrechnungssatz!G435,0,IF(N394=Stundenverrechnungssatz!I435,0,IF(N394=Stundenverrechnungssatz!K435,0,IF(N394=Stundenverrechnungssatz!M435,0,1)))))))</f>
        <v>0</v>
      </c>
    </row>
    <row r="395" spans="1:22" s="47" customFormat="1" ht="15" customHeight="1">
      <c r="A395" s="123">
        <v>389</v>
      </c>
      <c r="B395" s="123">
        <v>1</v>
      </c>
      <c r="C395" s="59" t="s">
        <v>747</v>
      </c>
      <c r="D395" s="59"/>
      <c r="E395" s="59" t="s">
        <v>408</v>
      </c>
      <c r="F395" s="59" t="s">
        <v>652</v>
      </c>
      <c r="G395" s="59" t="s">
        <v>785</v>
      </c>
      <c r="H395" s="59" t="s">
        <v>455</v>
      </c>
      <c r="I395" s="61">
        <v>24.01</v>
      </c>
      <c r="J395" s="168" t="s">
        <v>1005</v>
      </c>
      <c r="K395" s="238" t="s">
        <v>82</v>
      </c>
      <c r="L395" s="161"/>
      <c r="M395" s="126">
        <v>39.450000000000003</v>
      </c>
      <c r="N395" s="162">
        <f t="shared" si="49"/>
        <v>16.73</v>
      </c>
      <c r="O395" s="163" t="str">
        <f t="shared" si="50"/>
        <v/>
      </c>
      <c r="P395" s="127">
        <f t="shared" si="51"/>
        <v>947.19450000000018</v>
      </c>
      <c r="Q395" s="127" t="e">
        <f t="shared" si="54"/>
        <v>#VALUE!</v>
      </c>
      <c r="R395" s="127" t="e">
        <f t="shared" si="55"/>
        <v>#VALUE!</v>
      </c>
      <c r="S395" s="45" t="str">
        <f t="shared" si="52"/>
        <v>H</v>
      </c>
      <c r="T395" s="45">
        <f t="shared" si="56"/>
        <v>16.73</v>
      </c>
      <c r="U395" s="45">
        <f t="shared" si="53"/>
        <v>24.01</v>
      </c>
      <c r="V395" s="45">
        <f>IF(N395&lt;&gt;0,IF(N395=SVS,0,IF(N395=SVSg,0,IF(N395=Stundenverrechnungssatz!G436,0,IF(N395=Stundenverrechnungssatz!I436,0,IF(N395=Stundenverrechnungssatz!K436,0,IF(N395=Stundenverrechnungssatz!M436,0,1)))))))</f>
        <v>0</v>
      </c>
    </row>
    <row r="396" spans="1:22" s="47" customFormat="1" ht="15" customHeight="1">
      <c r="A396" s="62">
        <v>390</v>
      </c>
      <c r="B396" s="123">
        <v>1</v>
      </c>
      <c r="C396" s="59" t="s">
        <v>747</v>
      </c>
      <c r="D396" s="59"/>
      <c r="E396" s="59" t="s">
        <v>408</v>
      </c>
      <c r="F396" s="59" t="s">
        <v>655</v>
      </c>
      <c r="G396" s="59" t="s">
        <v>786</v>
      </c>
      <c r="H396" s="59" t="s">
        <v>455</v>
      </c>
      <c r="I396" s="61">
        <v>24.19</v>
      </c>
      <c r="J396" s="168" t="s">
        <v>1005</v>
      </c>
      <c r="K396" s="238" t="s">
        <v>33</v>
      </c>
      <c r="L396" s="161"/>
      <c r="M396" s="126">
        <v>39.450000000000003</v>
      </c>
      <c r="N396" s="162">
        <f t="shared" si="49"/>
        <v>16.73</v>
      </c>
      <c r="O396" s="163" t="str">
        <f t="shared" si="50"/>
        <v/>
      </c>
      <c r="P396" s="127">
        <f t="shared" si="51"/>
        <v>954.29550000000017</v>
      </c>
      <c r="Q396" s="127" t="e">
        <f t="shared" si="54"/>
        <v>#VALUE!</v>
      </c>
      <c r="R396" s="127" t="e">
        <f t="shared" si="55"/>
        <v>#VALUE!</v>
      </c>
      <c r="S396" s="45" t="str">
        <f t="shared" si="52"/>
        <v>A</v>
      </c>
      <c r="T396" s="45">
        <f t="shared" si="56"/>
        <v>16.73</v>
      </c>
      <c r="U396" s="45">
        <f t="shared" si="53"/>
        <v>24.19</v>
      </c>
      <c r="V396" s="45">
        <f>IF(N396&lt;&gt;0,IF(N396=SVS,0,IF(N396=SVSg,0,IF(N396=Stundenverrechnungssatz!G437,0,IF(N396=Stundenverrechnungssatz!I437,0,IF(N396=Stundenverrechnungssatz!K437,0,IF(N396=Stundenverrechnungssatz!M437,0,1)))))))</f>
        <v>0</v>
      </c>
    </row>
    <row r="397" spans="1:22" s="47" customFormat="1" ht="15" customHeight="1">
      <c r="A397" s="123">
        <v>391</v>
      </c>
      <c r="B397" s="123">
        <v>1</v>
      </c>
      <c r="C397" s="59" t="s">
        <v>747</v>
      </c>
      <c r="D397" s="59"/>
      <c r="E397" s="59" t="s">
        <v>408</v>
      </c>
      <c r="F397" s="59" t="s">
        <v>657</v>
      </c>
      <c r="G397" s="59" t="s">
        <v>758</v>
      </c>
      <c r="H397" s="59" t="s">
        <v>455</v>
      </c>
      <c r="I397" s="61">
        <v>49.97</v>
      </c>
      <c r="J397" s="168" t="s">
        <v>1005</v>
      </c>
      <c r="K397" s="238" t="s">
        <v>32</v>
      </c>
      <c r="L397" s="161"/>
      <c r="M397" s="126">
        <v>98.63</v>
      </c>
      <c r="N397" s="162">
        <f t="shared" si="49"/>
        <v>16.73</v>
      </c>
      <c r="O397" s="163" t="str">
        <f t="shared" si="50"/>
        <v/>
      </c>
      <c r="P397" s="127">
        <f t="shared" si="51"/>
        <v>4928.5410999999995</v>
      </c>
      <c r="Q397" s="127" t="e">
        <f t="shared" si="54"/>
        <v>#VALUE!</v>
      </c>
      <c r="R397" s="127" t="e">
        <f t="shared" si="55"/>
        <v>#VALUE!</v>
      </c>
      <c r="S397" s="45" t="str">
        <f t="shared" si="52"/>
        <v>B</v>
      </c>
      <c r="T397" s="45">
        <f t="shared" si="56"/>
        <v>16.73</v>
      </c>
      <c r="U397" s="45">
        <f t="shared" si="53"/>
        <v>49.97</v>
      </c>
      <c r="V397" s="45">
        <f>IF(N397&lt;&gt;0,IF(N397=SVS,0,IF(N397=SVSg,0,IF(N397=Stundenverrechnungssatz!G438,0,IF(N397=Stundenverrechnungssatz!I438,0,IF(N397=Stundenverrechnungssatz!K438,0,IF(N397=Stundenverrechnungssatz!M438,0,1)))))))</f>
        <v>0</v>
      </c>
    </row>
    <row r="398" spans="1:22" s="47" customFormat="1" ht="15" customHeight="1">
      <c r="A398" s="62">
        <v>392</v>
      </c>
      <c r="B398" s="123">
        <v>1</v>
      </c>
      <c r="C398" s="59" t="s">
        <v>747</v>
      </c>
      <c r="D398" s="59"/>
      <c r="E398" s="59" t="s">
        <v>408</v>
      </c>
      <c r="F398" s="59" t="s">
        <v>659</v>
      </c>
      <c r="G398" s="59" t="s">
        <v>758</v>
      </c>
      <c r="H398" s="59" t="s">
        <v>455</v>
      </c>
      <c r="I398" s="61">
        <v>49.97</v>
      </c>
      <c r="J398" s="168" t="s">
        <v>1005</v>
      </c>
      <c r="K398" s="238" t="s">
        <v>32</v>
      </c>
      <c r="L398" s="161"/>
      <c r="M398" s="126">
        <v>98.63</v>
      </c>
      <c r="N398" s="162">
        <f t="shared" si="49"/>
        <v>16.73</v>
      </c>
      <c r="O398" s="163" t="str">
        <f t="shared" si="50"/>
        <v/>
      </c>
      <c r="P398" s="127">
        <f t="shared" si="51"/>
        <v>4928.5410999999995</v>
      </c>
      <c r="Q398" s="127" t="e">
        <f t="shared" si="54"/>
        <v>#VALUE!</v>
      </c>
      <c r="R398" s="127" t="e">
        <f t="shared" si="55"/>
        <v>#VALUE!</v>
      </c>
      <c r="S398" s="45" t="str">
        <f t="shared" si="52"/>
        <v>B</v>
      </c>
      <c r="T398" s="45">
        <f t="shared" si="56"/>
        <v>16.73</v>
      </c>
      <c r="U398" s="45">
        <f t="shared" si="53"/>
        <v>49.97</v>
      </c>
      <c r="V398" s="45">
        <f>IF(N398&lt;&gt;0,IF(N398=SVS,0,IF(N398=SVSg,0,IF(N398=Stundenverrechnungssatz!G439,0,IF(N398=Stundenverrechnungssatz!I439,0,IF(N398=Stundenverrechnungssatz!K439,0,IF(N398=Stundenverrechnungssatz!M439,0,1)))))))</f>
        <v>0</v>
      </c>
    </row>
    <row r="399" spans="1:22" s="46" customFormat="1" ht="15" customHeight="1">
      <c r="A399" s="123">
        <v>393</v>
      </c>
      <c r="B399" s="123">
        <v>1</v>
      </c>
      <c r="C399" s="59" t="s">
        <v>747</v>
      </c>
      <c r="D399" s="59"/>
      <c r="E399" s="59" t="s">
        <v>408</v>
      </c>
      <c r="F399" s="59" t="s">
        <v>661</v>
      </c>
      <c r="G399" s="59" t="s">
        <v>758</v>
      </c>
      <c r="H399" s="59" t="s">
        <v>455</v>
      </c>
      <c r="I399" s="61">
        <v>49.96</v>
      </c>
      <c r="J399" s="168" t="s">
        <v>1005</v>
      </c>
      <c r="K399" s="238" t="s">
        <v>32</v>
      </c>
      <c r="L399" s="161"/>
      <c r="M399" s="126">
        <v>98.63</v>
      </c>
      <c r="N399" s="162">
        <f t="shared" si="49"/>
        <v>16.73</v>
      </c>
      <c r="O399" s="163" t="str">
        <f t="shared" si="50"/>
        <v/>
      </c>
      <c r="P399" s="127">
        <f t="shared" si="51"/>
        <v>4927.5547999999999</v>
      </c>
      <c r="Q399" s="127" t="e">
        <f t="shared" si="54"/>
        <v>#VALUE!</v>
      </c>
      <c r="R399" s="127" t="e">
        <f t="shared" si="55"/>
        <v>#VALUE!</v>
      </c>
      <c r="S399" s="45" t="str">
        <f t="shared" si="52"/>
        <v>B</v>
      </c>
      <c r="T399" s="45">
        <f t="shared" si="56"/>
        <v>16.73</v>
      </c>
      <c r="U399" s="45">
        <f t="shared" si="53"/>
        <v>49.96</v>
      </c>
      <c r="V399" s="45">
        <f>IF(N399&lt;&gt;0,IF(N399=SVS,0,IF(N399=SVSg,0,IF(N399=Stundenverrechnungssatz!G440,0,IF(N399=Stundenverrechnungssatz!I440,0,IF(N399=Stundenverrechnungssatz!K440,0,IF(N399=Stundenverrechnungssatz!M440,0,1)))))))</f>
        <v>0</v>
      </c>
    </row>
    <row r="400" spans="1:22" s="46" customFormat="1" ht="15" customHeight="1">
      <c r="A400" s="62">
        <v>394</v>
      </c>
      <c r="B400" s="123">
        <v>1</v>
      </c>
      <c r="C400" s="59" t="s">
        <v>747</v>
      </c>
      <c r="D400" s="59"/>
      <c r="E400" s="59" t="s">
        <v>408</v>
      </c>
      <c r="F400" s="59" t="s">
        <v>662</v>
      </c>
      <c r="G400" s="59" t="s">
        <v>758</v>
      </c>
      <c r="H400" s="59" t="s">
        <v>455</v>
      </c>
      <c r="I400" s="61">
        <v>50.11</v>
      </c>
      <c r="J400" s="168" t="s">
        <v>1005</v>
      </c>
      <c r="K400" s="238" t="s">
        <v>32</v>
      </c>
      <c r="L400" s="161"/>
      <c r="M400" s="126">
        <v>98.63</v>
      </c>
      <c r="N400" s="162">
        <f t="shared" si="49"/>
        <v>16.73</v>
      </c>
      <c r="O400" s="163" t="str">
        <f t="shared" si="50"/>
        <v/>
      </c>
      <c r="P400" s="127">
        <f t="shared" si="51"/>
        <v>4942.3492999999999</v>
      </c>
      <c r="Q400" s="127" t="e">
        <f t="shared" si="54"/>
        <v>#VALUE!</v>
      </c>
      <c r="R400" s="127" t="e">
        <f t="shared" si="55"/>
        <v>#VALUE!</v>
      </c>
      <c r="S400" s="45" t="str">
        <f t="shared" si="52"/>
        <v>B</v>
      </c>
      <c r="T400" s="45">
        <f t="shared" si="56"/>
        <v>16.73</v>
      </c>
      <c r="U400" s="45">
        <f t="shared" si="53"/>
        <v>50.11</v>
      </c>
      <c r="V400" s="45">
        <f>IF(N400&lt;&gt;0,IF(N400=SVS,0,IF(N400=SVSg,0,IF(N400=Stundenverrechnungssatz!G441,0,IF(N400=Stundenverrechnungssatz!I441,0,IF(N400=Stundenverrechnungssatz!K441,0,IF(N400=Stundenverrechnungssatz!M441,0,1)))))))</f>
        <v>0</v>
      </c>
    </row>
    <row r="401" spans="1:22" s="47" customFormat="1" ht="15" customHeight="1">
      <c r="A401" s="123">
        <v>395</v>
      </c>
      <c r="B401" s="123">
        <v>1</v>
      </c>
      <c r="C401" s="59" t="s">
        <v>747</v>
      </c>
      <c r="D401" s="59"/>
      <c r="E401" s="59" t="s">
        <v>408</v>
      </c>
      <c r="F401" s="59" t="s">
        <v>665</v>
      </c>
      <c r="G401" s="59" t="s">
        <v>787</v>
      </c>
      <c r="H401" s="59" t="s">
        <v>625</v>
      </c>
      <c r="I401" s="61">
        <v>24.31</v>
      </c>
      <c r="J401" s="168" t="s">
        <v>1005</v>
      </c>
      <c r="K401" s="238" t="s">
        <v>33</v>
      </c>
      <c r="L401" s="161" t="s">
        <v>1007</v>
      </c>
      <c r="M401" s="126">
        <v>51.45</v>
      </c>
      <c r="N401" s="162">
        <f t="shared" si="49"/>
        <v>16.73</v>
      </c>
      <c r="O401" s="163" t="str">
        <f t="shared" si="50"/>
        <v/>
      </c>
      <c r="P401" s="127">
        <f t="shared" si="51"/>
        <v>1250.7494999999999</v>
      </c>
      <c r="Q401" s="127" t="e">
        <f t="shared" si="54"/>
        <v>#VALUE!</v>
      </c>
      <c r="R401" s="127" t="e">
        <f t="shared" si="55"/>
        <v>#VALUE!</v>
      </c>
      <c r="S401" s="45" t="str">
        <f t="shared" si="52"/>
        <v>A</v>
      </c>
      <c r="T401" s="45">
        <f t="shared" si="56"/>
        <v>16.73</v>
      </c>
      <c r="U401" s="45">
        <f t="shared" si="53"/>
        <v>24.31</v>
      </c>
      <c r="V401" s="45">
        <f>IF(N401&lt;&gt;0,IF(N401=SVS,0,IF(N401=SVSg,0,IF(N401=Stundenverrechnungssatz!G442,0,IF(N401=Stundenverrechnungssatz!I442,0,IF(N401=Stundenverrechnungssatz!K442,0,IF(N401=Stundenverrechnungssatz!M442,0,1)))))))</f>
        <v>0</v>
      </c>
    </row>
    <row r="402" spans="1:22" s="47" customFormat="1" ht="15" customHeight="1">
      <c r="A402" s="62">
        <v>396</v>
      </c>
      <c r="B402" s="123">
        <v>1</v>
      </c>
      <c r="C402" s="59" t="s">
        <v>747</v>
      </c>
      <c r="D402" s="59"/>
      <c r="E402" s="59" t="s">
        <v>408</v>
      </c>
      <c r="F402" s="59" t="s">
        <v>667</v>
      </c>
      <c r="G402" s="59" t="s">
        <v>761</v>
      </c>
      <c r="H402" s="59" t="s">
        <v>455</v>
      </c>
      <c r="I402" s="61">
        <v>48.78</v>
      </c>
      <c r="J402" s="168" t="s">
        <v>1005</v>
      </c>
      <c r="K402" s="238" t="s">
        <v>32</v>
      </c>
      <c r="L402" s="161"/>
      <c r="M402" s="126">
        <v>98.63</v>
      </c>
      <c r="N402" s="162">
        <f t="shared" si="49"/>
        <v>16.73</v>
      </c>
      <c r="O402" s="163" t="str">
        <f t="shared" si="50"/>
        <v/>
      </c>
      <c r="P402" s="127">
        <f t="shared" si="51"/>
        <v>4811.1714000000002</v>
      </c>
      <c r="Q402" s="127" t="e">
        <f t="shared" si="54"/>
        <v>#VALUE!</v>
      </c>
      <c r="R402" s="127" t="e">
        <f t="shared" si="55"/>
        <v>#VALUE!</v>
      </c>
      <c r="S402" s="45" t="str">
        <f t="shared" si="52"/>
        <v>B</v>
      </c>
      <c r="T402" s="45">
        <f t="shared" si="56"/>
        <v>16.73</v>
      </c>
      <c r="U402" s="45">
        <f t="shared" si="53"/>
        <v>48.78</v>
      </c>
      <c r="V402" s="45">
        <f>IF(N402&lt;&gt;0,IF(N402=SVS,0,IF(N402=SVSg,0,IF(N402=Stundenverrechnungssatz!G443,0,IF(N402=Stundenverrechnungssatz!I443,0,IF(N402=Stundenverrechnungssatz!K443,0,IF(N402=Stundenverrechnungssatz!M443,0,1)))))))</f>
        <v>0</v>
      </c>
    </row>
    <row r="403" spans="1:22" s="47" customFormat="1" ht="15" customHeight="1">
      <c r="A403" s="123">
        <v>397</v>
      </c>
      <c r="B403" s="123">
        <v>1</v>
      </c>
      <c r="C403" s="59" t="s">
        <v>747</v>
      </c>
      <c r="D403" s="59"/>
      <c r="E403" s="59" t="s">
        <v>354</v>
      </c>
      <c r="F403" s="59" t="s">
        <v>570</v>
      </c>
      <c r="G403" s="59" t="s">
        <v>748</v>
      </c>
      <c r="H403" s="59" t="s">
        <v>751</v>
      </c>
      <c r="I403" s="61">
        <v>59.11</v>
      </c>
      <c r="J403" s="168"/>
      <c r="K403" s="238" t="s">
        <v>39</v>
      </c>
      <c r="L403" s="161" t="s">
        <v>1009</v>
      </c>
      <c r="M403" s="126">
        <v>257.25</v>
      </c>
      <c r="N403" s="162">
        <f t="shared" si="49"/>
        <v>16.73</v>
      </c>
      <c r="O403" s="163" t="str">
        <f t="shared" si="50"/>
        <v/>
      </c>
      <c r="P403" s="127">
        <f t="shared" si="51"/>
        <v>15206.047500000001</v>
      </c>
      <c r="Q403" s="127" t="e">
        <f t="shared" si="54"/>
        <v>#VALUE!</v>
      </c>
      <c r="R403" s="127" t="e">
        <f t="shared" si="55"/>
        <v>#VALUE!</v>
      </c>
      <c r="S403" s="45" t="str">
        <f t="shared" si="52"/>
        <v>F</v>
      </c>
      <c r="T403" s="45">
        <f t="shared" si="56"/>
        <v>16.73</v>
      </c>
      <c r="U403" s="45">
        <f t="shared" si="53"/>
        <v>0</v>
      </c>
      <c r="V403" s="45">
        <f>IF(N403&lt;&gt;0,IF(N403=SVS,0,IF(N403=SVSg,0,IF(N403=Stundenverrechnungssatz!G444,0,IF(N403=Stundenverrechnungssatz!I444,0,IF(N403=Stundenverrechnungssatz!K444,0,IF(N403=Stundenverrechnungssatz!M444,0,1)))))))</f>
        <v>0</v>
      </c>
    </row>
    <row r="404" spans="1:22" s="47" customFormat="1" ht="15" customHeight="1">
      <c r="A404" s="62">
        <v>398</v>
      </c>
      <c r="B404" s="123">
        <v>1</v>
      </c>
      <c r="C404" s="59" t="s">
        <v>747</v>
      </c>
      <c r="D404" s="59"/>
      <c r="E404" s="59" t="s">
        <v>354</v>
      </c>
      <c r="F404" s="59" t="s">
        <v>571</v>
      </c>
      <c r="G404" s="59" t="s">
        <v>748</v>
      </c>
      <c r="H404" s="59" t="s">
        <v>751</v>
      </c>
      <c r="I404" s="61">
        <v>81.48</v>
      </c>
      <c r="J404" s="168"/>
      <c r="K404" s="238" t="s">
        <v>39</v>
      </c>
      <c r="L404" s="161" t="s">
        <v>1009</v>
      </c>
      <c r="M404" s="126">
        <v>257.25</v>
      </c>
      <c r="N404" s="162">
        <f t="shared" si="49"/>
        <v>16.73</v>
      </c>
      <c r="O404" s="163" t="str">
        <f t="shared" si="50"/>
        <v/>
      </c>
      <c r="P404" s="127">
        <f t="shared" si="51"/>
        <v>20960.73</v>
      </c>
      <c r="Q404" s="127" t="e">
        <f t="shared" si="54"/>
        <v>#VALUE!</v>
      </c>
      <c r="R404" s="127" t="e">
        <f t="shared" si="55"/>
        <v>#VALUE!</v>
      </c>
      <c r="S404" s="45" t="str">
        <f t="shared" si="52"/>
        <v>F</v>
      </c>
      <c r="T404" s="45">
        <f t="shared" si="56"/>
        <v>16.73</v>
      </c>
      <c r="U404" s="45">
        <f t="shared" si="53"/>
        <v>0</v>
      </c>
      <c r="V404" s="45">
        <f>IF(N404&lt;&gt;0,IF(N404=SVS,0,IF(N404=SVSg,0,IF(N404=Stundenverrechnungssatz!G445,0,IF(N404=Stundenverrechnungssatz!I445,0,IF(N404=Stundenverrechnungssatz!K445,0,IF(N404=Stundenverrechnungssatz!M445,0,1)))))))</f>
        <v>0</v>
      </c>
    </row>
    <row r="405" spans="1:22" s="47" customFormat="1" ht="15" customHeight="1">
      <c r="A405" s="123">
        <v>399</v>
      </c>
      <c r="B405" s="123">
        <v>1</v>
      </c>
      <c r="C405" s="59" t="s">
        <v>747</v>
      </c>
      <c r="D405" s="59"/>
      <c r="E405" s="59" t="s">
        <v>354</v>
      </c>
      <c r="F405" s="59" t="s">
        <v>572</v>
      </c>
      <c r="G405" s="59" t="s">
        <v>748</v>
      </c>
      <c r="H405" s="59" t="s">
        <v>751</v>
      </c>
      <c r="I405" s="61">
        <v>68.97</v>
      </c>
      <c r="J405" s="168"/>
      <c r="K405" s="238" t="s">
        <v>39</v>
      </c>
      <c r="L405" s="161" t="s">
        <v>1009</v>
      </c>
      <c r="M405" s="126">
        <v>257.25</v>
      </c>
      <c r="N405" s="162">
        <f t="shared" si="49"/>
        <v>16.73</v>
      </c>
      <c r="O405" s="163" t="str">
        <f t="shared" si="50"/>
        <v/>
      </c>
      <c r="P405" s="127">
        <f t="shared" si="51"/>
        <v>17742.532500000001</v>
      </c>
      <c r="Q405" s="127" t="e">
        <f t="shared" si="54"/>
        <v>#VALUE!</v>
      </c>
      <c r="R405" s="127" t="e">
        <f t="shared" si="55"/>
        <v>#VALUE!</v>
      </c>
      <c r="S405" s="45" t="str">
        <f t="shared" si="52"/>
        <v>F</v>
      </c>
      <c r="T405" s="45">
        <f t="shared" si="56"/>
        <v>16.73</v>
      </c>
      <c r="U405" s="45">
        <f t="shared" si="53"/>
        <v>0</v>
      </c>
      <c r="V405" s="45">
        <f>IF(N405&lt;&gt;0,IF(N405=SVS,0,IF(N405=SVSg,0,IF(N405=Stundenverrechnungssatz!G446,0,IF(N405=Stundenverrechnungssatz!I446,0,IF(N405=Stundenverrechnungssatz!K446,0,IF(N405=Stundenverrechnungssatz!M446,0,1)))))))</f>
        <v>0</v>
      </c>
    </row>
    <row r="406" spans="1:22" s="47" customFormat="1" ht="15" customHeight="1">
      <c r="A406" s="62">
        <v>400</v>
      </c>
      <c r="B406" s="123">
        <v>1</v>
      </c>
      <c r="C406" s="59" t="s">
        <v>747</v>
      </c>
      <c r="D406" s="59"/>
      <c r="E406" s="59" t="s">
        <v>354</v>
      </c>
      <c r="F406" s="59" t="s">
        <v>573</v>
      </c>
      <c r="G406" s="59" t="s">
        <v>749</v>
      </c>
      <c r="H406" s="59" t="s">
        <v>751</v>
      </c>
      <c r="I406" s="61">
        <v>77.319999999999993</v>
      </c>
      <c r="J406" s="168"/>
      <c r="K406" s="238" t="s">
        <v>39</v>
      </c>
      <c r="L406" s="161" t="s">
        <v>1009</v>
      </c>
      <c r="M406" s="126">
        <v>257.25</v>
      </c>
      <c r="N406" s="162">
        <f t="shared" si="49"/>
        <v>16.73</v>
      </c>
      <c r="O406" s="163" t="str">
        <f t="shared" si="50"/>
        <v/>
      </c>
      <c r="P406" s="127">
        <f t="shared" si="51"/>
        <v>19890.57</v>
      </c>
      <c r="Q406" s="127" t="e">
        <f t="shared" si="54"/>
        <v>#VALUE!</v>
      </c>
      <c r="R406" s="127" t="e">
        <f t="shared" si="55"/>
        <v>#VALUE!</v>
      </c>
      <c r="S406" s="45" t="str">
        <f t="shared" si="52"/>
        <v>F</v>
      </c>
      <c r="T406" s="45">
        <f t="shared" si="56"/>
        <v>16.73</v>
      </c>
      <c r="U406" s="45">
        <f t="shared" si="53"/>
        <v>0</v>
      </c>
      <c r="V406" s="45">
        <f>IF(N406&lt;&gt;0,IF(N406=SVS,0,IF(N406=SVSg,0,IF(N406=Stundenverrechnungssatz!G447,0,IF(N406=Stundenverrechnungssatz!I447,0,IF(N406=Stundenverrechnungssatz!K447,0,IF(N406=Stundenverrechnungssatz!M447,0,1)))))))</f>
        <v>0</v>
      </c>
    </row>
    <row r="407" spans="1:22" s="47" customFormat="1" ht="15" customHeight="1">
      <c r="A407" s="123">
        <v>401</v>
      </c>
      <c r="B407" s="123">
        <v>1</v>
      </c>
      <c r="C407" s="59" t="s">
        <v>747</v>
      </c>
      <c r="D407" s="59"/>
      <c r="E407" s="59" t="s">
        <v>354</v>
      </c>
      <c r="F407" s="59" t="s">
        <v>578</v>
      </c>
      <c r="G407" s="59" t="s">
        <v>750</v>
      </c>
      <c r="H407" s="59" t="s">
        <v>751</v>
      </c>
      <c r="I407" s="61">
        <v>24.51</v>
      </c>
      <c r="J407" s="168"/>
      <c r="K407" s="238" t="s">
        <v>67</v>
      </c>
      <c r="L407" s="161" t="s">
        <v>1009</v>
      </c>
      <c r="M407" s="126">
        <v>257.25</v>
      </c>
      <c r="N407" s="162">
        <f t="shared" si="49"/>
        <v>16.73</v>
      </c>
      <c r="O407" s="163" t="str">
        <f t="shared" si="50"/>
        <v/>
      </c>
      <c r="P407" s="127">
        <f t="shared" si="51"/>
        <v>6305.1975000000002</v>
      </c>
      <c r="Q407" s="127" t="e">
        <f t="shared" si="54"/>
        <v>#VALUE!</v>
      </c>
      <c r="R407" s="127" t="e">
        <f t="shared" si="55"/>
        <v>#VALUE!</v>
      </c>
      <c r="S407" s="45" t="str">
        <f t="shared" si="52"/>
        <v>E</v>
      </c>
      <c r="T407" s="45">
        <f t="shared" si="56"/>
        <v>16.73</v>
      </c>
      <c r="U407" s="45">
        <f t="shared" si="53"/>
        <v>0</v>
      </c>
      <c r="V407" s="45">
        <f>IF(N407&lt;&gt;0,IF(N407=SVS,0,IF(N407=SVSg,0,IF(N407=Stundenverrechnungssatz!G448,0,IF(N407=Stundenverrechnungssatz!I448,0,IF(N407=Stundenverrechnungssatz!K448,0,IF(N407=Stundenverrechnungssatz!M448,0,1)))))))</f>
        <v>0</v>
      </c>
    </row>
    <row r="408" spans="1:22" s="47" customFormat="1" ht="15" customHeight="1">
      <c r="A408" s="62">
        <v>402</v>
      </c>
      <c r="B408" s="123">
        <v>1</v>
      </c>
      <c r="C408" s="59" t="s">
        <v>747</v>
      </c>
      <c r="D408" s="59"/>
      <c r="E408" s="59" t="s">
        <v>354</v>
      </c>
      <c r="F408" s="59" t="s">
        <v>579</v>
      </c>
      <c r="G408" s="59" t="s">
        <v>752</v>
      </c>
      <c r="H408" s="59" t="s">
        <v>751</v>
      </c>
      <c r="I408" s="61">
        <v>24.5</v>
      </c>
      <c r="J408" s="168"/>
      <c r="K408" s="238" t="s">
        <v>67</v>
      </c>
      <c r="L408" s="161" t="s">
        <v>1009</v>
      </c>
      <c r="M408" s="126">
        <v>257.25</v>
      </c>
      <c r="N408" s="162">
        <f t="shared" si="49"/>
        <v>16.73</v>
      </c>
      <c r="O408" s="163" t="str">
        <f t="shared" si="50"/>
        <v/>
      </c>
      <c r="P408" s="127">
        <f t="shared" si="51"/>
        <v>6302.625</v>
      </c>
      <c r="Q408" s="127" t="e">
        <f t="shared" si="54"/>
        <v>#VALUE!</v>
      </c>
      <c r="R408" s="127" t="e">
        <f t="shared" si="55"/>
        <v>#VALUE!</v>
      </c>
      <c r="S408" s="45" t="str">
        <f t="shared" si="52"/>
        <v>E</v>
      </c>
      <c r="T408" s="45">
        <f t="shared" si="56"/>
        <v>16.73</v>
      </c>
      <c r="U408" s="45">
        <f t="shared" si="53"/>
        <v>0</v>
      </c>
      <c r="V408" s="45">
        <f>IF(N408&lt;&gt;0,IF(N408=SVS,0,IF(N408=SVSg,0,IF(N408=Stundenverrechnungssatz!G449,0,IF(N408=Stundenverrechnungssatz!I449,0,IF(N408=Stundenverrechnungssatz!K449,0,IF(N408=Stundenverrechnungssatz!M449,0,1)))))))</f>
        <v>0</v>
      </c>
    </row>
    <row r="409" spans="1:22" s="47" customFormat="1" ht="15" customHeight="1">
      <c r="A409" s="123">
        <v>403</v>
      </c>
      <c r="B409" s="123">
        <v>1</v>
      </c>
      <c r="C409" s="59" t="s">
        <v>747</v>
      </c>
      <c r="D409" s="59"/>
      <c r="E409" s="59" t="s">
        <v>354</v>
      </c>
      <c r="F409" s="59" t="s">
        <v>264</v>
      </c>
      <c r="G409" s="59" t="s">
        <v>788</v>
      </c>
      <c r="H409" s="59" t="s">
        <v>349</v>
      </c>
      <c r="I409" s="61">
        <v>74.78</v>
      </c>
      <c r="J409" s="168"/>
      <c r="K409" s="238" t="s">
        <v>83</v>
      </c>
      <c r="L409" s="161"/>
      <c r="M409" s="126">
        <v>197.25</v>
      </c>
      <c r="N409" s="162">
        <f t="shared" si="49"/>
        <v>16.73</v>
      </c>
      <c r="O409" s="163" t="str">
        <f t="shared" si="50"/>
        <v/>
      </c>
      <c r="P409" s="127">
        <f t="shared" si="51"/>
        <v>14750.355</v>
      </c>
      <c r="Q409" s="127" t="e">
        <f t="shared" si="54"/>
        <v>#VALUE!</v>
      </c>
      <c r="R409" s="127" t="e">
        <f t="shared" si="55"/>
        <v>#VALUE!</v>
      </c>
      <c r="S409" s="45" t="str">
        <f t="shared" si="52"/>
        <v>K</v>
      </c>
      <c r="T409" s="45">
        <f t="shared" si="56"/>
        <v>16.73</v>
      </c>
      <c r="U409" s="45">
        <f t="shared" si="53"/>
        <v>0</v>
      </c>
      <c r="V409" s="45">
        <f>IF(N409&lt;&gt;0,IF(N409=SVS,0,IF(N409=SVSg,0,IF(N409=Stundenverrechnungssatz!G450,0,IF(N409=Stundenverrechnungssatz!I450,0,IF(N409=Stundenverrechnungssatz!K450,0,IF(N409=Stundenverrechnungssatz!M450,0,1)))))))</f>
        <v>0</v>
      </c>
    </row>
    <row r="410" spans="1:22" s="47" customFormat="1" ht="15" customHeight="1">
      <c r="A410" s="62">
        <v>404</v>
      </c>
      <c r="B410" s="123">
        <v>1</v>
      </c>
      <c r="C410" s="59" t="s">
        <v>747</v>
      </c>
      <c r="D410" s="59"/>
      <c r="E410" s="59" t="s">
        <v>354</v>
      </c>
      <c r="F410" s="59" t="s">
        <v>269</v>
      </c>
      <c r="G410" s="59" t="s">
        <v>789</v>
      </c>
      <c r="H410" s="59" t="s">
        <v>455</v>
      </c>
      <c r="I410" s="61">
        <v>33.72</v>
      </c>
      <c r="J410" s="168" t="s">
        <v>1005</v>
      </c>
      <c r="K410" s="238" t="s">
        <v>32</v>
      </c>
      <c r="L410" s="161"/>
      <c r="M410" s="126">
        <v>98.63</v>
      </c>
      <c r="N410" s="162">
        <f t="shared" si="49"/>
        <v>16.73</v>
      </c>
      <c r="O410" s="163" t="str">
        <f t="shared" si="50"/>
        <v/>
      </c>
      <c r="P410" s="127">
        <f t="shared" si="51"/>
        <v>3325.8035999999997</v>
      </c>
      <c r="Q410" s="127" t="e">
        <f t="shared" si="54"/>
        <v>#VALUE!</v>
      </c>
      <c r="R410" s="127" t="e">
        <f t="shared" si="55"/>
        <v>#VALUE!</v>
      </c>
      <c r="S410" s="45" t="str">
        <f t="shared" si="52"/>
        <v>B</v>
      </c>
      <c r="T410" s="45">
        <f t="shared" si="56"/>
        <v>16.73</v>
      </c>
      <c r="U410" s="45">
        <f t="shared" si="53"/>
        <v>33.72</v>
      </c>
      <c r="V410" s="45">
        <f>IF(N410&lt;&gt;0,IF(N410=SVS,0,IF(N410=SVSg,0,IF(N410=Stundenverrechnungssatz!G451,0,IF(N410=Stundenverrechnungssatz!I451,0,IF(N410=Stundenverrechnungssatz!K451,0,IF(N410=Stundenverrechnungssatz!M451,0,1)))))))</f>
        <v>0</v>
      </c>
    </row>
    <row r="411" spans="1:22" s="47" customFormat="1" ht="15" customHeight="1">
      <c r="A411" s="123">
        <v>405</v>
      </c>
      <c r="B411" s="123">
        <v>1</v>
      </c>
      <c r="C411" s="59" t="s">
        <v>747</v>
      </c>
      <c r="D411" s="59"/>
      <c r="E411" s="59" t="s">
        <v>354</v>
      </c>
      <c r="F411" s="59" t="s">
        <v>276</v>
      </c>
      <c r="G411" s="59" t="s">
        <v>776</v>
      </c>
      <c r="H411" s="59" t="s">
        <v>349</v>
      </c>
      <c r="I411" s="61">
        <v>7.08</v>
      </c>
      <c r="J411" s="168"/>
      <c r="K411" s="238" t="s">
        <v>34</v>
      </c>
      <c r="L411" s="161" t="s">
        <v>1009</v>
      </c>
      <c r="M411" s="126">
        <v>257.25</v>
      </c>
      <c r="N411" s="162">
        <f t="shared" si="49"/>
        <v>16.73</v>
      </c>
      <c r="O411" s="163" t="str">
        <f t="shared" si="50"/>
        <v/>
      </c>
      <c r="P411" s="127">
        <f t="shared" si="51"/>
        <v>1821.33</v>
      </c>
      <c r="Q411" s="127" t="e">
        <f t="shared" si="54"/>
        <v>#VALUE!</v>
      </c>
      <c r="R411" s="127" t="e">
        <f t="shared" si="55"/>
        <v>#VALUE!</v>
      </c>
      <c r="S411" s="45" t="str">
        <f t="shared" si="52"/>
        <v>C</v>
      </c>
      <c r="T411" s="45">
        <f t="shared" si="56"/>
        <v>16.73</v>
      </c>
      <c r="U411" s="45">
        <f t="shared" si="53"/>
        <v>0</v>
      </c>
      <c r="V411" s="45">
        <f>IF(N411&lt;&gt;0,IF(N411=SVS,0,IF(N411=SVSg,0,IF(N411=Stundenverrechnungssatz!G452,0,IF(N411=Stundenverrechnungssatz!I452,0,IF(N411=Stundenverrechnungssatz!K452,0,IF(N411=Stundenverrechnungssatz!M452,0,1)))))))</f>
        <v>0</v>
      </c>
    </row>
    <row r="412" spans="1:22" s="47" customFormat="1" ht="15" customHeight="1">
      <c r="A412" s="62">
        <v>406</v>
      </c>
      <c r="B412" s="123">
        <v>1</v>
      </c>
      <c r="C412" s="59" t="s">
        <v>747</v>
      </c>
      <c r="D412" s="59"/>
      <c r="E412" s="59" t="s">
        <v>354</v>
      </c>
      <c r="F412" s="59" t="s">
        <v>279</v>
      </c>
      <c r="G412" s="59" t="s">
        <v>773</v>
      </c>
      <c r="H412" s="59" t="s">
        <v>349</v>
      </c>
      <c r="I412" s="61">
        <v>3.68</v>
      </c>
      <c r="J412" s="168"/>
      <c r="K412" s="238" t="s">
        <v>34</v>
      </c>
      <c r="L412" s="161" t="s">
        <v>1009</v>
      </c>
      <c r="M412" s="126">
        <v>257.25</v>
      </c>
      <c r="N412" s="162">
        <f t="shared" si="49"/>
        <v>16.73</v>
      </c>
      <c r="O412" s="163" t="str">
        <f t="shared" si="50"/>
        <v/>
      </c>
      <c r="P412" s="127">
        <f t="shared" si="51"/>
        <v>946.68000000000006</v>
      </c>
      <c r="Q412" s="127" t="e">
        <f t="shared" si="54"/>
        <v>#VALUE!</v>
      </c>
      <c r="R412" s="127" t="e">
        <f t="shared" si="55"/>
        <v>#VALUE!</v>
      </c>
      <c r="S412" s="45" t="str">
        <f t="shared" si="52"/>
        <v>C</v>
      </c>
      <c r="T412" s="45">
        <f t="shared" si="56"/>
        <v>16.73</v>
      </c>
      <c r="U412" s="45">
        <f t="shared" si="53"/>
        <v>0</v>
      </c>
      <c r="V412" s="45">
        <f>IF(N412&lt;&gt;0,IF(N412=SVS,0,IF(N412=SVSg,0,IF(N412=Stundenverrechnungssatz!G453,0,IF(N412=Stundenverrechnungssatz!I453,0,IF(N412=Stundenverrechnungssatz!K453,0,IF(N412=Stundenverrechnungssatz!M453,0,1)))))))</f>
        <v>0</v>
      </c>
    </row>
    <row r="413" spans="1:22" s="46" customFormat="1" ht="15" customHeight="1">
      <c r="A413" s="123">
        <v>407</v>
      </c>
      <c r="B413" s="123">
        <v>1</v>
      </c>
      <c r="C413" s="59" t="s">
        <v>747</v>
      </c>
      <c r="D413" s="59"/>
      <c r="E413" s="59" t="s">
        <v>354</v>
      </c>
      <c r="F413" s="59" t="s">
        <v>790</v>
      </c>
      <c r="G413" s="59" t="s">
        <v>778</v>
      </c>
      <c r="H413" s="59" t="s">
        <v>349</v>
      </c>
      <c r="I413" s="61">
        <v>5.38</v>
      </c>
      <c r="J413" s="168"/>
      <c r="K413" s="238" t="s">
        <v>34</v>
      </c>
      <c r="L413" s="161" t="s">
        <v>1009</v>
      </c>
      <c r="M413" s="126">
        <v>257.25</v>
      </c>
      <c r="N413" s="162">
        <f t="shared" si="49"/>
        <v>16.73</v>
      </c>
      <c r="O413" s="163" t="str">
        <f t="shared" si="50"/>
        <v/>
      </c>
      <c r="P413" s="127">
        <f t="shared" si="51"/>
        <v>1384.0049999999999</v>
      </c>
      <c r="Q413" s="127" t="e">
        <f t="shared" si="54"/>
        <v>#VALUE!</v>
      </c>
      <c r="R413" s="127" t="e">
        <f t="shared" si="55"/>
        <v>#VALUE!</v>
      </c>
      <c r="S413" s="45" t="str">
        <f t="shared" si="52"/>
        <v>C</v>
      </c>
      <c r="T413" s="45">
        <f t="shared" si="56"/>
        <v>16.73</v>
      </c>
      <c r="U413" s="45">
        <f t="shared" si="53"/>
        <v>0</v>
      </c>
      <c r="V413" s="45">
        <f>IF(N413&lt;&gt;0,IF(N413=SVS,0,IF(N413=SVSg,0,IF(N413=Stundenverrechnungssatz!G454,0,IF(N413=Stundenverrechnungssatz!I454,0,IF(N413=Stundenverrechnungssatz!K454,0,IF(N413=Stundenverrechnungssatz!M454,0,1)))))))</f>
        <v>0</v>
      </c>
    </row>
    <row r="414" spans="1:22" s="47" customFormat="1" ht="15" customHeight="1">
      <c r="A414" s="62">
        <v>408</v>
      </c>
      <c r="B414" s="123">
        <v>1</v>
      </c>
      <c r="C414" s="59" t="s">
        <v>747</v>
      </c>
      <c r="D414" s="59"/>
      <c r="E414" s="59" t="s">
        <v>354</v>
      </c>
      <c r="F414" s="59" t="s">
        <v>282</v>
      </c>
      <c r="G414" s="59" t="s">
        <v>775</v>
      </c>
      <c r="H414" s="59" t="s">
        <v>349</v>
      </c>
      <c r="I414" s="61">
        <v>3.41</v>
      </c>
      <c r="J414" s="168"/>
      <c r="K414" s="238" t="s">
        <v>34</v>
      </c>
      <c r="L414" s="161" t="s">
        <v>1009</v>
      </c>
      <c r="M414" s="126">
        <v>257.25</v>
      </c>
      <c r="N414" s="162">
        <f t="shared" si="49"/>
        <v>16.73</v>
      </c>
      <c r="O414" s="163" t="str">
        <f t="shared" si="50"/>
        <v/>
      </c>
      <c r="P414" s="127">
        <f t="shared" si="51"/>
        <v>877.22250000000008</v>
      </c>
      <c r="Q414" s="127" t="e">
        <f t="shared" si="54"/>
        <v>#VALUE!</v>
      </c>
      <c r="R414" s="127" t="e">
        <f t="shared" si="55"/>
        <v>#VALUE!</v>
      </c>
      <c r="S414" s="45" t="str">
        <f t="shared" si="52"/>
        <v>C</v>
      </c>
      <c r="T414" s="45">
        <f t="shared" si="56"/>
        <v>16.73</v>
      </c>
      <c r="U414" s="45">
        <f t="shared" si="53"/>
        <v>0</v>
      </c>
      <c r="V414" s="45">
        <f>IF(N414&lt;&gt;0,IF(N414=SVS,0,IF(N414=SVSg,0,IF(N414=Stundenverrechnungssatz!G455,0,IF(N414=Stundenverrechnungssatz!I455,0,IF(N414=Stundenverrechnungssatz!K455,0,IF(N414=Stundenverrechnungssatz!M455,0,1)))))))</f>
        <v>0</v>
      </c>
    </row>
    <row r="415" spans="1:22" s="47" customFormat="1" ht="15" customHeight="1">
      <c r="A415" s="123">
        <v>409</v>
      </c>
      <c r="B415" s="123">
        <v>1</v>
      </c>
      <c r="C415" s="59" t="s">
        <v>747</v>
      </c>
      <c r="D415" s="59"/>
      <c r="E415" s="59" t="s">
        <v>354</v>
      </c>
      <c r="F415" s="59" t="s">
        <v>285</v>
      </c>
      <c r="G415" s="59" t="s">
        <v>779</v>
      </c>
      <c r="H415" s="59" t="s">
        <v>349</v>
      </c>
      <c r="I415" s="61">
        <v>6.96</v>
      </c>
      <c r="J415" s="168"/>
      <c r="K415" s="238" t="s">
        <v>34</v>
      </c>
      <c r="L415" s="161" t="s">
        <v>1009</v>
      </c>
      <c r="M415" s="126">
        <v>257.25</v>
      </c>
      <c r="N415" s="162">
        <f t="shared" si="49"/>
        <v>16.73</v>
      </c>
      <c r="O415" s="163" t="str">
        <f t="shared" si="50"/>
        <v/>
      </c>
      <c r="P415" s="127">
        <f t="shared" si="51"/>
        <v>1790.46</v>
      </c>
      <c r="Q415" s="127" t="e">
        <f t="shared" si="54"/>
        <v>#VALUE!</v>
      </c>
      <c r="R415" s="127" t="e">
        <f t="shared" si="55"/>
        <v>#VALUE!</v>
      </c>
      <c r="S415" s="45" t="str">
        <f t="shared" si="52"/>
        <v>C</v>
      </c>
      <c r="T415" s="45">
        <f t="shared" si="56"/>
        <v>16.73</v>
      </c>
      <c r="U415" s="45">
        <f t="shared" si="53"/>
        <v>0</v>
      </c>
      <c r="V415" s="45">
        <f>IF(N415&lt;&gt;0,IF(N415=SVS,0,IF(N415=SVSg,0,IF(N415=Stundenverrechnungssatz!G456,0,IF(N415=Stundenverrechnungssatz!I456,0,IF(N415=Stundenverrechnungssatz!K456,0,IF(N415=Stundenverrechnungssatz!M456,0,1)))))))</f>
        <v>0</v>
      </c>
    </row>
    <row r="416" spans="1:22" s="47" customFormat="1" ht="15" customHeight="1">
      <c r="A416" s="62">
        <v>410</v>
      </c>
      <c r="B416" s="123">
        <v>1</v>
      </c>
      <c r="C416" s="59" t="s">
        <v>747</v>
      </c>
      <c r="D416" s="59"/>
      <c r="E416" s="59" t="s">
        <v>354</v>
      </c>
      <c r="F416" s="59" t="s">
        <v>288</v>
      </c>
      <c r="G416" s="59" t="s">
        <v>780</v>
      </c>
      <c r="H416" s="59" t="s">
        <v>349</v>
      </c>
      <c r="I416" s="61">
        <v>13.62</v>
      </c>
      <c r="J416" s="168"/>
      <c r="K416" s="238" t="s">
        <v>34</v>
      </c>
      <c r="L416" s="161" t="s">
        <v>1009</v>
      </c>
      <c r="M416" s="126">
        <v>257.25</v>
      </c>
      <c r="N416" s="162">
        <f t="shared" si="49"/>
        <v>16.73</v>
      </c>
      <c r="O416" s="163" t="str">
        <f t="shared" si="50"/>
        <v/>
      </c>
      <c r="P416" s="127">
        <f t="shared" si="51"/>
        <v>3503.7449999999999</v>
      </c>
      <c r="Q416" s="127" t="e">
        <f t="shared" si="54"/>
        <v>#VALUE!</v>
      </c>
      <c r="R416" s="127" t="e">
        <f t="shared" si="55"/>
        <v>#VALUE!</v>
      </c>
      <c r="S416" s="45" t="str">
        <f t="shared" si="52"/>
        <v>C</v>
      </c>
      <c r="T416" s="45">
        <f t="shared" si="56"/>
        <v>16.73</v>
      </c>
      <c r="U416" s="45">
        <f t="shared" si="53"/>
        <v>0</v>
      </c>
      <c r="V416" s="45">
        <f>IF(N416&lt;&gt;0,IF(N416=SVS,0,IF(N416=SVSg,0,IF(N416=Stundenverrechnungssatz!G457,0,IF(N416=Stundenverrechnungssatz!I457,0,IF(N416=Stundenverrechnungssatz!K457,0,IF(N416=Stundenverrechnungssatz!M457,0,1)))))))</f>
        <v>0</v>
      </c>
    </row>
    <row r="417" spans="1:22" s="47" customFormat="1" ht="15" customHeight="1">
      <c r="A417" s="123">
        <v>411</v>
      </c>
      <c r="B417" s="123">
        <v>1</v>
      </c>
      <c r="C417" s="59" t="s">
        <v>747</v>
      </c>
      <c r="D417" s="59"/>
      <c r="E417" s="59" t="s">
        <v>354</v>
      </c>
      <c r="F417" s="59" t="s">
        <v>290</v>
      </c>
      <c r="G417" s="59" t="s">
        <v>779</v>
      </c>
      <c r="H417" s="59" t="s">
        <v>349</v>
      </c>
      <c r="I417" s="61">
        <v>4.08</v>
      </c>
      <c r="J417" s="168"/>
      <c r="K417" s="238" t="s">
        <v>34</v>
      </c>
      <c r="L417" s="161" t="s">
        <v>1009</v>
      </c>
      <c r="M417" s="126">
        <v>257.25</v>
      </c>
      <c r="N417" s="162">
        <f t="shared" si="49"/>
        <v>16.73</v>
      </c>
      <c r="O417" s="163" t="str">
        <f t="shared" si="50"/>
        <v/>
      </c>
      <c r="P417" s="127">
        <f t="shared" si="51"/>
        <v>1049.58</v>
      </c>
      <c r="Q417" s="127" t="e">
        <f t="shared" si="54"/>
        <v>#VALUE!</v>
      </c>
      <c r="R417" s="127" t="e">
        <f t="shared" si="55"/>
        <v>#VALUE!</v>
      </c>
      <c r="S417" s="45" t="str">
        <f t="shared" si="52"/>
        <v>C</v>
      </c>
      <c r="T417" s="45">
        <f t="shared" si="56"/>
        <v>16.73</v>
      </c>
      <c r="U417" s="45">
        <f t="shared" si="53"/>
        <v>0</v>
      </c>
      <c r="V417" s="45">
        <f>IF(N417&lt;&gt;0,IF(N417=SVS,0,IF(N417=SVSg,0,IF(N417=Stundenverrechnungssatz!G458,0,IF(N417=Stundenverrechnungssatz!I458,0,IF(N417=Stundenverrechnungssatz!K458,0,IF(N417=Stundenverrechnungssatz!M458,0,1)))))))</f>
        <v>0</v>
      </c>
    </row>
    <row r="418" spans="1:22" s="47" customFormat="1" ht="15" customHeight="1">
      <c r="A418" s="62">
        <v>412</v>
      </c>
      <c r="B418" s="123">
        <v>1</v>
      </c>
      <c r="C418" s="59" t="s">
        <v>747</v>
      </c>
      <c r="D418" s="59"/>
      <c r="E418" s="59" t="s">
        <v>354</v>
      </c>
      <c r="F418" s="59" t="s">
        <v>292</v>
      </c>
      <c r="G418" s="59" t="s">
        <v>781</v>
      </c>
      <c r="H418" s="59" t="s">
        <v>349</v>
      </c>
      <c r="I418" s="61">
        <v>5.57</v>
      </c>
      <c r="J418" s="168"/>
      <c r="K418" s="238" t="s">
        <v>34</v>
      </c>
      <c r="L418" s="161" t="s">
        <v>1009</v>
      </c>
      <c r="M418" s="126">
        <v>257.25</v>
      </c>
      <c r="N418" s="162">
        <f t="shared" si="49"/>
        <v>16.73</v>
      </c>
      <c r="O418" s="163" t="str">
        <f t="shared" si="50"/>
        <v/>
      </c>
      <c r="P418" s="127">
        <f t="shared" si="51"/>
        <v>1432.8825000000002</v>
      </c>
      <c r="Q418" s="127" t="e">
        <f t="shared" si="54"/>
        <v>#VALUE!</v>
      </c>
      <c r="R418" s="127" t="e">
        <f t="shared" si="55"/>
        <v>#VALUE!</v>
      </c>
      <c r="S418" s="45" t="str">
        <f t="shared" si="52"/>
        <v>C</v>
      </c>
      <c r="T418" s="45">
        <f t="shared" si="56"/>
        <v>16.73</v>
      </c>
      <c r="U418" s="45">
        <f t="shared" si="53"/>
        <v>0</v>
      </c>
      <c r="V418" s="45">
        <f>IF(N418&lt;&gt;0,IF(N418=SVS,0,IF(N418=SVSg,0,IF(N418=Stundenverrechnungssatz!G459,0,IF(N418=Stundenverrechnungssatz!I459,0,IF(N418=Stundenverrechnungssatz!K459,0,IF(N418=Stundenverrechnungssatz!M459,0,1)))))))</f>
        <v>0</v>
      </c>
    </row>
    <row r="419" spans="1:22" s="47" customFormat="1" ht="15" customHeight="1">
      <c r="A419" s="123">
        <v>413</v>
      </c>
      <c r="B419" s="123">
        <v>1</v>
      </c>
      <c r="C419" s="59" t="s">
        <v>747</v>
      </c>
      <c r="D419" s="59"/>
      <c r="E419" s="59" t="s">
        <v>354</v>
      </c>
      <c r="F419" s="59" t="s">
        <v>294</v>
      </c>
      <c r="G419" s="59" t="s">
        <v>781</v>
      </c>
      <c r="H419" s="59" t="s">
        <v>349</v>
      </c>
      <c r="I419" s="61">
        <v>9.11</v>
      </c>
      <c r="J419" s="168"/>
      <c r="K419" s="238" t="s">
        <v>34</v>
      </c>
      <c r="L419" s="161" t="s">
        <v>1009</v>
      </c>
      <c r="M419" s="126">
        <v>257.25</v>
      </c>
      <c r="N419" s="162">
        <f t="shared" si="49"/>
        <v>16.73</v>
      </c>
      <c r="O419" s="163" t="str">
        <f t="shared" si="50"/>
        <v/>
      </c>
      <c r="P419" s="127">
        <f t="shared" si="51"/>
        <v>2343.5474999999997</v>
      </c>
      <c r="Q419" s="127" t="e">
        <f t="shared" si="54"/>
        <v>#VALUE!</v>
      </c>
      <c r="R419" s="127" t="e">
        <f t="shared" si="55"/>
        <v>#VALUE!</v>
      </c>
      <c r="S419" s="45" t="str">
        <f t="shared" si="52"/>
        <v>C</v>
      </c>
      <c r="T419" s="45">
        <f t="shared" si="56"/>
        <v>16.73</v>
      </c>
      <c r="U419" s="45">
        <f t="shared" si="53"/>
        <v>0</v>
      </c>
      <c r="V419" s="45">
        <f>IF(N419&lt;&gt;0,IF(N419=SVS,0,IF(N419=SVSg,0,IF(N419=Stundenverrechnungssatz!G460,0,IF(N419=Stundenverrechnungssatz!I460,0,IF(N419=Stundenverrechnungssatz!K460,0,IF(N419=Stundenverrechnungssatz!M460,0,1)))))))</f>
        <v>0</v>
      </c>
    </row>
    <row r="420" spans="1:22" s="46" customFormat="1" ht="15" customHeight="1">
      <c r="A420" s="62">
        <v>414</v>
      </c>
      <c r="B420" s="123">
        <v>1</v>
      </c>
      <c r="C420" s="59" t="s">
        <v>747</v>
      </c>
      <c r="D420" s="59"/>
      <c r="E420" s="59" t="s">
        <v>354</v>
      </c>
      <c r="F420" s="59" t="s">
        <v>296</v>
      </c>
      <c r="G420" s="59" t="s">
        <v>782</v>
      </c>
      <c r="H420" s="59" t="s">
        <v>349</v>
      </c>
      <c r="I420" s="61">
        <v>16.13</v>
      </c>
      <c r="J420" s="168"/>
      <c r="K420" s="238" t="s">
        <v>34</v>
      </c>
      <c r="L420" s="161" t="s">
        <v>1009</v>
      </c>
      <c r="M420" s="126">
        <v>257.25</v>
      </c>
      <c r="N420" s="162">
        <f t="shared" si="49"/>
        <v>16.73</v>
      </c>
      <c r="O420" s="163" t="str">
        <f t="shared" si="50"/>
        <v/>
      </c>
      <c r="P420" s="127">
        <f t="shared" si="51"/>
        <v>4149.4425000000001</v>
      </c>
      <c r="Q420" s="127" t="e">
        <f t="shared" si="54"/>
        <v>#VALUE!</v>
      </c>
      <c r="R420" s="127" t="e">
        <f t="shared" si="55"/>
        <v>#VALUE!</v>
      </c>
      <c r="S420" s="45" t="str">
        <f t="shared" si="52"/>
        <v>C</v>
      </c>
      <c r="T420" s="45">
        <f t="shared" si="56"/>
        <v>16.73</v>
      </c>
      <c r="U420" s="45">
        <f t="shared" si="53"/>
        <v>0</v>
      </c>
      <c r="V420" s="45">
        <f>IF(N420&lt;&gt;0,IF(N420=SVS,0,IF(N420=SVSg,0,IF(N420=Stundenverrechnungssatz!G461,0,IF(N420=Stundenverrechnungssatz!I461,0,IF(N420=Stundenverrechnungssatz!K461,0,IF(N420=Stundenverrechnungssatz!M461,0,1)))))))</f>
        <v>0</v>
      </c>
    </row>
    <row r="421" spans="1:22" s="46" customFormat="1" ht="15" customHeight="1">
      <c r="A421" s="123">
        <v>415</v>
      </c>
      <c r="B421" s="123">
        <v>1</v>
      </c>
      <c r="C421" s="59" t="s">
        <v>747</v>
      </c>
      <c r="D421" s="59"/>
      <c r="E421" s="59" t="s">
        <v>354</v>
      </c>
      <c r="F421" s="59" t="s">
        <v>299</v>
      </c>
      <c r="G421" s="59" t="s">
        <v>420</v>
      </c>
      <c r="H421" s="59" t="s">
        <v>455</v>
      </c>
      <c r="I421" s="61">
        <v>16.48</v>
      </c>
      <c r="J421" s="168" t="s">
        <v>1005</v>
      </c>
      <c r="K421" s="238" t="s">
        <v>83</v>
      </c>
      <c r="L421" s="161" t="s">
        <v>1009</v>
      </c>
      <c r="M421" s="126">
        <v>257.25</v>
      </c>
      <c r="N421" s="162">
        <f t="shared" si="49"/>
        <v>16.73</v>
      </c>
      <c r="O421" s="163" t="str">
        <f t="shared" si="50"/>
        <v/>
      </c>
      <c r="P421" s="127">
        <f t="shared" si="51"/>
        <v>4239.4800000000005</v>
      </c>
      <c r="Q421" s="127" t="e">
        <f t="shared" si="54"/>
        <v>#VALUE!</v>
      </c>
      <c r="R421" s="127" t="e">
        <f t="shared" si="55"/>
        <v>#VALUE!</v>
      </c>
      <c r="S421" s="45" t="str">
        <f t="shared" si="52"/>
        <v>K</v>
      </c>
      <c r="T421" s="45">
        <f t="shared" si="56"/>
        <v>16.73</v>
      </c>
      <c r="U421" s="45">
        <f t="shared" si="53"/>
        <v>16.48</v>
      </c>
      <c r="V421" s="45">
        <f>IF(N421&lt;&gt;0,IF(N421=SVS,0,IF(N421=SVSg,0,IF(N421=Stundenverrechnungssatz!G462,0,IF(N421=Stundenverrechnungssatz!I462,0,IF(N421=Stundenverrechnungssatz!K462,0,IF(N421=Stundenverrechnungssatz!M462,0,1)))))))</f>
        <v>0</v>
      </c>
    </row>
    <row r="422" spans="1:22" s="47" customFormat="1" ht="15" customHeight="1">
      <c r="A422" s="62">
        <v>416</v>
      </c>
      <c r="B422" s="123">
        <v>1</v>
      </c>
      <c r="C422" s="59" t="s">
        <v>747</v>
      </c>
      <c r="D422" s="59"/>
      <c r="E422" s="59" t="s">
        <v>354</v>
      </c>
      <c r="F422" s="59" t="s">
        <v>302</v>
      </c>
      <c r="G422" s="59" t="s">
        <v>620</v>
      </c>
      <c r="H422" s="59" t="s">
        <v>455</v>
      </c>
      <c r="I422" s="61">
        <v>16.170000000000002</v>
      </c>
      <c r="J422" s="168" t="s">
        <v>1005</v>
      </c>
      <c r="K422" s="238" t="s">
        <v>54</v>
      </c>
      <c r="L422" s="161"/>
      <c r="M422" s="126">
        <v>12</v>
      </c>
      <c r="N422" s="162">
        <f t="shared" si="49"/>
        <v>16.73</v>
      </c>
      <c r="O422" s="163" t="str">
        <f t="shared" si="50"/>
        <v/>
      </c>
      <c r="P422" s="127">
        <f t="shared" si="51"/>
        <v>194.04000000000002</v>
      </c>
      <c r="Q422" s="127" t="e">
        <f t="shared" si="54"/>
        <v>#VALUE!</v>
      </c>
      <c r="R422" s="127" t="e">
        <f t="shared" si="55"/>
        <v>#VALUE!</v>
      </c>
      <c r="S422" s="45" t="str">
        <f t="shared" si="52"/>
        <v>A</v>
      </c>
      <c r="T422" s="45">
        <f t="shared" si="56"/>
        <v>16.73</v>
      </c>
      <c r="U422" s="45">
        <f t="shared" si="53"/>
        <v>16.170000000000002</v>
      </c>
      <c r="V422" s="45">
        <f>IF(N422&lt;&gt;0,IF(N422=SVS,0,IF(N422=SVSg,0,IF(N422=Stundenverrechnungssatz!G463,0,IF(N422=Stundenverrechnungssatz!I463,0,IF(N422=Stundenverrechnungssatz!K463,0,IF(N422=Stundenverrechnungssatz!M463,0,1)))))))</f>
        <v>0</v>
      </c>
    </row>
    <row r="423" spans="1:22" s="47" customFormat="1" ht="15" customHeight="1">
      <c r="A423" s="123">
        <v>417</v>
      </c>
      <c r="B423" s="123">
        <v>1</v>
      </c>
      <c r="C423" s="59" t="s">
        <v>747</v>
      </c>
      <c r="D423" s="59"/>
      <c r="E423" s="59" t="s">
        <v>354</v>
      </c>
      <c r="F423" s="59" t="s">
        <v>306</v>
      </c>
      <c r="G423" s="59" t="s">
        <v>760</v>
      </c>
      <c r="H423" s="59" t="s">
        <v>455</v>
      </c>
      <c r="I423" s="61">
        <v>24.37</v>
      </c>
      <c r="J423" s="168"/>
      <c r="K423" s="238" t="s">
        <v>92</v>
      </c>
      <c r="L423" s="161"/>
      <c r="M423" s="126">
        <v>12</v>
      </c>
      <c r="N423" s="162">
        <f t="shared" si="49"/>
        <v>16.73</v>
      </c>
      <c r="O423" s="163" t="str">
        <f t="shared" si="50"/>
        <v/>
      </c>
      <c r="P423" s="127">
        <f t="shared" si="51"/>
        <v>292.44</v>
      </c>
      <c r="Q423" s="127" t="e">
        <f t="shared" si="54"/>
        <v>#VALUE!</v>
      </c>
      <c r="R423" s="127" t="e">
        <f t="shared" si="55"/>
        <v>#VALUE!</v>
      </c>
      <c r="S423" s="45" t="str">
        <f t="shared" si="52"/>
        <v>T</v>
      </c>
      <c r="T423" s="45">
        <f t="shared" si="56"/>
        <v>16.73</v>
      </c>
      <c r="U423" s="45">
        <f t="shared" si="53"/>
        <v>0</v>
      </c>
      <c r="V423" s="45">
        <f>IF(N423&lt;&gt;0,IF(N423=SVS,0,IF(N423=SVSg,0,IF(N423=Stundenverrechnungssatz!G464,0,IF(N423=Stundenverrechnungssatz!I464,0,IF(N423=Stundenverrechnungssatz!K464,0,IF(N423=Stundenverrechnungssatz!M464,0,1)))))))</f>
        <v>0</v>
      </c>
    </row>
    <row r="424" spans="1:22" s="47" customFormat="1" ht="15" customHeight="1">
      <c r="A424" s="62">
        <v>418</v>
      </c>
      <c r="B424" s="123">
        <v>1</v>
      </c>
      <c r="C424" s="59" t="s">
        <v>747</v>
      </c>
      <c r="D424" s="59"/>
      <c r="E424" s="59" t="s">
        <v>354</v>
      </c>
      <c r="F424" s="59" t="s">
        <v>309</v>
      </c>
      <c r="G424" s="59" t="s">
        <v>761</v>
      </c>
      <c r="H424" s="59" t="s">
        <v>455</v>
      </c>
      <c r="I424" s="61">
        <v>48.81</v>
      </c>
      <c r="J424" s="168" t="s">
        <v>1005</v>
      </c>
      <c r="K424" s="238" t="s">
        <v>32</v>
      </c>
      <c r="L424" s="161"/>
      <c r="M424" s="126">
        <v>98.63</v>
      </c>
      <c r="N424" s="162">
        <f t="shared" si="49"/>
        <v>16.73</v>
      </c>
      <c r="O424" s="163" t="str">
        <f t="shared" si="50"/>
        <v/>
      </c>
      <c r="P424" s="127">
        <f t="shared" si="51"/>
        <v>4814.1302999999998</v>
      </c>
      <c r="Q424" s="127" t="e">
        <f t="shared" si="54"/>
        <v>#VALUE!</v>
      </c>
      <c r="R424" s="127" t="e">
        <f t="shared" si="55"/>
        <v>#VALUE!</v>
      </c>
      <c r="S424" s="45" t="str">
        <f t="shared" si="52"/>
        <v>B</v>
      </c>
      <c r="T424" s="45">
        <f t="shared" si="56"/>
        <v>16.73</v>
      </c>
      <c r="U424" s="45">
        <f t="shared" si="53"/>
        <v>48.81</v>
      </c>
      <c r="V424" s="45">
        <f>IF(N424&lt;&gt;0,IF(N424=SVS,0,IF(N424=SVSg,0,IF(N424=Stundenverrechnungssatz!G465,0,IF(N424=Stundenverrechnungssatz!I465,0,IF(N424=Stundenverrechnungssatz!K465,0,IF(N424=Stundenverrechnungssatz!M465,0,1)))))))</f>
        <v>0</v>
      </c>
    </row>
    <row r="425" spans="1:22" s="47" customFormat="1" ht="15" customHeight="1">
      <c r="A425" s="123">
        <v>419</v>
      </c>
      <c r="B425" s="123">
        <v>1</v>
      </c>
      <c r="C425" s="59" t="s">
        <v>747</v>
      </c>
      <c r="D425" s="59"/>
      <c r="E425" s="59" t="s">
        <v>354</v>
      </c>
      <c r="F425" s="59" t="s">
        <v>315</v>
      </c>
      <c r="G425" s="59" t="s">
        <v>758</v>
      </c>
      <c r="H425" s="59" t="s">
        <v>455</v>
      </c>
      <c r="I425" s="61">
        <v>48.97</v>
      </c>
      <c r="J425" s="168" t="s">
        <v>1005</v>
      </c>
      <c r="K425" s="238" t="s">
        <v>32</v>
      </c>
      <c r="L425" s="161"/>
      <c r="M425" s="126">
        <v>98.63</v>
      </c>
      <c r="N425" s="162">
        <f t="shared" si="49"/>
        <v>16.73</v>
      </c>
      <c r="O425" s="163" t="str">
        <f t="shared" si="50"/>
        <v/>
      </c>
      <c r="P425" s="127">
        <f t="shared" si="51"/>
        <v>4829.9110999999994</v>
      </c>
      <c r="Q425" s="127" t="e">
        <f t="shared" si="54"/>
        <v>#VALUE!</v>
      </c>
      <c r="R425" s="127" t="e">
        <f t="shared" si="55"/>
        <v>#VALUE!</v>
      </c>
      <c r="S425" s="45" t="str">
        <f t="shared" si="52"/>
        <v>B</v>
      </c>
      <c r="T425" s="45">
        <f t="shared" si="56"/>
        <v>16.73</v>
      </c>
      <c r="U425" s="45">
        <f t="shared" si="53"/>
        <v>48.97</v>
      </c>
      <c r="V425" s="45">
        <f>IF(N425&lt;&gt;0,IF(N425=SVS,0,IF(N425=SVSg,0,IF(N425=Stundenverrechnungssatz!G466,0,IF(N425=Stundenverrechnungssatz!I466,0,IF(N425=Stundenverrechnungssatz!K466,0,IF(N425=Stundenverrechnungssatz!M466,0,1)))))))</f>
        <v>0</v>
      </c>
    </row>
    <row r="426" spans="1:22" s="47" customFormat="1" ht="15" customHeight="1">
      <c r="A426" s="62">
        <v>420</v>
      </c>
      <c r="B426" s="123">
        <v>1</v>
      </c>
      <c r="C426" s="59" t="s">
        <v>747</v>
      </c>
      <c r="D426" s="59"/>
      <c r="E426" s="59" t="s">
        <v>354</v>
      </c>
      <c r="F426" s="59" t="s">
        <v>318</v>
      </c>
      <c r="G426" s="59" t="s">
        <v>791</v>
      </c>
      <c r="H426" s="59" t="s">
        <v>455</v>
      </c>
      <c r="I426" s="61">
        <v>24.08</v>
      </c>
      <c r="J426" s="168" t="s">
        <v>1005</v>
      </c>
      <c r="K426" s="238" t="s">
        <v>32</v>
      </c>
      <c r="L426" s="161"/>
      <c r="M426" s="126">
        <v>98.63</v>
      </c>
      <c r="N426" s="162">
        <f t="shared" si="49"/>
        <v>16.73</v>
      </c>
      <c r="O426" s="163" t="str">
        <f t="shared" si="50"/>
        <v/>
      </c>
      <c r="P426" s="127">
        <f t="shared" si="51"/>
        <v>2375.0103999999997</v>
      </c>
      <c r="Q426" s="127" t="e">
        <f t="shared" si="54"/>
        <v>#VALUE!</v>
      </c>
      <c r="R426" s="127" t="e">
        <f t="shared" si="55"/>
        <v>#VALUE!</v>
      </c>
      <c r="S426" s="45" t="str">
        <f t="shared" si="52"/>
        <v>B</v>
      </c>
      <c r="T426" s="45">
        <f t="shared" si="56"/>
        <v>16.73</v>
      </c>
      <c r="U426" s="45">
        <f t="shared" si="53"/>
        <v>24.08</v>
      </c>
      <c r="V426" s="45">
        <f>IF(N426&lt;&gt;0,IF(N426=SVS,0,IF(N426=SVSg,0,IF(N426=Stundenverrechnungssatz!G467,0,IF(N426=Stundenverrechnungssatz!I467,0,IF(N426=Stundenverrechnungssatz!K467,0,IF(N426=Stundenverrechnungssatz!M467,0,1)))))))</f>
        <v>0</v>
      </c>
    </row>
    <row r="427" spans="1:22" s="46" customFormat="1" ht="15" customHeight="1">
      <c r="A427" s="123">
        <v>421</v>
      </c>
      <c r="B427" s="123">
        <v>1</v>
      </c>
      <c r="C427" s="59" t="s">
        <v>747</v>
      </c>
      <c r="D427" s="59"/>
      <c r="E427" s="59" t="s">
        <v>354</v>
      </c>
      <c r="F427" s="59" t="s">
        <v>323</v>
      </c>
      <c r="G427" s="59" t="s">
        <v>792</v>
      </c>
      <c r="H427" s="59" t="s">
        <v>455</v>
      </c>
      <c r="I427" s="61">
        <v>24.16</v>
      </c>
      <c r="J427" s="168" t="s">
        <v>1005</v>
      </c>
      <c r="K427" s="238" t="s">
        <v>33</v>
      </c>
      <c r="L427" s="161"/>
      <c r="M427" s="126">
        <v>39.450000000000003</v>
      </c>
      <c r="N427" s="162">
        <f t="shared" si="49"/>
        <v>16.73</v>
      </c>
      <c r="O427" s="163" t="str">
        <f t="shared" si="50"/>
        <v/>
      </c>
      <c r="P427" s="127">
        <f t="shared" si="51"/>
        <v>953.11200000000008</v>
      </c>
      <c r="Q427" s="127" t="e">
        <f t="shared" si="54"/>
        <v>#VALUE!</v>
      </c>
      <c r="R427" s="127" t="e">
        <f t="shared" si="55"/>
        <v>#VALUE!</v>
      </c>
      <c r="S427" s="45" t="str">
        <f t="shared" si="52"/>
        <v>A</v>
      </c>
      <c r="T427" s="45">
        <f t="shared" si="56"/>
        <v>16.73</v>
      </c>
      <c r="U427" s="45">
        <f t="shared" si="53"/>
        <v>24.16</v>
      </c>
      <c r="V427" s="45">
        <f>IF(N427&lt;&gt;0,IF(N427=SVS,0,IF(N427=SVSg,0,IF(N427=Stundenverrechnungssatz!G468,0,IF(N427=Stundenverrechnungssatz!I468,0,IF(N427=Stundenverrechnungssatz!K468,0,IF(N427=Stundenverrechnungssatz!M468,0,1)))))))</f>
        <v>0</v>
      </c>
    </row>
    <row r="428" spans="1:22" s="47" customFormat="1" ht="15" customHeight="1">
      <c r="A428" s="62">
        <v>422</v>
      </c>
      <c r="B428" s="123">
        <v>1</v>
      </c>
      <c r="C428" s="59" t="s">
        <v>747</v>
      </c>
      <c r="D428" s="59"/>
      <c r="E428" s="59" t="s">
        <v>354</v>
      </c>
      <c r="F428" s="59" t="s">
        <v>326</v>
      </c>
      <c r="G428" s="59" t="s">
        <v>758</v>
      </c>
      <c r="H428" s="59" t="s">
        <v>455</v>
      </c>
      <c r="I428" s="61">
        <v>49.97</v>
      </c>
      <c r="J428" s="168" t="s">
        <v>1005</v>
      </c>
      <c r="K428" s="238" t="s">
        <v>32</v>
      </c>
      <c r="L428" s="161"/>
      <c r="M428" s="126">
        <v>98.63</v>
      </c>
      <c r="N428" s="162">
        <f t="shared" si="49"/>
        <v>16.73</v>
      </c>
      <c r="O428" s="163" t="str">
        <f t="shared" si="50"/>
        <v/>
      </c>
      <c r="P428" s="127">
        <f t="shared" si="51"/>
        <v>4928.5410999999995</v>
      </c>
      <c r="Q428" s="127" t="e">
        <f t="shared" si="54"/>
        <v>#VALUE!</v>
      </c>
      <c r="R428" s="127" t="e">
        <f t="shared" si="55"/>
        <v>#VALUE!</v>
      </c>
      <c r="S428" s="45" t="str">
        <f t="shared" si="52"/>
        <v>B</v>
      </c>
      <c r="T428" s="45">
        <f t="shared" si="56"/>
        <v>16.73</v>
      </c>
      <c r="U428" s="45">
        <f t="shared" si="53"/>
        <v>49.97</v>
      </c>
      <c r="V428" s="45">
        <f>IF(N428&lt;&gt;0,IF(N428=SVS,0,IF(N428=SVSg,0,IF(N428=Stundenverrechnungssatz!G469,0,IF(N428=Stundenverrechnungssatz!I469,0,IF(N428=Stundenverrechnungssatz!K469,0,IF(N428=Stundenverrechnungssatz!M469,0,1)))))))</f>
        <v>0</v>
      </c>
    </row>
    <row r="429" spans="1:22" s="47" customFormat="1" ht="15" customHeight="1">
      <c r="A429" s="123">
        <v>423</v>
      </c>
      <c r="B429" s="123">
        <v>1</v>
      </c>
      <c r="C429" s="59" t="s">
        <v>747</v>
      </c>
      <c r="D429" s="59"/>
      <c r="E429" s="59" t="s">
        <v>354</v>
      </c>
      <c r="F429" s="59" t="s">
        <v>329</v>
      </c>
      <c r="G429" s="59" t="s">
        <v>793</v>
      </c>
      <c r="H429" s="59" t="s">
        <v>455</v>
      </c>
      <c r="I429" s="61">
        <v>49.9</v>
      </c>
      <c r="J429" s="168" t="s">
        <v>1005</v>
      </c>
      <c r="K429" s="238" t="s">
        <v>32</v>
      </c>
      <c r="L429" s="161"/>
      <c r="M429" s="126">
        <v>98.63</v>
      </c>
      <c r="N429" s="162">
        <f t="shared" si="49"/>
        <v>16.73</v>
      </c>
      <c r="O429" s="163" t="str">
        <f t="shared" si="50"/>
        <v/>
      </c>
      <c r="P429" s="127">
        <f t="shared" si="51"/>
        <v>4921.6369999999997</v>
      </c>
      <c r="Q429" s="127" t="e">
        <f t="shared" si="54"/>
        <v>#VALUE!</v>
      </c>
      <c r="R429" s="127" t="e">
        <f t="shared" si="55"/>
        <v>#VALUE!</v>
      </c>
      <c r="S429" s="45" t="str">
        <f t="shared" si="52"/>
        <v>B</v>
      </c>
      <c r="T429" s="45">
        <f t="shared" si="56"/>
        <v>16.73</v>
      </c>
      <c r="U429" s="45">
        <f t="shared" si="53"/>
        <v>49.9</v>
      </c>
      <c r="V429" s="45">
        <f>IF(N429&lt;&gt;0,IF(N429=SVS,0,IF(N429=SVSg,0,IF(N429=Stundenverrechnungssatz!G470,0,IF(N429=Stundenverrechnungssatz!I470,0,IF(N429=Stundenverrechnungssatz!K470,0,IF(N429=Stundenverrechnungssatz!M470,0,1)))))))</f>
        <v>0</v>
      </c>
    </row>
    <row r="430" spans="1:22" s="47" customFormat="1" ht="15" customHeight="1">
      <c r="A430" s="62">
        <v>424</v>
      </c>
      <c r="B430" s="123">
        <v>1</v>
      </c>
      <c r="C430" s="59" t="s">
        <v>747</v>
      </c>
      <c r="D430" s="59"/>
      <c r="E430" s="59" t="s">
        <v>354</v>
      </c>
      <c r="F430" s="59" t="s">
        <v>332</v>
      </c>
      <c r="G430" s="59" t="s">
        <v>758</v>
      </c>
      <c r="H430" s="59" t="s">
        <v>455</v>
      </c>
      <c r="I430" s="61">
        <v>50.22</v>
      </c>
      <c r="J430" s="168" t="s">
        <v>1005</v>
      </c>
      <c r="K430" s="238" t="s">
        <v>32</v>
      </c>
      <c r="L430" s="161"/>
      <c r="M430" s="126">
        <v>98.63</v>
      </c>
      <c r="N430" s="162">
        <f t="shared" si="49"/>
        <v>16.73</v>
      </c>
      <c r="O430" s="163" t="str">
        <f t="shared" si="50"/>
        <v/>
      </c>
      <c r="P430" s="127">
        <f t="shared" si="51"/>
        <v>4953.1985999999997</v>
      </c>
      <c r="Q430" s="127" t="e">
        <f t="shared" si="54"/>
        <v>#VALUE!</v>
      </c>
      <c r="R430" s="127" t="e">
        <f t="shared" si="55"/>
        <v>#VALUE!</v>
      </c>
      <c r="S430" s="45" t="str">
        <f t="shared" si="52"/>
        <v>B</v>
      </c>
      <c r="T430" s="45">
        <f t="shared" si="56"/>
        <v>16.73</v>
      </c>
      <c r="U430" s="45">
        <f t="shared" si="53"/>
        <v>50.22</v>
      </c>
      <c r="V430" s="45">
        <f>IF(N430&lt;&gt;0,IF(N430=SVS,0,IF(N430=SVSg,0,IF(N430=Stundenverrechnungssatz!G471,0,IF(N430=Stundenverrechnungssatz!I471,0,IF(N430=Stundenverrechnungssatz!K471,0,IF(N430=Stundenverrechnungssatz!M471,0,1)))))))</f>
        <v>0</v>
      </c>
    </row>
    <row r="431" spans="1:22" s="47" customFormat="1" ht="15" customHeight="1">
      <c r="A431" s="123">
        <v>425</v>
      </c>
      <c r="B431" s="123">
        <v>1</v>
      </c>
      <c r="C431" s="59" t="s">
        <v>747</v>
      </c>
      <c r="D431" s="59"/>
      <c r="E431" s="59" t="s">
        <v>354</v>
      </c>
      <c r="F431" s="59" t="s">
        <v>335</v>
      </c>
      <c r="G431" s="59" t="s">
        <v>761</v>
      </c>
      <c r="H431" s="59" t="s">
        <v>455</v>
      </c>
      <c r="I431" s="61">
        <v>50.33</v>
      </c>
      <c r="J431" s="168" t="s">
        <v>1005</v>
      </c>
      <c r="K431" s="238" t="s">
        <v>32</v>
      </c>
      <c r="L431" s="161"/>
      <c r="M431" s="126">
        <v>98.63</v>
      </c>
      <c r="N431" s="162">
        <f t="shared" si="49"/>
        <v>16.73</v>
      </c>
      <c r="O431" s="163" t="str">
        <f t="shared" si="50"/>
        <v/>
      </c>
      <c r="P431" s="127">
        <f t="shared" si="51"/>
        <v>4964.0478999999996</v>
      </c>
      <c r="Q431" s="127" t="e">
        <f t="shared" si="54"/>
        <v>#VALUE!</v>
      </c>
      <c r="R431" s="127" t="e">
        <f t="shared" si="55"/>
        <v>#VALUE!</v>
      </c>
      <c r="S431" s="45" t="str">
        <f t="shared" si="52"/>
        <v>B</v>
      </c>
      <c r="T431" s="45">
        <f t="shared" si="56"/>
        <v>16.73</v>
      </c>
      <c r="U431" s="45">
        <f t="shared" si="53"/>
        <v>50.33</v>
      </c>
      <c r="V431" s="45">
        <f>IF(N431&lt;&gt;0,IF(N431=SVS,0,IF(N431=SVSg,0,IF(N431=Stundenverrechnungssatz!G472,0,IF(N431=Stundenverrechnungssatz!I472,0,IF(N431=Stundenverrechnungssatz!K472,0,IF(N431=Stundenverrechnungssatz!M472,0,1)))))))</f>
        <v>0</v>
      </c>
    </row>
    <row r="432" spans="1:22" s="47" customFormat="1" ht="15" customHeight="1">
      <c r="A432" s="62">
        <v>426</v>
      </c>
      <c r="B432" s="123">
        <v>1</v>
      </c>
      <c r="C432" s="59" t="s">
        <v>747</v>
      </c>
      <c r="D432" s="59"/>
      <c r="E432" s="59" t="s">
        <v>354</v>
      </c>
      <c r="F432" s="59" t="s">
        <v>342</v>
      </c>
      <c r="G432" s="59" t="s">
        <v>794</v>
      </c>
      <c r="H432" s="59" t="s">
        <v>455</v>
      </c>
      <c r="I432" s="61">
        <v>24.39</v>
      </c>
      <c r="J432" s="168" t="s">
        <v>1005</v>
      </c>
      <c r="K432" s="238" t="s">
        <v>31</v>
      </c>
      <c r="L432" s="161"/>
      <c r="M432" s="126">
        <v>98.63</v>
      </c>
      <c r="N432" s="162">
        <f t="shared" si="49"/>
        <v>16.73</v>
      </c>
      <c r="O432" s="163" t="str">
        <f t="shared" si="50"/>
        <v/>
      </c>
      <c r="P432" s="127">
        <f t="shared" si="51"/>
        <v>2405.5857000000001</v>
      </c>
      <c r="Q432" s="127" t="e">
        <f t="shared" si="54"/>
        <v>#VALUE!</v>
      </c>
      <c r="R432" s="127" t="e">
        <f t="shared" si="55"/>
        <v>#VALUE!</v>
      </c>
      <c r="S432" s="45" t="str">
        <f t="shared" si="52"/>
        <v>A</v>
      </c>
      <c r="T432" s="45">
        <f t="shared" si="56"/>
        <v>16.73</v>
      </c>
      <c r="U432" s="45">
        <f t="shared" si="53"/>
        <v>24.39</v>
      </c>
      <c r="V432" s="45">
        <f>IF(N432&lt;&gt;0,IF(N432=SVS,0,IF(N432=SVSg,0,IF(N432=Stundenverrechnungssatz!G473,0,IF(N432=Stundenverrechnungssatz!I473,0,IF(N432=Stundenverrechnungssatz!K473,0,IF(N432=Stundenverrechnungssatz!M473,0,1)))))))</f>
        <v>0</v>
      </c>
    </row>
    <row r="433" spans="1:22" s="47" customFormat="1" ht="15" customHeight="1">
      <c r="A433" s="123">
        <v>427</v>
      </c>
      <c r="B433" s="123">
        <v>1</v>
      </c>
      <c r="C433" s="59" t="s">
        <v>747</v>
      </c>
      <c r="D433" s="59"/>
      <c r="E433" s="59" t="s">
        <v>354</v>
      </c>
      <c r="F433" s="59" t="s">
        <v>346</v>
      </c>
      <c r="G433" s="59" t="s">
        <v>761</v>
      </c>
      <c r="H433" s="59" t="s">
        <v>455</v>
      </c>
      <c r="I433" s="61">
        <v>48.88</v>
      </c>
      <c r="J433" s="168" t="s">
        <v>1005</v>
      </c>
      <c r="K433" s="238" t="s">
        <v>32</v>
      </c>
      <c r="L433" s="161"/>
      <c r="M433" s="126">
        <v>98.63</v>
      </c>
      <c r="N433" s="162">
        <f t="shared" si="49"/>
        <v>16.73</v>
      </c>
      <c r="O433" s="163" t="str">
        <f t="shared" si="50"/>
        <v/>
      </c>
      <c r="P433" s="127">
        <f t="shared" si="51"/>
        <v>4821.0344000000005</v>
      </c>
      <c r="Q433" s="127" t="e">
        <f t="shared" si="54"/>
        <v>#VALUE!</v>
      </c>
      <c r="R433" s="127" t="e">
        <f t="shared" si="55"/>
        <v>#VALUE!</v>
      </c>
      <c r="S433" s="45" t="str">
        <f t="shared" si="52"/>
        <v>B</v>
      </c>
      <c r="T433" s="45">
        <f t="shared" si="56"/>
        <v>16.73</v>
      </c>
      <c r="U433" s="45">
        <f t="shared" si="53"/>
        <v>48.88</v>
      </c>
      <c r="V433" s="45">
        <f>IF(N433&lt;&gt;0,IF(N433=SVS,0,IF(N433=SVSg,0,IF(N433=Stundenverrechnungssatz!G474,0,IF(N433=Stundenverrechnungssatz!I474,0,IF(N433=Stundenverrechnungssatz!K474,0,IF(N433=Stundenverrechnungssatz!M474,0,1)))))))</f>
        <v>0</v>
      </c>
    </row>
    <row r="434" spans="1:22" s="47" customFormat="1" ht="15" customHeight="1">
      <c r="A434" s="62">
        <v>428</v>
      </c>
      <c r="B434" s="123">
        <v>1</v>
      </c>
      <c r="C434" s="59" t="s">
        <v>747</v>
      </c>
      <c r="D434" s="59"/>
      <c r="E434" s="59" t="s">
        <v>265</v>
      </c>
      <c r="F434" s="59" t="s">
        <v>503</v>
      </c>
      <c r="G434" s="59" t="s">
        <v>795</v>
      </c>
      <c r="H434" s="59" t="s">
        <v>602</v>
      </c>
      <c r="I434" s="61">
        <v>75.040000000000006</v>
      </c>
      <c r="J434" s="168"/>
      <c r="K434" s="238" t="s">
        <v>36</v>
      </c>
      <c r="L434" s="161"/>
      <c r="M434" s="126">
        <v>0</v>
      </c>
      <c r="N434" s="162">
        <f t="shared" si="49"/>
        <v>16.73</v>
      </c>
      <c r="O434" s="163">
        <f t="shared" si="50"/>
        <v>1.0000000000000001E-5</v>
      </c>
      <c r="P434" s="127">
        <f t="shared" si="51"/>
        <v>0</v>
      </c>
      <c r="Q434" s="127">
        <f t="shared" si="54"/>
        <v>0</v>
      </c>
      <c r="R434" s="127">
        <f t="shared" si="55"/>
        <v>0</v>
      </c>
      <c r="S434" s="45" t="str">
        <f t="shared" si="52"/>
        <v>N</v>
      </c>
      <c r="T434" s="45">
        <f t="shared" si="56"/>
        <v>16.73</v>
      </c>
      <c r="U434" s="45">
        <f t="shared" si="53"/>
        <v>0</v>
      </c>
      <c r="V434" s="45">
        <f>IF(N434&lt;&gt;0,IF(N434=SVS,0,IF(N434=SVSg,0,IF(N434=Stundenverrechnungssatz!G475,0,IF(N434=Stundenverrechnungssatz!I475,0,IF(N434=Stundenverrechnungssatz!K475,0,IF(N434=Stundenverrechnungssatz!M475,0,1)))))))</f>
        <v>0</v>
      </c>
    </row>
    <row r="435" spans="1:22" s="47" customFormat="1" ht="15" customHeight="1">
      <c r="A435" s="123">
        <v>429</v>
      </c>
      <c r="B435" s="123">
        <v>1</v>
      </c>
      <c r="C435" s="59" t="s">
        <v>747</v>
      </c>
      <c r="D435" s="59"/>
      <c r="E435" s="59" t="s">
        <v>265</v>
      </c>
      <c r="F435" s="59" t="s">
        <v>504</v>
      </c>
      <c r="G435" s="59" t="s">
        <v>287</v>
      </c>
      <c r="H435" s="59" t="s">
        <v>455</v>
      </c>
      <c r="I435" s="61">
        <v>15.93</v>
      </c>
      <c r="J435" s="168"/>
      <c r="K435" s="238" t="s">
        <v>36</v>
      </c>
      <c r="L435" s="161"/>
      <c r="M435" s="126">
        <v>0</v>
      </c>
      <c r="N435" s="162">
        <f t="shared" si="49"/>
        <v>16.73</v>
      </c>
      <c r="O435" s="163">
        <f t="shared" si="50"/>
        <v>1.0000000000000001E-5</v>
      </c>
      <c r="P435" s="127">
        <f t="shared" si="51"/>
        <v>0</v>
      </c>
      <c r="Q435" s="127">
        <f t="shared" si="54"/>
        <v>0</v>
      </c>
      <c r="R435" s="127">
        <f t="shared" si="55"/>
        <v>0</v>
      </c>
      <c r="S435" s="45" t="str">
        <f t="shared" si="52"/>
        <v>N</v>
      </c>
      <c r="T435" s="45">
        <f t="shared" si="56"/>
        <v>16.73</v>
      </c>
      <c r="U435" s="45">
        <f t="shared" si="53"/>
        <v>0</v>
      </c>
      <c r="V435" s="45">
        <f>IF(N435&lt;&gt;0,IF(N435=SVS,0,IF(N435=SVSg,0,IF(N435=Stundenverrechnungssatz!G476,0,IF(N435=Stundenverrechnungssatz!I476,0,IF(N435=Stundenverrechnungssatz!K476,0,IF(N435=Stundenverrechnungssatz!M476,0,1)))))))</f>
        <v>0</v>
      </c>
    </row>
    <row r="436" spans="1:22" s="47" customFormat="1" ht="15" customHeight="1">
      <c r="A436" s="62">
        <v>430</v>
      </c>
      <c r="B436" s="123">
        <v>1</v>
      </c>
      <c r="C436" s="59" t="s">
        <v>747</v>
      </c>
      <c r="D436" s="59"/>
      <c r="E436" s="59" t="s">
        <v>265</v>
      </c>
      <c r="F436" s="59" t="s">
        <v>506</v>
      </c>
      <c r="G436" s="59" t="s">
        <v>796</v>
      </c>
      <c r="H436" s="59" t="s">
        <v>349</v>
      </c>
      <c r="I436" s="61">
        <v>5.89</v>
      </c>
      <c r="J436" s="168"/>
      <c r="K436" s="238" t="s">
        <v>36</v>
      </c>
      <c r="L436" s="161"/>
      <c r="M436" s="126">
        <v>0</v>
      </c>
      <c r="N436" s="162">
        <f t="shared" si="49"/>
        <v>16.73</v>
      </c>
      <c r="O436" s="163">
        <f t="shared" si="50"/>
        <v>1.0000000000000001E-5</v>
      </c>
      <c r="P436" s="127">
        <f t="shared" si="51"/>
        <v>0</v>
      </c>
      <c r="Q436" s="127">
        <f t="shared" si="54"/>
        <v>0</v>
      </c>
      <c r="R436" s="127">
        <f t="shared" si="55"/>
        <v>0</v>
      </c>
      <c r="S436" s="45" t="str">
        <f t="shared" si="52"/>
        <v>N</v>
      </c>
      <c r="T436" s="45">
        <f t="shared" si="56"/>
        <v>16.73</v>
      </c>
      <c r="U436" s="45">
        <f t="shared" si="53"/>
        <v>0</v>
      </c>
      <c r="V436" s="45">
        <f>IF(N436&lt;&gt;0,IF(N436=SVS,0,IF(N436=SVSg,0,IF(N436=Stundenverrechnungssatz!G477,0,IF(N436=Stundenverrechnungssatz!I477,0,IF(N436=Stundenverrechnungssatz!K477,0,IF(N436=Stundenverrechnungssatz!M477,0,1)))))))</f>
        <v>0</v>
      </c>
    </row>
    <row r="437" spans="1:22" s="46" customFormat="1" ht="15" customHeight="1">
      <c r="A437" s="123">
        <v>431</v>
      </c>
      <c r="B437" s="123">
        <v>1</v>
      </c>
      <c r="C437" s="59" t="s">
        <v>747</v>
      </c>
      <c r="D437" s="59"/>
      <c r="E437" s="59" t="s">
        <v>265</v>
      </c>
      <c r="F437" s="59" t="s">
        <v>507</v>
      </c>
      <c r="G437" s="59" t="s">
        <v>604</v>
      </c>
      <c r="H437" s="59" t="s">
        <v>349</v>
      </c>
      <c r="I437" s="61">
        <v>9.0500000000000007</v>
      </c>
      <c r="J437" s="168"/>
      <c r="K437" s="238" t="s">
        <v>63</v>
      </c>
      <c r="L437" s="161"/>
      <c r="M437" s="126">
        <v>39.450000000000003</v>
      </c>
      <c r="N437" s="162">
        <f t="shared" si="49"/>
        <v>16.73</v>
      </c>
      <c r="O437" s="163" t="str">
        <f t="shared" si="50"/>
        <v/>
      </c>
      <c r="P437" s="127">
        <f t="shared" si="51"/>
        <v>357.02250000000004</v>
      </c>
      <c r="Q437" s="127" t="e">
        <f t="shared" si="54"/>
        <v>#VALUE!</v>
      </c>
      <c r="R437" s="127" t="e">
        <f t="shared" si="55"/>
        <v>#VALUE!</v>
      </c>
      <c r="S437" s="45" t="str">
        <f t="shared" si="52"/>
        <v>C</v>
      </c>
      <c r="T437" s="45">
        <f t="shared" si="56"/>
        <v>16.73</v>
      </c>
      <c r="U437" s="45">
        <f t="shared" si="53"/>
        <v>0</v>
      </c>
      <c r="V437" s="45">
        <f>IF(N437&lt;&gt;0,IF(N437=SVS,0,IF(N437=SVSg,0,IF(N437=Stundenverrechnungssatz!G478,0,IF(N437=Stundenverrechnungssatz!I478,0,IF(N437=Stundenverrechnungssatz!K478,0,IF(N437=Stundenverrechnungssatz!M478,0,1)))))))</f>
        <v>0</v>
      </c>
    </row>
    <row r="438" spans="1:22" s="46" customFormat="1" ht="15" customHeight="1">
      <c r="A438" s="62">
        <v>432</v>
      </c>
      <c r="B438" s="123">
        <v>1</v>
      </c>
      <c r="C438" s="59" t="s">
        <v>747</v>
      </c>
      <c r="D438" s="59"/>
      <c r="E438" s="59" t="s">
        <v>265</v>
      </c>
      <c r="F438" s="59" t="s">
        <v>508</v>
      </c>
      <c r="G438" s="59" t="s">
        <v>797</v>
      </c>
      <c r="H438" s="59" t="s">
        <v>602</v>
      </c>
      <c r="I438" s="61">
        <v>18.989999999999998</v>
      </c>
      <c r="J438" s="168"/>
      <c r="K438" s="238" t="s">
        <v>36</v>
      </c>
      <c r="L438" s="161"/>
      <c r="M438" s="126">
        <v>0</v>
      </c>
      <c r="N438" s="162">
        <f t="shared" si="49"/>
        <v>16.73</v>
      </c>
      <c r="O438" s="163">
        <f t="shared" si="50"/>
        <v>1.0000000000000001E-5</v>
      </c>
      <c r="P438" s="127">
        <f t="shared" si="51"/>
        <v>0</v>
      </c>
      <c r="Q438" s="127">
        <f t="shared" si="54"/>
        <v>0</v>
      </c>
      <c r="R438" s="127">
        <f t="shared" si="55"/>
        <v>0</v>
      </c>
      <c r="S438" s="45" t="str">
        <f t="shared" si="52"/>
        <v>N</v>
      </c>
      <c r="T438" s="45">
        <f t="shared" si="56"/>
        <v>16.73</v>
      </c>
      <c r="U438" s="45">
        <f t="shared" si="53"/>
        <v>0</v>
      </c>
      <c r="V438" s="45">
        <f>IF(N438&lt;&gt;0,IF(N438=SVS,0,IF(N438=SVSg,0,IF(N438=Stundenverrechnungssatz!G479,0,IF(N438=Stundenverrechnungssatz!I479,0,IF(N438=Stundenverrechnungssatz!K479,0,IF(N438=Stundenverrechnungssatz!M479,0,1)))))))</f>
        <v>0</v>
      </c>
    </row>
    <row r="439" spans="1:22" s="47" customFormat="1" ht="15" customHeight="1">
      <c r="A439" s="123">
        <v>433</v>
      </c>
      <c r="B439" s="123">
        <v>1</v>
      </c>
      <c r="C439" s="59" t="s">
        <v>747</v>
      </c>
      <c r="D439" s="59"/>
      <c r="E439" s="59" t="s">
        <v>265</v>
      </c>
      <c r="F439" s="59" t="s">
        <v>798</v>
      </c>
      <c r="G439" s="59" t="s">
        <v>799</v>
      </c>
      <c r="H439" s="59" t="s">
        <v>602</v>
      </c>
      <c r="I439" s="61">
        <v>1.35</v>
      </c>
      <c r="J439" s="168"/>
      <c r="K439" s="238" t="s">
        <v>36</v>
      </c>
      <c r="L439" s="161"/>
      <c r="M439" s="126">
        <v>0</v>
      </c>
      <c r="N439" s="162">
        <f t="shared" si="49"/>
        <v>16.73</v>
      </c>
      <c r="O439" s="163">
        <f t="shared" si="50"/>
        <v>1.0000000000000001E-5</v>
      </c>
      <c r="P439" s="127">
        <f t="shared" si="51"/>
        <v>0</v>
      </c>
      <c r="Q439" s="127">
        <f t="shared" si="54"/>
        <v>0</v>
      </c>
      <c r="R439" s="127">
        <f t="shared" si="55"/>
        <v>0</v>
      </c>
      <c r="S439" s="45" t="str">
        <f t="shared" si="52"/>
        <v>N</v>
      </c>
      <c r="T439" s="45">
        <f t="shared" si="56"/>
        <v>16.73</v>
      </c>
      <c r="U439" s="45">
        <f t="shared" si="53"/>
        <v>0</v>
      </c>
      <c r="V439" s="45">
        <f>IF(N439&lt;&gt;0,IF(N439=SVS,0,IF(N439=SVSg,0,IF(N439=Stundenverrechnungssatz!G480,0,IF(N439=Stundenverrechnungssatz!I480,0,IF(N439=Stundenverrechnungssatz!K480,0,IF(N439=Stundenverrechnungssatz!M480,0,1)))))))</f>
        <v>0</v>
      </c>
    </row>
    <row r="440" spans="1:22" s="47" customFormat="1" ht="15" customHeight="1">
      <c r="A440" s="62">
        <v>434</v>
      </c>
      <c r="B440" s="123">
        <v>1</v>
      </c>
      <c r="C440" s="59" t="s">
        <v>747</v>
      </c>
      <c r="D440" s="59"/>
      <c r="E440" s="59" t="s">
        <v>265</v>
      </c>
      <c r="F440" s="59" t="s">
        <v>510</v>
      </c>
      <c r="G440" s="59" t="s">
        <v>800</v>
      </c>
      <c r="H440" s="59" t="s">
        <v>455</v>
      </c>
      <c r="I440" s="61">
        <v>24.29</v>
      </c>
      <c r="J440" s="168"/>
      <c r="K440" s="238" t="s">
        <v>36</v>
      </c>
      <c r="L440" s="161"/>
      <c r="M440" s="126">
        <v>0</v>
      </c>
      <c r="N440" s="162">
        <f t="shared" si="49"/>
        <v>16.73</v>
      </c>
      <c r="O440" s="163">
        <f t="shared" si="50"/>
        <v>1.0000000000000001E-5</v>
      </c>
      <c r="P440" s="127">
        <f t="shared" si="51"/>
        <v>0</v>
      </c>
      <c r="Q440" s="127">
        <f t="shared" si="54"/>
        <v>0</v>
      </c>
      <c r="R440" s="127">
        <f t="shared" si="55"/>
        <v>0</v>
      </c>
      <c r="S440" s="45" t="str">
        <f t="shared" si="52"/>
        <v>N</v>
      </c>
      <c r="T440" s="45">
        <f t="shared" si="56"/>
        <v>16.73</v>
      </c>
      <c r="U440" s="45">
        <f t="shared" si="53"/>
        <v>0</v>
      </c>
      <c r="V440" s="45">
        <f>IF(N440&lt;&gt;0,IF(N440=SVS,0,IF(N440=SVSg,0,IF(N440=Stundenverrechnungssatz!G481,0,IF(N440=Stundenverrechnungssatz!I481,0,IF(N440=Stundenverrechnungssatz!K481,0,IF(N440=Stundenverrechnungssatz!M481,0,1)))))))</f>
        <v>0</v>
      </c>
    </row>
    <row r="441" spans="1:22" s="47" customFormat="1" ht="15" customHeight="1">
      <c r="A441" s="123">
        <v>435</v>
      </c>
      <c r="B441" s="123">
        <v>1</v>
      </c>
      <c r="C441" s="59" t="s">
        <v>747</v>
      </c>
      <c r="D441" s="59"/>
      <c r="E441" s="59" t="s">
        <v>265</v>
      </c>
      <c r="F441" s="59" t="s">
        <v>512</v>
      </c>
      <c r="G441" s="59" t="s">
        <v>801</v>
      </c>
      <c r="H441" s="59" t="s">
        <v>455</v>
      </c>
      <c r="I441" s="61">
        <v>16.22</v>
      </c>
      <c r="J441" s="168"/>
      <c r="K441" s="238" t="s">
        <v>36</v>
      </c>
      <c r="L441" s="161"/>
      <c r="M441" s="126">
        <v>0</v>
      </c>
      <c r="N441" s="162">
        <f t="shared" si="49"/>
        <v>16.73</v>
      </c>
      <c r="O441" s="163">
        <f t="shared" si="50"/>
        <v>1.0000000000000001E-5</v>
      </c>
      <c r="P441" s="127">
        <f t="shared" si="51"/>
        <v>0</v>
      </c>
      <c r="Q441" s="127">
        <f t="shared" si="54"/>
        <v>0</v>
      </c>
      <c r="R441" s="127">
        <f t="shared" si="55"/>
        <v>0</v>
      </c>
      <c r="S441" s="45" t="str">
        <f t="shared" si="52"/>
        <v>N</v>
      </c>
      <c r="T441" s="45">
        <f t="shared" si="56"/>
        <v>16.73</v>
      </c>
      <c r="U441" s="45">
        <f t="shared" si="53"/>
        <v>0</v>
      </c>
      <c r="V441" s="45">
        <f>IF(N441&lt;&gt;0,IF(N441=SVS,0,IF(N441=SVSg,0,IF(N441=Stundenverrechnungssatz!G482,0,IF(N441=Stundenverrechnungssatz!I482,0,IF(N441=Stundenverrechnungssatz!K482,0,IF(N441=Stundenverrechnungssatz!M482,0,1)))))))</f>
        <v>0</v>
      </c>
    </row>
    <row r="442" spans="1:22" s="47" customFormat="1" ht="15" customHeight="1">
      <c r="A442" s="62">
        <v>436</v>
      </c>
      <c r="B442" s="123">
        <v>1</v>
      </c>
      <c r="C442" s="59" t="s">
        <v>747</v>
      </c>
      <c r="D442" s="59"/>
      <c r="E442" s="59" t="s">
        <v>265</v>
      </c>
      <c r="F442" s="59" t="s">
        <v>514</v>
      </c>
      <c r="G442" s="59" t="s">
        <v>802</v>
      </c>
      <c r="H442" s="59" t="s">
        <v>349</v>
      </c>
      <c r="I442" s="61">
        <v>6.14</v>
      </c>
      <c r="J442" s="168"/>
      <c r="K442" s="238" t="s">
        <v>63</v>
      </c>
      <c r="L442" s="161"/>
      <c r="M442" s="126">
        <v>39.450000000000003</v>
      </c>
      <c r="N442" s="162">
        <f t="shared" si="49"/>
        <v>16.73</v>
      </c>
      <c r="O442" s="163" t="str">
        <f t="shared" si="50"/>
        <v/>
      </c>
      <c r="P442" s="127">
        <f t="shared" si="51"/>
        <v>242.22300000000001</v>
      </c>
      <c r="Q442" s="127" t="e">
        <f t="shared" si="54"/>
        <v>#VALUE!</v>
      </c>
      <c r="R442" s="127" t="e">
        <f t="shared" si="55"/>
        <v>#VALUE!</v>
      </c>
      <c r="S442" s="45" t="str">
        <f t="shared" si="52"/>
        <v>C</v>
      </c>
      <c r="T442" s="45">
        <f t="shared" si="56"/>
        <v>16.73</v>
      </c>
      <c r="U442" s="45">
        <f t="shared" si="53"/>
        <v>0</v>
      </c>
      <c r="V442" s="45">
        <f>IF(N442&lt;&gt;0,IF(N442=SVS,0,IF(N442=SVSg,0,IF(N442=Stundenverrechnungssatz!G483,0,IF(N442=Stundenverrechnungssatz!I483,0,IF(N442=Stundenverrechnungssatz!K483,0,IF(N442=Stundenverrechnungssatz!M483,0,1)))))))</f>
        <v>0</v>
      </c>
    </row>
    <row r="443" spans="1:22" s="47" customFormat="1" ht="15" customHeight="1">
      <c r="A443" s="123">
        <v>437</v>
      </c>
      <c r="B443" s="123">
        <v>1</v>
      </c>
      <c r="C443" s="59" t="s">
        <v>747</v>
      </c>
      <c r="D443" s="59"/>
      <c r="E443" s="59" t="s">
        <v>265</v>
      </c>
      <c r="F443" s="59" t="s">
        <v>803</v>
      </c>
      <c r="G443" s="59" t="s">
        <v>804</v>
      </c>
      <c r="H443" s="59" t="s">
        <v>349</v>
      </c>
      <c r="I443" s="61">
        <v>9.24</v>
      </c>
      <c r="J443" s="168"/>
      <c r="K443" s="238" t="s">
        <v>63</v>
      </c>
      <c r="L443" s="161"/>
      <c r="M443" s="126">
        <v>39.450000000000003</v>
      </c>
      <c r="N443" s="162">
        <f t="shared" si="49"/>
        <v>16.73</v>
      </c>
      <c r="O443" s="163" t="str">
        <f t="shared" si="50"/>
        <v/>
      </c>
      <c r="P443" s="127">
        <f t="shared" si="51"/>
        <v>364.51800000000003</v>
      </c>
      <c r="Q443" s="127" t="e">
        <f t="shared" si="54"/>
        <v>#VALUE!</v>
      </c>
      <c r="R443" s="127" t="e">
        <f t="shared" si="55"/>
        <v>#VALUE!</v>
      </c>
      <c r="S443" s="45" t="str">
        <f t="shared" si="52"/>
        <v>C</v>
      </c>
      <c r="T443" s="45">
        <f t="shared" si="56"/>
        <v>16.73</v>
      </c>
      <c r="U443" s="45">
        <f t="shared" si="53"/>
        <v>0</v>
      </c>
      <c r="V443" s="45">
        <f>IF(N443&lt;&gt;0,IF(N443=SVS,0,IF(N443=SVSg,0,IF(N443=Stundenverrechnungssatz!G484,0,IF(N443=Stundenverrechnungssatz!I484,0,IF(N443=Stundenverrechnungssatz!K484,0,IF(N443=Stundenverrechnungssatz!M484,0,1)))))))</f>
        <v>0</v>
      </c>
    </row>
    <row r="444" spans="1:22" s="47" customFormat="1" ht="15" customHeight="1">
      <c r="A444" s="62">
        <v>438</v>
      </c>
      <c r="B444" s="123">
        <v>1</v>
      </c>
      <c r="C444" s="59" t="s">
        <v>747</v>
      </c>
      <c r="D444" s="59"/>
      <c r="E444" s="59" t="s">
        <v>265</v>
      </c>
      <c r="F444" s="59" t="s">
        <v>516</v>
      </c>
      <c r="G444" s="59" t="s">
        <v>509</v>
      </c>
      <c r="H444" s="59" t="s">
        <v>455</v>
      </c>
      <c r="I444" s="61">
        <v>24.52</v>
      </c>
      <c r="J444" s="168"/>
      <c r="K444" s="238" t="s">
        <v>36</v>
      </c>
      <c r="L444" s="161"/>
      <c r="M444" s="126">
        <v>0</v>
      </c>
      <c r="N444" s="162">
        <f t="shared" si="49"/>
        <v>16.73</v>
      </c>
      <c r="O444" s="163">
        <f t="shared" si="50"/>
        <v>1.0000000000000001E-5</v>
      </c>
      <c r="P444" s="127">
        <f t="shared" si="51"/>
        <v>0</v>
      </c>
      <c r="Q444" s="127">
        <f t="shared" si="54"/>
        <v>0</v>
      </c>
      <c r="R444" s="127">
        <f t="shared" si="55"/>
        <v>0</v>
      </c>
      <c r="S444" s="45" t="str">
        <f t="shared" si="52"/>
        <v>N</v>
      </c>
      <c r="T444" s="45">
        <f t="shared" si="56"/>
        <v>16.73</v>
      </c>
      <c r="U444" s="45">
        <f t="shared" si="53"/>
        <v>0</v>
      </c>
      <c r="V444" s="45">
        <f>IF(N444&lt;&gt;0,IF(N444=SVS,0,IF(N444=SVSg,0,IF(N444=Stundenverrechnungssatz!G485,0,IF(N444=Stundenverrechnungssatz!I485,0,IF(N444=Stundenverrechnungssatz!K485,0,IF(N444=Stundenverrechnungssatz!M485,0,1)))))))</f>
        <v>0</v>
      </c>
    </row>
    <row r="445" spans="1:22" s="47" customFormat="1" ht="15" customHeight="1">
      <c r="A445" s="123">
        <v>439</v>
      </c>
      <c r="B445" s="123">
        <v>1</v>
      </c>
      <c r="C445" s="59" t="s">
        <v>747</v>
      </c>
      <c r="D445" s="59"/>
      <c r="E445" s="59" t="s">
        <v>265</v>
      </c>
      <c r="F445" s="59" t="s">
        <v>517</v>
      </c>
      <c r="G445" s="59" t="s">
        <v>805</v>
      </c>
      <c r="H445" s="59" t="s">
        <v>455</v>
      </c>
      <c r="I445" s="61">
        <v>75.72</v>
      </c>
      <c r="J445" s="168" t="s">
        <v>1005</v>
      </c>
      <c r="K445" s="238" t="s">
        <v>32</v>
      </c>
      <c r="L445" s="161"/>
      <c r="M445" s="126">
        <v>98.63</v>
      </c>
      <c r="N445" s="162">
        <f t="shared" si="49"/>
        <v>16.73</v>
      </c>
      <c r="O445" s="163" t="str">
        <f t="shared" si="50"/>
        <v/>
      </c>
      <c r="P445" s="127">
        <f t="shared" si="51"/>
        <v>7468.2635999999993</v>
      </c>
      <c r="Q445" s="127" t="e">
        <f t="shared" si="54"/>
        <v>#VALUE!</v>
      </c>
      <c r="R445" s="127" t="e">
        <f t="shared" si="55"/>
        <v>#VALUE!</v>
      </c>
      <c r="S445" s="45" t="str">
        <f t="shared" si="52"/>
        <v>B</v>
      </c>
      <c r="T445" s="45">
        <f t="shared" si="56"/>
        <v>16.73</v>
      </c>
      <c r="U445" s="45">
        <f t="shared" si="53"/>
        <v>75.72</v>
      </c>
      <c r="V445" s="45">
        <f>IF(N445&lt;&gt;0,IF(N445=SVS,0,IF(N445=SVSg,0,IF(N445=Stundenverrechnungssatz!G486,0,IF(N445=Stundenverrechnungssatz!I486,0,IF(N445=Stundenverrechnungssatz!K486,0,IF(N445=Stundenverrechnungssatz!M486,0,1)))))))</f>
        <v>0</v>
      </c>
    </row>
    <row r="446" spans="1:22" s="47" customFormat="1" ht="15" customHeight="1">
      <c r="A446" s="62">
        <v>440</v>
      </c>
      <c r="B446" s="123">
        <v>1</v>
      </c>
      <c r="C446" s="59" t="s">
        <v>747</v>
      </c>
      <c r="D446" s="59"/>
      <c r="E446" s="59" t="s">
        <v>265</v>
      </c>
      <c r="F446" s="59" t="s">
        <v>519</v>
      </c>
      <c r="G446" s="59" t="s">
        <v>806</v>
      </c>
      <c r="H446" s="59" t="s">
        <v>455</v>
      </c>
      <c r="I446" s="61">
        <v>24.08</v>
      </c>
      <c r="J446" s="168" t="s">
        <v>1005</v>
      </c>
      <c r="K446" s="238" t="s">
        <v>59</v>
      </c>
      <c r="L446" s="161"/>
      <c r="M446" s="126">
        <v>39.450000000000003</v>
      </c>
      <c r="N446" s="162">
        <f t="shared" si="49"/>
        <v>16.73</v>
      </c>
      <c r="O446" s="163" t="str">
        <f t="shared" si="50"/>
        <v/>
      </c>
      <c r="P446" s="127">
        <f t="shared" si="51"/>
        <v>949.95600000000002</v>
      </c>
      <c r="Q446" s="127" t="e">
        <f t="shared" si="54"/>
        <v>#VALUE!</v>
      </c>
      <c r="R446" s="127" t="e">
        <f t="shared" si="55"/>
        <v>#VALUE!</v>
      </c>
      <c r="S446" s="45" t="str">
        <f t="shared" si="52"/>
        <v>B</v>
      </c>
      <c r="T446" s="45">
        <f t="shared" si="56"/>
        <v>16.73</v>
      </c>
      <c r="U446" s="45">
        <f t="shared" si="53"/>
        <v>24.08</v>
      </c>
      <c r="V446" s="45">
        <f>IF(N446&lt;&gt;0,IF(N446=SVS,0,IF(N446=SVSg,0,IF(N446=Stundenverrechnungssatz!G487,0,IF(N446=Stundenverrechnungssatz!I487,0,IF(N446=Stundenverrechnungssatz!K487,0,IF(N446=Stundenverrechnungssatz!M487,0,1)))))))</f>
        <v>0</v>
      </c>
    </row>
    <row r="447" spans="1:22" s="47" customFormat="1" ht="15" customHeight="1">
      <c r="A447" s="123">
        <v>441</v>
      </c>
      <c r="B447" s="123">
        <v>1</v>
      </c>
      <c r="C447" s="59" t="s">
        <v>747</v>
      </c>
      <c r="D447" s="59"/>
      <c r="E447" s="59" t="s">
        <v>265</v>
      </c>
      <c r="F447" s="59" t="s">
        <v>521</v>
      </c>
      <c r="G447" s="59" t="s">
        <v>807</v>
      </c>
      <c r="H447" s="59" t="s">
        <v>455</v>
      </c>
      <c r="I447" s="61">
        <v>74.3</v>
      </c>
      <c r="J447" s="168" t="s">
        <v>1005</v>
      </c>
      <c r="K447" s="238" t="s">
        <v>32</v>
      </c>
      <c r="L447" s="161"/>
      <c r="M447" s="126">
        <v>98.63</v>
      </c>
      <c r="N447" s="162">
        <f t="shared" si="49"/>
        <v>16.73</v>
      </c>
      <c r="O447" s="163" t="str">
        <f t="shared" si="50"/>
        <v/>
      </c>
      <c r="P447" s="127">
        <f t="shared" si="51"/>
        <v>7328.2089999999998</v>
      </c>
      <c r="Q447" s="127" t="e">
        <f t="shared" si="54"/>
        <v>#VALUE!</v>
      </c>
      <c r="R447" s="127" t="e">
        <f t="shared" si="55"/>
        <v>#VALUE!</v>
      </c>
      <c r="S447" s="45" t="str">
        <f t="shared" si="52"/>
        <v>B</v>
      </c>
      <c r="T447" s="45">
        <f t="shared" si="56"/>
        <v>16.73</v>
      </c>
      <c r="U447" s="45">
        <f t="shared" si="53"/>
        <v>74.3</v>
      </c>
      <c r="V447" s="45">
        <f>IF(N447&lt;&gt;0,IF(N447=SVS,0,IF(N447=SVSg,0,IF(N447=Stundenverrechnungssatz!G488,0,IF(N447=Stundenverrechnungssatz!I488,0,IF(N447=Stundenverrechnungssatz!K488,0,IF(N447=Stundenverrechnungssatz!M488,0,1)))))))</f>
        <v>0</v>
      </c>
    </row>
    <row r="448" spans="1:22" s="47" customFormat="1" ht="15" customHeight="1">
      <c r="A448" s="62">
        <v>442</v>
      </c>
      <c r="B448" s="123">
        <v>1</v>
      </c>
      <c r="C448" s="59" t="s">
        <v>747</v>
      </c>
      <c r="D448" s="59"/>
      <c r="E448" s="59" t="s">
        <v>265</v>
      </c>
      <c r="F448" s="59" t="s">
        <v>525</v>
      </c>
      <c r="G448" s="59" t="s">
        <v>758</v>
      </c>
      <c r="H448" s="59" t="s">
        <v>455</v>
      </c>
      <c r="I448" s="61">
        <v>48.92</v>
      </c>
      <c r="J448" s="168" t="s">
        <v>1005</v>
      </c>
      <c r="K448" s="238" t="s">
        <v>32</v>
      </c>
      <c r="L448" s="161"/>
      <c r="M448" s="126">
        <v>98.63</v>
      </c>
      <c r="N448" s="162">
        <f t="shared" si="49"/>
        <v>16.73</v>
      </c>
      <c r="O448" s="163" t="str">
        <f t="shared" si="50"/>
        <v/>
      </c>
      <c r="P448" s="127">
        <f t="shared" si="51"/>
        <v>4824.9795999999997</v>
      </c>
      <c r="Q448" s="127" t="e">
        <f t="shared" si="54"/>
        <v>#VALUE!</v>
      </c>
      <c r="R448" s="127" t="e">
        <f t="shared" si="55"/>
        <v>#VALUE!</v>
      </c>
      <c r="S448" s="45" t="str">
        <f t="shared" si="52"/>
        <v>B</v>
      </c>
      <c r="T448" s="45">
        <f t="shared" si="56"/>
        <v>16.73</v>
      </c>
      <c r="U448" s="45">
        <f t="shared" si="53"/>
        <v>48.92</v>
      </c>
      <c r="V448" s="45">
        <f>IF(N448&lt;&gt;0,IF(N448=SVS,0,IF(N448=SVSg,0,IF(N448=Stundenverrechnungssatz!G489,0,IF(N448=Stundenverrechnungssatz!I489,0,IF(N448=Stundenverrechnungssatz!K489,0,IF(N448=Stundenverrechnungssatz!M489,0,1)))))))</f>
        <v>0</v>
      </c>
    </row>
    <row r="449" spans="1:22" s="47" customFormat="1" ht="15" customHeight="1">
      <c r="A449" s="123">
        <v>443</v>
      </c>
      <c r="B449" s="123">
        <v>1</v>
      </c>
      <c r="C449" s="59" t="s">
        <v>747</v>
      </c>
      <c r="D449" s="59"/>
      <c r="E449" s="59" t="s">
        <v>265</v>
      </c>
      <c r="F449" s="59" t="s">
        <v>526</v>
      </c>
      <c r="G449" s="59" t="s">
        <v>808</v>
      </c>
      <c r="H449" s="59" t="s">
        <v>477</v>
      </c>
      <c r="I449" s="61">
        <v>24</v>
      </c>
      <c r="J449" s="168"/>
      <c r="K449" s="238" t="s">
        <v>32</v>
      </c>
      <c r="L449" s="161"/>
      <c r="M449" s="126">
        <v>98.63</v>
      </c>
      <c r="N449" s="162">
        <f t="shared" si="49"/>
        <v>16.73</v>
      </c>
      <c r="O449" s="163" t="str">
        <f t="shared" si="50"/>
        <v/>
      </c>
      <c r="P449" s="127">
        <f t="shared" si="51"/>
        <v>2367.12</v>
      </c>
      <c r="Q449" s="127" t="e">
        <f t="shared" si="54"/>
        <v>#VALUE!</v>
      </c>
      <c r="R449" s="127" t="e">
        <f t="shared" si="55"/>
        <v>#VALUE!</v>
      </c>
      <c r="S449" s="45" t="str">
        <f t="shared" si="52"/>
        <v>B</v>
      </c>
      <c r="T449" s="45">
        <f t="shared" si="56"/>
        <v>16.73</v>
      </c>
      <c r="U449" s="45">
        <f t="shared" si="53"/>
        <v>0</v>
      </c>
      <c r="V449" s="45">
        <f>IF(N449&lt;&gt;0,IF(N449=SVS,0,IF(N449=SVSg,0,IF(N449=Stundenverrechnungssatz!G490,0,IF(N449=Stundenverrechnungssatz!I490,0,IF(N449=Stundenverrechnungssatz!K490,0,IF(N449=Stundenverrechnungssatz!M490,0,1)))))))</f>
        <v>0</v>
      </c>
    </row>
    <row r="450" spans="1:22" s="47" customFormat="1" ht="15" customHeight="1">
      <c r="A450" s="62">
        <v>444</v>
      </c>
      <c r="B450" s="123">
        <v>1</v>
      </c>
      <c r="C450" s="59" t="s">
        <v>747</v>
      </c>
      <c r="D450" s="59"/>
      <c r="E450" s="59" t="s">
        <v>265</v>
      </c>
      <c r="F450" s="59" t="s">
        <v>531</v>
      </c>
      <c r="G450" s="59" t="s">
        <v>325</v>
      </c>
      <c r="H450" s="59" t="s">
        <v>751</v>
      </c>
      <c r="I450" s="61">
        <v>10.9</v>
      </c>
      <c r="J450" s="168"/>
      <c r="K450" s="238" t="s">
        <v>36</v>
      </c>
      <c r="L450" s="161"/>
      <c r="M450" s="126">
        <v>0</v>
      </c>
      <c r="N450" s="162">
        <f t="shared" si="49"/>
        <v>16.73</v>
      </c>
      <c r="O450" s="163">
        <f t="shared" si="50"/>
        <v>1.0000000000000001E-5</v>
      </c>
      <c r="P450" s="127">
        <f t="shared" si="51"/>
        <v>0</v>
      </c>
      <c r="Q450" s="127">
        <f t="shared" si="54"/>
        <v>0</v>
      </c>
      <c r="R450" s="127">
        <f t="shared" si="55"/>
        <v>0</v>
      </c>
      <c r="S450" s="45" t="str">
        <f t="shared" si="52"/>
        <v>N</v>
      </c>
      <c r="T450" s="45">
        <f t="shared" si="56"/>
        <v>16.73</v>
      </c>
      <c r="U450" s="45">
        <f t="shared" si="53"/>
        <v>0</v>
      </c>
      <c r="V450" s="45">
        <f>IF(N450&lt;&gt;0,IF(N450=SVS,0,IF(N450=SVSg,0,IF(N450=Stundenverrechnungssatz!G491,0,IF(N450=Stundenverrechnungssatz!I491,0,IF(N450=Stundenverrechnungssatz!K491,0,IF(N450=Stundenverrechnungssatz!M491,0,1)))))))</f>
        <v>0</v>
      </c>
    </row>
    <row r="451" spans="1:22" s="46" customFormat="1" ht="15" customHeight="1">
      <c r="A451" s="123">
        <v>445</v>
      </c>
      <c r="B451" s="123">
        <v>1</v>
      </c>
      <c r="C451" s="59" t="s">
        <v>747</v>
      </c>
      <c r="D451" s="59"/>
      <c r="E451" s="59" t="s">
        <v>265</v>
      </c>
      <c r="F451" s="59" t="s">
        <v>533</v>
      </c>
      <c r="G451" s="59" t="s">
        <v>548</v>
      </c>
      <c r="H451" s="59" t="s">
        <v>751</v>
      </c>
      <c r="I451" s="61">
        <v>22.09</v>
      </c>
      <c r="J451" s="168"/>
      <c r="K451" s="238" t="s">
        <v>83</v>
      </c>
      <c r="L451" s="161" t="s">
        <v>1009</v>
      </c>
      <c r="M451" s="126">
        <v>257.25</v>
      </c>
      <c r="N451" s="162">
        <f t="shared" si="49"/>
        <v>16.73</v>
      </c>
      <c r="O451" s="163" t="str">
        <f t="shared" si="50"/>
        <v/>
      </c>
      <c r="P451" s="127">
        <f t="shared" si="51"/>
        <v>5682.6525000000001</v>
      </c>
      <c r="Q451" s="127" t="e">
        <f t="shared" si="54"/>
        <v>#VALUE!</v>
      </c>
      <c r="R451" s="127" t="e">
        <f t="shared" si="55"/>
        <v>#VALUE!</v>
      </c>
      <c r="S451" s="45" t="str">
        <f t="shared" si="52"/>
        <v>K</v>
      </c>
      <c r="T451" s="45">
        <f t="shared" si="56"/>
        <v>16.73</v>
      </c>
      <c r="U451" s="45">
        <f t="shared" si="53"/>
        <v>0</v>
      </c>
      <c r="V451" s="45">
        <f>IF(N451&lt;&gt;0,IF(N451=SVS,0,IF(N451=SVSg,0,IF(N451=Stundenverrechnungssatz!G492,0,IF(N451=Stundenverrechnungssatz!I492,0,IF(N451=Stundenverrechnungssatz!K492,0,IF(N451=Stundenverrechnungssatz!M492,0,1)))))))</f>
        <v>0</v>
      </c>
    </row>
    <row r="452" spans="1:22" s="47" customFormat="1" ht="15" customHeight="1">
      <c r="A452" s="62">
        <v>446</v>
      </c>
      <c r="B452" s="123">
        <v>1</v>
      </c>
      <c r="C452" s="59" t="s">
        <v>747</v>
      </c>
      <c r="D452" s="59"/>
      <c r="E452" s="59" t="s">
        <v>265</v>
      </c>
      <c r="F452" s="59" t="s">
        <v>535</v>
      </c>
      <c r="G452" s="59" t="s">
        <v>325</v>
      </c>
      <c r="H452" s="59" t="s">
        <v>349</v>
      </c>
      <c r="I452" s="61">
        <v>13.04</v>
      </c>
      <c r="J452" s="168"/>
      <c r="K452" s="238" t="s">
        <v>36</v>
      </c>
      <c r="L452" s="161"/>
      <c r="M452" s="126">
        <v>0</v>
      </c>
      <c r="N452" s="162">
        <f t="shared" si="49"/>
        <v>16.73</v>
      </c>
      <c r="O452" s="163">
        <f t="shared" si="50"/>
        <v>1.0000000000000001E-5</v>
      </c>
      <c r="P452" s="127">
        <f t="shared" si="51"/>
        <v>0</v>
      </c>
      <c r="Q452" s="127">
        <f t="shared" si="54"/>
        <v>0</v>
      </c>
      <c r="R452" s="127">
        <f t="shared" si="55"/>
        <v>0</v>
      </c>
      <c r="S452" s="45" t="str">
        <f t="shared" si="52"/>
        <v>N</v>
      </c>
      <c r="T452" s="45">
        <f t="shared" si="56"/>
        <v>16.73</v>
      </c>
      <c r="U452" s="45">
        <f t="shared" si="53"/>
        <v>0</v>
      </c>
      <c r="V452" s="45">
        <f>IF(N452&lt;&gt;0,IF(N452=SVS,0,IF(N452=SVSg,0,IF(N452=Stundenverrechnungssatz!G493,0,IF(N452=Stundenverrechnungssatz!I493,0,IF(N452=Stundenverrechnungssatz!K493,0,IF(N452=Stundenverrechnungssatz!M493,0,1)))))))</f>
        <v>0</v>
      </c>
    </row>
    <row r="453" spans="1:22" s="47" customFormat="1" ht="15" customHeight="1">
      <c r="A453" s="123">
        <v>447</v>
      </c>
      <c r="B453" s="123">
        <v>1</v>
      </c>
      <c r="C453" s="59" t="s">
        <v>747</v>
      </c>
      <c r="D453" s="59"/>
      <c r="E453" s="59" t="s">
        <v>265</v>
      </c>
      <c r="F453" s="59" t="s">
        <v>537</v>
      </c>
      <c r="G453" s="59" t="s">
        <v>552</v>
      </c>
      <c r="H453" s="59" t="s">
        <v>349</v>
      </c>
      <c r="I453" s="61">
        <v>26.77</v>
      </c>
      <c r="J453" s="168"/>
      <c r="K453" s="238" t="s">
        <v>36</v>
      </c>
      <c r="L453" s="161"/>
      <c r="M453" s="126">
        <v>0</v>
      </c>
      <c r="N453" s="162">
        <f t="shared" si="49"/>
        <v>16.73</v>
      </c>
      <c r="O453" s="163">
        <f t="shared" si="50"/>
        <v>1.0000000000000001E-5</v>
      </c>
      <c r="P453" s="127">
        <f t="shared" si="51"/>
        <v>0</v>
      </c>
      <c r="Q453" s="127">
        <f t="shared" si="54"/>
        <v>0</v>
      </c>
      <c r="R453" s="127">
        <f t="shared" si="55"/>
        <v>0</v>
      </c>
      <c r="S453" s="45" t="str">
        <f t="shared" si="52"/>
        <v>N</v>
      </c>
      <c r="T453" s="45">
        <f t="shared" si="56"/>
        <v>16.73</v>
      </c>
      <c r="U453" s="45">
        <f t="shared" si="53"/>
        <v>0</v>
      </c>
      <c r="V453" s="45">
        <f>IF(N453&lt;&gt;0,IF(N453=SVS,0,IF(N453=SVSg,0,IF(N453=Stundenverrechnungssatz!G494,0,IF(N453=Stundenverrechnungssatz!I494,0,IF(N453=Stundenverrechnungssatz!K494,0,IF(N453=Stundenverrechnungssatz!M494,0,1)))))))</f>
        <v>0</v>
      </c>
    </row>
    <row r="454" spans="1:22" s="47" customFormat="1" ht="15" customHeight="1">
      <c r="A454" s="62">
        <v>448</v>
      </c>
      <c r="B454" s="123">
        <v>1</v>
      </c>
      <c r="C454" s="59" t="s">
        <v>747</v>
      </c>
      <c r="D454" s="59"/>
      <c r="E454" s="59" t="s">
        <v>265</v>
      </c>
      <c r="F454" s="59" t="s">
        <v>538</v>
      </c>
      <c r="G454" s="59" t="s">
        <v>546</v>
      </c>
      <c r="H454" s="59" t="s">
        <v>455</v>
      </c>
      <c r="I454" s="61">
        <v>49.89</v>
      </c>
      <c r="J454" s="168" t="s">
        <v>1005</v>
      </c>
      <c r="K454" s="238" t="s">
        <v>133</v>
      </c>
      <c r="L454" s="161" t="s">
        <v>1009</v>
      </c>
      <c r="M454" s="126">
        <v>257.25</v>
      </c>
      <c r="N454" s="162">
        <f t="shared" si="49"/>
        <v>16.73</v>
      </c>
      <c r="O454" s="163" t="str">
        <f t="shared" si="50"/>
        <v/>
      </c>
      <c r="P454" s="127">
        <f t="shared" si="51"/>
        <v>12834.202499999999</v>
      </c>
      <c r="Q454" s="127" t="e">
        <f t="shared" si="54"/>
        <v>#VALUE!</v>
      </c>
      <c r="R454" s="127" t="e">
        <f t="shared" si="55"/>
        <v>#VALUE!</v>
      </c>
      <c r="S454" s="45" t="str">
        <f t="shared" si="52"/>
        <v>M</v>
      </c>
      <c r="T454" s="45">
        <f t="shared" si="56"/>
        <v>16.73</v>
      </c>
      <c r="U454" s="45">
        <f t="shared" si="53"/>
        <v>49.89</v>
      </c>
      <c r="V454" s="45">
        <f>IF(N454&lt;&gt;0,IF(N454=SVS,0,IF(N454=SVSg,0,IF(N454=Stundenverrechnungssatz!G495,0,IF(N454=Stundenverrechnungssatz!I495,0,IF(N454=Stundenverrechnungssatz!K495,0,IF(N454=Stundenverrechnungssatz!M495,0,1)))))))</f>
        <v>0</v>
      </c>
    </row>
    <row r="455" spans="1:22" s="47" customFormat="1" ht="15" customHeight="1">
      <c r="A455" s="123">
        <v>449</v>
      </c>
      <c r="B455" s="123">
        <v>1</v>
      </c>
      <c r="C455" s="59" t="s">
        <v>747</v>
      </c>
      <c r="D455" s="59"/>
      <c r="E455" s="59" t="s">
        <v>265</v>
      </c>
      <c r="F455" s="59" t="s">
        <v>542</v>
      </c>
      <c r="G455" s="59" t="s">
        <v>546</v>
      </c>
      <c r="H455" s="59" t="s">
        <v>455</v>
      </c>
      <c r="I455" s="61">
        <v>50.03</v>
      </c>
      <c r="J455" s="168" t="s">
        <v>1005</v>
      </c>
      <c r="K455" s="238" t="s">
        <v>133</v>
      </c>
      <c r="L455" s="161" t="s">
        <v>1009</v>
      </c>
      <c r="M455" s="126">
        <v>257.25</v>
      </c>
      <c r="N455" s="162">
        <f t="shared" ref="N455:N518" si="57">SVS</f>
        <v>16.73</v>
      </c>
      <c r="O455" s="163" t="str">
        <f t="shared" ref="O455:O518" si="58">IF(VLOOKUP(K455,Vorgaben,4,FALSE)=0,"",VLOOKUP(K455,Vorgaben,4,FALSE))</f>
        <v/>
      </c>
      <c r="P455" s="127">
        <f t="shared" ref="P455:P518" si="59">I455*M455</f>
        <v>12870.217500000001</v>
      </c>
      <c r="Q455" s="127" t="e">
        <f t="shared" si="54"/>
        <v>#VALUE!</v>
      </c>
      <c r="R455" s="127" t="e">
        <f t="shared" si="55"/>
        <v>#VALUE!</v>
      </c>
      <c r="S455" s="45" t="str">
        <f t="shared" ref="S455:S518" si="60">LEFT(K455,1)</f>
        <v>M</v>
      </c>
      <c r="T455" s="45">
        <f t="shared" si="56"/>
        <v>16.73</v>
      </c>
      <c r="U455" s="45">
        <f t="shared" ref="U455:U518" si="61">IF(J455="x",I455,0)</f>
        <v>50.03</v>
      </c>
      <c r="V455" s="45">
        <f>IF(N455&lt;&gt;0,IF(N455=SVS,0,IF(N455=SVSg,0,IF(N455=Stundenverrechnungssatz!G496,0,IF(N455=Stundenverrechnungssatz!I496,0,IF(N455=Stundenverrechnungssatz!K496,0,IF(N455=Stundenverrechnungssatz!M496,0,1)))))))</f>
        <v>0</v>
      </c>
    </row>
    <row r="456" spans="1:22" s="47" customFormat="1" ht="15" customHeight="1">
      <c r="A456" s="62">
        <v>450</v>
      </c>
      <c r="B456" s="123">
        <v>1</v>
      </c>
      <c r="C456" s="59" t="s">
        <v>747</v>
      </c>
      <c r="D456" s="59"/>
      <c r="E456" s="59" t="s">
        <v>265</v>
      </c>
      <c r="F456" s="59" t="s">
        <v>543</v>
      </c>
      <c r="G456" s="59" t="s">
        <v>809</v>
      </c>
      <c r="H456" s="59" t="s">
        <v>455</v>
      </c>
      <c r="I456" s="61">
        <v>50.17</v>
      </c>
      <c r="J456" s="168" t="s">
        <v>1005</v>
      </c>
      <c r="K456" s="238" t="s">
        <v>32</v>
      </c>
      <c r="L456" s="161"/>
      <c r="M456" s="126">
        <v>98.63</v>
      </c>
      <c r="N456" s="162">
        <f t="shared" si="57"/>
        <v>16.73</v>
      </c>
      <c r="O456" s="163" t="str">
        <f t="shared" si="58"/>
        <v/>
      </c>
      <c r="P456" s="127">
        <f t="shared" si="59"/>
        <v>4948.2671</v>
      </c>
      <c r="Q456" s="127" t="e">
        <f t="shared" ref="Q456:Q519" si="62">P456/O456</f>
        <v>#VALUE!</v>
      </c>
      <c r="R456" s="127" t="e">
        <f t="shared" ref="R456:R519" si="63">Q456*N456</f>
        <v>#VALUE!</v>
      </c>
      <c r="S456" s="45" t="str">
        <f t="shared" si="60"/>
        <v>B</v>
      </c>
      <c r="T456" s="45">
        <f t="shared" ref="T456:T519" si="64">IF(N456=SVS,N456,"")</f>
        <v>16.73</v>
      </c>
      <c r="U456" s="45">
        <f t="shared" si="61"/>
        <v>50.17</v>
      </c>
      <c r="V456" s="45">
        <f>IF(N456&lt;&gt;0,IF(N456=SVS,0,IF(N456=SVSg,0,IF(N456=Stundenverrechnungssatz!G497,0,IF(N456=Stundenverrechnungssatz!I497,0,IF(N456=Stundenverrechnungssatz!K497,0,IF(N456=Stundenverrechnungssatz!M497,0,1)))))))</f>
        <v>0</v>
      </c>
    </row>
    <row r="457" spans="1:22" s="46" customFormat="1" ht="15" customHeight="1">
      <c r="A457" s="123">
        <v>451</v>
      </c>
      <c r="B457" s="123">
        <v>1</v>
      </c>
      <c r="C457" s="59" t="s">
        <v>747</v>
      </c>
      <c r="D457" s="59"/>
      <c r="E457" s="59" t="s">
        <v>265</v>
      </c>
      <c r="F457" s="59" t="s">
        <v>549</v>
      </c>
      <c r="G457" s="59" t="s">
        <v>810</v>
      </c>
      <c r="H457" s="59" t="s">
        <v>455</v>
      </c>
      <c r="I457" s="61">
        <v>24.37</v>
      </c>
      <c r="J457" s="168"/>
      <c r="K457" s="238" t="s">
        <v>36</v>
      </c>
      <c r="L457" s="161"/>
      <c r="M457" s="126">
        <v>0</v>
      </c>
      <c r="N457" s="162">
        <f t="shared" si="57"/>
        <v>16.73</v>
      </c>
      <c r="O457" s="163">
        <f t="shared" si="58"/>
        <v>1.0000000000000001E-5</v>
      </c>
      <c r="P457" s="127">
        <f t="shared" si="59"/>
        <v>0</v>
      </c>
      <c r="Q457" s="127">
        <f t="shared" si="62"/>
        <v>0</v>
      </c>
      <c r="R457" s="127">
        <f t="shared" si="63"/>
        <v>0</v>
      </c>
      <c r="S457" s="45" t="str">
        <f t="shared" si="60"/>
        <v>N</v>
      </c>
      <c r="T457" s="45">
        <f t="shared" si="64"/>
        <v>16.73</v>
      </c>
      <c r="U457" s="45">
        <f t="shared" si="61"/>
        <v>0</v>
      </c>
      <c r="V457" s="45">
        <f>IF(N457&lt;&gt;0,IF(N457=SVS,0,IF(N457=SVSg,0,IF(N457=Stundenverrechnungssatz!G498,0,IF(N457=Stundenverrechnungssatz!I498,0,IF(N457=Stundenverrechnungssatz!K498,0,IF(N457=Stundenverrechnungssatz!M498,0,1)))))))</f>
        <v>0</v>
      </c>
    </row>
    <row r="458" spans="1:22" s="47" customFormat="1" ht="15" customHeight="1">
      <c r="A458" s="62">
        <v>452</v>
      </c>
      <c r="B458" s="123">
        <v>1</v>
      </c>
      <c r="C458" s="59" t="s">
        <v>747</v>
      </c>
      <c r="D458" s="59"/>
      <c r="E458" s="59" t="s">
        <v>265</v>
      </c>
      <c r="F458" s="59" t="s">
        <v>551</v>
      </c>
      <c r="G458" s="59" t="s">
        <v>761</v>
      </c>
      <c r="H458" s="59" t="s">
        <v>455</v>
      </c>
      <c r="I458" s="61">
        <v>49.1</v>
      </c>
      <c r="J458" s="168" t="s">
        <v>1005</v>
      </c>
      <c r="K458" s="238" t="s">
        <v>32</v>
      </c>
      <c r="L458" s="161"/>
      <c r="M458" s="126">
        <v>98.63</v>
      </c>
      <c r="N458" s="162">
        <f t="shared" si="57"/>
        <v>16.73</v>
      </c>
      <c r="O458" s="163" t="str">
        <f t="shared" si="58"/>
        <v/>
      </c>
      <c r="P458" s="127">
        <f t="shared" si="59"/>
        <v>4842.7330000000002</v>
      </c>
      <c r="Q458" s="127" t="e">
        <f t="shared" si="62"/>
        <v>#VALUE!</v>
      </c>
      <c r="R458" s="127" t="e">
        <f t="shared" si="63"/>
        <v>#VALUE!</v>
      </c>
      <c r="S458" s="45" t="str">
        <f t="shared" si="60"/>
        <v>B</v>
      </c>
      <c r="T458" s="45">
        <f t="shared" si="64"/>
        <v>16.73</v>
      </c>
      <c r="U458" s="45">
        <f t="shared" si="61"/>
        <v>49.1</v>
      </c>
      <c r="V458" s="45">
        <f>IF(N458&lt;&gt;0,IF(N458=SVS,0,IF(N458=SVSg,0,IF(N458=Stundenverrechnungssatz!G499,0,IF(N458=Stundenverrechnungssatz!I499,0,IF(N458=Stundenverrechnungssatz!K499,0,IF(N458=Stundenverrechnungssatz!M499,0,1)))))))</f>
        <v>0</v>
      </c>
    </row>
    <row r="459" spans="1:22" s="47" customFormat="1" ht="15" customHeight="1">
      <c r="A459" s="123">
        <v>453</v>
      </c>
      <c r="B459" s="123">
        <v>1</v>
      </c>
      <c r="C459" s="59" t="s">
        <v>747</v>
      </c>
      <c r="D459" s="59"/>
      <c r="E459" s="59" t="s">
        <v>265</v>
      </c>
      <c r="F459" s="59" t="s">
        <v>811</v>
      </c>
      <c r="G459" s="59" t="s">
        <v>325</v>
      </c>
      <c r="H459" s="59" t="s">
        <v>602</v>
      </c>
      <c r="I459" s="61">
        <v>42.58</v>
      </c>
      <c r="J459" s="168"/>
      <c r="K459" s="238" t="s">
        <v>36</v>
      </c>
      <c r="L459" s="161"/>
      <c r="M459" s="126">
        <v>0</v>
      </c>
      <c r="N459" s="162">
        <f t="shared" si="57"/>
        <v>16.73</v>
      </c>
      <c r="O459" s="163">
        <f t="shared" si="58"/>
        <v>1.0000000000000001E-5</v>
      </c>
      <c r="P459" s="127">
        <f t="shared" si="59"/>
        <v>0</v>
      </c>
      <c r="Q459" s="127">
        <f t="shared" si="62"/>
        <v>0</v>
      </c>
      <c r="R459" s="127">
        <f t="shared" si="63"/>
        <v>0</v>
      </c>
      <c r="S459" s="45" t="str">
        <f t="shared" si="60"/>
        <v>N</v>
      </c>
      <c r="T459" s="45">
        <f t="shared" si="64"/>
        <v>16.73</v>
      </c>
      <c r="U459" s="45">
        <f t="shared" si="61"/>
        <v>0</v>
      </c>
      <c r="V459" s="45">
        <f>IF(N459&lt;&gt;0,IF(N459=SVS,0,IF(N459=SVSg,0,IF(N459=Stundenverrechnungssatz!G500,0,IF(N459=Stundenverrechnungssatz!I500,0,IF(N459=Stundenverrechnungssatz!K500,0,IF(N459=Stundenverrechnungssatz!M500,0,1)))))))</f>
        <v>0</v>
      </c>
    </row>
    <row r="460" spans="1:22" s="47" customFormat="1" ht="15" customHeight="1">
      <c r="A460" s="62">
        <v>454</v>
      </c>
      <c r="B460" s="123">
        <v>1</v>
      </c>
      <c r="C460" s="59" t="s">
        <v>747</v>
      </c>
      <c r="D460" s="59"/>
      <c r="E460" s="59" t="s">
        <v>265</v>
      </c>
      <c r="F460" s="59" t="s">
        <v>558</v>
      </c>
      <c r="G460" s="59" t="s">
        <v>403</v>
      </c>
      <c r="H460" s="59" t="s">
        <v>751</v>
      </c>
      <c r="I460" s="61">
        <v>129.15</v>
      </c>
      <c r="J460" s="168"/>
      <c r="K460" s="238" t="s">
        <v>39</v>
      </c>
      <c r="L460" s="161" t="s">
        <v>1008</v>
      </c>
      <c r="M460" s="126">
        <v>227.25</v>
      </c>
      <c r="N460" s="162">
        <f t="shared" si="57"/>
        <v>16.73</v>
      </c>
      <c r="O460" s="163" t="str">
        <f t="shared" si="58"/>
        <v/>
      </c>
      <c r="P460" s="127">
        <f t="shared" si="59"/>
        <v>29349.337500000001</v>
      </c>
      <c r="Q460" s="127" t="e">
        <f t="shared" si="62"/>
        <v>#VALUE!</v>
      </c>
      <c r="R460" s="127" t="e">
        <f t="shared" si="63"/>
        <v>#VALUE!</v>
      </c>
      <c r="S460" s="45" t="str">
        <f t="shared" si="60"/>
        <v>F</v>
      </c>
      <c r="T460" s="45">
        <f t="shared" si="64"/>
        <v>16.73</v>
      </c>
      <c r="U460" s="45">
        <f t="shared" si="61"/>
        <v>0</v>
      </c>
      <c r="V460" s="45">
        <f>IF(N460&lt;&gt;0,IF(N460=SVS,0,IF(N460=SVSg,0,IF(N460=Stundenverrechnungssatz!G501,0,IF(N460=Stundenverrechnungssatz!I501,0,IF(N460=Stundenverrechnungssatz!K501,0,IF(N460=Stundenverrechnungssatz!M501,0,1)))))))</f>
        <v>0</v>
      </c>
    </row>
    <row r="461" spans="1:22" s="47" customFormat="1" ht="15" customHeight="1">
      <c r="A461" s="123">
        <v>455</v>
      </c>
      <c r="B461" s="123">
        <v>1</v>
      </c>
      <c r="C461" s="59" t="s">
        <v>747</v>
      </c>
      <c r="D461" s="59"/>
      <c r="E461" s="59" t="s">
        <v>265</v>
      </c>
      <c r="F461" s="59" t="s">
        <v>559</v>
      </c>
      <c r="G461" s="59" t="s">
        <v>403</v>
      </c>
      <c r="H461" s="59" t="s">
        <v>751</v>
      </c>
      <c r="I461" s="61">
        <v>67.650000000000006</v>
      </c>
      <c r="J461" s="168"/>
      <c r="K461" s="238" t="s">
        <v>39</v>
      </c>
      <c r="L461" s="161" t="s">
        <v>1008</v>
      </c>
      <c r="M461" s="126">
        <v>227.25</v>
      </c>
      <c r="N461" s="162">
        <f t="shared" si="57"/>
        <v>16.73</v>
      </c>
      <c r="O461" s="163" t="str">
        <f t="shared" si="58"/>
        <v/>
      </c>
      <c r="P461" s="127">
        <f t="shared" si="59"/>
        <v>15373.462500000001</v>
      </c>
      <c r="Q461" s="127" t="e">
        <f t="shared" si="62"/>
        <v>#VALUE!</v>
      </c>
      <c r="R461" s="127" t="e">
        <f t="shared" si="63"/>
        <v>#VALUE!</v>
      </c>
      <c r="S461" s="45" t="str">
        <f t="shared" si="60"/>
        <v>F</v>
      </c>
      <c r="T461" s="45">
        <f t="shared" si="64"/>
        <v>16.73</v>
      </c>
      <c r="U461" s="45">
        <f t="shared" si="61"/>
        <v>0</v>
      </c>
      <c r="V461" s="45">
        <f>IF(N461&lt;&gt;0,IF(N461=SVS,0,IF(N461=SVSg,0,IF(N461=Stundenverrechnungssatz!G502,0,IF(N461=Stundenverrechnungssatz!I502,0,IF(N461=Stundenverrechnungssatz!K502,0,IF(N461=Stundenverrechnungssatz!M502,0,1)))))))</f>
        <v>0</v>
      </c>
    </row>
    <row r="462" spans="1:22" s="47" customFormat="1" ht="15" customHeight="1">
      <c r="A462" s="62">
        <v>456</v>
      </c>
      <c r="B462" s="123">
        <v>1</v>
      </c>
      <c r="C462" s="59" t="s">
        <v>747</v>
      </c>
      <c r="D462" s="59"/>
      <c r="E462" s="59" t="s">
        <v>265</v>
      </c>
      <c r="F462" s="59" t="s">
        <v>564</v>
      </c>
      <c r="G462" s="59" t="s">
        <v>750</v>
      </c>
      <c r="H462" s="59" t="s">
        <v>751</v>
      </c>
      <c r="I462" s="61">
        <v>24.28</v>
      </c>
      <c r="J462" s="168"/>
      <c r="K462" s="238" t="s">
        <v>67</v>
      </c>
      <c r="L462" s="161" t="s">
        <v>1008</v>
      </c>
      <c r="M462" s="126">
        <v>227.25</v>
      </c>
      <c r="N462" s="162">
        <f t="shared" si="57"/>
        <v>16.73</v>
      </c>
      <c r="O462" s="163" t="str">
        <f t="shared" si="58"/>
        <v/>
      </c>
      <c r="P462" s="127">
        <f t="shared" si="59"/>
        <v>5517.63</v>
      </c>
      <c r="Q462" s="127" t="e">
        <f t="shared" si="62"/>
        <v>#VALUE!</v>
      </c>
      <c r="R462" s="127" t="e">
        <f t="shared" si="63"/>
        <v>#VALUE!</v>
      </c>
      <c r="S462" s="45" t="str">
        <f t="shared" si="60"/>
        <v>E</v>
      </c>
      <c r="T462" s="45">
        <f t="shared" si="64"/>
        <v>16.73</v>
      </c>
      <c r="U462" s="45">
        <f t="shared" si="61"/>
        <v>0</v>
      </c>
      <c r="V462" s="45">
        <f>IF(N462&lt;&gt;0,IF(N462=SVS,0,IF(N462=SVSg,0,IF(N462=Stundenverrechnungssatz!G503,0,IF(N462=Stundenverrechnungssatz!I503,0,IF(N462=Stundenverrechnungssatz!K503,0,IF(N462=Stundenverrechnungssatz!M503,0,1)))))))</f>
        <v>0</v>
      </c>
    </row>
    <row r="463" spans="1:22" s="47" customFormat="1" ht="15" customHeight="1">
      <c r="A463" s="123">
        <v>457</v>
      </c>
      <c r="B463" s="123">
        <v>1</v>
      </c>
      <c r="C463" s="59" t="s">
        <v>747</v>
      </c>
      <c r="D463" s="59"/>
      <c r="E463" s="59" t="s">
        <v>265</v>
      </c>
      <c r="F463" s="59" t="s">
        <v>566</v>
      </c>
      <c r="G463" s="59" t="s">
        <v>752</v>
      </c>
      <c r="H463" s="59" t="s">
        <v>751</v>
      </c>
      <c r="I463" s="61">
        <v>24.28</v>
      </c>
      <c r="J463" s="168"/>
      <c r="K463" s="238" t="s">
        <v>67</v>
      </c>
      <c r="L463" s="161" t="s">
        <v>1008</v>
      </c>
      <c r="M463" s="126">
        <v>227.25</v>
      </c>
      <c r="N463" s="162">
        <f t="shared" si="57"/>
        <v>16.73</v>
      </c>
      <c r="O463" s="163" t="str">
        <f t="shared" si="58"/>
        <v/>
      </c>
      <c r="P463" s="127">
        <f t="shared" si="59"/>
        <v>5517.63</v>
      </c>
      <c r="Q463" s="127" t="e">
        <f t="shared" si="62"/>
        <v>#VALUE!</v>
      </c>
      <c r="R463" s="127" t="e">
        <f t="shared" si="63"/>
        <v>#VALUE!</v>
      </c>
      <c r="S463" s="45" t="str">
        <f t="shared" si="60"/>
        <v>E</v>
      </c>
      <c r="T463" s="45">
        <f t="shared" si="64"/>
        <v>16.73</v>
      </c>
      <c r="U463" s="45">
        <f t="shared" si="61"/>
        <v>0</v>
      </c>
      <c r="V463" s="45">
        <f>IF(N463&lt;&gt;0,IF(N463=SVS,0,IF(N463=SVSg,0,IF(N463=Stundenverrechnungssatz!G504,0,IF(N463=Stundenverrechnungssatz!I504,0,IF(N463=Stundenverrechnungssatz!K504,0,IF(N463=Stundenverrechnungssatz!M504,0,1)))))))</f>
        <v>0</v>
      </c>
    </row>
    <row r="464" spans="1:22" s="47" customFormat="1" ht="15" customHeight="1">
      <c r="A464" s="62">
        <v>458</v>
      </c>
      <c r="B464" s="123">
        <v>1</v>
      </c>
      <c r="C464" s="59" t="s">
        <v>747</v>
      </c>
      <c r="D464" s="59" t="s">
        <v>812</v>
      </c>
      <c r="E464" s="59" t="s">
        <v>265</v>
      </c>
      <c r="F464" s="59" t="s">
        <v>553</v>
      </c>
      <c r="G464" s="59" t="s">
        <v>813</v>
      </c>
      <c r="H464" s="59" t="s">
        <v>455</v>
      </c>
      <c r="I464" s="61">
        <v>32.19</v>
      </c>
      <c r="J464" s="168" t="s">
        <v>1005</v>
      </c>
      <c r="K464" s="238" t="s">
        <v>39</v>
      </c>
      <c r="L464" s="161" t="s">
        <v>1009</v>
      </c>
      <c r="M464" s="126">
        <v>257.25</v>
      </c>
      <c r="N464" s="162">
        <f t="shared" si="57"/>
        <v>16.73</v>
      </c>
      <c r="O464" s="163" t="str">
        <f t="shared" si="58"/>
        <v/>
      </c>
      <c r="P464" s="127">
        <f t="shared" si="59"/>
        <v>8280.8774999999987</v>
      </c>
      <c r="Q464" s="127" t="e">
        <f t="shared" si="62"/>
        <v>#VALUE!</v>
      </c>
      <c r="R464" s="127" t="e">
        <f t="shared" si="63"/>
        <v>#VALUE!</v>
      </c>
      <c r="S464" s="45" t="str">
        <f t="shared" si="60"/>
        <v>F</v>
      </c>
      <c r="T464" s="45">
        <f t="shared" si="64"/>
        <v>16.73</v>
      </c>
      <c r="U464" s="45">
        <f t="shared" si="61"/>
        <v>32.19</v>
      </c>
      <c r="V464" s="45">
        <f>IF(N464&lt;&gt;0,IF(N464=SVS,0,IF(N464=SVSg,0,IF(N464=Stundenverrechnungssatz!G505,0,IF(N464=Stundenverrechnungssatz!I505,0,IF(N464=Stundenverrechnungssatz!K505,0,IF(N464=Stundenverrechnungssatz!M505,0,1)))))))</f>
        <v>0</v>
      </c>
    </row>
    <row r="465" spans="1:22" s="47" customFormat="1" ht="15" customHeight="1">
      <c r="A465" s="123">
        <v>459</v>
      </c>
      <c r="B465" s="123">
        <v>1</v>
      </c>
      <c r="C465" s="59" t="s">
        <v>747</v>
      </c>
      <c r="D465" s="59" t="s">
        <v>812</v>
      </c>
      <c r="E465" s="59" t="s">
        <v>265</v>
      </c>
      <c r="F465" s="59" t="s">
        <v>554</v>
      </c>
      <c r="G465" s="59" t="s">
        <v>532</v>
      </c>
      <c r="H465" s="59" t="s">
        <v>455</v>
      </c>
      <c r="I465" s="61">
        <v>0</v>
      </c>
      <c r="J465" s="168"/>
      <c r="K465" s="238" t="s">
        <v>36</v>
      </c>
      <c r="L465" s="161"/>
      <c r="M465" s="126">
        <v>0</v>
      </c>
      <c r="N465" s="162">
        <f t="shared" si="57"/>
        <v>16.73</v>
      </c>
      <c r="O465" s="163">
        <f t="shared" si="58"/>
        <v>1.0000000000000001E-5</v>
      </c>
      <c r="P465" s="127">
        <f t="shared" si="59"/>
        <v>0</v>
      </c>
      <c r="Q465" s="127">
        <f t="shared" si="62"/>
        <v>0</v>
      </c>
      <c r="R465" s="127">
        <f t="shared" si="63"/>
        <v>0</v>
      </c>
      <c r="S465" s="45" t="str">
        <f t="shared" si="60"/>
        <v>N</v>
      </c>
      <c r="T465" s="45">
        <f t="shared" si="64"/>
        <v>16.73</v>
      </c>
      <c r="U465" s="45">
        <f t="shared" si="61"/>
        <v>0</v>
      </c>
      <c r="V465" s="45">
        <f>IF(N465&lt;&gt;0,IF(N465=SVS,0,IF(N465=SVSg,0,IF(N465=Stundenverrechnungssatz!G506,0,IF(N465=Stundenverrechnungssatz!I506,0,IF(N465=Stundenverrechnungssatz!K506,0,IF(N465=Stundenverrechnungssatz!M506,0,1)))))))</f>
        <v>0</v>
      </c>
    </row>
    <row r="466" spans="1:22" s="47" customFormat="1" ht="15" customHeight="1">
      <c r="A466" s="62">
        <v>460</v>
      </c>
      <c r="B466" s="123">
        <v>1</v>
      </c>
      <c r="C466" s="59" t="s">
        <v>747</v>
      </c>
      <c r="D466" s="59" t="s">
        <v>812</v>
      </c>
      <c r="E466" s="59" t="s">
        <v>265</v>
      </c>
      <c r="F466" s="59" t="s">
        <v>814</v>
      </c>
      <c r="G466" s="59" t="s">
        <v>815</v>
      </c>
      <c r="H466" s="59" t="s">
        <v>455</v>
      </c>
      <c r="I466" s="61">
        <v>14.6</v>
      </c>
      <c r="J466" s="168" t="s">
        <v>1005</v>
      </c>
      <c r="K466" s="238" t="s">
        <v>39</v>
      </c>
      <c r="L466" s="161" t="s">
        <v>1009</v>
      </c>
      <c r="M466" s="126">
        <v>257.25</v>
      </c>
      <c r="N466" s="162">
        <f t="shared" si="57"/>
        <v>16.73</v>
      </c>
      <c r="O466" s="163" t="str">
        <f t="shared" si="58"/>
        <v/>
      </c>
      <c r="P466" s="127">
        <f t="shared" si="59"/>
        <v>3755.85</v>
      </c>
      <c r="Q466" s="127" t="e">
        <f t="shared" si="62"/>
        <v>#VALUE!</v>
      </c>
      <c r="R466" s="127" t="e">
        <f t="shared" si="63"/>
        <v>#VALUE!</v>
      </c>
      <c r="S466" s="45" t="str">
        <f t="shared" si="60"/>
        <v>F</v>
      </c>
      <c r="T466" s="45">
        <f t="shared" si="64"/>
        <v>16.73</v>
      </c>
      <c r="U466" s="45">
        <f t="shared" si="61"/>
        <v>14.6</v>
      </c>
      <c r="V466" s="45">
        <f>IF(N466&lt;&gt;0,IF(N466=SVS,0,IF(N466=SVSg,0,IF(N466=Stundenverrechnungssatz!G507,0,IF(N466=Stundenverrechnungssatz!I507,0,IF(N466=Stundenverrechnungssatz!K507,0,IF(N466=Stundenverrechnungssatz!M507,0,1)))))))</f>
        <v>0</v>
      </c>
    </row>
    <row r="467" spans="1:22" s="47" customFormat="1" ht="15" customHeight="1">
      <c r="A467" s="123">
        <v>461</v>
      </c>
      <c r="B467" s="123">
        <v>1</v>
      </c>
      <c r="C467" s="59" t="s">
        <v>747</v>
      </c>
      <c r="D467" s="59" t="s">
        <v>812</v>
      </c>
      <c r="E467" s="59" t="s">
        <v>265</v>
      </c>
      <c r="F467" s="59" t="s">
        <v>816</v>
      </c>
      <c r="G467" s="59" t="s">
        <v>817</v>
      </c>
      <c r="H467" s="59" t="s">
        <v>455</v>
      </c>
      <c r="I467" s="61">
        <v>0</v>
      </c>
      <c r="J467" s="168"/>
      <c r="K467" s="238" t="s">
        <v>36</v>
      </c>
      <c r="L467" s="161"/>
      <c r="M467" s="126">
        <v>0</v>
      </c>
      <c r="N467" s="162">
        <f t="shared" si="57"/>
        <v>16.73</v>
      </c>
      <c r="O467" s="163">
        <f t="shared" si="58"/>
        <v>1.0000000000000001E-5</v>
      </c>
      <c r="P467" s="127">
        <f t="shared" si="59"/>
        <v>0</v>
      </c>
      <c r="Q467" s="127">
        <f t="shared" si="62"/>
        <v>0</v>
      </c>
      <c r="R467" s="127">
        <f t="shared" si="63"/>
        <v>0</v>
      </c>
      <c r="S467" s="45" t="str">
        <f t="shared" si="60"/>
        <v>N</v>
      </c>
      <c r="T467" s="45">
        <f t="shared" si="64"/>
        <v>16.73</v>
      </c>
      <c r="U467" s="45">
        <f t="shared" si="61"/>
        <v>0</v>
      </c>
      <c r="V467" s="45">
        <f>IF(N467&lt;&gt;0,IF(N467=SVS,0,IF(N467=SVSg,0,IF(N467=Stundenverrechnungssatz!G508,0,IF(N467=Stundenverrechnungssatz!I508,0,IF(N467=Stundenverrechnungssatz!K508,0,IF(N467=Stundenverrechnungssatz!M508,0,1)))))))</f>
        <v>0</v>
      </c>
    </row>
    <row r="468" spans="1:22" s="47" customFormat="1" ht="15" customHeight="1">
      <c r="A468" s="62">
        <v>462</v>
      </c>
      <c r="B468" s="123">
        <v>1</v>
      </c>
      <c r="C468" s="59" t="s">
        <v>747</v>
      </c>
      <c r="D468" s="59" t="s">
        <v>812</v>
      </c>
      <c r="E468" s="59" t="s">
        <v>265</v>
      </c>
      <c r="F468" s="59" t="s">
        <v>818</v>
      </c>
      <c r="G468" s="59" t="s">
        <v>819</v>
      </c>
      <c r="H468" s="59" t="s">
        <v>455</v>
      </c>
      <c r="I468" s="61">
        <v>49.14</v>
      </c>
      <c r="J468" s="168" t="s">
        <v>1005</v>
      </c>
      <c r="K468" s="238" t="s">
        <v>56</v>
      </c>
      <c r="L468" s="161" t="s">
        <v>1009</v>
      </c>
      <c r="M468" s="126">
        <v>257.25</v>
      </c>
      <c r="N468" s="162">
        <f t="shared" si="57"/>
        <v>16.73</v>
      </c>
      <c r="O468" s="163" t="str">
        <f t="shared" si="58"/>
        <v/>
      </c>
      <c r="P468" s="127">
        <f t="shared" si="59"/>
        <v>12641.264999999999</v>
      </c>
      <c r="Q468" s="127" t="e">
        <f t="shared" si="62"/>
        <v>#VALUE!</v>
      </c>
      <c r="R468" s="127" t="e">
        <f t="shared" si="63"/>
        <v>#VALUE!</v>
      </c>
      <c r="S468" s="45" t="str">
        <f t="shared" si="60"/>
        <v>B</v>
      </c>
      <c r="T468" s="45">
        <f t="shared" si="64"/>
        <v>16.73</v>
      </c>
      <c r="U468" s="45">
        <f t="shared" si="61"/>
        <v>49.14</v>
      </c>
      <c r="V468" s="45">
        <f>IF(N468&lt;&gt;0,IF(N468=SVS,0,IF(N468=SVSg,0,IF(N468=Stundenverrechnungssatz!G509,0,IF(N468=Stundenverrechnungssatz!I509,0,IF(N468=Stundenverrechnungssatz!K509,0,IF(N468=Stundenverrechnungssatz!M509,0,1)))))))</f>
        <v>0</v>
      </c>
    </row>
    <row r="469" spans="1:22" s="47" customFormat="1" ht="15" customHeight="1">
      <c r="A469" s="123">
        <v>463</v>
      </c>
      <c r="B469" s="123">
        <v>1</v>
      </c>
      <c r="C469" s="59" t="s">
        <v>747</v>
      </c>
      <c r="D469" s="59" t="s">
        <v>812</v>
      </c>
      <c r="E469" s="59" t="s">
        <v>265</v>
      </c>
      <c r="F469" s="59" t="s">
        <v>820</v>
      </c>
      <c r="G469" s="59" t="s">
        <v>821</v>
      </c>
      <c r="H469" s="59" t="s">
        <v>455</v>
      </c>
      <c r="I469" s="61">
        <v>49.23</v>
      </c>
      <c r="J469" s="168" t="s">
        <v>1005</v>
      </c>
      <c r="K469" s="238" t="s">
        <v>56</v>
      </c>
      <c r="L469" s="161" t="s">
        <v>1009</v>
      </c>
      <c r="M469" s="126">
        <v>257.25</v>
      </c>
      <c r="N469" s="162">
        <f t="shared" si="57"/>
        <v>16.73</v>
      </c>
      <c r="O469" s="163" t="str">
        <f t="shared" si="58"/>
        <v/>
      </c>
      <c r="P469" s="127">
        <f t="shared" si="59"/>
        <v>12664.4175</v>
      </c>
      <c r="Q469" s="127" t="e">
        <f t="shared" si="62"/>
        <v>#VALUE!</v>
      </c>
      <c r="R469" s="127" t="e">
        <f t="shared" si="63"/>
        <v>#VALUE!</v>
      </c>
      <c r="S469" s="45" t="str">
        <f t="shared" si="60"/>
        <v>B</v>
      </c>
      <c r="T469" s="45">
        <f t="shared" si="64"/>
        <v>16.73</v>
      </c>
      <c r="U469" s="45">
        <f t="shared" si="61"/>
        <v>49.23</v>
      </c>
      <c r="V469" s="45">
        <f>IF(N469&lt;&gt;0,IF(N469=SVS,0,IF(N469=SVSg,0,IF(N469=Stundenverrechnungssatz!G510,0,IF(N469=Stundenverrechnungssatz!I510,0,IF(N469=Stundenverrechnungssatz!K510,0,IF(N469=Stundenverrechnungssatz!M510,0,1)))))))</f>
        <v>0</v>
      </c>
    </row>
    <row r="470" spans="1:22" s="46" customFormat="1" ht="15" customHeight="1">
      <c r="A470" s="62">
        <v>464</v>
      </c>
      <c r="B470" s="123">
        <v>1</v>
      </c>
      <c r="C470" s="59" t="s">
        <v>747</v>
      </c>
      <c r="D470" s="59" t="s">
        <v>812</v>
      </c>
      <c r="E470" s="59" t="s">
        <v>265</v>
      </c>
      <c r="F470" s="59" t="s">
        <v>822</v>
      </c>
      <c r="G470" s="59" t="s">
        <v>597</v>
      </c>
      <c r="H470" s="59" t="s">
        <v>455</v>
      </c>
      <c r="I470" s="61">
        <v>52.02</v>
      </c>
      <c r="J470" s="168" t="s">
        <v>1005</v>
      </c>
      <c r="K470" s="238" t="s">
        <v>56</v>
      </c>
      <c r="L470" s="161" t="s">
        <v>1009</v>
      </c>
      <c r="M470" s="126">
        <v>257.25</v>
      </c>
      <c r="N470" s="162">
        <f t="shared" si="57"/>
        <v>16.73</v>
      </c>
      <c r="O470" s="163" t="str">
        <f t="shared" si="58"/>
        <v/>
      </c>
      <c r="P470" s="127">
        <f t="shared" si="59"/>
        <v>13382.145</v>
      </c>
      <c r="Q470" s="127" t="e">
        <f t="shared" si="62"/>
        <v>#VALUE!</v>
      </c>
      <c r="R470" s="127" t="e">
        <f t="shared" si="63"/>
        <v>#VALUE!</v>
      </c>
      <c r="S470" s="45" t="str">
        <f t="shared" si="60"/>
        <v>B</v>
      </c>
      <c r="T470" s="45">
        <f t="shared" si="64"/>
        <v>16.73</v>
      </c>
      <c r="U470" s="45">
        <f t="shared" si="61"/>
        <v>52.02</v>
      </c>
      <c r="V470" s="45">
        <f>IF(N470&lt;&gt;0,IF(N470=SVS,0,IF(N470=SVSg,0,IF(N470=Stundenverrechnungssatz!G511,0,IF(N470=Stundenverrechnungssatz!I511,0,IF(N470=Stundenverrechnungssatz!K511,0,IF(N470=Stundenverrechnungssatz!M511,0,1)))))))</f>
        <v>0</v>
      </c>
    </row>
    <row r="471" spans="1:22" s="46" customFormat="1" ht="15" customHeight="1">
      <c r="A471" s="123">
        <v>465</v>
      </c>
      <c r="B471" s="123">
        <v>1</v>
      </c>
      <c r="C471" s="59" t="s">
        <v>747</v>
      </c>
      <c r="D471" s="59" t="s">
        <v>812</v>
      </c>
      <c r="E471" s="59" t="s">
        <v>265</v>
      </c>
      <c r="F471" s="59" t="s">
        <v>823</v>
      </c>
      <c r="G471" s="59" t="s">
        <v>815</v>
      </c>
      <c r="H471" s="59" t="s">
        <v>455</v>
      </c>
      <c r="I471" s="61">
        <v>14.14</v>
      </c>
      <c r="J471" s="168" t="s">
        <v>1005</v>
      </c>
      <c r="K471" s="238" t="s">
        <v>39</v>
      </c>
      <c r="L471" s="161" t="s">
        <v>1009</v>
      </c>
      <c r="M471" s="126">
        <v>257.25</v>
      </c>
      <c r="N471" s="162">
        <f t="shared" si="57"/>
        <v>16.73</v>
      </c>
      <c r="O471" s="163" t="str">
        <f t="shared" si="58"/>
        <v/>
      </c>
      <c r="P471" s="127">
        <f t="shared" si="59"/>
        <v>3637.5150000000003</v>
      </c>
      <c r="Q471" s="127" t="e">
        <f t="shared" si="62"/>
        <v>#VALUE!</v>
      </c>
      <c r="R471" s="127" t="e">
        <f t="shared" si="63"/>
        <v>#VALUE!</v>
      </c>
      <c r="S471" s="45" t="str">
        <f t="shared" si="60"/>
        <v>F</v>
      </c>
      <c r="T471" s="45">
        <f t="shared" si="64"/>
        <v>16.73</v>
      </c>
      <c r="U471" s="45">
        <f t="shared" si="61"/>
        <v>14.14</v>
      </c>
      <c r="V471" s="45">
        <f>IF(N471&lt;&gt;0,IF(N471=SVS,0,IF(N471=SVSg,0,IF(N471=Stundenverrechnungssatz!G512,0,IF(N471=Stundenverrechnungssatz!I512,0,IF(N471=Stundenverrechnungssatz!K512,0,IF(N471=Stundenverrechnungssatz!M512,0,1)))))))</f>
        <v>0</v>
      </c>
    </row>
    <row r="472" spans="1:22" s="47" customFormat="1" ht="15" customHeight="1">
      <c r="A472" s="62">
        <v>466</v>
      </c>
      <c r="B472" s="123">
        <v>1</v>
      </c>
      <c r="C472" s="59" t="s">
        <v>747</v>
      </c>
      <c r="D472" s="59" t="s">
        <v>812</v>
      </c>
      <c r="E472" s="59" t="s">
        <v>265</v>
      </c>
      <c r="F472" s="59" t="s">
        <v>824</v>
      </c>
      <c r="G472" s="59" t="s">
        <v>825</v>
      </c>
      <c r="H472" s="59" t="s">
        <v>349</v>
      </c>
      <c r="I472" s="61">
        <v>5.4</v>
      </c>
      <c r="J472" s="168"/>
      <c r="K472" s="238" t="s">
        <v>34</v>
      </c>
      <c r="L472" s="161" t="s">
        <v>1009</v>
      </c>
      <c r="M472" s="126">
        <v>257.25</v>
      </c>
      <c r="N472" s="162">
        <f t="shared" si="57"/>
        <v>16.73</v>
      </c>
      <c r="O472" s="163" t="str">
        <f t="shared" si="58"/>
        <v/>
      </c>
      <c r="P472" s="127">
        <f t="shared" si="59"/>
        <v>1389.15</v>
      </c>
      <c r="Q472" s="127" t="e">
        <f t="shared" si="62"/>
        <v>#VALUE!</v>
      </c>
      <c r="R472" s="127" t="e">
        <f t="shared" si="63"/>
        <v>#VALUE!</v>
      </c>
      <c r="S472" s="45" t="str">
        <f t="shared" si="60"/>
        <v>C</v>
      </c>
      <c r="T472" s="45">
        <f t="shared" si="64"/>
        <v>16.73</v>
      </c>
      <c r="U472" s="45">
        <f t="shared" si="61"/>
        <v>0</v>
      </c>
      <c r="V472" s="45">
        <f>IF(N472&lt;&gt;0,IF(N472=SVS,0,IF(N472=SVSg,0,IF(N472=Stundenverrechnungssatz!G513,0,IF(N472=Stundenverrechnungssatz!I513,0,IF(N472=Stundenverrechnungssatz!K513,0,IF(N472=Stundenverrechnungssatz!M513,0,1)))))))</f>
        <v>0</v>
      </c>
    </row>
    <row r="473" spans="1:22" s="46" customFormat="1" ht="15" customHeight="1">
      <c r="A473" s="123">
        <v>467</v>
      </c>
      <c r="B473" s="123">
        <v>1</v>
      </c>
      <c r="C473" s="59" t="s">
        <v>747</v>
      </c>
      <c r="D473" s="59" t="s">
        <v>812</v>
      </c>
      <c r="E473" s="59" t="s">
        <v>265</v>
      </c>
      <c r="F473" s="59" t="s">
        <v>826</v>
      </c>
      <c r="G473" s="59" t="s">
        <v>781</v>
      </c>
      <c r="H473" s="59" t="s">
        <v>349</v>
      </c>
      <c r="I473" s="61">
        <v>12.45</v>
      </c>
      <c r="J473" s="168"/>
      <c r="K473" s="238" t="s">
        <v>34</v>
      </c>
      <c r="L473" s="161" t="s">
        <v>1009</v>
      </c>
      <c r="M473" s="126">
        <v>257.25</v>
      </c>
      <c r="N473" s="162">
        <f t="shared" si="57"/>
        <v>16.73</v>
      </c>
      <c r="O473" s="163" t="str">
        <f t="shared" si="58"/>
        <v/>
      </c>
      <c r="P473" s="127">
        <f t="shared" si="59"/>
        <v>3202.7624999999998</v>
      </c>
      <c r="Q473" s="127" t="e">
        <f t="shared" si="62"/>
        <v>#VALUE!</v>
      </c>
      <c r="R473" s="127" t="e">
        <f t="shared" si="63"/>
        <v>#VALUE!</v>
      </c>
      <c r="S473" s="45" t="str">
        <f t="shared" si="60"/>
        <v>C</v>
      </c>
      <c r="T473" s="45">
        <f t="shared" si="64"/>
        <v>16.73</v>
      </c>
      <c r="U473" s="45">
        <f t="shared" si="61"/>
        <v>0</v>
      </c>
      <c r="V473" s="45">
        <f>IF(N473&lt;&gt;0,IF(N473=SVS,0,IF(N473=SVSg,0,IF(N473=Stundenverrechnungssatz!G514,0,IF(N473=Stundenverrechnungssatz!I514,0,IF(N473=Stundenverrechnungssatz!K514,0,IF(N473=Stundenverrechnungssatz!M514,0,1)))))))</f>
        <v>0</v>
      </c>
    </row>
    <row r="474" spans="1:22" s="46" customFormat="1" ht="15" customHeight="1">
      <c r="A474" s="62">
        <v>468</v>
      </c>
      <c r="B474" s="123">
        <v>1</v>
      </c>
      <c r="C474" s="59" t="s">
        <v>747</v>
      </c>
      <c r="D474" s="59" t="s">
        <v>812</v>
      </c>
      <c r="E474" s="59" t="s">
        <v>265</v>
      </c>
      <c r="F474" s="59" t="s">
        <v>827</v>
      </c>
      <c r="G474" s="59" t="s">
        <v>779</v>
      </c>
      <c r="H474" s="59" t="s">
        <v>349</v>
      </c>
      <c r="I474" s="61">
        <v>4.75</v>
      </c>
      <c r="J474" s="168"/>
      <c r="K474" s="238" t="s">
        <v>34</v>
      </c>
      <c r="L474" s="161" t="s">
        <v>1009</v>
      </c>
      <c r="M474" s="126">
        <v>257.25</v>
      </c>
      <c r="N474" s="162">
        <f t="shared" si="57"/>
        <v>16.73</v>
      </c>
      <c r="O474" s="163" t="str">
        <f t="shared" si="58"/>
        <v/>
      </c>
      <c r="P474" s="127">
        <f t="shared" si="59"/>
        <v>1221.9375</v>
      </c>
      <c r="Q474" s="127" t="e">
        <f t="shared" si="62"/>
        <v>#VALUE!</v>
      </c>
      <c r="R474" s="127" t="e">
        <f t="shared" si="63"/>
        <v>#VALUE!</v>
      </c>
      <c r="S474" s="45" t="str">
        <f t="shared" si="60"/>
        <v>C</v>
      </c>
      <c r="T474" s="45">
        <f t="shared" si="64"/>
        <v>16.73</v>
      </c>
      <c r="U474" s="45">
        <f t="shared" si="61"/>
        <v>0</v>
      </c>
      <c r="V474" s="45">
        <f>IF(N474&lt;&gt;0,IF(N474=SVS,0,IF(N474=SVSg,0,IF(N474=Stundenverrechnungssatz!G515,0,IF(N474=Stundenverrechnungssatz!I515,0,IF(N474=Stundenverrechnungssatz!K515,0,IF(N474=Stundenverrechnungssatz!M515,0,1)))))))</f>
        <v>0</v>
      </c>
    </row>
    <row r="475" spans="1:22" s="47" customFormat="1" ht="15" customHeight="1">
      <c r="A475" s="123">
        <v>469</v>
      </c>
      <c r="B475" s="123">
        <v>1</v>
      </c>
      <c r="C475" s="59" t="s">
        <v>747</v>
      </c>
      <c r="D475" s="59" t="s">
        <v>812</v>
      </c>
      <c r="E475" s="59" t="s">
        <v>265</v>
      </c>
      <c r="F475" s="59" t="s">
        <v>828</v>
      </c>
      <c r="G475" s="59" t="s">
        <v>829</v>
      </c>
      <c r="H475" s="59" t="s">
        <v>349</v>
      </c>
      <c r="I475" s="61">
        <v>6.06</v>
      </c>
      <c r="J475" s="168"/>
      <c r="K475" s="238" t="s">
        <v>34</v>
      </c>
      <c r="L475" s="161" t="s">
        <v>1009</v>
      </c>
      <c r="M475" s="126">
        <v>257.25</v>
      </c>
      <c r="N475" s="162">
        <f t="shared" si="57"/>
        <v>16.73</v>
      </c>
      <c r="O475" s="163" t="str">
        <f t="shared" si="58"/>
        <v/>
      </c>
      <c r="P475" s="127">
        <f t="shared" si="59"/>
        <v>1558.9349999999999</v>
      </c>
      <c r="Q475" s="127" t="e">
        <f t="shared" si="62"/>
        <v>#VALUE!</v>
      </c>
      <c r="R475" s="127" t="e">
        <f t="shared" si="63"/>
        <v>#VALUE!</v>
      </c>
      <c r="S475" s="45" t="str">
        <f t="shared" si="60"/>
        <v>C</v>
      </c>
      <c r="T475" s="45">
        <f t="shared" si="64"/>
        <v>16.73</v>
      </c>
      <c r="U475" s="45">
        <f t="shared" si="61"/>
        <v>0</v>
      </c>
      <c r="V475" s="45">
        <f>IF(N475&lt;&gt;0,IF(N475=SVS,0,IF(N475=SVSg,0,IF(N475=Stundenverrechnungssatz!G516,0,IF(N475=Stundenverrechnungssatz!I516,0,IF(N475=Stundenverrechnungssatz!K516,0,IF(N475=Stundenverrechnungssatz!M516,0,1)))))))</f>
        <v>0</v>
      </c>
    </row>
    <row r="476" spans="1:22" s="47" customFormat="1" ht="15" customHeight="1">
      <c r="A476" s="62">
        <v>470</v>
      </c>
      <c r="B476" s="123">
        <v>1</v>
      </c>
      <c r="C476" s="59" t="s">
        <v>747</v>
      </c>
      <c r="D476" s="59" t="s">
        <v>812</v>
      </c>
      <c r="E476" s="59" t="s">
        <v>265</v>
      </c>
      <c r="F476" s="59" t="s">
        <v>830</v>
      </c>
      <c r="G476" s="59" t="s">
        <v>819</v>
      </c>
      <c r="H476" s="59" t="s">
        <v>455</v>
      </c>
      <c r="I476" s="61">
        <v>48.93</v>
      </c>
      <c r="J476" s="168" t="s">
        <v>1005</v>
      </c>
      <c r="K476" s="238" t="s">
        <v>56</v>
      </c>
      <c r="L476" s="161" t="s">
        <v>1009</v>
      </c>
      <c r="M476" s="126">
        <v>257.25</v>
      </c>
      <c r="N476" s="162">
        <f t="shared" si="57"/>
        <v>16.73</v>
      </c>
      <c r="O476" s="163" t="str">
        <f t="shared" si="58"/>
        <v/>
      </c>
      <c r="P476" s="127">
        <f t="shared" si="59"/>
        <v>12587.2425</v>
      </c>
      <c r="Q476" s="127" t="e">
        <f t="shared" si="62"/>
        <v>#VALUE!</v>
      </c>
      <c r="R476" s="127" t="e">
        <f t="shared" si="63"/>
        <v>#VALUE!</v>
      </c>
      <c r="S476" s="45" t="str">
        <f t="shared" si="60"/>
        <v>B</v>
      </c>
      <c r="T476" s="45">
        <f t="shared" si="64"/>
        <v>16.73</v>
      </c>
      <c r="U476" s="45">
        <f t="shared" si="61"/>
        <v>48.93</v>
      </c>
      <c r="V476" s="45">
        <f>IF(N476&lt;&gt;0,IF(N476=SVS,0,IF(N476=SVSg,0,IF(N476=Stundenverrechnungssatz!G517,0,IF(N476=Stundenverrechnungssatz!I517,0,IF(N476=Stundenverrechnungssatz!K517,0,IF(N476=Stundenverrechnungssatz!M517,0,1)))))))</f>
        <v>0</v>
      </c>
    </row>
    <row r="477" spans="1:22" s="47" customFormat="1" ht="15" customHeight="1">
      <c r="A477" s="123">
        <v>471</v>
      </c>
      <c r="B477" s="123">
        <v>1</v>
      </c>
      <c r="C477" s="59" t="s">
        <v>747</v>
      </c>
      <c r="D477" s="59" t="s">
        <v>812</v>
      </c>
      <c r="E477" s="59" t="s">
        <v>265</v>
      </c>
      <c r="F477" s="59" t="s">
        <v>560</v>
      </c>
      <c r="G477" s="59" t="s">
        <v>831</v>
      </c>
      <c r="H477" s="59" t="s">
        <v>455</v>
      </c>
      <c r="I477" s="61">
        <v>14.23</v>
      </c>
      <c r="J477" s="168" t="s">
        <v>1005</v>
      </c>
      <c r="K477" s="238" t="s">
        <v>39</v>
      </c>
      <c r="L477" s="161" t="s">
        <v>1009</v>
      </c>
      <c r="M477" s="126">
        <v>257.25</v>
      </c>
      <c r="N477" s="162">
        <f t="shared" si="57"/>
        <v>16.73</v>
      </c>
      <c r="O477" s="163" t="str">
        <f t="shared" si="58"/>
        <v/>
      </c>
      <c r="P477" s="127">
        <f t="shared" si="59"/>
        <v>3660.6675</v>
      </c>
      <c r="Q477" s="127" t="e">
        <f t="shared" si="62"/>
        <v>#VALUE!</v>
      </c>
      <c r="R477" s="127" t="e">
        <f t="shared" si="63"/>
        <v>#VALUE!</v>
      </c>
      <c r="S477" s="45" t="str">
        <f t="shared" si="60"/>
        <v>F</v>
      </c>
      <c r="T477" s="45">
        <f t="shared" si="64"/>
        <v>16.73</v>
      </c>
      <c r="U477" s="45">
        <f t="shared" si="61"/>
        <v>14.23</v>
      </c>
      <c r="V477" s="45">
        <f>IF(N477&lt;&gt;0,IF(N477=SVS,0,IF(N477=SVSg,0,IF(N477=Stundenverrechnungssatz!G518,0,IF(N477=Stundenverrechnungssatz!I518,0,IF(N477=Stundenverrechnungssatz!K518,0,IF(N477=Stundenverrechnungssatz!M518,0,1)))))))</f>
        <v>0</v>
      </c>
    </row>
    <row r="478" spans="1:22" s="47" customFormat="1" ht="15" customHeight="1">
      <c r="A478" s="62">
        <v>472</v>
      </c>
      <c r="B478" s="123">
        <v>1</v>
      </c>
      <c r="C478" s="59" t="s">
        <v>747</v>
      </c>
      <c r="D478" s="59" t="s">
        <v>812</v>
      </c>
      <c r="E478" s="59" t="s">
        <v>265</v>
      </c>
      <c r="F478" s="59" t="s">
        <v>561</v>
      </c>
      <c r="G478" s="59" t="s">
        <v>832</v>
      </c>
      <c r="H478" s="59" t="s">
        <v>349</v>
      </c>
      <c r="I478" s="61">
        <v>11.35</v>
      </c>
      <c r="J478" s="168"/>
      <c r="K478" s="238" t="s">
        <v>34</v>
      </c>
      <c r="L478" s="161" t="s">
        <v>1009</v>
      </c>
      <c r="M478" s="126">
        <v>257.25</v>
      </c>
      <c r="N478" s="162">
        <f t="shared" si="57"/>
        <v>16.73</v>
      </c>
      <c r="O478" s="163" t="str">
        <f t="shared" si="58"/>
        <v/>
      </c>
      <c r="P478" s="127">
        <f t="shared" si="59"/>
        <v>2919.7874999999999</v>
      </c>
      <c r="Q478" s="127" t="e">
        <f t="shared" si="62"/>
        <v>#VALUE!</v>
      </c>
      <c r="R478" s="127" t="e">
        <f t="shared" si="63"/>
        <v>#VALUE!</v>
      </c>
      <c r="S478" s="45" t="str">
        <f t="shared" si="60"/>
        <v>C</v>
      </c>
      <c r="T478" s="45">
        <f t="shared" si="64"/>
        <v>16.73</v>
      </c>
      <c r="U478" s="45">
        <f t="shared" si="61"/>
        <v>0</v>
      </c>
      <c r="V478" s="45">
        <f>IF(N478&lt;&gt;0,IF(N478=SVS,0,IF(N478=SVSg,0,IF(N478=Stundenverrechnungssatz!G519,0,IF(N478=Stundenverrechnungssatz!I519,0,IF(N478=Stundenverrechnungssatz!K519,0,IF(N478=Stundenverrechnungssatz!M519,0,1)))))))</f>
        <v>0</v>
      </c>
    </row>
    <row r="479" spans="1:22" s="46" customFormat="1" ht="15" customHeight="1">
      <c r="A479" s="123">
        <v>473</v>
      </c>
      <c r="B479" s="123">
        <v>1</v>
      </c>
      <c r="C479" s="59" t="s">
        <v>747</v>
      </c>
      <c r="D479" s="59" t="s">
        <v>812</v>
      </c>
      <c r="E479" s="59" t="s">
        <v>265</v>
      </c>
      <c r="F479" s="59" t="s">
        <v>562</v>
      </c>
      <c r="G479" s="59" t="s">
        <v>833</v>
      </c>
      <c r="H479" s="59" t="s">
        <v>455</v>
      </c>
      <c r="I479" s="61">
        <v>36.450000000000003</v>
      </c>
      <c r="J479" s="168" t="s">
        <v>1005</v>
      </c>
      <c r="K479" s="238" t="s">
        <v>39</v>
      </c>
      <c r="L479" s="161" t="s">
        <v>1009</v>
      </c>
      <c r="M479" s="126">
        <v>257.25</v>
      </c>
      <c r="N479" s="162">
        <f t="shared" si="57"/>
        <v>16.73</v>
      </c>
      <c r="O479" s="163" t="str">
        <f t="shared" si="58"/>
        <v/>
      </c>
      <c r="P479" s="127">
        <f t="shared" si="59"/>
        <v>9376.7625000000007</v>
      </c>
      <c r="Q479" s="127" t="e">
        <f t="shared" si="62"/>
        <v>#VALUE!</v>
      </c>
      <c r="R479" s="127" t="e">
        <f t="shared" si="63"/>
        <v>#VALUE!</v>
      </c>
      <c r="S479" s="45" t="str">
        <f t="shared" si="60"/>
        <v>F</v>
      </c>
      <c r="T479" s="45">
        <f t="shared" si="64"/>
        <v>16.73</v>
      </c>
      <c r="U479" s="45">
        <f t="shared" si="61"/>
        <v>36.450000000000003</v>
      </c>
      <c r="V479" s="45">
        <f>IF(N479&lt;&gt;0,IF(N479=SVS,0,IF(N479=SVSg,0,IF(N479=Stundenverrechnungssatz!G520,0,IF(N479=Stundenverrechnungssatz!I520,0,IF(N479=Stundenverrechnungssatz!K520,0,IF(N479=Stundenverrechnungssatz!M520,0,1)))))))</f>
        <v>0</v>
      </c>
    </row>
    <row r="480" spans="1:22" s="47" customFormat="1" ht="15" customHeight="1">
      <c r="A480" s="62">
        <v>474</v>
      </c>
      <c r="B480" s="123">
        <v>1</v>
      </c>
      <c r="C480" s="59" t="s">
        <v>747</v>
      </c>
      <c r="D480" s="59" t="s">
        <v>812</v>
      </c>
      <c r="E480" s="59" t="s">
        <v>265</v>
      </c>
      <c r="F480" s="59" t="s">
        <v>567</v>
      </c>
      <c r="G480" s="59" t="s">
        <v>834</v>
      </c>
      <c r="H480" s="59" t="s">
        <v>349</v>
      </c>
      <c r="I480" s="61">
        <v>21.33</v>
      </c>
      <c r="J480" s="168"/>
      <c r="K480" s="238" t="s">
        <v>67</v>
      </c>
      <c r="L480" s="161" t="s">
        <v>1009</v>
      </c>
      <c r="M480" s="126">
        <v>257.25</v>
      </c>
      <c r="N480" s="162">
        <f t="shared" si="57"/>
        <v>16.73</v>
      </c>
      <c r="O480" s="163" t="str">
        <f t="shared" si="58"/>
        <v/>
      </c>
      <c r="P480" s="127">
        <f t="shared" si="59"/>
        <v>5487.1424999999999</v>
      </c>
      <c r="Q480" s="127" t="e">
        <f t="shared" si="62"/>
        <v>#VALUE!</v>
      </c>
      <c r="R480" s="127" t="e">
        <f t="shared" si="63"/>
        <v>#VALUE!</v>
      </c>
      <c r="S480" s="45" t="str">
        <f t="shared" si="60"/>
        <v>E</v>
      </c>
      <c r="T480" s="45">
        <f t="shared" si="64"/>
        <v>16.73</v>
      </c>
      <c r="U480" s="45">
        <f t="shared" si="61"/>
        <v>0</v>
      </c>
      <c r="V480" s="45">
        <f>IF(N480&lt;&gt;0,IF(N480=SVS,0,IF(N480=SVSg,0,IF(N480=Stundenverrechnungssatz!G521,0,IF(N480=Stundenverrechnungssatz!I521,0,IF(N480=Stundenverrechnungssatz!K521,0,IF(N480=Stundenverrechnungssatz!M521,0,1)))))))</f>
        <v>0</v>
      </c>
    </row>
    <row r="481" spans="1:22" s="46" customFormat="1" ht="15" customHeight="1">
      <c r="A481" s="123">
        <v>475</v>
      </c>
      <c r="B481" s="123">
        <v>1</v>
      </c>
      <c r="C481" s="59" t="s">
        <v>747</v>
      </c>
      <c r="D481" s="59" t="s">
        <v>812</v>
      </c>
      <c r="E481" s="59" t="s">
        <v>265</v>
      </c>
      <c r="F481" s="59" t="s">
        <v>555</v>
      </c>
      <c r="G481" s="59" t="s">
        <v>352</v>
      </c>
      <c r="H481" s="59" t="s">
        <v>349</v>
      </c>
      <c r="I481" s="61">
        <v>1.54</v>
      </c>
      <c r="J481" s="168"/>
      <c r="K481" s="238" t="s">
        <v>71</v>
      </c>
      <c r="L481" s="161" t="s">
        <v>1007</v>
      </c>
      <c r="M481" s="126">
        <v>51.45</v>
      </c>
      <c r="N481" s="162">
        <f t="shared" si="57"/>
        <v>16.73</v>
      </c>
      <c r="O481" s="163" t="str">
        <f t="shared" si="58"/>
        <v/>
      </c>
      <c r="P481" s="127">
        <f t="shared" si="59"/>
        <v>79.233000000000004</v>
      </c>
      <c r="Q481" s="127" t="e">
        <f t="shared" si="62"/>
        <v>#VALUE!</v>
      </c>
      <c r="R481" s="127" t="e">
        <f t="shared" si="63"/>
        <v>#VALUE!</v>
      </c>
      <c r="S481" s="45" t="str">
        <f t="shared" si="60"/>
        <v>E</v>
      </c>
      <c r="T481" s="45">
        <f t="shared" si="64"/>
        <v>16.73</v>
      </c>
      <c r="U481" s="45">
        <f t="shared" si="61"/>
        <v>0</v>
      </c>
      <c r="V481" s="45">
        <f>IF(N481&lt;&gt;0,IF(N481=SVS,0,IF(N481=SVSg,0,IF(N481=Stundenverrechnungssatz!G522,0,IF(N481=Stundenverrechnungssatz!I522,0,IF(N481=Stundenverrechnungssatz!K522,0,IF(N481=Stundenverrechnungssatz!M522,0,1)))))))</f>
        <v>0</v>
      </c>
    </row>
    <row r="482" spans="1:22" s="47" customFormat="1" ht="15" customHeight="1">
      <c r="A482" s="62">
        <v>476</v>
      </c>
      <c r="B482" s="123">
        <v>1</v>
      </c>
      <c r="C482" s="59" t="s">
        <v>747</v>
      </c>
      <c r="D482" s="59" t="s">
        <v>812</v>
      </c>
      <c r="E482" s="59" t="s">
        <v>354</v>
      </c>
      <c r="F482" s="59" t="s">
        <v>350</v>
      </c>
      <c r="G482" s="59" t="s">
        <v>813</v>
      </c>
      <c r="H482" s="59" t="s">
        <v>455</v>
      </c>
      <c r="I482" s="61">
        <v>32.340000000000003</v>
      </c>
      <c r="J482" s="168" t="s">
        <v>1005</v>
      </c>
      <c r="K482" s="238" t="s">
        <v>39</v>
      </c>
      <c r="L482" s="161" t="s">
        <v>1009</v>
      </c>
      <c r="M482" s="126">
        <v>257.25</v>
      </c>
      <c r="N482" s="162">
        <f t="shared" si="57"/>
        <v>16.73</v>
      </c>
      <c r="O482" s="163" t="str">
        <f t="shared" si="58"/>
        <v/>
      </c>
      <c r="P482" s="127">
        <f t="shared" si="59"/>
        <v>8319.4650000000001</v>
      </c>
      <c r="Q482" s="127" t="e">
        <f t="shared" si="62"/>
        <v>#VALUE!</v>
      </c>
      <c r="R482" s="127" t="e">
        <f t="shared" si="63"/>
        <v>#VALUE!</v>
      </c>
      <c r="S482" s="45" t="str">
        <f t="shared" si="60"/>
        <v>F</v>
      </c>
      <c r="T482" s="45">
        <f t="shared" si="64"/>
        <v>16.73</v>
      </c>
      <c r="U482" s="45">
        <f t="shared" si="61"/>
        <v>32.340000000000003</v>
      </c>
      <c r="V482" s="45">
        <f>IF(N482&lt;&gt;0,IF(N482=SVS,0,IF(N482=SVSg,0,IF(N482=Stundenverrechnungssatz!G523,0,IF(N482=Stundenverrechnungssatz!I523,0,IF(N482=Stundenverrechnungssatz!K523,0,IF(N482=Stundenverrechnungssatz!M523,0,1)))))))</f>
        <v>0</v>
      </c>
    </row>
    <row r="483" spans="1:22" s="47" customFormat="1" ht="15" customHeight="1">
      <c r="A483" s="123">
        <v>477</v>
      </c>
      <c r="B483" s="123">
        <v>1</v>
      </c>
      <c r="C483" s="59" t="s">
        <v>747</v>
      </c>
      <c r="D483" s="59" t="s">
        <v>812</v>
      </c>
      <c r="E483" s="59" t="s">
        <v>354</v>
      </c>
      <c r="F483" s="59" t="s">
        <v>353</v>
      </c>
      <c r="G483" s="59" t="s">
        <v>532</v>
      </c>
      <c r="H483" s="59" t="s">
        <v>455</v>
      </c>
      <c r="I483" s="61">
        <v>0</v>
      </c>
      <c r="J483" s="168"/>
      <c r="K483" s="238" t="s">
        <v>36</v>
      </c>
      <c r="L483" s="161"/>
      <c r="M483" s="126">
        <v>0</v>
      </c>
      <c r="N483" s="162">
        <f t="shared" si="57"/>
        <v>16.73</v>
      </c>
      <c r="O483" s="163">
        <f t="shared" si="58"/>
        <v>1.0000000000000001E-5</v>
      </c>
      <c r="P483" s="127">
        <f t="shared" si="59"/>
        <v>0</v>
      </c>
      <c r="Q483" s="127">
        <f t="shared" si="62"/>
        <v>0</v>
      </c>
      <c r="R483" s="127">
        <f t="shared" si="63"/>
        <v>0</v>
      </c>
      <c r="S483" s="45" t="str">
        <f t="shared" si="60"/>
        <v>N</v>
      </c>
      <c r="T483" s="45">
        <f t="shared" si="64"/>
        <v>16.73</v>
      </c>
      <c r="U483" s="45">
        <f t="shared" si="61"/>
        <v>0</v>
      </c>
      <c r="V483" s="45">
        <f>IF(N483&lt;&gt;0,IF(N483=SVS,0,IF(N483=SVSg,0,IF(N483=Stundenverrechnungssatz!G524,0,IF(N483=Stundenverrechnungssatz!I524,0,IF(N483=Stundenverrechnungssatz!K524,0,IF(N483=Stundenverrechnungssatz!M524,0,1)))))))</f>
        <v>0</v>
      </c>
    </row>
    <row r="484" spans="1:22" s="47" customFormat="1" ht="15" customHeight="1">
      <c r="A484" s="62">
        <v>478</v>
      </c>
      <c r="B484" s="123">
        <v>1</v>
      </c>
      <c r="C484" s="59" t="s">
        <v>747</v>
      </c>
      <c r="D484" s="59" t="s">
        <v>812</v>
      </c>
      <c r="E484" s="59" t="s">
        <v>354</v>
      </c>
      <c r="F484" s="59" t="s">
        <v>358</v>
      </c>
      <c r="G484" s="59" t="s">
        <v>815</v>
      </c>
      <c r="H484" s="59" t="s">
        <v>455</v>
      </c>
      <c r="I484" s="61">
        <v>15.05</v>
      </c>
      <c r="J484" s="168" t="s">
        <v>1005</v>
      </c>
      <c r="K484" s="238" t="s">
        <v>39</v>
      </c>
      <c r="L484" s="161" t="s">
        <v>1009</v>
      </c>
      <c r="M484" s="126">
        <v>257.25</v>
      </c>
      <c r="N484" s="162">
        <f t="shared" si="57"/>
        <v>16.73</v>
      </c>
      <c r="O484" s="163" t="str">
        <f t="shared" si="58"/>
        <v/>
      </c>
      <c r="P484" s="127">
        <f t="shared" si="59"/>
        <v>3871.6125000000002</v>
      </c>
      <c r="Q484" s="127" t="e">
        <f t="shared" si="62"/>
        <v>#VALUE!</v>
      </c>
      <c r="R484" s="127" t="e">
        <f t="shared" si="63"/>
        <v>#VALUE!</v>
      </c>
      <c r="S484" s="45" t="str">
        <f t="shared" si="60"/>
        <v>F</v>
      </c>
      <c r="T484" s="45">
        <f t="shared" si="64"/>
        <v>16.73</v>
      </c>
      <c r="U484" s="45">
        <f t="shared" si="61"/>
        <v>15.05</v>
      </c>
      <c r="V484" s="45">
        <f>IF(N484&lt;&gt;0,IF(N484=SVS,0,IF(N484=SVSg,0,IF(N484=Stundenverrechnungssatz!G525,0,IF(N484=Stundenverrechnungssatz!I525,0,IF(N484=Stundenverrechnungssatz!K525,0,IF(N484=Stundenverrechnungssatz!M525,0,1)))))))</f>
        <v>0</v>
      </c>
    </row>
    <row r="485" spans="1:22" s="47" customFormat="1" ht="15" customHeight="1">
      <c r="A485" s="123">
        <v>479</v>
      </c>
      <c r="B485" s="123">
        <v>1</v>
      </c>
      <c r="C485" s="59" t="s">
        <v>747</v>
      </c>
      <c r="D485" s="59" t="s">
        <v>812</v>
      </c>
      <c r="E485" s="59" t="s">
        <v>354</v>
      </c>
      <c r="F485" s="59" t="s">
        <v>361</v>
      </c>
      <c r="G485" s="59" t="s">
        <v>524</v>
      </c>
      <c r="H485" s="59" t="s">
        <v>455</v>
      </c>
      <c r="I485" s="61">
        <v>6.82</v>
      </c>
      <c r="J485" s="168"/>
      <c r="K485" s="238" t="s">
        <v>36</v>
      </c>
      <c r="L485" s="161"/>
      <c r="M485" s="126">
        <v>0</v>
      </c>
      <c r="N485" s="162">
        <f t="shared" si="57"/>
        <v>16.73</v>
      </c>
      <c r="O485" s="163">
        <f t="shared" si="58"/>
        <v>1.0000000000000001E-5</v>
      </c>
      <c r="P485" s="127">
        <f t="shared" si="59"/>
        <v>0</v>
      </c>
      <c r="Q485" s="127">
        <f t="shared" si="62"/>
        <v>0</v>
      </c>
      <c r="R485" s="127">
        <f t="shared" si="63"/>
        <v>0</v>
      </c>
      <c r="S485" s="45" t="str">
        <f t="shared" si="60"/>
        <v>N</v>
      </c>
      <c r="T485" s="45">
        <f t="shared" si="64"/>
        <v>16.73</v>
      </c>
      <c r="U485" s="45">
        <f t="shared" si="61"/>
        <v>0</v>
      </c>
      <c r="V485" s="45">
        <f>IF(N485&lt;&gt;0,IF(N485=SVS,0,IF(N485=SVSg,0,IF(N485=Stundenverrechnungssatz!G526,0,IF(N485=Stundenverrechnungssatz!I526,0,IF(N485=Stundenverrechnungssatz!K526,0,IF(N485=Stundenverrechnungssatz!M526,0,1)))))))</f>
        <v>0</v>
      </c>
    </row>
    <row r="486" spans="1:22" s="46" customFormat="1" ht="15" customHeight="1">
      <c r="A486" s="62">
        <v>480</v>
      </c>
      <c r="B486" s="123">
        <v>1</v>
      </c>
      <c r="C486" s="59" t="s">
        <v>747</v>
      </c>
      <c r="D486" s="59" t="s">
        <v>812</v>
      </c>
      <c r="E486" s="59" t="s">
        <v>354</v>
      </c>
      <c r="F486" s="59" t="s">
        <v>363</v>
      </c>
      <c r="G486" s="59" t="s">
        <v>821</v>
      </c>
      <c r="H486" s="59" t="s">
        <v>455</v>
      </c>
      <c r="I486" s="61">
        <v>49.57</v>
      </c>
      <c r="J486" s="168" t="s">
        <v>1005</v>
      </c>
      <c r="K486" s="238" t="s">
        <v>56</v>
      </c>
      <c r="L486" s="161" t="s">
        <v>1009</v>
      </c>
      <c r="M486" s="126">
        <v>257.25</v>
      </c>
      <c r="N486" s="162">
        <f t="shared" si="57"/>
        <v>16.73</v>
      </c>
      <c r="O486" s="163" t="str">
        <f t="shared" si="58"/>
        <v/>
      </c>
      <c r="P486" s="127">
        <f t="shared" si="59"/>
        <v>12751.8825</v>
      </c>
      <c r="Q486" s="127" t="e">
        <f t="shared" si="62"/>
        <v>#VALUE!</v>
      </c>
      <c r="R486" s="127" t="e">
        <f t="shared" si="63"/>
        <v>#VALUE!</v>
      </c>
      <c r="S486" s="45" t="str">
        <f t="shared" si="60"/>
        <v>B</v>
      </c>
      <c r="T486" s="45">
        <f t="shared" si="64"/>
        <v>16.73</v>
      </c>
      <c r="U486" s="45">
        <f t="shared" si="61"/>
        <v>49.57</v>
      </c>
      <c r="V486" s="45">
        <f>IF(N486&lt;&gt;0,IF(N486=SVS,0,IF(N486=SVSg,0,IF(N486=Stundenverrechnungssatz!G527,0,IF(N486=Stundenverrechnungssatz!I527,0,IF(N486=Stundenverrechnungssatz!K527,0,IF(N486=Stundenverrechnungssatz!M527,0,1)))))))</f>
        <v>0</v>
      </c>
    </row>
    <row r="487" spans="1:22" s="46" customFormat="1" ht="15" customHeight="1">
      <c r="A487" s="123">
        <v>481</v>
      </c>
      <c r="B487" s="123">
        <v>1</v>
      </c>
      <c r="C487" s="59" t="s">
        <v>747</v>
      </c>
      <c r="D487" s="59" t="s">
        <v>812</v>
      </c>
      <c r="E487" s="59" t="s">
        <v>354</v>
      </c>
      <c r="F487" s="59" t="s">
        <v>365</v>
      </c>
      <c r="G487" s="59" t="s">
        <v>821</v>
      </c>
      <c r="H487" s="59" t="s">
        <v>455</v>
      </c>
      <c r="I487" s="61">
        <v>64.39</v>
      </c>
      <c r="J487" s="168" t="s">
        <v>1005</v>
      </c>
      <c r="K487" s="238" t="s">
        <v>56</v>
      </c>
      <c r="L487" s="161" t="s">
        <v>1009</v>
      </c>
      <c r="M487" s="126">
        <v>257.25</v>
      </c>
      <c r="N487" s="162">
        <f t="shared" si="57"/>
        <v>16.73</v>
      </c>
      <c r="O487" s="163" t="str">
        <f t="shared" si="58"/>
        <v/>
      </c>
      <c r="P487" s="127">
        <f t="shared" si="59"/>
        <v>16564.327499999999</v>
      </c>
      <c r="Q487" s="127" t="e">
        <f t="shared" si="62"/>
        <v>#VALUE!</v>
      </c>
      <c r="R487" s="127" t="e">
        <f t="shared" si="63"/>
        <v>#VALUE!</v>
      </c>
      <c r="S487" s="45" t="str">
        <f t="shared" si="60"/>
        <v>B</v>
      </c>
      <c r="T487" s="45">
        <f t="shared" si="64"/>
        <v>16.73</v>
      </c>
      <c r="U487" s="45">
        <f t="shared" si="61"/>
        <v>64.39</v>
      </c>
      <c r="V487" s="45">
        <f>IF(N487&lt;&gt;0,IF(N487=SVS,0,IF(N487=SVSg,0,IF(N487=Stundenverrechnungssatz!G528,0,IF(N487=Stundenverrechnungssatz!I528,0,IF(N487=Stundenverrechnungssatz!K528,0,IF(N487=Stundenverrechnungssatz!M528,0,1)))))))</f>
        <v>0</v>
      </c>
    </row>
    <row r="488" spans="1:22" s="47" customFormat="1" ht="15" customHeight="1">
      <c r="A488" s="62">
        <v>482</v>
      </c>
      <c r="B488" s="123">
        <v>1</v>
      </c>
      <c r="C488" s="59" t="s">
        <v>747</v>
      </c>
      <c r="D488" s="59" t="s">
        <v>812</v>
      </c>
      <c r="E488" s="59" t="s">
        <v>354</v>
      </c>
      <c r="F488" s="59" t="s">
        <v>367</v>
      </c>
      <c r="G488" s="59" t="s">
        <v>821</v>
      </c>
      <c r="H488" s="59" t="s">
        <v>455</v>
      </c>
      <c r="I488" s="61">
        <v>50.15</v>
      </c>
      <c r="J488" s="168" t="s">
        <v>1005</v>
      </c>
      <c r="K488" s="238" t="s">
        <v>56</v>
      </c>
      <c r="L488" s="161" t="s">
        <v>1009</v>
      </c>
      <c r="M488" s="126">
        <v>257.25</v>
      </c>
      <c r="N488" s="162">
        <f t="shared" si="57"/>
        <v>16.73</v>
      </c>
      <c r="O488" s="163" t="str">
        <f t="shared" si="58"/>
        <v/>
      </c>
      <c r="P488" s="127">
        <f t="shared" si="59"/>
        <v>12901.0875</v>
      </c>
      <c r="Q488" s="127" t="e">
        <f t="shared" si="62"/>
        <v>#VALUE!</v>
      </c>
      <c r="R488" s="127" t="e">
        <f t="shared" si="63"/>
        <v>#VALUE!</v>
      </c>
      <c r="S488" s="45" t="str">
        <f t="shared" si="60"/>
        <v>B</v>
      </c>
      <c r="T488" s="45">
        <f t="shared" si="64"/>
        <v>16.73</v>
      </c>
      <c r="U488" s="45">
        <f t="shared" si="61"/>
        <v>50.15</v>
      </c>
      <c r="V488" s="45">
        <f>IF(N488&lt;&gt;0,IF(N488=SVS,0,IF(N488=SVSg,0,IF(N488=Stundenverrechnungssatz!G529,0,IF(N488=Stundenverrechnungssatz!I529,0,IF(N488=Stundenverrechnungssatz!K529,0,IF(N488=Stundenverrechnungssatz!M529,0,1)))))))</f>
        <v>0</v>
      </c>
    </row>
    <row r="489" spans="1:22" s="47" customFormat="1" ht="15" customHeight="1">
      <c r="A489" s="123">
        <v>483</v>
      </c>
      <c r="B489" s="123">
        <v>1</v>
      </c>
      <c r="C489" s="59" t="s">
        <v>747</v>
      </c>
      <c r="D489" s="59" t="s">
        <v>812</v>
      </c>
      <c r="E489" s="59" t="s">
        <v>354</v>
      </c>
      <c r="F489" s="59" t="s">
        <v>369</v>
      </c>
      <c r="G489" s="59" t="s">
        <v>821</v>
      </c>
      <c r="H489" s="59" t="s">
        <v>455</v>
      </c>
      <c r="I489" s="61">
        <v>22.87</v>
      </c>
      <c r="J489" s="168" t="s">
        <v>1005</v>
      </c>
      <c r="K489" s="238" t="s">
        <v>56</v>
      </c>
      <c r="L489" s="161" t="s">
        <v>1009</v>
      </c>
      <c r="M489" s="126">
        <v>257.25</v>
      </c>
      <c r="N489" s="162">
        <f t="shared" si="57"/>
        <v>16.73</v>
      </c>
      <c r="O489" s="163" t="str">
        <f t="shared" si="58"/>
        <v/>
      </c>
      <c r="P489" s="127">
        <f t="shared" si="59"/>
        <v>5883.3074999999999</v>
      </c>
      <c r="Q489" s="127" t="e">
        <f t="shared" si="62"/>
        <v>#VALUE!</v>
      </c>
      <c r="R489" s="127" t="e">
        <f t="shared" si="63"/>
        <v>#VALUE!</v>
      </c>
      <c r="S489" s="45" t="str">
        <f t="shared" si="60"/>
        <v>B</v>
      </c>
      <c r="T489" s="45">
        <f t="shared" si="64"/>
        <v>16.73</v>
      </c>
      <c r="U489" s="45">
        <f t="shared" si="61"/>
        <v>22.87</v>
      </c>
      <c r="V489" s="45">
        <f>IF(N489&lt;&gt;0,IF(N489=SVS,0,IF(N489=SVSg,0,IF(N489=Stundenverrechnungssatz!G530,0,IF(N489=Stundenverrechnungssatz!I530,0,IF(N489=Stundenverrechnungssatz!K530,0,IF(N489=Stundenverrechnungssatz!M530,0,1)))))))</f>
        <v>0</v>
      </c>
    </row>
    <row r="490" spans="1:22" s="46" customFormat="1" ht="15" customHeight="1">
      <c r="A490" s="62">
        <v>484</v>
      </c>
      <c r="B490" s="123">
        <v>1</v>
      </c>
      <c r="C490" s="59" t="s">
        <v>747</v>
      </c>
      <c r="D490" s="59" t="s">
        <v>812</v>
      </c>
      <c r="E490" s="59" t="s">
        <v>354</v>
      </c>
      <c r="F490" s="59" t="s">
        <v>371</v>
      </c>
      <c r="G490" s="59" t="s">
        <v>835</v>
      </c>
      <c r="H490" s="59" t="s">
        <v>455</v>
      </c>
      <c r="I490" s="61">
        <v>32.24</v>
      </c>
      <c r="J490" s="168" t="s">
        <v>1005</v>
      </c>
      <c r="K490" s="238" t="s">
        <v>33</v>
      </c>
      <c r="L490" s="161" t="s">
        <v>1007</v>
      </c>
      <c r="M490" s="126">
        <v>51.45</v>
      </c>
      <c r="N490" s="162">
        <f t="shared" si="57"/>
        <v>16.73</v>
      </c>
      <c r="O490" s="163" t="str">
        <f t="shared" si="58"/>
        <v/>
      </c>
      <c r="P490" s="127">
        <f t="shared" si="59"/>
        <v>1658.7480000000003</v>
      </c>
      <c r="Q490" s="127" t="e">
        <f t="shared" si="62"/>
        <v>#VALUE!</v>
      </c>
      <c r="R490" s="127" t="e">
        <f t="shared" si="63"/>
        <v>#VALUE!</v>
      </c>
      <c r="S490" s="45" t="str">
        <f t="shared" si="60"/>
        <v>A</v>
      </c>
      <c r="T490" s="45">
        <f t="shared" si="64"/>
        <v>16.73</v>
      </c>
      <c r="U490" s="45">
        <f t="shared" si="61"/>
        <v>32.24</v>
      </c>
      <c r="V490" s="45">
        <f>IF(N490&lt;&gt;0,IF(N490=SVS,0,IF(N490=SVSg,0,IF(N490=Stundenverrechnungssatz!G531,0,IF(N490=Stundenverrechnungssatz!I531,0,IF(N490=Stundenverrechnungssatz!K531,0,IF(N490=Stundenverrechnungssatz!M531,0,1)))))))</f>
        <v>0</v>
      </c>
    </row>
    <row r="491" spans="1:22" s="47" customFormat="1" ht="15" customHeight="1">
      <c r="A491" s="123">
        <v>485</v>
      </c>
      <c r="B491" s="123">
        <v>1</v>
      </c>
      <c r="C491" s="59" t="s">
        <v>747</v>
      </c>
      <c r="D491" s="59" t="s">
        <v>812</v>
      </c>
      <c r="E491" s="59" t="s">
        <v>354</v>
      </c>
      <c r="F491" s="59" t="s">
        <v>374</v>
      </c>
      <c r="G491" s="59" t="s">
        <v>821</v>
      </c>
      <c r="H491" s="59" t="s">
        <v>455</v>
      </c>
      <c r="I491" s="61">
        <v>60.19</v>
      </c>
      <c r="J491" s="168" t="s">
        <v>1005</v>
      </c>
      <c r="K491" s="238" t="s">
        <v>56</v>
      </c>
      <c r="L491" s="161" t="s">
        <v>1009</v>
      </c>
      <c r="M491" s="126">
        <v>257.25</v>
      </c>
      <c r="N491" s="162">
        <f t="shared" si="57"/>
        <v>16.73</v>
      </c>
      <c r="O491" s="163" t="str">
        <f t="shared" si="58"/>
        <v/>
      </c>
      <c r="P491" s="127">
        <f t="shared" si="59"/>
        <v>15483.877499999999</v>
      </c>
      <c r="Q491" s="127" t="e">
        <f t="shared" si="62"/>
        <v>#VALUE!</v>
      </c>
      <c r="R491" s="127" t="e">
        <f t="shared" si="63"/>
        <v>#VALUE!</v>
      </c>
      <c r="S491" s="45" t="str">
        <f t="shared" si="60"/>
        <v>B</v>
      </c>
      <c r="T491" s="45">
        <f t="shared" si="64"/>
        <v>16.73</v>
      </c>
      <c r="U491" s="45">
        <f t="shared" si="61"/>
        <v>60.19</v>
      </c>
      <c r="V491" s="45">
        <f>IF(N491&lt;&gt;0,IF(N491=SVS,0,IF(N491=SVSg,0,IF(N491=Stundenverrechnungssatz!G532,0,IF(N491=Stundenverrechnungssatz!I532,0,IF(N491=Stundenverrechnungssatz!K532,0,IF(N491=Stundenverrechnungssatz!M532,0,1)))))))</f>
        <v>0</v>
      </c>
    </row>
    <row r="492" spans="1:22" s="47" customFormat="1" ht="15" customHeight="1">
      <c r="A492" s="62">
        <v>486</v>
      </c>
      <c r="B492" s="123">
        <v>1</v>
      </c>
      <c r="C492" s="59" t="s">
        <v>747</v>
      </c>
      <c r="D492" s="59" t="s">
        <v>812</v>
      </c>
      <c r="E492" s="59" t="s">
        <v>354</v>
      </c>
      <c r="F492" s="59" t="s">
        <v>378</v>
      </c>
      <c r="G492" s="59" t="s">
        <v>821</v>
      </c>
      <c r="H492" s="59" t="s">
        <v>455</v>
      </c>
      <c r="I492" s="61">
        <v>47.34</v>
      </c>
      <c r="J492" s="168" t="s">
        <v>1005</v>
      </c>
      <c r="K492" s="238" t="s">
        <v>56</v>
      </c>
      <c r="L492" s="161" t="s">
        <v>1009</v>
      </c>
      <c r="M492" s="126">
        <v>257.25</v>
      </c>
      <c r="N492" s="162">
        <f t="shared" si="57"/>
        <v>16.73</v>
      </c>
      <c r="O492" s="163" t="str">
        <f t="shared" si="58"/>
        <v/>
      </c>
      <c r="P492" s="127">
        <f t="shared" si="59"/>
        <v>12178.215</v>
      </c>
      <c r="Q492" s="127" t="e">
        <f t="shared" si="62"/>
        <v>#VALUE!</v>
      </c>
      <c r="R492" s="127" t="e">
        <f t="shared" si="63"/>
        <v>#VALUE!</v>
      </c>
      <c r="S492" s="45" t="str">
        <f t="shared" si="60"/>
        <v>B</v>
      </c>
      <c r="T492" s="45">
        <f t="shared" si="64"/>
        <v>16.73</v>
      </c>
      <c r="U492" s="45">
        <f t="shared" si="61"/>
        <v>47.34</v>
      </c>
      <c r="V492" s="45">
        <f>IF(N492&lt;&gt;0,IF(N492=SVS,0,IF(N492=SVSg,0,IF(N492=Stundenverrechnungssatz!G533,0,IF(N492=Stundenverrechnungssatz!I533,0,IF(N492=Stundenverrechnungssatz!K533,0,IF(N492=Stundenverrechnungssatz!M533,0,1)))))))</f>
        <v>0</v>
      </c>
    </row>
    <row r="493" spans="1:22" s="47" customFormat="1" ht="15" customHeight="1">
      <c r="A493" s="123">
        <v>487</v>
      </c>
      <c r="B493" s="123">
        <v>1</v>
      </c>
      <c r="C493" s="59" t="s">
        <v>747</v>
      </c>
      <c r="D493" s="59" t="s">
        <v>812</v>
      </c>
      <c r="E493" s="59" t="s">
        <v>354</v>
      </c>
      <c r="F493" s="59" t="s">
        <v>580</v>
      </c>
      <c r="G493" s="59" t="s">
        <v>834</v>
      </c>
      <c r="H493" s="59" t="s">
        <v>349</v>
      </c>
      <c r="I493" s="61">
        <v>21.26</v>
      </c>
      <c r="J493" s="168"/>
      <c r="K493" s="238" t="s">
        <v>67</v>
      </c>
      <c r="L493" s="161" t="s">
        <v>1009</v>
      </c>
      <c r="M493" s="126">
        <v>257.25</v>
      </c>
      <c r="N493" s="162">
        <f t="shared" si="57"/>
        <v>16.73</v>
      </c>
      <c r="O493" s="163" t="str">
        <f t="shared" si="58"/>
        <v/>
      </c>
      <c r="P493" s="127">
        <f t="shared" si="59"/>
        <v>5469.1350000000002</v>
      </c>
      <c r="Q493" s="127" t="e">
        <f t="shared" si="62"/>
        <v>#VALUE!</v>
      </c>
      <c r="R493" s="127" t="e">
        <f t="shared" si="63"/>
        <v>#VALUE!</v>
      </c>
      <c r="S493" s="45" t="str">
        <f t="shared" si="60"/>
        <v>E</v>
      </c>
      <c r="T493" s="45">
        <f t="shared" si="64"/>
        <v>16.73</v>
      </c>
      <c r="U493" s="45">
        <f t="shared" si="61"/>
        <v>0</v>
      </c>
      <c r="V493" s="45">
        <f>IF(N493&lt;&gt;0,IF(N493=SVS,0,IF(N493=SVSg,0,IF(N493=Stundenverrechnungssatz!G534,0,IF(N493=Stundenverrechnungssatz!I534,0,IF(N493=Stundenverrechnungssatz!K534,0,IF(N493=Stundenverrechnungssatz!M534,0,1)))))))</f>
        <v>0</v>
      </c>
    </row>
    <row r="494" spans="1:22" s="47" customFormat="1" ht="15" customHeight="1">
      <c r="A494" s="62">
        <v>488</v>
      </c>
      <c r="B494" s="123">
        <v>1</v>
      </c>
      <c r="C494" s="59" t="s">
        <v>747</v>
      </c>
      <c r="D494" s="59" t="s">
        <v>812</v>
      </c>
      <c r="E494" s="59" t="s">
        <v>408</v>
      </c>
      <c r="F494" s="59" t="s">
        <v>669</v>
      </c>
      <c r="G494" s="59" t="s">
        <v>813</v>
      </c>
      <c r="H494" s="59" t="s">
        <v>455</v>
      </c>
      <c r="I494" s="61">
        <v>32.26</v>
      </c>
      <c r="J494" s="168" t="s">
        <v>1005</v>
      </c>
      <c r="K494" s="238" t="s">
        <v>39</v>
      </c>
      <c r="L494" s="161"/>
      <c r="M494" s="126">
        <v>197.25</v>
      </c>
      <c r="N494" s="162">
        <f t="shared" si="57"/>
        <v>16.73</v>
      </c>
      <c r="O494" s="163" t="str">
        <f t="shared" si="58"/>
        <v/>
      </c>
      <c r="P494" s="127">
        <f t="shared" si="59"/>
        <v>6363.2849999999999</v>
      </c>
      <c r="Q494" s="127" t="e">
        <f t="shared" si="62"/>
        <v>#VALUE!</v>
      </c>
      <c r="R494" s="127" t="e">
        <f t="shared" si="63"/>
        <v>#VALUE!</v>
      </c>
      <c r="S494" s="45" t="str">
        <f t="shared" si="60"/>
        <v>F</v>
      </c>
      <c r="T494" s="45">
        <f t="shared" si="64"/>
        <v>16.73</v>
      </c>
      <c r="U494" s="45">
        <f t="shared" si="61"/>
        <v>32.26</v>
      </c>
      <c r="V494" s="45">
        <f>IF(N494&lt;&gt;0,IF(N494=SVS,0,IF(N494=SVSg,0,IF(N494=Stundenverrechnungssatz!G535,0,IF(N494=Stundenverrechnungssatz!I535,0,IF(N494=Stundenverrechnungssatz!K535,0,IF(N494=Stundenverrechnungssatz!M535,0,1)))))))</f>
        <v>0</v>
      </c>
    </row>
    <row r="495" spans="1:22" s="47" customFormat="1" ht="15" customHeight="1">
      <c r="A495" s="123">
        <v>489</v>
      </c>
      <c r="B495" s="123">
        <v>1</v>
      </c>
      <c r="C495" s="59" t="s">
        <v>747</v>
      </c>
      <c r="D495" s="59" t="s">
        <v>812</v>
      </c>
      <c r="E495" s="59" t="s">
        <v>408</v>
      </c>
      <c r="F495" s="59" t="s">
        <v>671</v>
      </c>
      <c r="G495" s="59" t="s">
        <v>532</v>
      </c>
      <c r="H495" s="59" t="s">
        <v>455</v>
      </c>
      <c r="I495" s="61">
        <v>0</v>
      </c>
      <c r="J495" s="168"/>
      <c r="K495" s="238" t="s">
        <v>36</v>
      </c>
      <c r="L495" s="161"/>
      <c r="M495" s="126">
        <v>0</v>
      </c>
      <c r="N495" s="162">
        <f t="shared" si="57"/>
        <v>16.73</v>
      </c>
      <c r="O495" s="163">
        <f t="shared" si="58"/>
        <v>1.0000000000000001E-5</v>
      </c>
      <c r="P495" s="127">
        <f t="shared" si="59"/>
        <v>0</v>
      </c>
      <c r="Q495" s="127">
        <f t="shared" si="62"/>
        <v>0</v>
      </c>
      <c r="R495" s="127">
        <f t="shared" si="63"/>
        <v>0</v>
      </c>
      <c r="S495" s="45" t="str">
        <f t="shared" si="60"/>
        <v>N</v>
      </c>
      <c r="T495" s="45">
        <f t="shared" si="64"/>
        <v>16.73</v>
      </c>
      <c r="U495" s="45">
        <f t="shared" si="61"/>
        <v>0</v>
      </c>
      <c r="V495" s="45">
        <f>IF(N495&lt;&gt;0,IF(N495=SVS,0,IF(N495=SVSg,0,IF(N495=Stundenverrechnungssatz!G536,0,IF(N495=Stundenverrechnungssatz!I536,0,IF(N495=Stundenverrechnungssatz!K536,0,IF(N495=Stundenverrechnungssatz!M536,0,1)))))))</f>
        <v>0</v>
      </c>
    </row>
    <row r="496" spans="1:22" s="47" customFormat="1" ht="15" customHeight="1">
      <c r="A496" s="62">
        <v>490</v>
      </c>
      <c r="B496" s="123">
        <v>1</v>
      </c>
      <c r="C496" s="59" t="s">
        <v>747</v>
      </c>
      <c r="D496" s="59" t="s">
        <v>812</v>
      </c>
      <c r="E496" s="59" t="s">
        <v>408</v>
      </c>
      <c r="F496" s="59" t="s">
        <v>673</v>
      </c>
      <c r="G496" s="59" t="s">
        <v>815</v>
      </c>
      <c r="H496" s="59" t="s">
        <v>455</v>
      </c>
      <c r="I496" s="61">
        <v>8.2899999999999991</v>
      </c>
      <c r="J496" s="168" t="s">
        <v>1005</v>
      </c>
      <c r="K496" s="238" t="s">
        <v>39</v>
      </c>
      <c r="L496" s="161"/>
      <c r="M496" s="126">
        <v>197.25</v>
      </c>
      <c r="N496" s="162">
        <f t="shared" si="57"/>
        <v>16.73</v>
      </c>
      <c r="O496" s="163" t="str">
        <f t="shared" si="58"/>
        <v/>
      </c>
      <c r="P496" s="127">
        <f t="shared" si="59"/>
        <v>1635.2024999999999</v>
      </c>
      <c r="Q496" s="127" t="e">
        <f t="shared" si="62"/>
        <v>#VALUE!</v>
      </c>
      <c r="R496" s="127" t="e">
        <f t="shared" si="63"/>
        <v>#VALUE!</v>
      </c>
      <c r="S496" s="45" t="str">
        <f t="shared" si="60"/>
        <v>F</v>
      </c>
      <c r="T496" s="45">
        <f t="shared" si="64"/>
        <v>16.73</v>
      </c>
      <c r="U496" s="45">
        <f t="shared" si="61"/>
        <v>8.2899999999999991</v>
      </c>
      <c r="V496" s="45">
        <f>IF(N496&lt;&gt;0,IF(N496=SVS,0,IF(N496=SVSg,0,IF(N496=Stundenverrechnungssatz!G537,0,IF(N496=Stundenverrechnungssatz!I537,0,IF(N496=Stundenverrechnungssatz!K537,0,IF(N496=Stundenverrechnungssatz!M537,0,1)))))))</f>
        <v>0</v>
      </c>
    </row>
    <row r="497" spans="1:22" s="47" customFormat="1" ht="15" customHeight="1">
      <c r="A497" s="123">
        <v>491</v>
      </c>
      <c r="B497" s="123">
        <v>1</v>
      </c>
      <c r="C497" s="59" t="s">
        <v>747</v>
      </c>
      <c r="D497" s="59" t="s">
        <v>812</v>
      </c>
      <c r="E497" s="59" t="s">
        <v>408</v>
      </c>
      <c r="F497" s="59" t="s">
        <v>675</v>
      </c>
      <c r="G497" s="59" t="s">
        <v>420</v>
      </c>
      <c r="H497" s="59" t="s">
        <v>455</v>
      </c>
      <c r="I497" s="61">
        <v>8.23</v>
      </c>
      <c r="J497" s="168" t="s">
        <v>1005</v>
      </c>
      <c r="K497" s="238" t="s">
        <v>83</v>
      </c>
      <c r="L497" s="161"/>
      <c r="M497" s="126">
        <v>197.25</v>
      </c>
      <c r="N497" s="162">
        <f t="shared" si="57"/>
        <v>16.73</v>
      </c>
      <c r="O497" s="163" t="str">
        <f t="shared" si="58"/>
        <v/>
      </c>
      <c r="P497" s="127">
        <f t="shared" si="59"/>
        <v>1623.3675000000001</v>
      </c>
      <c r="Q497" s="127" t="e">
        <f t="shared" si="62"/>
        <v>#VALUE!</v>
      </c>
      <c r="R497" s="127" t="e">
        <f t="shared" si="63"/>
        <v>#VALUE!</v>
      </c>
      <c r="S497" s="45" t="str">
        <f t="shared" si="60"/>
        <v>K</v>
      </c>
      <c r="T497" s="45">
        <f t="shared" si="64"/>
        <v>16.73</v>
      </c>
      <c r="U497" s="45">
        <f t="shared" si="61"/>
        <v>8.23</v>
      </c>
      <c r="V497" s="45">
        <f>IF(N497&lt;&gt;0,IF(N497=SVS,0,IF(N497=SVSg,0,IF(N497=Stundenverrechnungssatz!G538,0,IF(N497=Stundenverrechnungssatz!I538,0,IF(N497=Stundenverrechnungssatz!K538,0,IF(N497=Stundenverrechnungssatz!M538,0,1)))))))</f>
        <v>0</v>
      </c>
    </row>
    <row r="498" spans="1:22" s="46" customFormat="1" ht="15" customHeight="1">
      <c r="A498" s="62">
        <v>492</v>
      </c>
      <c r="B498" s="123">
        <v>1</v>
      </c>
      <c r="C498" s="59" t="s">
        <v>747</v>
      </c>
      <c r="D498" s="59" t="s">
        <v>812</v>
      </c>
      <c r="E498" s="59" t="s">
        <v>408</v>
      </c>
      <c r="F498" s="59" t="s">
        <v>677</v>
      </c>
      <c r="G498" s="59" t="s">
        <v>597</v>
      </c>
      <c r="H498" s="59" t="s">
        <v>455</v>
      </c>
      <c r="I498" s="61">
        <v>100.29</v>
      </c>
      <c r="J498" s="168" t="s">
        <v>1005</v>
      </c>
      <c r="K498" s="238" t="s">
        <v>56</v>
      </c>
      <c r="L498" s="161"/>
      <c r="M498" s="126">
        <v>197.25</v>
      </c>
      <c r="N498" s="162">
        <f t="shared" si="57"/>
        <v>16.73</v>
      </c>
      <c r="O498" s="163" t="str">
        <f t="shared" si="58"/>
        <v/>
      </c>
      <c r="P498" s="127">
        <f t="shared" si="59"/>
        <v>19782.202499999999</v>
      </c>
      <c r="Q498" s="127" t="e">
        <f t="shared" si="62"/>
        <v>#VALUE!</v>
      </c>
      <c r="R498" s="127" t="e">
        <f t="shared" si="63"/>
        <v>#VALUE!</v>
      </c>
      <c r="S498" s="45" t="str">
        <f t="shared" si="60"/>
        <v>B</v>
      </c>
      <c r="T498" s="45">
        <f t="shared" si="64"/>
        <v>16.73</v>
      </c>
      <c r="U498" s="45">
        <f t="shared" si="61"/>
        <v>100.29</v>
      </c>
      <c r="V498" s="45">
        <f>IF(N498&lt;&gt;0,IF(N498=SVS,0,IF(N498=SVSg,0,IF(N498=Stundenverrechnungssatz!G539,0,IF(N498=Stundenverrechnungssatz!I539,0,IF(N498=Stundenverrechnungssatz!K539,0,IF(N498=Stundenverrechnungssatz!M539,0,1)))))))</f>
        <v>0</v>
      </c>
    </row>
    <row r="499" spans="1:22" s="46" customFormat="1" ht="15" customHeight="1">
      <c r="A499" s="123">
        <v>493</v>
      </c>
      <c r="B499" s="123">
        <v>1</v>
      </c>
      <c r="C499" s="59" t="s">
        <v>747</v>
      </c>
      <c r="D499" s="59" t="s">
        <v>812</v>
      </c>
      <c r="E499" s="59" t="s">
        <v>408</v>
      </c>
      <c r="F499" s="59" t="s">
        <v>679</v>
      </c>
      <c r="G499" s="59" t="s">
        <v>836</v>
      </c>
      <c r="H499" s="59" t="s">
        <v>455</v>
      </c>
      <c r="I499" s="61">
        <v>6.72</v>
      </c>
      <c r="J499" s="168" t="s">
        <v>1005</v>
      </c>
      <c r="K499" s="238" t="s">
        <v>54</v>
      </c>
      <c r="L499" s="161"/>
      <c r="M499" s="126">
        <v>12</v>
      </c>
      <c r="N499" s="162">
        <f t="shared" si="57"/>
        <v>16.73</v>
      </c>
      <c r="O499" s="163" t="str">
        <f t="shared" si="58"/>
        <v/>
      </c>
      <c r="P499" s="127">
        <f t="shared" si="59"/>
        <v>80.64</v>
      </c>
      <c r="Q499" s="127" t="e">
        <f t="shared" si="62"/>
        <v>#VALUE!</v>
      </c>
      <c r="R499" s="127" t="e">
        <f t="shared" si="63"/>
        <v>#VALUE!</v>
      </c>
      <c r="S499" s="45" t="str">
        <f t="shared" si="60"/>
        <v>A</v>
      </c>
      <c r="T499" s="45">
        <f t="shared" si="64"/>
        <v>16.73</v>
      </c>
      <c r="U499" s="45">
        <f t="shared" si="61"/>
        <v>6.72</v>
      </c>
      <c r="V499" s="45">
        <f>IF(N499&lt;&gt;0,IF(N499=SVS,0,IF(N499=SVSg,0,IF(N499=Stundenverrechnungssatz!G540,0,IF(N499=Stundenverrechnungssatz!I540,0,IF(N499=Stundenverrechnungssatz!K540,0,IF(N499=Stundenverrechnungssatz!M540,0,1)))))))</f>
        <v>0</v>
      </c>
    </row>
    <row r="500" spans="1:22" s="47" customFormat="1" ht="15" customHeight="1">
      <c r="A500" s="62">
        <v>494</v>
      </c>
      <c r="B500" s="123">
        <v>1</v>
      </c>
      <c r="C500" s="59" t="s">
        <v>747</v>
      </c>
      <c r="D500" s="59" t="s">
        <v>812</v>
      </c>
      <c r="E500" s="59" t="s">
        <v>408</v>
      </c>
      <c r="F500" s="59" t="s">
        <v>682</v>
      </c>
      <c r="G500" s="59" t="s">
        <v>821</v>
      </c>
      <c r="H500" s="59" t="s">
        <v>455</v>
      </c>
      <c r="I500" s="61">
        <v>50.36</v>
      </c>
      <c r="J500" s="168" t="s">
        <v>1005</v>
      </c>
      <c r="K500" s="238" t="s">
        <v>56</v>
      </c>
      <c r="L500" s="161"/>
      <c r="M500" s="126">
        <v>197.25</v>
      </c>
      <c r="N500" s="162">
        <f t="shared" si="57"/>
        <v>16.73</v>
      </c>
      <c r="O500" s="163" t="str">
        <f t="shared" si="58"/>
        <v/>
      </c>
      <c r="P500" s="127">
        <f t="shared" si="59"/>
        <v>9933.51</v>
      </c>
      <c r="Q500" s="127" t="e">
        <f t="shared" si="62"/>
        <v>#VALUE!</v>
      </c>
      <c r="R500" s="127" t="e">
        <f t="shared" si="63"/>
        <v>#VALUE!</v>
      </c>
      <c r="S500" s="45" t="str">
        <f t="shared" si="60"/>
        <v>B</v>
      </c>
      <c r="T500" s="45">
        <f t="shared" si="64"/>
        <v>16.73</v>
      </c>
      <c r="U500" s="45">
        <f t="shared" si="61"/>
        <v>50.36</v>
      </c>
      <c r="V500" s="45">
        <f>IF(N500&lt;&gt;0,IF(N500=SVS,0,IF(N500=SVSg,0,IF(N500=Stundenverrechnungssatz!G541,0,IF(N500=Stundenverrechnungssatz!I541,0,IF(N500=Stundenverrechnungssatz!K541,0,IF(N500=Stundenverrechnungssatz!M541,0,1)))))))</f>
        <v>0</v>
      </c>
    </row>
    <row r="501" spans="1:22" s="47" customFormat="1" ht="15" customHeight="1">
      <c r="A501" s="123">
        <v>495</v>
      </c>
      <c r="B501" s="123">
        <v>1</v>
      </c>
      <c r="C501" s="59" t="s">
        <v>747</v>
      </c>
      <c r="D501" s="59" t="s">
        <v>812</v>
      </c>
      <c r="E501" s="59" t="s">
        <v>408</v>
      </c>
      <c r="F501" s="59" t="s">
        <v>685</v>
      </c>
      <c r="G501" s="59" t="s">
        <v>815</v>
      </c>
      <c r="H501" s="59" t="s">
        <v>455</v>
      </c>
      <c r="I501" s="61">
        <v>22.95</v>
      </c>
      <c r="J501" s="168" t="s">
        <v>1005</v>
      </c>
      <c r="K501" s="238" t="s">
        <v>39</v>
      </c>
      <c r="L501" s="161"/>
      <c r="M501" s="126">
        <v>197.25</v>
      </c>
      <c r="N501" s="162">
        <f t="shared" si="57"/>
        <v>16.73</v>
      </c>
      <c r="O501" s="163" t="str">
        <f t="shared" si="58"/>
        <v/>
      </c>
      <c r="P501" s="127">
        <f t="shared" si="59"/>
        <v>4526.8874999999998</v>
      </c>
      <c r="Q501" s="127" t="e">
        <f t="shared" si="62"/>
        <v>#VALUE!</v>
      </c>
      <c r="R501" s="127" t="e">
        <f t="shared" si="63"/>
        <v>#VALUE!</v>
      </c>
      <c r="S501" s="45" t="str">
        <f t="shared" si="60"/>
        <v>F</v>
      </c>
      <c r="T501" s="45">
        <f t="shared" si="64"/>
        <v>16.73</v>
      </c>
      <c r="U501" s="45">
        <f t="shared" si="61"/>
        <v>22.95</v>
      </c>
      <c r="V501" s="45">
        <f>IF(N501&lt;&gt;0,IF(N501=SVS,0,IF(N501=SVSg,0,IF(N501=Stundenverrechnungssatz!G542,0,IF(N501=Stundenverrechnungssatz!I542,0,IF(N501=Stundenverrechnungssatz!K542,0,IF(N501=Stundenverrechnungssatz!M542,0,1)))))))</f>
        <v>0</v>
      </c>
    </row>
    <row r="502" spans="1:22" s="47" customFormat="1" ht="15" customHeight="1">
      <c r="A502" s="62">
        <v>496</v>
      </c>
      <c r="B502" s="123">
        <v>1</v>
      </c>
      <c r="C502" s="59" t="s">
        <v>747</v>
      </c>
      <c r="D502" s="59" t="s">
        <v>812</v>
      </c>
      <c r="E502" s="59" t="s">
        <v>408</v>
      </c>
      <c r="F502" s="59" t="s">
        <v>688</v>
      </c>
      <c r="G502" s="59" t="s">
        <v>325</v>
      </c>
      <c r="H502" s="59" t="s">
        <v>455</v>
      </c>
      <c r="I502" s="61">
        <v>25.12</v>
      </c>
      <c r="J502" s="168"/>
      <c r="K502" s="238" t="s">
        <v>93</v>
      </c>
      <c r="L502" s="161"/>
      <c r="M502" s="126">
        <v>4</v>
      </c>
      <c r="N502" s="162">
        <f t="shared" si="57"/>
        <v>16.73</v>
      </c>
      <c r="O502" s="163" t="str">
        <f t="shared" si="58"/>
        <v/>
      </c>
      <c r="P502" s="127">
        <f t="shared" si="59"/>
        <v>100.48</v>
      </c>
      <c r="Q502" s="127" t="e">
        <f t="shared" si="62"/>
        <v>#VALUE!</v>
      </c>
      <c r="R502" s="127" t="e">
        <f t="shared" si="63"/>
        <v>#VALUE!</v>
      </c>
      <c r="S502" s="45" t="str">
        <f t="shared" si="60"/>
        <v>T</v>
      </c>
      <c r="T502" s="45">
        <f t="shared" si="64"/>
        <v>16.73</v>
      </c>
      <c r="U502" s="45">
        <f t="shared" si="61"/>
        <v>0</v>
      </c>
      <c r="V502" s="45">
        <f>IF(N502&lt;&gt;0,IF(N502=SVS,0,IF(N502=SVSg,0,IF(N502=Stundenverrechnungssatz!G543,0,IF(N502=Stundenverrechnungssatz!I543,0,IF(N502=Stundenverrechnungssatz!K543,0,IF(N502=Stundenverrechnungssatz!M543,0,1)))))))</f>
        <v>0</v>
      </c>
    </row>
    <row r="503" spans="1:22" s="47" customFormat="1" ht="15" customHeight="1">
      <c r="A503" s="123">
        <v>497</v>
      </c>
      <c r="B503" s="123">
        <v>1</v>
      </c>
      <c r="C503" s="59" t="s">
        <v>747</v>
      </c>
      <c r="D503" s="59" t="s">
        <v>812</v>
      </c>
      <c r="E503" s="59" t="s">
        <v>408</v>
      </c>
      <c r="F503" s="59" t="s">
        <v>690</v>
      </c>
      <c r="G503" s="59" t="s">
        <v>778</v>
      </c>
      <c r="H503" s="59" t="s">
        <v>349</v>
      </c>
      <c r="I503" s="61">
        <v>6.2</v>
      </c>
      <c r="J503" s="168"/>
      <c r="K503" s="238" t="s">
        <v>63</v>
      </c>
      <c r="L503" s="161" t="s">
        <v>1007</v>
      </c>
      <c r="M503" s="126">
        <v>51.45</v>
      </c>
      <c r="N503" s="162">
        <f t="shared" si="57"/>
        <v>16.73</v>
      </c>
      <c r="O503" s="163" t="str">
        <f t="shared" si="58"/>
        <v/>
      </c>
      <c r="P503" s="127">
        <f t="shared" si="59"/>
        <v>318.99</v>
      </c>
      <c r="Q503" s="127" t="e">
        <f t="shared" si="62"/>
        <v>#VALUE!</v>
      </c>
      <c r="R503" s="127" t="e">
        <f t="shared" si="63"/>
        <v>#VALUE!</v>
      </c>
      <c r="S503" s="45" t="str">
        <f t="shared" si="60"/>
        <v>C</v>
      </c>
      <c r="T503" s="45">
        <f t="shared" si="64"/>
        <v>16.73</v>
      </c>
      <c r="U503" s="45">
        <f t="shared" si="61"/>
        <v>0</v>
      </c>
      <c r="V503" s="45">
        <f>IF(N503&lt;&gt;0,IF(N503=SVS,0,IF(N503=SVSg,0,IF(N503=Stundenverrechnungssatz!G544,0,IF(N503=Stundenverrechnungssatz!I544,0,IF(N503=Stundenverrechnungssatz!K544,0,IF(N503=Stundenverrechnungssatz!M544,0,1)))))))</f>
        <v>0</v>
      </c>
    </row>
    <row r="504" spans="1:22" s="47" customFormat="1" ht="15" customHeight="1">
      <c r="A504" s="62">
        <v>498</v>
      </c>
      <c r="B504" s="123">
        <v>1</v>
      </c>
      <c r="C504" s="59" t="s">
        <v>747</v>
      </c>
      <c r="D504" s="59" t="s">
        <v>812</v>
      </c>
      <c r="E504" s="59" t="s">
        <v>408</v>
      </c>
      <c r="F504" s="59" t="s">
        <v>693</v>
      </c>
      <c r="G504" s="59" t="s">
        <v>837</v>
      </c>
      <c r="H504" s="59" t="s">
        <v>455</v>
      </c>
      <c r="I504" s="61">
        <v>59.86</v>
      </c>
      <c r="J504" s="168" t="s">
        <v>1005</v>
      </c>
      <c r="K504" s="238" t="s">
        <v>56</v>
      </c>
      <c r="L504" s="161"/>
      <c r="M504" s="126">
        <v>197.25</v>
      </c>
      <c r="N504" s="162">
        <f t="shared" si="57"/>
        <v>16.73</v>
      </c>
      <c r="O504" s="163" t="str">
        <f t="shared" si="58"/>
        <v/>
      </c>
      <c r="P504" s="127">
        <f t="shared" si="59"/>
        <v>11807.385</v>
      </c>
      <c r="Q504" s="127" t="e">
        <f t="shared" si="62"/>
        <v>#VALUE!</v>
      </c>
      <c r="R504" s="127" t="e">
        <f t="shared" si="63"/>
        <v>#VALUE!</v>
      </c>
      <c r="S504" s="45" t="str">
        <f t="shared" si="60"/>
        <v>B</v>
      </c>
      <c r="T504" s="45">
        <f t="shared" si="64"/>
        <v>16.73</v>
      </c>
      <c r="U504" s="45">
        <f t="shared" si="61"/>
        <v>59.86</v>
      </c>
      <c r="V504" s="45">
        <f>IF(N504&lt;&gt;0,IF(N504=SVS,0,IF(N504=SVSg,0,IF(N504=Stundenverrechnungssatz!G545,0,IF(N504=Stundenverrechnungssatz!I545,0,IF(N504=Stundenverrechnungssatz!K545,0,IF(N504=Stundenverrechnungssatz!M545,0,1)))))))</f>
        <v>0</v>
      </c>
    </row>
    <row r="505" spans="1:22" s="47" customFormat="1" ht="15" customHeight="1">
      <c r="A505" s="123">
        <v>499</v>
      </c>
      <c r="B505" s="123">
        <v>1</v>
      </c>
      <c r="C505" s="59" t="s">
        <v>747</v>
      </c>
      <c r="D505" s="59" t="s">
        <v>812</v>
      </c>
      <c r="E505" s="59" t="s">
        <v>408</v>
      </c>
      <c r="F505" s="59" t="s">
        <v>696</v>
      </c>
      <c r="G505" s="59" t="s">
        <v>821</v>
      </c>
      <c r="H505" s="59" t="s">
        <v>455</v>
      </c>
      <c r="I505" s="61">
        <v>47.34</v>
      </c>
      <c r="J505" s="168" t="s">
        <v>1005</v>
      </c>
      <c r="K505" s="238" t="s">
        <v>56</v>
      </c>
      <c r="L505" s="161"/>
      <c r="M505" s="126">
        <v>197.25</v>
      </c>
      <c r="N505" s="162">
        <f t="shared" si="57"/>
        <v>16.73</v>
      </c>
      <c r="O505" s="163" t="str">
        <f t="shared" si="58"/>
        <v/>
      </c>
      <c r="P505" s="127">
        <f t="shared" si="59"/>
        <v>9337.8150000000005</v>
      </c>
      <c r="Q505" s="127" t="e">
        <f t="shared" si="62"/>
        <v>#VALUE!</v>
      </c>
      <c r="R505" s="127" t="e">
        <f t="shared" si="63"/>
        <v>#VALUE!</v>
      </c>
      <c r="S505" s="45" t="str">
        <f t="shared" si="60"/>
        <v>B</v>
      </c>
      <c r="T505" s="45">
        <f t="shared" si="64"/>
        <v>16.73</v>
      </c>
      <c r="U505" s="45">
        <f t="shared" si="61"/>
        <v>47.34</v>
      </c>
      <c r="V505" s="45">
        <f>IF(N505&lt;&gt;0,IF(N505=SVS,0,IF(N505=SVSg,0,IF(N505=Stundenverrechnungssatz!G546,0,IF(N505=Stundenverrechnungssatz!I546,0,IF(N505=Stundenverrechnungssatz!K546,0,IF(N505=Stundenverrechnungssatz!M546,0,1)))))))</f>
        <v>0</v>
      </c>
    </row>
    <row r="506" spans="1:22" s="47" customFormat="1" ht="15" customHeight="1">
      <c r="A506" s="62">
        <v>500</v>
      </c>
      <c r="B506" s="123">
        <v>1</v>
      </c>
      <c r="C506" s="59" t="s">
        <v>747</v>
      </c>
      <c r="D506" s="59" t="s">
        <v>812</v>
      </c>
      <c r="E506" s="59" t="s">
        <v>408</v>
      </c>
      <c r="F506" s="59" t="s">
        <v>613</v>
      </c>
      <c r="G506" s="59" t="s">
        <v>838</v>
      </c>
      <c r="H506" s="59" t="s">
        <v>455</v>
      </c>
      <c r="I506" s="61">
        <v>13.39</v>
      </c>
      <c r="J506" s="168" t="s">
        <v>1005</v>
      </c>
      <c r="K506" s="238" t="s">
        <v>39</v>
      </c>
      <c r="L506" s="161"/>
      <c r="M506" s="126">
        <v>197.25</v>
      </c>
      <c r="N506" s="162">
        <f t="shared" si="57"/>
        <v>16.73</v>
      </c>
      <c r="O506" s="163" t="str">
        <f t="shared" si="58"/>
        <v/>
      </c>
      <c r="P506" s="127">
        <f t="shared" si="59"/>
        <v>2641.1775000000002</v>
      </c>
      <c r="Q506" s="127" t="e">
        <f t="shared" si="62"/>
        <v>#VALUE!</v>
      </c>
      <c r="R506" s="127" t="e">
        <f t="shared" si="63"/>
        <v>#VALUE!</v>
      </c>
      <c r="S506" s="45" t="str">
        <f t="shared" si="60"/>
        <v>F</v>
      </c>
      <c r="T506" s="45">
        <f t="shared" si="64"/>
        <v>16.73</v>
      </c>
      <c r="U506" s="45">
        <f t="shared" si="61"/>
        <v>13.39</v>
      </c>
      <c r="V506" s="45">
        <f>IF(N506&lt;&gt;0,IF(N506=SVS,0,IF(N506=SVSg,0,IF(N506=Stundenverrechnungssatz!G547,0,IF(N506=Stundenverrechnungssatz!I547,0,IF(N506=Stundenverrechnungssatz!K547,0,IF(N506=Stundenverrechnungssatz!M547,0,1)))))))</f>
        <v>0</v>
      </c>
    </row>
    <row r="507" spans="1:22" s="46" customFormat="1" ht="15" customHeight="1">
      <c r="A507" s="123">
        <v>501</v>
      </c>
      <c r="B507" s="123">
        <v>1</v>
      </c>
      <c r="C507" s="59" t="s">
        <v>747</v>
      </c>
      <c r="D507" s="59" t="s">
        <v>812</v>
      </c>
      <c r="E507" s="59" t="s">
        <v>408</v>
      </c>
      <c r="F507" s="59" t="s">
        <v>618</v>
      </c>
      <c r="G507" s="59" t="s">
        <v>834</v>
      </c>
      <c r="H507" s="59" t="s">
        <v>349</v>
      </c>
      <c r="I507" s="61">
        <v>21.33</v>
      </c>
      <c r="J507" s="168"/>
      <c r="K507" s="238" t="s">
        <v>67</v>
      </c>
      <c r="L507" s="161"/>
      <c r="M507" s="126">
        <v>197.25</v>
      </c>
      <c r="N507" s="162">
        <f t="shared" si="57"/>
        <v>16.73</v>
      </c>
      <c r="O507" s="163" t="str">
        <f t="shared" si="58"/>
        <v/>
      </c>
      <c r="P507" s="127">
        <f t="shared" si="59"/>
        <v>4207.3424999999997</v>
      </c>
      <c r="Q507" s="127" t="e">
        <f t="shared" si="62"/>
        <v>#VALUE!</v>
      </c>
      <c r="R507" s="127" t="e">
        <f t="shared" si="63"/>
        <v>#VALUE!</v>
      </c>
      <c r="S507" s="45" t="str">
        <f t="shared" si="60"/>
        <v>E</v>
      </c>
      <c r="T507" s="45">
        <f t="shared" si="64"/>
        <v>16.73</v>
      </c>
      <c r="U507" s="45">
        <f t="shared" si="61"/>
        <v>0</v>
      </c>
      <c r="V507" s="45">
        <f>IF(N507&lt;&gt;0,IF(N507=SVS,0,IF(N507=SVSg,0,IF(N507=Stundenverrechnungssatz!G548,0,IF(N507=Stundenverrechnungssatz!I548,0,IF(N507=Stundenverrechnungssatz!K548,0,IF(N507=Stundenverrechnungssatz!M548,0,1)))))))</f>
        <v>0</v>
      </c>
    </row>
    <row r="508" spans="1:22" s="47" customFormat="1" ht="15" customHeight="1">
      <c r="A508" s="62">
        <v>502</v>
      </c>
      <c r="B508" s="123">
        <v>1</v>
      </c>
      <c r="C508" s="59" t="s">
        <v>747</v>
      </c>
      <c r="D508" s="59" t="s">
        <v>812</v>
      </c>
      <c r="E508" s="59" t="s">
        <v>438</v>
      </c>
      <c r="F508" s="59" t="s">
        <v>839</v>
      </c>
      <c r="G508" s="59" t="s">
        <v>532</v>
      </c>
      <c r="H508" s="59" t="s">
        <v>455</v>
      </c>
      <c r="I508" s="61">
        <v>0</v>
      </c>
      <c r="J508" s="168"/>
      <c r="K508" s="238" t="s">
        <v>36</v>
      </c>
      <c r="L508" s="161"/>
      <c r="M508" s="126">
        <v>0</v>
      </c>
      <c r="N508" s="162">
        <f t="shared" si="57"/>
        <v>16.73</v>
      </c>
      <c r="O508" s="163">
        <f t="shared" si="58"/>
        <v>1.0000000000000001E-5</v>
      </c>
      <c r="P508" s="127">
        <f t="shared" si="59"/>
        <v>0</v>
      </c>
      <c r="Q508" s="127">
        <f t="shared" si="62"/>
        <v>0</v>
      </c>
      <c r="R508" s="127">
        <f t="shared" si="63"/>
        <v>0</v>
      </c>
      <c r="S508" s="45" t="str">
        <f t="shared" si="60"/>
        <v>N</v>
      </c>
      <c r="T508" s="45">
        <f t="shared" si="64"/>
        <v>16.73</v>
      </c>
      <c r="U508" s="45">
        <f t="shared" si="61"/>
        <v>0</v>
      </c>
      <c r="V508" s="45">
        <f>IF(N508&lt;&gt;0,IF(N508=SVS,0,IF(N508=SVSg,0,IF(N508=Stundenverrechnungssatz!G549,0,IF(N508=Stundenverrechnungssatz!I549,0,IF(N508=Stundenverrechnungssatz!K549,0,IF(N508=Stundenverrechnungssatz!M549,0,1)))))))</f>
        <v>0</v>
      </c>
    </row>
    <row r="509" spans="1:22" s="47" customFormat="1" ht="15" customHeight="1">
      <c r="A509" s="123">
        <v>503</v>
      </c>
      <c r="B509" s="123">
        <v>1</v>
      </c>
      <c r="C509" s="59" t="s">
        <v>747</v>
      </c>
      <c r="D509" s="59" t="s">
        <v>812</v>
      </c>
      <c r="E509" s="59" t="s">
        <v>438</v>
      </c>
      <c r="F509" s="59" t="s">
        <v>670</v>
      </c>
      <c r="G509" s="59" t="s">
        <v>840</v>
      </c>
      <c r="H509" s="59" t="s">
        <v>455</v>
      </c>
      <c r="I509" s="61">
        <v>16.02</v>
      </c>
      <c r="J509" s="168" t="s">
        <v>1005</v>
      </c>
      <c r="K509" s="238" t="s">
        <v>39</v>
      </c>
      <c r="L509" s="161"/>
      <c r="M509" s="126">
        <v>197.25</v>
      </c>
      <c r="N509" s="162">
        <f t="shared" si="57"/>
        <v>16.73</v>
      </c>
      <c r="O509" s="163" t="str">
        <f t="shared" si="58"/>
        <v/>
      </c>
      <c r="P509" s="127">
        <f t="shared" si="59"/>
        <v>3159.9449999999997</v>
      </c>
      <c r="Q509" s="127" t="e">
        <f t="shared" si="62"/>
        <v>#VALUE!</v>
      </c>
      <c r="R509" s="127" t="e">
        <f t="shared" si="63"/>
        <v>#VALUE!</v>
      </c>
      <c r="S509" s="45" t="str">
        <f t="shared" si="60"/>
        <v>F</v>
      </c>
      <c r="T509" s="45">
        <f t="shared" si="64"/>
        <v>16.73</v>
      </c>
      <c r="U509" s="45">
        <f t="shared" si="61"/>
        <v>16.02</v>
      </c>
      <c r="V509" s="45">
        <f>IF(N509&lt;&gt;0,IF(N509=SVS,0,IF(N509=SVSg,0,IF(N509=Stundenverrechnungssatz!G550,0,IF(N509=Stundenverrechnungssatz!I550,0,IF(N509=Stundenverrechnungssatz!K550,0,IF(N509=Stundenverrechnungssatz!M550,0,1)))))))</f>
        <v>0</v>
      </c>
    </row>
    <row r="510" spans="1:22" s="47" customFormat="1" ht="15" customHeight="1">
      <c r="A510" s="62">
        <v>504</v>
      </c>
      <c r="B510" s="123">
        <v>1</v>
      </c>
      <c r="C510" s="59" t="s">
        <v>841</v>
      </c>
      <c r="D510" s="59"/>
      <c r="E510" s="59" t="s">
        <v>491</v>
      </c>
      <c r="F510" s="59" t="s">
        <v>610</v>
      </c>
      <c r="G510" s="59" t="s">
        <v>403</v>
      </c>
      <c r="H510" s="59" t="s">
        <v>455</v>
      </c>
      <c r="I510" s="61">
        <v>47.99</v>
      </c>
      <c r="J510" s="168" t="s">
        <v>1005</v>
      </c>
      <c r="K510" s="238" t="s">
        <v>39</v>
      </c>
      <c r="L510" s="161"/>
      <c r="M510" s="126">
        <v>197.25</v>
      </c>
      <c r="N510" s="162">
        <f t="shared" si="57"/>
        <v>16.73</v>
      </c>
      <c r="O510" s="163" t="str">
        <f t="shared" si="58"/>
        <v/>
      </c>
      <c r="P510" s="127">
        <f t="shared" si="59"/>
        <v>9466.0275000000001</v>
      </c>
      <c r="Q510" s="127" t="e">
        <f t="shared" si="62"/>
        <v>#VALUE!</v>
      </c>
      <c r="R510" s="127" t="e">
        <f t="shared" si="63"/>
        <v>#VALUE!</v>
      </c>
      <c r="S510" s="45" t="str">
        <f t="shared" si="60"/>
        <v>F</v>
      </c>
      <c r="T510" s="45">
        <f t="shared" si="64"/>
        <v>16.73</v>
      </c>
      <c r="U510" s="45">
        <f t="shared" si="61"/>
        <v>47.99</v>
      </c>
      <c r="V510" s="45">
        <f>IF(N510&lt;&gt;0,IF(N510=SVS,0,IF(N510=SVSg,0,IF(N510=Stundenverrechnungssatz!G551,0,IF(N510=Stundenverrechnungssatz!I551,0,IF(N510=Stundenverrechnungssatz!K551,0,IF(N510=Stundenverrechnungssatz!M551,0,1)))))))</f>
        <v>0</v>
      </c>
    </row>
    <row r="511" spans="1:22" s="46" customFormat="1" ht="15" customHeight="1">
      <c r="A511" s="123">
        <v>505</v>
      </c>
      <c r="B511" s="123">
        <v>1</v>
      </c>
      <c r="C511" s="59" t="s">
        <v>841</v>
      </c>
      <c r="D511" s="59"/>
      <c r="E511" s="59" t="s">
        <v>491</v>
      </c>
      <c r="F511" s="59" t="s">
        <v>616</v>
      </c>
      <c r="G511" s="59" t="s">
        <v>565</v>
      </c>
      <c r="H511" s="59" t="s">
        <v>751</v>
      </c>
      <c r="I511" s="61">
        <v>13</v>
      </c>
      <c r="J511" s="168"/>
      <c r="K511" s="238" t="s">
        <v>67</v>
      </c>
      <c r="L511" s="161"/>
      <c r="M511" s="126">
        <v>197.25</v>
      </c>
      <c r="N511" s="162">
        <f t="shared" si="57"/>
        <v>16.73</v>
      </c>
      <c r="O511" s="163" t="str">
        <f t="shared" si="58"/>
        <v/>
      </c>
      <c r="P511" s="127">
        <f t="shared" si="59"/>
        <v>2564.25</v>
      </c>
      <c r="Q511" s="127" t="e">
        <f t="shared" si="62"/>
        <v>#VALUE!</v>
      </c>
      <c r="R511" s="127" t="e">
        <f t="shared" si="63"/>
        <v>#VALUE!</v>
      </c>
      <c r="S511" s="45" t="str">
        <f t="shared" si="60"/>
        <v>E</v>
      </c>
      <c r="T511" s="45">
        <f t="shared" si="64"/>
        <v>16.73</v>
      </c>
      <c r="U511" s="45">
        <f t="shared" si="61"/>
        <v>0</v>
      </c>
      <c r="V511" s="45">
        <f>IF(N511&lt;&gt;0,IF(N511=SVS,0,IF(N511=SVSg,0,IF(N511=Stundenverrechnungssatz!G552,0,IF(N511=Stundenverrechnungssatz!I552,0,IF(N511=Stundenverrechnungssatz!K552,0,IF(N511=Stundenverrechnungssatz!M552,0,1)))))))</f>
        <v>0</v>
      </c>
    </row>
    <row r="512" spans="1:22" s="46" customFormat="1" ht="15" customHeight="1">
      <c r="A512" s="62">
        <v>506</v>
      </c>
      <c r="B512" s="123">
        <v>1</v>
      </c>
      <c r="C512" s="59" t="s">
        <v>841</v>
      </c>
      <c r="D512" s="59"/>
      <c r="E512" s="59" t="s">
        <v>491</v>
      </c>
      <c r="F512" s="59" t="s">
        <v>617</v>
      </c>
      <c r="G512" s="59" t="s">
        <v>565</v>
      </c>
      <c r="H512" s="59" t="s">
        <v>751</v>
      </c>
      <c r="I512" s="61">
        <v>13</v>
      </c>
      <c r="J512" s="168"/>
      <c r="K512" s="238" t="s">
        <v>67</v>
      </c>
      <c r="L512" s="161"/>
      <c r="M512" s="126">
        <v>197.25</v>
      </c>
      <c r="N512" s="162">
        <f t="shared" si="57"/>
        <v>16.73</v>
      </c>
      <c r="O512" s="163" t="str">
        <f t="shared" si="58"/>
        <v/>
      </c>
      <c r="P512" s="127">
        <f t="shared" si="59"/>
        <v>2564.25</v>
      </c>
      <c r="Q512" s="127" t="e">
        <f t="shared" si="62"/>
        <v>#VALUE!</v>
      </c>
      <c r="R512" s="127" t="e">
        <f t="shared" si="63"/>
        <v>#VALUE!</v>
      </c>
      <c r="S512" s="45" t="str">
        <f t="shared" si="60"/>
        <v>E</v>
      </c>
      <c r="T512" s="45">
        <f t="shared" si="64"/>
        <v>16.73</v>
      </c>
      <c r="U512" s="45">
        <f t="shared" si="61"/>
        <v>0</v>
      </c>
      <c r="V512" s="45">
        <f>IF(N512&lt;&gt;0,IF(N512=SVS,0,IF(N512=SVSg,0,IF(N512=Stundenverrechnungssatz!G553,0,IF(N512=Stundenverrechnungssatz!I553,0,IF(N512=Stundenverrechnungssatz!K553,0,IF(N512=Stundenverrechnungssatz!M553,0,1)))))))</f>
        <v>0</v>
      </c>
    </row>
    <row r="513" spans="1:22" s="46" customFormat="1" ht="15" customHeight="1">
      <c r="A513" s="123">
        <v>507</v>
      </c>
      <c r="B513" s="123">
        <v>1</v>
      </c>
      <c r="C513" s="59" t="s">
        <v>841</v>
      </c>
      <c r="D513" s="59"/>
      <c r="E513" s="59" t="s">
        <v>491</v>
      </c>
      <c r="F513" s="59" t="s">
        <v>619</v>
      </c>
      <c r="G513" s="59" t="s">
        <v>842</v>
      </c>
      <c r="H513" s="59" t="s">
        <v>455</v>
      </c>
      <c r="I513" s="61">
        <v>12.26</v>
      </c>
      <c r="J513" s="168" t="s">
        <v>1005</v>
      </c>
      <c r="K513" s="238" t="s">
        <v>98</v>
      </c>
      <c r="L513" s="161"/>
      <c r="M513" s="126">
        <v>197.25</v>
      </c>
      <c r="N513" s="162">
        <f t="shared" si="57"/>
        <v>16.73</v>
      </c>
      <c r="O513" s="163" t="str">
        <f t="shared" si="58"/>
        <v/>
      </c>
      <c r="P513" s="127">
        <f t="shared" si="59"/>
        <v>2418.2849999999999</v>
      </c>
      <c r="Q513" s="127" t="e">
        <f t="shared" si="62"/>
        <v>#VALUE!</v>
      </c>
      <c r="R513" s="127" t="e">
        <f t="shared" si="63"/>
        <v>#VALUE!</v>
      </c>
      <c r="S513" s="45" t="str">
        <f t="shared" si="60"/>
        <v>U</v>
      </c>
      <c r="T513" s="45">
        <f t="shared" si="64"/>
        <v>16.73</v>
      </c>
      <c r="U513" s="45">
        <f t="shared" si="61"/>
        <v>12.26</v>
      </c>
      <c r="V513" s="45">
        <f>IF(N513&lt;&gt;0,IF(N513=SVS,0,IF(N513=SVSg,0,IF(N513=Stundenverrechnungssatz!G554,0,IF(N513=Stundenverrechnungssatz!I554,0,IF(N513=Stundenverrechnungssatz!K554,0,IF(N513=Stundenverrechnungssatz!M554,0,1)))))))</f>
        <v>0</v>
      </c>
    </row>
    <row r="514" spans="1:22" s="47" customFormat="1" ht="15" customHeight="1">
      <c r="A514" s="62">
        <v>508</v>
      </c>
      <c r="B514" s="123">
        <v>1</v>
      </c>
      <c r="C514" s="59" t="s">
        <v>841</v>
      </c>
      <c r="D514" s="59"/>
      <c r="E514" s="59" t="s">
        <v>491</v>
      </c>
      <c r="F514" s="59" t="s">
        <v>621</v>
      </c>
      <c r="G514" s="59" t="s">
        <v>843</v>
      </c>
      <c r="H514" s="59" t="s">
        <v>349</v>
      </c>
      <c r="I514" s="61">
        <v>25.94</v>
      </c>
      <c r="J514" s="168"/>
      <c r="K514" s="238" t="s">
        <v>34</v>
      </c>
      <c r="L514" s="161"/>
      <c r="M514" s="126">
        <v>197.25</v>
      </c>
      <c r="N514" s="162">
        <f t="shared" si="57"/>
        <v>16.73</v>
      </c>
      <c r="O514" s="163" t="str">
        <f t="shared" si="58"/>
        <v/>
      </c>
      <c r="P514" s="127">
        <f t="shared" si="59"/>
        <v>5116.665</v>
      </c>
      <c r="Q514" s="127" t="e">
        <f t="shared" si="62"/>
        <v>#VALUE!</v>
      </c>
      <c r="R514" s="127" t="e">
        <f t="shared" si="63"/>
        <v>#VALUE!</v>
      </c>
      <c r="S514" s="45" t="str">
        <f t="shared" si="60"/>
        <v>C</v>
      </c>
      <c r="T514" s="45">
        <f t="shared" si="64"/>
        <v>16.73</v>
      </c>
      <c r="U514" s="45">
        <f t="shared" si="61"/>
        <v>0</v>
      </c>
      <c r="V514" s="45">
        <f>IF(N514&lt;&gt;0,IF(N514=SVS,0,IF(N514=SVSg,0,IF(N514=Stundenverrechnungssatz!G555,0,IF(N514=Stundenverrechnungssatz!I555,0,IF(N514=Stundenverrechnungssatz!K555,0,IF(N514=Stundenverrechnungssatz!M555,0,1)))))))</f>
        <v>0</v>
      </c>
    </row>
    <row r="515" spans="1:22" s="46" customFormat="1" ht="15" customHeight="1">
      <c r="A515" s="123">
        <v>509</v>
      </c>
      <c r="B515" s="123">
        <v>1</v>
      </c>
      <c r="C515" s="59" t="s">
        <v>841</v>
      </c>
      <c r="D515" s="59"/>
      <c r="E515" s="59" t="s">
        <v>491</v>
      </c>
      <c r="F515" s="59" t="s">
        <v>622</v>
      </c>
      <c r="G515" s="59" t="s">
        <v>844</v>
      </c>
      <c r="H515" s="59" t="s">
        <v>455</v>
      </c>
      <c r="I515" s="61">
        <v>11.95</v>
      </c>
      <c r="J515" s="168" t="s">
        <v>1005</v>
      </c>
      <c r="K515" s="238" t="s">
        <v>98</v>
      </c>
      <c r="L515" s="161"/>
      <c r="M515" s="126">
        <v>197.25</v>
      </c>
      <c r="N515" s="162">
        <f t="shared" si="57"/>
        <v>16.73</v>
      </c>
      <c r="O515" s="163" t="str">
        <f t="shared" si="58"/>
        <v/>
      </c>
      <c r="P515" s="127">
        <f t="shared" si="59"/>
        <v>2357.1374999999998</v>
      </c>
      <c r="Q515" s="127" t="e">
        <f t="shared" si="62"/>
        <v>#VALUE!</v>
      </c>
      <c r="R515" s="127" t="e">
        <f t="shared" si="63"/>
        <v>#VALUE!</v>
      </c>
      <c r="S515" s="45" t="str">
        <f t="shared" si="60"/>
        <v>U</v>
      </c>
      <c r="T515" s="45">
        <f t="shared" si="64"/>
        <v>16.73</v>
      </c>
      <c r="U515" s="45">
        <f t="shared" si="61"/>
        <v>11.95</v>
      </c>
      <c r="V515" s="45">
        <f>IF(N515&lt;&gt;0,IF(N515=SVS,0,IF(N515=SVSg,0,IF(N515=Stundenverrechnungssatz!G556,0,IF(N515=Stundenverrechnungssatz!I556,0,IF(N515=Stundenverrechnungssatz!K556,0,IF(N515=Stundenverrechnungssatz!M556,0,1)))))))</f>
        <v>0</v>
      </c>
    </row>
    <row r="516" spans="1:22" s="46" customFormat="1" ht="15" customHeight="1">
      <c r="A516" s="62">
        <v>510</v>
      </c>
      <c r="B516" s="123">
        <v>1</v>
      </c>
      <c r="C516" s="59" t="s">
        <v>841</v>
      </c>
      <c r="D516" s="59"/>
      <c r="E516" s="59" t="s">
        <v>491</v>
      </c>
      <c r="F516" s="59" t="s">
        <v>623</v>
      </c>
      <c r="G516" s="59" t="s">
        <v>845</v>
      </c>
      <c r="H516" s="59" t="s">
        <v>455</v>
      </c>
      <c r="I516" s="61">
        <v>12.13</v>
      </c>
      <c r="J516" s="168" t="s">
        <v>1005</v>
      </c>
      <c r="K516" s="238" t="s">
        <v>98</v>
      </c>
      <c r="L516" s="161"/>
      <c r="M516" s="126">
        <v>197.25</v>
      </c>
      <c r="N516" s="162">
        <f t="shared" si="57"/>
        <v>16.73</v>
      </c>
      <c r="O516" s="163" t="str">
        <f t="shared" si="58"/>
        <v/>
      </c>
      <c r="P516" s="127">
        <f t="shared" si="59"/>
        <v>2392.6424999999999</v>
      </c>
      <c r="Q516" s="127" t="e">
        <f t="shared" si="62"/>
        <v>#VALUE!</v>
      </c>
      <c r="R516" s="127" t="e">
        <f t="shared" si="63"/>
        <v>#VALUE!</v>
      </c>
      <c r="S516" s="45" t="str">
        <f t="shared" si="60"/>
        <v>U</v>
      </c>
      <c r="T516" s="45">
        <f t="shared" si="64"/>
        <v>16.73</v>
      </c>
      <c r="U516" s="45">
        <f t="shared" si="61"/>
        <v>12.13</v>
      </c>
      <c r="V516" s="45">
        <f>IF(N516&lt;&gt;0,IF(N516=SVS,0,IF(N516=SVSg,0,IF(N516=Stundenverrechnungssatz!G557,0,IF(N516=Stundenverrechnungssatz!I557,0,IF(N516=Stundenverrechnungssatz!K557,0,IF(N516=Stundenverrechnungssatz!M557,0,1)))))))</f>
        <v>0</v>
      </c>
    </row>
    <row r="517" spans="1:22" s="47" customFormat="1" ht="15" customHeight="1">
      <c r="A517" s="123">
        <v>511</v>
      </c>
      <c r="B517" s="123">
        <v>1</v>
      </c>
      <c r="C517" s="59" t="s">
        <v>841</v>
      </c>
      <c r="D517" s="59"/>
      <c r="E517" s="59" t="s">
        <v>491</v>
      </c>
      <c r="F517" s="59" t="s">
        <v>626</v>
      </c>
      <c r="G517" s="59" t="s">
        <v>846</v>
      </c>
      <c r="H517" s="59" t="s">
        <v>349</v>
      </c>
      <c r="I517" s="61">
        <v>25.85</v>
      </c>
      <c r="J517" s="168"/>
      <c r="K517" s="238" t="s">
        <v>34</v>
      </c>
      <c r="L517" s="161"/>
      <c r="M517" s="126">
        <v>197.25</v>
      </c>
      <c r="N517" s="162">
        <f t="shared" si="57"/>
        <v>16.73</v>
      </c>
      <c r="O517" s="163" t="str">
        <f t="shared" si="58"/>
        <v/>
      </c>
      <c r="P517" s="127">
        <f t="shared" si="59"/>
        <v>5098.9125000000004</v>
      </c>
      <c r="Q517" s="127" t="e">
        <f t="shared" si="62"/>
        <v>#VALUE!</v>
      </c>
      <c r="R517" s="127" t="e">
        <f t="shared" si="63"/>
        <v>#VALUE!</v>
      </c>
      <c r="S517" s="45" t="str">
        <f t="shared" si="60"/>
        <v>C</v>
      </c>
      <c r="T517" s="45">
        <f t="shared" si="64"/>
        <v>16.73</v>
      </c>
      <c r="U517" s="45">
        <f t="shared" si="61"/>
        <v>0</v>
      </c>
      <c r="V517" s="45">
        <f>IF(N517&lt;&gt;0,IF(N517=SVS,0,IF(N517=SVSg,0,IF(N517=Stundenverrechnungssatz!G558,0,IF(N517=Stundenverrechnungssatz!I558,0,IF(N517=Stundenverrechnungssatz!K558,0,IF(N517=Stundenverrechnungssatz!M558,0,1)))))))</f>
        <v>0</v>
      </c>
    </row>
    <row r="518" spans="1:22" s="47" customFormat="1" ht="15" customHeight="1">
      <c r="A518" s="62">
        <v>512</v>
      </c>
      <c r="B518" s="123">
        <v>1</v>
      </c>
      <c r="C518" s="59" t="s">
        <v>841</v>
      </c>
      <c r="D518" s="59"/>
      <c r="E518" s="59" t="s">
        <v>491</v>
      </c>
      <c r="F518" s="59" t="s">
        <v>628</v>
      </c>
      <c r="G518" s="59" t="s">
        <v>847</v>
      </c>
      <c r="H518" s="59" t="s">
        <v>455</v>
      </c>
      <c r="I518" s="61">
        <v>12.24</v>
      </c>
      <c r="J518" s="168" t="s">
        <v>1005</v>
      </c>
      <c r="K518" s="238" t="s">
        <v>98</v>
      </c>
      <c r="L518" s="161"/>
      <c r="M518" s="126">
        <v>197.25</v>
      </c>
      <c r="N518" s="162">
        <f t="shared" si="57"/>
        <v>16.73</v>
      </c>
      <c r="O518" s="163" t="str">
        <f t="shared" si="58"/>
        <v/>
      </c>
      <c r="P518" s="127">
        <f t="shared" si="59"/>
        <v>2414.34</v>
      </c>
      <c r="Q518" s="127" t="e">
        <f t="shared" si="62"/>
        <v>#VALUE!</v>
      </c>
      <c r="R518" s="127" t="e">
        <f t="shared" si="63"/>
        <v>#VALUE!</v>
      </c>
      <c r="S518" s="45" t="str">
        <f t="shared" si="60"/>
        <v>U</v>
      </c>
      <c r="T518" s="45">
        <f t="shared" si="64"/>
        <v>16.73</v>
      </c>
      <c r="U518" s="45">
        <f t="shared" si="61"/>
        <v>12.24</v>
      </c>
      <c r="V518" s="45">
        <f>IF(N518&lt;&gt;0,IF(N518=SVS,0,IF(N518=SVSg,0,IF(N518=Stundenverrechnungssatz!G559,0,IF(N518=Stundenverrechnungssatz!I559,0,IF(N518=Stundenverrechnungssatz!K559,0,IF(N518=Stundenverrechnungssatz!M559,0,1)))))))</f>
        <v>0</v>
      </c>
    </row>
    <row r="519" spans="1:22" s="47" customFormat="1" ht="15" customHeight="1">
      <c r="A519" s="123">
        <v>513</v>
      </c>
      <c r="B519" s="123">
        <v>1</v>
      </c>
      <c r="C519" s="59" t="s">
        <v>841</v>
      </c>
      <c r="D519" s="59"/>
      <c r="E519" s="59" t="s">
        <v>354</v>
      </c>
      <c r="F519" s="59" t="s">
        <v>570</v>
      </c>
      <c r="G519" s="59" t="s">
        <v>403</v>
      </c>
      <c r="H519" s="59" t="s">
        <v>751</v>
      </c>
      <c r="I519" s="61">
        <v>7.29</v>
      </c>
      <c r="J519" s="168"/>
      <c r="K519" s="238" t="s">
        <v>39</v>
      </c>
      <c r="L519" s="161"/>
      <c r="M519" s="126">
        <v>197.25</v>
      </c>
      <c r="N519" s="162">
        <f t="shared" ref="N519:N546" si="65">SVS</f>
        <v>16.73</v>
      </c>
      <c r="O519" s="163" t="str">
        <f t="shared" ref="O519:O546" si="66">IF(VLOOKUP(K519,Vorgaben,4,FALSE)=0,"",VLOOKUP(K519,Vorgaben,4,FALSE))</f>
        <v/>
      </c>
      <c r="P519" s="127">
        <f t="shared" ref="P519:P546" si="67">I519*M519</f>
        <v>1437.9525000000001</v>
      </c>
      <c r="Q519" s="127" t="e">
        <f t="shared" si="62"/>
        <v>#VALUE!</v>
      </c>
      <c r="R519" s="127" t="e">
        <f t="shared" si="63"/>
        <v>#VALUE!</v>
      </c>
      <c r="S519" s="45" t="str">
        <f t="shared" ref="S519:S546" si="68">LEFT(K519,1)</f>
        <v>F</v>
      </c>
      <c r="T519" s="45">
        <f t="shared" si="64"/>
        <v>16.73</v>
      </c>
      <c r="U519" s="45">
        <f t="shared" ref="U519:U546" si="69">IF(J519="x",I519,0)</f>
        <v>0</v>
      </c>
      <c r="V519" s="45">
        <f>IF(N519&lt;&gt;0,IF(N519=SVS,0,IF(N519=SVSg,0,IF(N519=Stundenverrechnungssatz!G560,0,IF(N519=Stundenverrechnungssatz!I560,0,IF(N519=Stundenverrechnungssatz!K560,0,IF(N519=Stundenverrechnungssatz!M560,0,1)))))))</f>
        <v>0</v>
      </c>
    </row>
    <row r="520" spans="1:22" s="47" customFormat="1" ht="15" customHeight="1">
      <c r="A520" s="62">
        <v>514</v>
      </c>
      <c r="B520" s="123">
        <v>1</v>
      </c>
      <c r="C520" s="59" t="s">
        <v>841</v>
      </c>
      <c r="D520" s="59"/>
      <c r="E520" s="59" t="s">
        <v>354</v>
      </c>
      <c r="F520" s="59" t="s">
        <v>571</v>
      </c>
      <c r="G520" s="59" t="s">
        <v>403</v>
      </c>
      <c r="H520" s="59" t="s">
        <v>751</v>
      </c>
      <c r="I520" s="61">
        <v>9.14</v>
      </c>
      <c r="J520" s="168"/>
      <c r="K520" s="238" t="s">
        <v>39</v>
      </c>
      <c r="L520" s="161"/>
      <c r="M520" s="126">
        <v>197.25</v>
      </c>
      <c r="N520" s="162">
        <f t="shared" si="65"/>
        <v>16.73</v>
      </c>
      <c r="O520" s="163" t="str">
        <f t="shared" si="66"/>
        <v/>
      </c>
      <c r="P520" s="127">
        <f t="shared" si="67"/>
        <v>1802.865</v>
      </c>
      <c r="Q520" s="127" t="e">
        <f t="shared" ref="Q520:Q546" si="70">P520/O520</f>
        <v>#VALUE!</v>
      </c>
      <c r="R520" s="127" t="e">
        <f t="shared" ref="R520:R546" si="71">Q520*N520</f>
        <v>#VALUE!</v>
      </c>
      <c r="S520" s="45" t="str">
        <f t="shared" si="68"/>
        <v>F</v>
      </c>
      <c r="T520" s="45">
        <f t="shared" ref="T520:T546" si="72">IF(N520=SVS,N520,"")</f>
        <v>16.73</v>
      </c>
      <c r="U520" s="45">
        <f t="shared" si="69"/>
        <v>0</v>
      </c>
      <c r="V520" s="45">
        <f>IF(N520&lt;&gt;0,IF(N520=SVS,0,IF(N520=SVSg,0,IF(N520=Stundenverrechnungssatz!G561,0,IF(N520=Stundenverrechnungssatz!I561,0,IF(N520=Stundenverrechnungssatz!K561,0,IF(N520=Stundenverrechnungssatz!M561,0,1)))))))</f>
        <v>0</v>
      </c>
    </row>
    <row r="521" spans="1:22" s="47" customFormat="1" ht="15" customHeight="1">
      <c r="A521" s="123">
        <v>515</v>
      </c>
      <c r="B521" s="123">
        <v>1</v>
      </c>
      <c r="C521" s="59" t="s">
        <v>841</v>
      </c>
      <c r="D521" s="59"/>
      <c r="E521" s="59" t="s">
        <v>354</v>
      </c>
      <c r="F521" s="59" t="s">
        <v>578</v>
      </c>
      <c r="G521" s="59" t="s">
        <v>565</v>
      </c>
      <c r="H521" s="59" t="s">
        <v>751</v>
      </c>
      <c r="I521" s="61">
        <v>16.11</v>
      </c>
      <c r="J521" s="168"/>
      <c r="K521" s="238" t="s">
        <v>67</v>
      </c>
      <c r="L521" s="161"/>
      <c r="M521" s="126">
        <v>197.25</v>
      </c>
      <c r="N521" s="162">
        <f t="shared" si="65"/>
        <v>16.73</v>
      </c>
      <c r="O521" s="163" t="str">
        <f t="shared" si="66"/>
        <v/>
      </c>
      <c r="P521" s="127">
        <f t="shared" si="67"/>
        <v>3177.6974999999998</v>
      </c>
      <c r="Q521" s="127" t="e">
        <f t="shared" si="70"/>
        <v>#VALUE!</v>
      </c>
      <c r="R521" s="127" t="e">
        <f t="shared" si="71"/>
        <v>#VALUE!</v>
      </c>
      <c r="S521" s="45" t="str">
        <f t="shared" si="68"/>
        <v>E</v>
      </c>
      <c r="T521" s="45">
        <f t="shared" si="72"/>
        <v>16.73</v>
      </c>
      <c r="U521" s="45">
        <f t="shared" si="69"/>
        <v>0</v>
      </c>
      <c r="V521" s="45">
        <f>IF(N521&lt;&gt;0,IF(N521=SVS,0,IF(N521=SVSg,0,IF(N521=Stundenverrechnungssatz!G562,0,IF(N521=Stundenverrechnungssatz!I562,0,IF(N521=Stundenverrechnungssatz!K562,0,IF(N521=Stundenverrechnungssatz!M562,0,1)))))))</f>
        <v>0</v>
      </c>
    </row>
    <row r="522" spans="1:22" s="47" customFormat="1" ht="15" customHeight="1">
      <c r="A522" s="62">
        <v>516</v>
      </c>
      <c r="B522" s="123">
        <v>1</v>
      </c>
      <c r="C522" s="59" t="s">
        <v>841</v>
      </c>
      <c r="D522" s="59"/>
      <c r="E522" s="59" t="s">
        <v>354</v>
      </c>
      <c r="F522" s="59" t="s">
        <v>579</v>
      </c>
      <c r="G522" s="59" t="s">
        <v>565</v>
      </c>
      <c r="H522" s="59" t="s">
        <v>751</v>
      </c>
      <c r="I522" s="61">
        <v>5.77</v>
      </c>
      <c r="J522" s="168"/>
      <c r="K522" s="238" t="s">
        <v>67</v>
      </c>
      <c r="L522" s="161"/>
      <c r="M522" s="126">
        <v>197.25</v>
      </c>
      <c r="N522" s="162">
        <f t="shared" si="65"/>
        <v>16.73</v>
      </c>
      <c r="O522" s="163" t="str">
        <f t="shared" si="66"/>
        <v/>
      </c>
      <c r="P522" s="127">
        <f t="shared" si="67"/>
        <v>1138.1324999999999</v>
      </c>
      <c r="Q522" s="127" t="e">
        <f t="shared" si="70"/>
        <v>#VALUE!</v>
      </c>
      <c r="R522" s="127" t="e">
        <f t="shared" si="71"/>
        <v>#VALUE!</v>
      </c>
      <c r="S522" s="45" t="str">
        <f t="shared" si="68"/>
        <v>E</v>
      </c>
      <c r="T522" s="45">
        <f t="shared" si="72"/>
        <v>16.73</v>
      </c>
      <c r="U522" s="45">
        <f t="shared" si="69"/>
        <v>0</v>
      </c>
      <c r="V522" s="45">
        <f>IF(N522&lt;&gt;0,IF(N522=SVS,0,IF(N522=SVSg,0,IF(N522=Stundenverrechnungssatz!G563,0,IF(N522=Stundenverrechnungssatz!I563,0,IF(N522=Stundenverrechnungssatz!K563,0,IF(N522=Stundenverrechnungssatz!M563,0,1)))))))</f>
        <v>0</v>
      </c>
    </row>
    <row r="523" spans="1:22" s="47" customFormat="1" ht="15" customHeight="1">
      <c r="A523" s="123">
        <v>517</v>
      </c>
      <c r="B523" s="123">
        <v>1</v>
      </c>
      <c r="C523" s="59" t="s">
        <v>841</v>
      </c>
      <c r="D523" s="59"/>
      <c r="E523" s="59" t="s">
        <v>354</v>
      </c>
      <c r="F523" s="59" t="s">
        <v>264</v>
      </c>
      <c r="G523" s="59" t="s">
        <v>848</v>
      </c>
      <c r="H523" s="59" t="s">
        <v>349</v>
      </c>
      <c r="I523" s="61">
        <v>4.97</v>
      </c>
      <c r="J523" s="168"/>
      <c r="K523" s="238" t="s">
        <v>34</v>
      </c>
      <c r="L523" s="161"/>
      <c r="M523" s="126">
        <v>197.25</v>
      </c>
      <c r="N523" s="162">
        <f t="shared" si="65"/>
        <v>16.73</v>
      </c>
      <c r="O523" s="163" t="str">
        <f t="shared" si="66"/>
        <v/>
      </c>
      <c r="P523" s="127">
        <f t="shared" si="67"/>
        <v>980.33249999999998</v>
      </c>
      <c r="Q523" s="127" t="e">
        <f t="shared" si="70"/>
        <v>#VALUE!</v>
      </c>
      <c r="R523" s="127" t="e">
        <f t="shared" si="71"/>
        <v>#VALUE!</v>
      </c>
      <c r="S523" s="45" t="str">
        <f t="shared" si="68"/>
        <v>C</v>
      </c>
      <c r="T523" s="45">
        <f t="shared" si="72"/>
        <v>16.73</v>
      </c>
      <c r="U523" s="45">
        <f t="shared" si="69"/>
        <v>0</v>
      </c>
      <c r="V523" s="45">
        <f>IF(N523&lt;&gt;0,IF(N523=SVS,0,IF(N523=SVSg,0,IF(N523=Stundenverrechnungssatz!G564,0,IF(N523=Stundenverrechnungssatz!I564,0,IF(N523=Stundenverrechnungssatz!K564,0,IF(N523=Stundenverrechnungssatz!M564,0,1)))))))</f>
        <v>0</v>
      </c>
    </row>
    <row r="524" spans="1:22" s="47" customFormat="1" ht="15" customHeight="1">
      <c r="A524" s="62">
        <v>518</v>
      </c>
      <c r="B524" s="123">
        <v>1</v>
      </c>
      <c r="C524" s="59" t="s">
        <v>841</v>
      </c>
      <c r="D524" s="59"/>
      <c r="E524" s="59" t="s">
        <v>354</v>
      </c>
      <c r="F524" s="59" t="s">
        <v>269</v>
      </c>
      <c r="G524" s="59" t="s">
        <v>849</v>
      </c>
      <c r="H524" s="59" t="s">
        <v>349</v>
      </c>
      <c r="I524" s="61">
        <v>3.04</v>
      </c>
      <c r="J524" s="168"/>
      <c r="K524" s="238" t="s">
        <v>34</v>
      </c>
      <c r="L524" s="161"/>
      <c r="M524" s="126">
        <v>197.25</v>
      </c>
      <c r="N524" s="162">
        <f t="shared" si="65"/>
        <v>16.73</v>
      </c>
      <c r="O524" s="163" t="str">
        <f t="shared" si="66"/>
        <v/>
      </c>
      <c r="P524" s="127">
        <f t="shared" si="67"/>
        <v>599.64</v>
      </c>
      <c r="Q524" s="127" t="e">
        <f t="shared" si="70"/>
        <v>#VALUE!</v>
      </c>
      <c r="R524" s="127" t="e">
        <f t="shared" si="71"/>
        <v>#VALUE!</v>
      </c>
      <c r="S524" s="45" t="str">
        <f t="shared" si="68"/>
        <v>C</v>
      </c>
      <c r="T524" s="45">
        <f t="shared" si="72"/>
        <v>16.73</v>
      </c>
      <c r="U524" s="45">
        <f t="shared" si="69"/>
        <v>0</v>
      </c>
      <c r="V524" s="45">
        <f>IF(N524&lt;&gt;0,IF(N524=SVS,0,IF(N524=SVSg,0,IF(N524=Stundenverrechnungssatz!G565,0,IF(N524=Stundenverrechnungssatz!I565,0,IF(N524=Stundenverrechnungssatz!K565,0,IF(N524=Stundenverrechnungssatz!M565,0,1)))))))</f>
        <v>0</v>
      </c>
    </row>
    <row r="525" spans="1:22" s="47" customFormat="1" ht="15" customHeight="1">
      <c r="A525" s="123">
        <v>519</v>
      </c>
      <c r="B525" s="123">
        <v>1</v>
      </c>
      <c r="C525" s="59" t="s">
        <v>841</v>
      </c>
      <c r="D525" s="59"/>
      <c r="E525" s="59" t="s">
        <v>354</v>
      </c>
      <c r="F525" s="59" t="s">
        <v>273</v>
      </c>
      <c r="G525" s="59" t="s">
        <v>850</v>
      </c>
      <c r="H525" s="59" t="s">
        <v>455</v>
      </c>
      <c r="I525" s="61">
        <v>18.5</v>
      </c>
      <c r="J525" s="168" t="s">
        <v>1005</v>
      </c>
      <c r="K525" s="238" t="s">
        <v>33</v>
      </c>
      <c r="L525" s="161"/>
      <c r="M525" s="126">
        <v>39.450000000000003</v>
      </c>
      <c r="N525" s="162">
        <f t="shared" si="65"/>
        <v>16.73</v>
      </c>
      <c r="O525" s="163" t="str">
        <f t="shared" si="66"/>
        <v/>
      </c>
      <c r="P525" s="127">
        <f t="shared" si="67"/>
        <v>729.82500000000005</v>
      </c>
      <c r="Q525" s="127" t="e">
        <f t="shared" si="70"/>
        <v>#VALUE!</v>
      </c>
      <c r="R525" s="127" t="e">
        <f t="shared" si="71"/>
        <v>#VALUE!</v>
      </c>
      <c r="S525" s="45" t="str">
        <f t="shared" si="68"/>
        <v>A</v>
      </c>
      <c r="T525" s="45">
        <f t="shared" si="72"/>
        <v>16.73</v>
      </c>
      <c r="U525" s="45">
        <f t="shared" si="69"/>
        <v>18.5</v>
      </c>
      <c r="V525" s="45">
        <f>IF(N525&lt;&gt;0,IF(N525=SVS,0,IF(N525=SVSg,0,IF(N525=Stundenverrechnungssatz!G566,0,IF(N525=Stundenverrechnungssatz!I566,0,IF(N525=Stundenverrechnungssatz!K566,0,IF(N525=Stundenverrechnungssatz!M566,0,1)))))))</f>
        <v>0</v>
      </c>
    </row>
    <row r="526" spans="1:22" s="47" customFormat="1" ht="15" customHeight="1">
      <c r="A526" s="62">
        <v>520</v>
      </c>
      <c r="B526" s="123">
        <v>1</v>
      </c>
      <c r="C526" s="59" t="s">
        <v>841</v>
      </c>
      <c r="D526" s="59"/>
      <c r="E526" s="59" t="s">
        <v>354</v>
      </c>
      <c r="F526" s="59" t="s">
        <v>276</v>
      </c>
      <c r="G526" s="59" t="s">
        <v>851</v>
      </c>
      <c r="H526" s="59" t="s">
        <v>455</v>
      </c>
      <c r="I526" s="61">
        <v>1.32</v>
      </c>
      <c r="J526" s="168" t="s">
        <v>1005</v>
      </c>
      <c r="K526" s="238" t="s">
        <v>101</v>
      </c>
      <c r="L526" s="161"/>
      <c r="M526" s="126">
        <v>39.450000000000003</v>
      </c>
      <c r="N526" s="162">
        <f t="shared" si="65"/>
        <v>16.73</v>
      </c>
      <c r="O526" s="163" t="str">
        <f t="shared" si="66"/>
        <v/>
      </c>
      <c r="P526" s="127">
        <f t="shared" si="67"/>
        <v>52.074000000000005</v>
      </c>
      <c r="Q526" s="127" t="e">
        <f t="shared" si="70"/>
        <v>#VALUE!</v>
      </c>
      <c r="R526" s="127" t="e">
        <f t="shared" si="71"/>
        <v>#VALUE!</v>
      </c>
      <c r="S526" s="45" t="str">
        <f t="shared" si="68"/>
        <v>U</v>
      </c>
      <c r="T526" s="45">
        <f t="shared" si="72"/>
        <v>16.73</v>
      </c>
      <c r="U526" s="45">
        <f t="shared" si="69"/>
        <v>1.32</v>
      </c>
      <c r="V526" s="45">
        <f>IF(N526&lt;&gt;0,IF(N526=SVS,0,IF(N526=SVSg,0,IF(N526=Stundenverrechnungssatz!G567,0,IF(N526=Stundenverrechnungssatz!I567,0,IF(N526=Stundenverrechnungssatz!K567,0,IF(N526=Stundenverrechnungssatz!M567,0,1)))))))</f>
        <v>0</v>
      </c>
    </row>
    <row r="527" spans="1:22" s="47" customFormat="1" ht="15" customHeight="1">
      <c r="A527" s="123">
        <v>521</v>
      </c>
      <c r="B527" s="123">
        <v>1</v>
      </c>
      <c r="C527" s="59" t="s">
        <v>841</v>
      </c>
      <c r="D527" s="59"/>
      <c r="E527" s="59" t="s">
        <v>354</v>
      </c>
      <c r="F527" s="59" t="s">
        <v>279</v>
      </c>
      <c r="G527" s="59" t="s">
        <v>325</v>
      </c>
      <c r="H527" s="59" t="s">
        <v>455</v>
      </c>
      <c r="I527" s="61">
        <v>1.19</v>
      </c>
      <c r="J527" s="168"/>
      <c r="K527" s="238" t="s">
        <v>93</v>
      </c>
      <c r="L527" s="161"/>
      <c r="M527" s="126">
        <v>4</v>
      </c>
      <c r="N527" s="162">
        <f t="shared" si="65"/>
        <v>16.73</v>
      </c>
      <c r="O527" s="163" t="str">
        <f t="shared" si="66"/>
        <v/>
      </c>
      <c r="P527" s="127">
        <f t="shared" si="67"/>
        <v>4.76</v>
      </c>
      <c r="Q527" s="127" t="e">
        <f t="shared" si="70"/>
        <v>#VALUE!</v>
      </c>
      <c r="R527" s="127" t="e">
        <f t="shared" si="71"/>
        <v>#VALUE!</v>
      </c>
      <c r="S527" s="45" t="str">
        <f t="shared" si="68"/>
        <v>T</v>
      </c>
      <c r="T527" s="45">
        <f t="shared" si="72"/>
        <v>16.73</v>
      </c>
      <c r="U527" s="45">
        <f t="shared" si="69"/>
        <v>0</v>
      </c>
      <c r="V527" s="45">
        <f>IF(N527&lt;&gt;0,IF(N527=SVS,0,IF(N527=SVSg,0,IF(N527=Stundenverrechnungssatz!G568,0,IF(N527=Stundenverrechnungssatz!I568,0,IF(N527=Stundenverrechnungssatz!K568,0,IF(N527=Stundenverrechnungssatz!M568,0,1)))))))</f>
        <v>0</v>
      </c>
    </row>
    <row r="528" spans="1:22" s="47" customFormat="1" ht="15" customHeight="1">
      <c r="A528" s="62">
        <v>522</v>
      </c>
      <c r="B528" s="123">
        <v>1</v>
      </c>
      <c r="C528" s="59" t="s">
        <v>841</v>
      </c>
      <c r="D528" s="59"/>
      <c r="E528" s="59" t="s">
        <v>354</v>
      </c>
      <c r="F528" s="59" t="s">
        <v>282</v>
      </c>
      <c r="G528" s="59" t="s">
        <v>737</v>
      </c>
      <c r="H528" s="59" t="s">
        <v>349</v>
      </c>
      <c r="I528" s="61">
        <v>3.95</v>
      </c>
      <c r="J528" s="168"/>
      <c r="K528" s="238" t="s">
        <v>34</v>
      </c>
      <c r="L528" s="161"/>
      <c r="M528" s="126">
        <v>197.25</v>
      </c>
      <c r="N528" s="162">
        <f t="shared" si="65"/>
        <v>16.73</v>
      </c>
      <c r="O528" s="163" t="str">
        <f t="shared" si="66"/>
        <v/>
      </c>
      <c r="P528" s="127">
        <f t="shared" si="67"/>
        <v>779.13750000000005</v>
      </c>
      <c r="Q528" s="127" t="e">
        <f t="shared" si="70"/>
        <v>#VALUE!</v>
      </c>
      <c r="R528" s="127" t="e">
        <f t="shared" si="71"/>
        <v>#VALUE!</v>
      </c>
      <c r="S528" s="45" t="str">
        <f t="shared" si="68"/>
        <v>C</v>
      </c>
      <c r="T528" s="45">
        <f t="shared" si="72"/>
        <v>16.73</v>
      </c>
      <c r="U528" s="45">
        <f t="shared" si="69"/>
        <v>0</v>
      </c>
      <c r="V528" s="45">
        <f>IF(N528&lt;&gt;0,IF(N528=SVS,0,IF(N528=SVSg,0,IF(N528=Stundenverrechnungssatz!G569,0,IF(N528=Stundenverrechnungssatz!I569,0,IF(N528=Stundenverrechnungssatz!K569,0,IF(N528=Stundenverrechnungssatz!M569,0,1)))))))</f>
        <v>0</v>
      </c>
    </row>
    <row r="529" spans="1:22" s="47" customFormat="1" ht="15" customHeight="1">
      <c r="A529" s="123">
        <v>523</v>
      </c>
      <c r="B529" s="123">
        <v>1</v>
      </c>
      <c r="C529" s="59" t="s">
        <v>841</v>
      </c>
      <c r="D529" s="59"/>
      <c r="E529" s="59" t="s">
        <v>354</v>
      </c>
      <c r="F529" s="59" t="s">
        <v>285</v>
      </c>
      <c r="G529" s="59" t="s">
        <v>852</v>
      </c>
      <c r="H529" s="59" t="s">
        <v>485</v>
      </c>
      <c r="I529" s="61">
        <v>18.39</v>
      </c>
      <c r="J529" s="168" t="s">
        <v>1005</v>
      </c>
      <c r="K529" s="238" t="s">
        <v>92</v>
      </c>
      <c r="L529" s="161"/>
      <c r="M529" s="126">
        <v>12</v>
      </c>
      <c r="N529" s="162">
        <f t="shared" si="65"/>
        <v>16.73</v>
      </c>
      <c r="O529" s="163" t="str">
        <f t="shared" si="66"/>
        <v/>
      </c>
      <c r="P529" s="127">
        <f t="shared" si="67"/>
        <v>220.68</v>
      </c>
      <c r="Q529" s="127" t="e">
        <f t="shared" si="70"/>
        <v>#VALUE!</v>
      </c>
      <c r="R529" s="127" t="e">
        <f t="shared" si="71"/>
        <v>#VALUE!</v>
      </c>
      <c r="S529" s="45" t="str">
        <f t="shared" si="68"/>
        <v>T</v>
      </c>
      <c r="T529" s="45">
        <f t="shared" si="72"/>
        <v>16.73</v>
      </c>
      <c r="U529" s="45">
        <f t="shared" si="69"/>
        <v>18.39</v>
      </c>
      <c r="V529" s="45">
        <f>IF(N529&lt;&gt;0,IF(N529=SVS,0,IF(N529=SVSg,0,IF(N529=Stundenverrechnungssatz!G570,0,IF(N529=Stundenverrechnungssatz!I570,0,IF(N529=Stundenverrechnungssatz!K570,0,IF(N529=Stundenverrechnungssatz!M570,0,1)))))))</f>
        <v>0</v>
      </c>
    </row>
    <row r="530" spans="1:22" s="46" customFormat="1" ht="15" customHeight="1">
      <c r="A530" s="62">
        <v>524</v>
      </c>
      <c r="B530" s="123">
        <v>1</v>
      </c>
      <c r="C530" s="59" t="s">
        <v>841</v>
      </c>
      <c r="D530" s="59"/>
      <c r="E530" s="59" t="s">
        <v>354</v>
      </c>
      <c r="F530" s="59" t="s">
        <v>288</v>
      </c>
      <c r="G530" s="59" t="s">
        <v>853</v>
      </c>
      <c r="H530" s="59" t="s">
        <v>730</v>
      </c>
      <c r="I530" s="61">
        <v>16.32</v>
      </c>
      <c r="J530" s="168"/>
      <c r="K530" s="238" t="s">
        <v>36</v>
      </c>
      <c r="L530" s="161"/>
      <c r="M530" s="126">
        <v>0</v>
      </c>
      <c r="N530" s="162">
        <f t="shared" si="65"/>
        <v>16.73</v>
      </c>
      <c r="O530" s="163">
        <f t="shared" si="66"/>
        <v>1.0000000000000001E-5</v>
      </c>
      <c r="P530" s="127">
        <f t="shared" si="67"/>
        <v>0</v>
      </c>
      <c r="Q530" s="127">
        <f t="shared" si="70"/>
        <v>0</v>
      </c>
      <c r="R530" s="127">
        <f t="shared" si="71"/>
        <v>0</v>
      </c>
      <c r="S530" s="45" t="str">
        <f t="shared" si="68"/>
        <v>N</v>
      </c>
      <c r="T530" s="45">
        <f t="shared" si="72"/>
        <v>16.73</v>
      </c>
      <c r="U530" s="45">
        <f t="shared" si="69"/>
        <v>0</v>
      </c>
      <c r="V530" s="45">
        <f>IF(N530&lt;&gt;0,IF(N530=SVS,0,IF(N530=SVSg,0,IF(N530=Stundenverrechnungssatz!G571,0,IF(N530=Stundenverrechnungssatz!I571,0,IF(N530=Stundenverrechnungssatz!K571,0,IF(N530=Stundenverrechnungssatz!M571,0,1)))))))</f>
        <v>0</v>
      </c>
    </row>
    <row r="531" spans="1:22" s="46" customFormat="1" ht="15" customHeight="1">
      <c r="A531" s="123">
        <v>525</v>
      </c>
      <c r="B531" s="123">
        <v>1</v>
      </c>
      <c r="C531" s="59" t="s">
        <v>841</v>
      </c>
      <c r="D531" s="59"/>
      <c r="E531" s="59" t="s">
        <v>354</v>
      </c>
      <c r="F531" s="59" t="s">
        <v>290</v>
      </c>
      <c r="G531" s="59" t="s">
        <v>852</v>
      </c>
      <c r="H531" s="59" t="s">
        <v>485</v>
      </c>
      <c r="I531" s="61">
        <v>35.979999999999997</v>
      </c>
      <c r="J531" s="168" t="s">
        <v>1005</v>
      </c>
      <c r="K531" s="238" t="s">
        <v>92</v>
      </c>
      <c r="L531" s="161"/>
      <c r="M531" s="126">
        <v>12</v>
      </c>
      <c r="N531" s="162">
        <f t="shared" si="65"/>
        <v>16.73</v>
      </c>
      <c r="O531" s="163" t="str">
        <f t="shared" si="66"/>
        <v/>
      </c>
      <c r="P531" s="127">
        <f t="shared" si="67"/>
        <v>431.76</v>
      </c>
      <c r="Q531" s="127" t="e">
        <f t="shared" si="70"/>
        <v>#VALUE!</v>
      </c>
      <c r="R531" s="127" t="e">
        <f t="shared" si="71"/>
        <v>#VALUE!</v>
      </c>
      <c r="S531" s="45" t="str">
        <f t="shared" si="68"/>
        <v>T</v>
      </c>
      <c r="T531" s="45">
        <f t="shared" si="72"/>
        <v>16.73</v>
      </c>
      <c r="U531" s="45">
        <f t="shared" si="69"/>
        <v>35.979999999999997</v>
      </c>
      <c r="V531" s="45">
        <f>IF(N531&lt;&gt;0,IF(N531=SVS,0,IF(N531=SVSg,0,IF(N531=Stundenverrechnungssatz!G572,0,IF(N531=Stundenverrechnungssatz!I572,0,IF(N531=Stundenverrechnungssatz!K572,0,IF(N531=Stundenverrechnungssatz!M572,0,1)))))))</f>
        <v>0</v>
      </c>
    </row>
    <row r="532" spans="1:22" s="47" customFormat="1" ht="15" customHeight="1">
      <c r="A532" s="62">
        <v>526</v>
      </c>
      <c r="B532" s="123">
        <v>1</v>
      </c>
      <c r="C532" s="59" t="s">
        <v>841</v>
      </c>
      <c r="D532" s="59"/>
      <c r="E532" s="59" t="s">
        <v>354</v>
      </c>
      <c r="F532" s="59" t="s">
        <v>292</v>
      </c>
      <c r="G532" s="59" t="s">
        <v>852</v>
      </c>
      <c r="H532" s="59" t="s">
        <v>606</v>
      </c>
      <c r="I532" s="61">
        <v>17.32</v>
      </c>
      <c r="J532" s="168"/>
      <c r="K532" s="238" t="s">
        <v>92</v>
      </c>
      <c r="L532" s="161"/>
      <c r="M532" s="126">
        <v>12</v>
      </c>
      <c r="N532" s="162">
        <f t="shared" si="65"/>
        <v>16.73</v>
      </c>
      <c r="O532" s="163" t="str">
        <f t="shared" si="66"/>
        <v/>
      </c>
      <c r="P532" s="127">
        <f t="shared" si="67"/>
        <v>207.84</v>
      </c>
      <c r="Q532" s="127" t="e">
        <f t="shared" si="70"/>
        <v>#VALUE!</v>
      </c>
      <c r="R532" s="127" t="e">
        <f t="shared" si="71"/>
        <v>#VALUE!</v>
      </c>
      <c r="S532" s="45" t="str">
        <f t="shared" si="68"/>
        <v>T</v>
      </c>
      <c r="T532" s="45">
        <f t="shared" si="72"/>
        <v>16.73</v>
      </c>
      <c r="U532" s="45">
        <f t="shared" si="69"/>
        <v>0</v>
      </c>
      <c r="V532" s="45">
        <f>IF(N532&lt;&gt;0,IF(N532=SVS,0,IF(N532=SVSg,0,IF(N532=Stundenverrechnungssatz!G573,0,IF(N532=Stundenverrechnungssatz!I573,0,IF(N532=Stundenverrechnungssatz!K573,0,IF(N532=Stundenverrechnungssatz!M573,0,1)))))))</f>
        <v>0</v>
      </c>
    </row>
    <row r="533" spans="1:22" s="47" customFormat="1" ht="15" customHeight="1">
      <c r="A533" s="123">
        <v>527</v>
      </c>
      <c r="B533" s="123">
        <v>1</v>
      </c>
      <c r="C533" s="59" t="s">
        <v>841</v>
      </c>
      <c r="D533" s="59"/>
      <c r="E533" s="59" t="s">
        <v>354</v>
      </c>
      <c r="F533" s="59" t="s">
        <v>294</v>
      </c>
      <c r="G533" s="59" t="s">
        <v>325</v>
      </c>
      <c r="H533" s="59" t="s">
        <v>751</v>
      </c>
      <c r="I533" s="61">
        <v>9.7200000000000006</v>
      </c>
      <c r="J533" s="168"/>
      <c r="K533" s="238" t="s">
        <v>93</v>
      </c>
      <c r="L533" s="161"/>
      <c r="M533" s="126">
        <v>4</v>
      </c>
      <c r="N533" s="162">
        <f t="shared" si="65"/>
        <v>16.73</v>
      </c>
      <c r="O533" s="163" t="str">
        <f t="shared" si="66"/>
        <v/>
      </c>
      <c r="P533" s="127">
        <f t="shared" si="67"/>
        <v>38.880000000000003</v>
      </c>
      <c r="Q533" s="127" t="e">
        <f t="shared" si="70"/>
        <v>#VALUE!</v>
      </c>
      <c r="R533" s="127" t="e">
        <f t="shared" si="71"/>
        <v>#VALUE!</v>
      </c>
      <c r="S533" s="45" t="str">
        <f t="shared" si="68"/>
        <v>T</v>
      </c>
      <c r="T533" s="45">
        <f t="shared" si="72"/>
        <v>16.73</v>
      </c>
      <c r="U533" s="45">
        <f t="shared" si="69"/>
        <v>0</v>
      </c>
      <c r="V533" s="45">
        <f>IF(N533&lt;&gt;0,IF(N533=SVS,0,IF(N533=SVSg,0,IF(N533=Stundenverrechnungssatz!G574,0,IF(N533=Stundenverrechnungssatz!I574,0,IF(N533=Stundenverrechnungssatz!K574,0,IF(N533=Stundenverrechnungssatz!M574,0,1)))))))</f>
        <v>0</v>
      </c>
    </row>
    <row r="534" spans="1:22" s="46" customFormat="1" ht="15" customHeight="1">
      <c r="A534" s="62">
        <v>528</v>
      </c>
      <c r="B534" s="123">
        <v>1</v>
      </c>
      <c r="C534" s="59" t="s">
        <v>841</v>
      </c>
      <c r="D534" s="59"/>
      <c r="E534" s="59" t="s">
        <v>354</v>
      </c>
      <c r="F534" s="59" t="s">
        <v>296</v>
      </c>
      <c r="G534" s="59" t="s">
        <v>854</v>
      </c>
      <c r="H534" s="59" t="s">
        <v>485</v>
      </c>
      <c r="I534" s="61">
        <v>429.33</v>
      </c>
      <c r="J534" s="168" t="s">
        <v>1005</v>
      </c>
      <c r="K534" s="238" t="s">
        <v>41</v>
      </c>
      <c r="L534" s="161"/>
      <c r="M534" s="126">
        <v>197.25</v>
      </c>
      <c r="N534" s="162">
        <f t="shared" si="65"/>
        <v>16.73</v>
      </c>
      <c r="O534" s="163" t="str">
        <f t="shared" si="66"/>
        <v/>
      </c>
      <c r="P534" s="127">
        <f t="shared" si="67"/>
        <v>84685.342499999999</v>
      </c>
      <c r="Q534" s="127" t="e">
        <f t="shared" si="70"/>
        <v>#VALUE!</v>
      </c>
      <c r="R534" s="127" t="e">
        <f t="shared" si="71"/>
        <v>#VALUE!</v>
      </c>
      <c r="S534" s="45" t="str">
        <f t="shared" si="68"/>
        <v>W</v>
      </c>
      <c r="T534" s="45">
        <f t="shared" si="72"/>
        <v>16.73</v>
      </c>
      <c r="U534" s="45">
        <f t="shared" si="69"/>
        <v>429.33</v>
      </c>
      <c r="V534" s="45">
        <f>IF(N534&lt;&gt;0,IF(N534=SVS,0,IF(N534=SVSg,0,IF(N534=Stundenverrechnungssatz!G575,0,IF(N534=Stundenverrechnungssatz!I575,0,IF(N534=Stundenverrechnungssatz!K575,0,IF(N534=Stundenverrechnungssatz!M575,0,1)))))))</f>
        <v>0</v>
      </c>
    </row>
    <row r="535" spans="1:22" s="47" customFormat="1" ht="15" customHeight="1">
      <c r="A535" s="123">
        <v>529</v>
      </c>
      <c r="B535" s="123">
        <v>1</v>
      </c>
      <c r="C535" s="59" t="s">
        <v>841</v>
      </c>
      <c r="D535" s="59"/>
      <c r="E535" s="59" t="s">
        <v>354</v>
      </c>
      <c r="F535" s="59" t="s">
        <v>855</v>
      </c>
      <c r="G535" s="59" t="s">
        <v>856</v>
      </c>
      <c r="H535" s="59" t="s">
        <v>730</v>
      </c>
      <c r="I535" s="61">
        <v>2.64</v>
      </c>
      <c r="J535" s="168"/>
      <c r="K535" s="238" t="s">
        <v>92</v>
      </c>
      <c r="L535" s="161"/>
      <c r="M535" s="126">
        <v>12</v>
      </c>
      <c r="N535" s="162">
        <f t="shared" si="65"/>
        <v>16.73</v>
      </c>
      <c r="O535" s="163" t="str">
        <f t="shared" si="66"/>
        <v/>
      </c>
      <c r="P535" s="127">
        <f t="shared" si="67"/>
        <v>31.68</v>
      </c>
      <c r="Q535" s="127" t="e">
        <f t="shared" si="70"/>
        <v>#VALUE!</v>
      </c>
      <c r="R535" s="127" t="e">
        <f t="shared" si="71"/>
        <v>#VALUE!</v>
      </c>
      <c r="S535" s="45" t="str">
        <f t="shared" si="68"/>
        <v>T</v>
      </c>
      <c r="T535" s="45">
        <f t="shared" si="72"/>
        <v>16.73</v>
      </c>
      <c r="U535" s="45">
        <f t="shared" si="69"/>
        <v>0</v>
      </c>
      <c r="V535" s="45">
        <f>IF(N535&lt;&gt;0,IF(N535=SVS,0,IF(N535=SVSg,0,IF(N535=Stundenverrechnungssatz!G576,0,IF(N535=Stundenverrechnungssatz!I576,0,IF(N535=Stundenverrechnungssatz!K576,0,IF(N535=Stundenverrechnungssatz!M576,0,1)))))))</f>
        <v>0</v>
      </c>
    </row>
    <row r="536" spans="1:22" s="47" customFormat="1" ht="15" customHeight="1">
      <c r="A536" s="62">
        <v>530</v>
      </c>
      <c r="B536" s="123">
        <v>1</v>
      </c>
      <c r="C536" s="59" t="s">
        <v>841</v>
      </c>
      <c r="D536" s="59"/>
      <c r="E536" s="59" t="s">
        <v>354</v>
      </c>
      <c r="F536" s="59" t="s">
        <v>857</v>
      </c>
      <c r="G536" s="59" t="s">
        <v>856</v>
      </c>
      <c r="H536" s="59" t="s">
        <v>730</v>
      </c>
      <c r="I536" s="61">
        <v>2.64</v>
      </c>
      <c r="J536" s="168"/>
      <c r="K536" s="238" t="s">
        <v>92</v>
      </c>
      <c r="L536" s="161"/>
      <c r="M536" s="126">
        <v>12</v>
      </c>
      <c r="N536" s="162">
        <f t="shared" si="65"/>
        <v>16.73</v>
      </c>
      <c r="O536" s="163" t="str">
        <f t="shared" si="66"/>
        <v/>
      </c>
      <c r="P536" s="127">
        <f t="shared" si="67"/>
        <v>31.68</v>
      </c>
      <c r="Q536" s="127" t="e">
        <f t="shared" si="70"/>
        <v>#VALUE!</v>
      </c>
      <c r="R536" s="127" t="e">
        <f t="shared" si="71"/>
        <v>#VALUE!</v>
      </c>
      <c r="S536" s="45" t="str">
        <f t="shared" si="68"/>
        <v>T</v>
      </c>
      <c r="T536" s="45">
        <f t="shared" si="72"/>
        <v>16.73</v>
      </c>
      <c r="U536" s="45">
        <f t="shared" si="69"/>
        <v>0</v>
      </c>
      <c r="V536" s="45">
        <f>IF(N536&lt;&gt;0,IF(N536=SVS,0,IF(N536=SVSg,0,IF(N536=Stundenverrechnungssatz!G577,0,IF(N536=Stundenverrechnungssatz!I577,0,IF(N536=Stundenverrechnungssatz!K577,0,IF(N536=Stundenverrechnungssatz!M577,0,1)))))))</f>
        <v>0</v>
      </c>
    </row>
    <row r="537" spans="1:22" s="47" customFormat="1" ht="15" customHeight="1">
      <c r="A537" s="123">
        <v>531</v>
      </c>
      <c r="B537" s="123">
        <v>1</v>
      </c>
      <c r="C537" s="59" t="s">
        <v>858</v>
      </c>
      <c r="D537" s="59"/>
      <c r="E537" s="59" t="s">
        <v>354</v>
      </c>
      <c r="F537" s="59" t="s">
        <v>859</v>
      </c>
      <c r="G537" s="59" t="s">
        <v>860</v>
      </c>
      <c r="H537" s="59" t="s">
        <v>345</v>
      </c>
      <c r="I537" s="61">
        <v>397.81</v>
      </c>
      <c r="J537" s="168"/>
      <c r="K537" s="238" t="s">
        <v>51</v>
      </c>
      <c r="L537" s="161"/>
      <c r="M537" s="126">
        <v>150.96</v>
      </c>
      <c r="N537" s="162">
        <f t="shared" si="65"/>
        <v>16.73</v>
      </c>
      <c r="O537" s="163" t="str">
        <f t="shared" si="66"/>
        <v/>
      </c>
      <c r="P537" s="127">
        <f t="shared" si="67"/>
        <v>60053.397600000004</v>
      </c>
      <c r="Q537" s="127" t="e">
        <f t="shared" si="70"/>
        <v>#VALUE!</v>
      </c>
      <c r="R537" s="127" t="e">
        <f t="shared" si="71"/>
        <v>#VALUE!</v>
      </c>
      <c r="S537" s="45" t="str">
        <f t="shared" si="68"/>
        <v>A</v>
      </c>
      <c r="T537" s="45">
        <f t="shared" si="72"/>
        <v>16.73</v>
      </c>
      <c r="U537" s="45">
        <f t="shared" si="69"/>
        <v>0</v>
      </c>
      <c r="V537" s="45">
        <f>IF(N537&lt;&gt;0,IF(N537=SVS,0,IF(N537=SVSg,0,IF(N537=Stundenverrechnungssatz!G578,0,IF(N537=Stundenverrechnungssatz!I578,0,IF(N537=Stundenverrechnungssatz!K578,0,IF(N537=Stundenverrechnungssatz!M578,0,1)))))))</f>
        <v>0</v>
      </c>
    </row>
    <row r="538" spans="1:22" s="47" customFormat="1" ht="15" customHeight="1">
      <c r="A538" s="62">
        <v>532</v>
      </c>
      <c r="B538" s="123">
        <v>1</v>
      </c>
      <c r="C538" s="59" t="s">
        <v>858</v>
      </c>
      <c r="D538" s="59"/>
      <c r="E538" s="59" t="s">
        <v>354</v>
      </c>
      <c r="F538" s="59" t="s">
        <v>861</v>
      </c>
      <c r="G538" s="59" t="s">
        <v>862</v>
      </c>
      <c r="H538" s="59" t="s">
        <v>345</v>
      </c>
      <c r="I538" s="61">
        <v>8.4</v>
      </c>
      <c r="J538" s="168"/>
      <c r="K538" s="238" t="s">
        <v>61</v>
      </c>
      <c r="L538" s="161"/>
      <c r="M538" s="126">
        <v>150.96</v>
      </c>
      <c r="N538" s="162">
        <f t="shared" si="65"/>
        <v>16.73</v>
      </c>
      <c r="O538" s="163" t="str">
        <f t="shared" si="66"/>
        <v/>
      </c>
      <c r="P538" s="127">
        <f t="shared" si="67"/>
        <v>1268.0640000000001</v>
      </c>
      <c r="Q538" s="127" t="e">
        <f t="shared" si="70"/>
        <v>#VALUE!</v>
      </c>
      <c r="R538" s="127" t="e">
        <f t="shared" si="71"/>
        <v>#VALUE!</v>
      </c>
      <c r="S538" s="45" t="str">
        <f t="shared" si="68"/>
        <v>C</v>
      </c>
      <c r="T538" s="45">
        <f t="shared" si="72"/>
        <v>16.73</v>
      </c>
      <c r="U538" s="45">
        <f t="shared" si="69"/>
        <v>0</v>
      </c>
      <c r="V538" s="45">
        <f>IF(N538&lt;&gt;0,IF(N538=SVS,0,IF(N538=SVSg,0,IF(N538=Stundenverrechnungssatz!G579,0,IF(N538=Stundenverrechnungssatz!I579,0,IF(N538=Stundenverrechnungssatz!K579,0,IF(N538=Stundenverrechnungssatz!M579,0,1)))))))</f>
        <v>0</v>
      </c>
    </row>
    <row r="539" spans="1:22" s="47" customFormat="1" ht="15" customHeight="1">
      <c r="A539" s="123">
        <v>533</v>
      </c>
      <c r="B539" s="123">
        <v>1</v>
      </c>
      <c r="C539" s="59" t="s">
        <v>858</v>
      </c>
      <c r="D539" s="59"/>
      <c r="E539" s="59" t="s">
        <v>354</v>
      </c>
      <c r="F539" s="59" t="s">
        <v>863</v>
      </c>
      <c r="G539" s="59" t="s">
        <v>864</v>
      </c>
      <c r="H539" s="59" t="s">
        <v>345</v>
      </c>
      <c r="I539" s="61">
        <v>3.13</v>
      </c>
      <c r="J539" s="168"/>
      <c r="K539" s="238" t="s">
        <v>61</v>
      </c>
      <c r="L539" s="161"/>
      <c r="M539" s="126">
        <v>150.96</v>
      </c>
      <c r="N539" s="162">
        <f t="shared" si="65"/>
        <v>16.73</v>
      </c>
      <c r="O539" s="163" t="str">
        <f t="shared" si="66"/>
        <v/>
      </c>
      <c r="P539" s="127">
        <f t="shared" si="67"/>
        <v>472.50479999999999</v>
      </c>
      <c r="Q539" s="127" t="e">
        <f t="shared" si="70"/>
        <v>#VALUE!</v>
      </c>
      <c r="R539" s="127" t="e">
        <f t="shared" si="71"/>
        <v>#VALUE!</v>
      </c>
      <c r="S539" s="45" t="str">
        <f t="shared" si="68"/>
        <v>C</v>
      </c>
      <c r="T539" s="45">
        <f t="shared" si="72"/>
        <v>16.73</v>
      </c>
      <c r="U539" s="45">
        <f t="shared" si="69"/>
        <v>0</v>
      </c>
      <c r="V539" s="45">
        <f>IF(N539&lt;&gt;0,IF(N539=SVS,0,IF(N539=SVSg,0,IF(N539=Stundenverrechnungssatz!G580,0,IF(N539=Stundenverrechnungssatz!I580,0,IF(N539=Stundenverrechnungssatz!K580,0,IF(N539=Stundenverrechnungssatz!M580,0,1)))))))</f>
        <v>0</v>
      </c>
    </row>
    <row r="540" spans="1:22" s="47" customFormat="1" ht="15" customHeight="1">
      <c r="A540" s="62">
        <v>534</v>
      </c>
      <c r="B540" s="123">
        <v>1</v>
      </c>
      <c r="C540" s="59" t="s">
        <v>858</v>
      </c>
      <c r="D540" s="59"/>
      <c r="E540" s="59" t="s">
        <v>354</v>
      </c>
      <c r="F540" s="59" t="s">
        <v>865</v>
      </c>
      <c r="G540" s="59" t="s">
        <v>866</v>
      </c>
      <c r="H540" s="59" t="s">
        <v>345</v>
      </c>
      <c r="I540" s="61">
        <v>12</v>
      </c>
      <c r="J540" s="168"/>
      <c r="K540" s="238" t="s">
        <v>86</v>
      </c>
      <c r="L540" s="161"/>
      <c r="M540" s="126">
        <v>100.64</v>
      </c>
      <c r="N540" s="162">
        <f t="shared" si="65"/>
        <v>16.73</v>
      </c>
      <c r="O540" s="163" t="str">
        <f t="shared" si="66"/>
        <v/>
      </c>
      <c r="P540" s="127">
        <f t="shared" si="67"/>
        <v>1207.68</v>
      </c>
      <c r="Q540" s="127" t="e">
        <f t="shared" si="70"/>
        <v>#VALUE!</v>
      </c>
      <c r="R540" s="127" t="e">
        <f t="shared" si="71"/>
        <v>#VALUE!</v>
      </c>
      <c r="S540" s="45" t="str">
        <f t="shared" si="68"/>
        <v>K</v>
      </c>
      <c r="T540" s="45">
        <f t="shared" si="72"/>
        <v>16.73</v>
      </c>
      <c r="U540" s="45">
        <f t="shared" si="69"/>
        <v>0</v>
      </c>
      <c r="V540" s="45">
        <f>IF(N540&lt;&gt;0,IF(N540=SVS,0,IF(N540=SVSg,0,IF(N540=Stundenverrechnungssatz!G581,0,IF(N540=Stundenverrechnungssatz!I581,0,IF(N540=Stundenverrechnungssatz!K581,0,IF(N540=Stundenverrechnungssatz!M581,0,1)))))))</f>
        <v>0</v>
      </c>
    </row>
    <row r="541" spans="1:22" s="47" customFormat="1" ht="15" customHeight="1">
      <c r="A541" s="123">
        <v>535</v>
      </c>
      <c r="B541" s="123">
        <v>1</v>
      </c>
      <c r="C541" s="59" t="s">
        <v>858</v>
      </c>
      <c r="D541" s="59"/>
      <c r="E541" s="59" t="s">
        <v>354</v>
      </c>
      <c r="F541" s="59" t="s">
        <v>867</v>
      </c>
      <c r="G541" s="59" t="s">
        <v>868</v>
      </c>
      <c r="H541" s="59" t="s">
        <v>869</v>
      </c>
      <c r="I541" s="61">
        <v>25.5</v>
      </c>
      <c r="J541" s="168"/>
      <c r="K541" s="238" t="s">
        <v>33</v>
      </c>
      <c r="L541" s="161"/>
      <c r="M541" s="126">
        <v>50.32</v>
      </c>
      <c r="N541" s="162">
        <f t="shared" si="65"/>
        <v>16.73</v>
      </c>
      <c r="O541" s="163" t="str">
        <f t="shared" si="66"/>
        <v/>
      </c>
      <c r="P541" s="127">
        <f t="shared" si="67"/>
        <v>1283.1600000000001</v>
      </c>
      <c r="Q541" s="127" t="e">
        <f t="shared" si="70"/>
        <v>#VALUE!</v>
      </c>
      <c r="R541" s="127" t="e">
        <f t="shared" si="71"/>
        <v>#VALUE!</v>
      </c>
      <c r="S541" s="45" t="str">
        <f t="shared" si="68"/>
        <v>A</v>
      </c>
      <c r="T541" s="45">
        <f t="shared" si="72"/>
        <v>16.73</v>
      </c>
      <c r="U541" s="45">
        <f t="shared" si="69"/>
        <v>0</v>
      </c>
      <c r="V541" s="45">
        <f>IF(N541&lt;&gt;0,IF(N541=SVS,0,IF(N541=SVSg,0,IF(N541=Stundenverrechnungssatz!G582,0,IF(N541=Stundenverrechnungssatz!I582,0,IF(N541=Stundenverrechnungssatz!K582,0,IF(N541=Stundenverrechnungssatz!M582,0,1)))))))</f>
        <v>0</v>
      </c>
    </row>
    <row r="542" spans="1:22" s="46" customFormat="1" ht="15" customHeight="1">
      <c r="A542" s="62">
        <v>536</v>
      </c>
      <c r="B542" s="123">
        <v>1</v>
      </c>
      <c r="C542" s="59" t="s">
        <v>858</v>
      </c>
      <c r="D542" s="59"/>
      <c r="E542" s="59" t="s">
        <v>354</v>
      </c>
      <c r="F542" s="59" t="s">
        <v>870</v>
      </c>
      <c r="G542" s="59" t="s">
        <v>871</v>
      </c>
      <c r="H542" s="59" t="s">
        <v>869</v>
      </c>
      <c r="I542" s="61">
        <v>12.91</v>
      </c>
      <c r="J542" s="168"/>
      <c r="K542" s="238" t="s">
        <v>33</v>
      </c>
      <c r="L542" s="161"/>
      <c r="M542" s="126">
        <v>50.32</v>
      </c>
      <c r="N542" s="162">
        <f t="shared" si="65"/>
        <v>16.73</v>
      </c>
      <c r="O542" s="163" t="str">
        <f t="shared" si="66"/>
        <v/>
      </c>
      <c r="P542" s="127">
        <f t="shared" si="67"/>
        <v>649.63120000000004</v>
      </c>
      <c r="Q542" s="127" t="e">
        <f t="shared" si="70"/>
        <v>#VALUE!</v>
      </c>
      <c r="R542" s="127" t="e">
        <f t="shared" si="71"/>
        <v>#VALUE!</v>
      </c>
      <c r="S542" s="45" t="str">
        <f t="shared" si="68"/>
        <v>A</v>
      </c>
      <c r="T542" s="45">
        <f t="shared" si="72"/>
        <v>16.73</v>
      </c>
      <c r="U542" s="45">
        <f t="shared" si="69"/>
        <v>0</v>
      </c>
      <c r="V542" s="45">
        <f>IF(N542&lt;&gt;0,IF(N542=SVS,0,IF(N542=SVSg,0,IF(N542=Stundenverrechnungssatz!G583,0,IF(N542=Stundenverrechnungssatz!I583,0,IF(N542=Stundenverrechnungssatz!K583,0,IF(N542=Stundenverrechnungssatz!M583,0,1)))))))</f>
        <v>0</v>
      </c>
    </row>
    <row r="543" spans="1:22" s="47" customFormat="1" ht="15" customHeight="1">
      <c r="A543" s="123">
        <v>537</v>
      </c>
      <c r="B543" s="123">
        <v>1</v>
      </c>
      <c r="C543" s="59" t="s">
        <v>858</v>
      </c>
      <c r="D543" s="59"/>
      <c r="E543" s="59" t="s">
        <v>354</v>
      </c>
      <c r="F543" s="59" t="s">
        <v>872</v>
      </c>
      <c r="G543" s="59" t="s">
        <v>873</v>
      </c>
      <c r="H543" s="59" t="s">
        <v>345</v>
      </c>
      <c r="I543" s="61">
        <v>14.44</v>
      </c>
      <c r="J543" s="168"/>
      <c r="K543" s="238" t="s">
        <v>95</v>
      </c>
      <c r="L543" s="161"/>
      <c r="M543" s="126">
        <v>1</v>
      </c>
      <c r="N543" s="162">
        <f t="shared" si="65"/>
        <v>16.73</v>
      </c>
      <c r="O543" s="163" t="str">
        <f t="shared" si="66"/>
        <v/>
      </c>
      <c r="P543" s="127">
        <f t="shared" si="67"/>
        <v>14.44</v>
      </c>
      <c r="Q543" s="127" t="e">
        <f t="shared" si="70"/>
        <v>#VALUE!</v>
      </c>
      <c r="R543" s="127" t="e">
        <f t="shared" si="71"/>
        <v>#VALUE!</v>
      </c>
      <c r="S543" s="45" t="str">
        <f t="shared" si="68"/>
        <v>T</v>
      </c>
      <c r="T543" s="45">
        <f t="shared" si="72"/>
        <v>16.73</v>
      </c>
      <c r="U543" s="45">
        <f t="shared" si="69"/>
        <v>0</v>
      </c>
      <c r="V543" s="45">
        <f>IF(N543&lt;&gt;0,IF(N543=SVS,0,IF(N543=SVSg,0,IF(N543=Stundenverrechnungssatz!G584,0,IF(N543=Stundenverrechnungssatz!I584,0,IF(N543=Stundenverrechnungssatz!K584,0,IF(N543=Stundenverrechnungssatz!M584,0,1)))))))</f>
        <v>0</v>
      </c>
    </row>
    <row r="544" spans="1:22" s="47" customFormat="1" ht="15" customHeight="1">
      <c r="A544" s="62">
        <v>538</v>
      </c>
      <c r="B544" s="123">
        <v>1</v>
      </c>
      <c r="C544" s="59" t="s">
        <v>858</v>
      </c>
      <c r="D544" s="59"/>
      <c r="E544" s="59" t="s">
        <v>354</v>
      </c>
      <c r="F544" s="59" t="s">
        <v>874</v>
      </c>
      <c r="G544" s="59" t="s">
        <v>856</v>
      </c>
      <c r="H544" s="59" t="s">
        <v>345</v>
      </c>
      <c r="I544" s="61">
        <v>5.68</v>
      </c>
      <c r="J544" s="168"/>
      <c r="K544" s="238" t="s">
        <v>92</v>
      </c>
      <c r="L544" s="161"/>
      <c r="M544" s="126">
        <v>12</v>
      </c>
      <c r="N544" s="162">
        <f t="shared" si="65"/>
        <v>16.73</v>
      </c>
      <c r="O544" s="163" t="str">
        <f t="shared" si="66"/>
        <v/>
      </c>
      <c r="P544" s="127">
        <f t="shared" si="67"/>
        <v>68.16</v>
      </c>
      <c r="Q544" s="127" t="e">
        <f t="shared" si="70"/>
        <v>#VALUE!</v>
      </c>
      <c r="R544" s="127" t="e">
        <f t="shared" si="71"/>
        <v>#VALUE!</v>
      </c>
      <c r="S544" s="45" t="str">
        <f t="shared" si="68"/>
        <v>T</v>
      </c>
      <c r="T544" s="45">
        <f t="shared" si="72"/>
        <v>16.73</v>
      </c>
      <c r="U544" s="45">
        <f t="shared" si="69"/>
        <v>0</v>
      </c>
      <c r="V544" s="45">
        <f>IF(N544&lt;&gt;0,IF(N544=SVS,0,IF(N544=SVSg,0,IF(N544=Stundenverrechnungssatz!G585,0,IF(N544=Stundenverrechnungssatz!I585,0,IF(N544=Stundenverrechnungssatz!K585,0,IF(N544=Stundenverrechnungssatz!M585,0,1)))))))</f>
        <v>0</v>
      </c>
    </row>
    <row r="545" spans="1:22" s="47" customFormat="1" ht="15" customHeight="1">
      <c r="A545" s="123">
        <v>539</v>
      </c>
      <c r="B545" s="123">
        <v>1</v>
      </c>
      <c r="C545" s="59" t="s">
        <v>858</v>
      </c>
      <c r="D545" s="59"/>
      <c r="E545" s="59" t="s">
        <v>354</v>
      </c>
      <c r="F545" s="59" t="s">
        <v>875</v>
      </c>
      <c r="G545" s="59" t="s">
        <v>876</v>
      </c>
      <c r="H545" s="59" t="s">
        <v>345</v>
      </c>
      <c r="I545" s="61">
        <v>7.39</v>
      </c>
      <c r="J545" s="168"/>
      <c r="K545" s="238" t="s">
        <v>55</v>
      </c>
      <c r="L545" s="161"/>
      <c r="M545" s="126">
        <v>2</v>
      </c>
      <c r="N545" s="162">
        <f t="shared" si="65"/>
        <v>16.73</v>
      </c>
      <c r="O545" s="163" t="str">
        <f t="shared" si="66"/>
        <v/>
      </c>
      <c r="P545" s="127">
        <f t="shared" si="67"/>
        <v>14.78</v>
      </c>
      <c r="Q545" s="127" t="e">
        <f t="shared" si="70"/>
        <v>#VALUE!</v>
      </c>
      <c r="R545" s="127" t="e">
        <f t="shared" si="71"/>
        <v>#VALUE!</v>
      </c>
      <c r="S545" s="45" t="str">
        <f t="shared" si="68"/>
        <v>A</v>
      </c>
      <c r="T545" s="45">
        <f t="shared" si="72"/>
        <v>16.73</v>
      </c>
      <c r="U545" s="45">
        <f t="shared" si="69"/>
        <v>0</v>
      </c>
      <c r="V545" s="45">
        <f>IF(N545&lt;&gt;0,IF(N545=SVS,0,IF(N545=SVSg,0,IF(N545=Stundenverrechnungssatz!G586,0,IF(N545=Stundenverrechnungssatz!I586,0,IF(N545=Stundenverrechnungssatz!K586,0,IF(N545=Stundenverrechnungssatz!M586,0,1)))))))</f>
        <v>0</v>
      </c>
    </row>
    <row r="546" spans="1:22" s="47" customFormat="1" ht="15" customHeight="1">
      <c r="A546" s="62">
        <v>540</v>
      </c>
      <c r="B546" s="123">
        <v>1</v>
      </c>
      <c r="C546" s="59" t="s">
        <v>858</v>
      </c>
      <c r="D546" s="59"/>
      <c r="E546" s="59" t="s">
        <v>354</v>
      </c>
      <c r="F546" s="59" t="s">
        <v>877</v>
      </c>
      <c r="G546" s="59" t="s">
        <v>878</v>
      </c>
      <c r="H546" s="59" t="s">
        <v>345</v>
      </c>
      <c r="I546" s="61">
        <v>20</v>
      </c>
      <c r="J546" s="168"/>
      <c r="K546" s="238" t="s">
        <v>77</v>
      </c>
      <c r="L546" s="161"/>
      <c r="M546" s="126">
        <v>50.32</v>
      </c>
      <c r="N546" s="162">
        <f t="shared" si="65"/>
        <v>16.73</v>
      </c>
      <c r="O546" s="163" t="str">
        <f t="shared" si="66"/>
        <v/>
      </c>
      <c r="P546" s="127">
        <f t="shared" si="67"/>
        <v>1006.4</v>
      </c>
      <c r="Q546" s="127" t="e">
        <f t="shared" si="70"/>
        <v>#VALUE!</v>
      </c>
      <c r="R546" s="127" t="e">
        <f t="shared" si="71"/>
        <v>#VALUE!</v>
      </c>
      <c r="S546" s="45" t="str">
        <f t="shared" si="68"/>
        <v>F</v>
      </c>
      <c r="T546" s="45">
        <f t="shared" si="72"/>
        <v>16.73</v>
      </c>
      <c r="U546" s="45">
        <f t="shared" si="69"/>
        <v>0</v>
      </c>
      <c r="V546" s="45">
        <f>IF(N546&lt;&gt;0,IF(N546=SVS,0,IF(N546=SVSg,0,IF(N546=Stundenverrechnungssatz!G587,0,IF(N546=Stundenverrechnungssatz!I587,0,IF(N546=Stundenverrechnungssatz!K587,0,IF(N546=Stundenverrechnungssatz!M587,0,1)))))))</f>
        <v>0</v>
      </c>
    </row>
    <row r="547" spans="1:22" s="46" customFormat="1" ht="15" customHeight="1">
      <c r="A547" s="123">
        <v>1121</v>
      </c>
      <c r="B547" s="123">
        <v>1</v>
      </c>
      <c r="C547" s="58" t="s">
        <v>895</v>
      </c>
      <c r="D547" s="58"/>
      <c r="E547" s="58" t="s">
        <v>354</v>
      </c>
      <c r="F547" s="55" t="s">
        <v>290</v>
      </c>
      <c r="G547" s="58" t="s">
        <v>896</v>
      </c>
      <c r="H547" s="63" t="s">
        <v>349</v>
      </c>
      <c r="I547" s="57">
        <v>1.78</v>
      </c>
      <c r="J547" s="171"/>
      <c r="K547" s="238" t="s">
        <v>76</v>
      </c>
      <c r="L547" s="161"/>
      <c r="M547" s="126">
        <v>100.64</v>
      </c>
      <c r="N547" s="162">
        <f t="shared" ref="N547:N582" si="73">SVS</f>
        <v>16.73</v>
      </c>
      <c r="O547" s="163" t="str">
        <f t="shared" ref="O547:O578" si="74">IF(VLOOKUP(K547,Vorgaben,4,FALSE)=0,"",VLOOKUP(K547,Vorgaben,4,FALSE))</f>
        <v/>
      </c>
      <c r="P547" s="127">
        <f t="shared" ref="P547:P578" si="75">I547*M547</f>
        <v>179.13920000000002</v>
      </c>
      <c r="Q547" s="127" t="e">
        <f t="shared" ref="Q547:Q583" si="76">P547/O547</f>
        <v>#VALUE!</v>
      </c>
      <c r="R547" s="127" t="e">
        <f t="shared" ref="R547:R583" si="77">Q547*N547</f>
        <v>#VALUE!</v>
      </c>
      <c r="S547" s="45" t="str">
        <f t="shared" ref="S547:S578" si="78">LEFT(K547,1)</f>
        <v>F</v>
      </c>
      <c r="T547" s="45">
        <f t="shared" ref="T547:T583" si="79">IF(N547=SVS,N547,"")</f>
        <v>16.73</v>
      </c>
      <c r="U547" s="45">
        <f t="shared" ref="U547:U578" si="80">IF(J547="x",I547,0)</f>
        <v>0</v>
      </c>
      <c r="V547" s="45">
        <f>IF(N547&lt;&gt;0,IF(N547=SVS,0,IF(N547=SVSg,0,IF(N547=Stundenverrechnungssatz!G1168,0,IF(N547=Stundenverrechnungssatz!I1168,0,IF(N547=Stundenverrechnungssatz!K1168,0,IF(N547=Stundenverrechnungssatz!M1168,0,1)))))))</f>
        <v>0</v>
      </c>
    </row>
    <row r="548" spans="1:22" s="46" customFormat="1" ht="15" customHeight="1">
      <c r="A548" s="62">
        <v>1122</v>
      </c>
      <c r="B548" s="123">
        <v>1</v>
      </c>
      <c r="C548" s="58" t="s">
        <v>895</v>
      </c>
      <c r="D548" s="58"/>
      <c r="E548" s="58" t="s">
        <v>354</v>
      </c>
      <c r="F548" s="55" t="s">
        <v>578</v>
      </c>
      <c r="G548" s="58" t="s">
        <v>565</v>
      </c>
      <c r="H548" s="63" t="s">
        <v>349</v>
      </c>
      <c r="I548" s="57">
        <v>7.9</v>
      </c>
      <c r="J548" s="171"/>
      <c r="K548" s="238" t="s">
        <v>68</v>
      </c>
      <c r="L548" s="161"/>
      <c r="M548" s="126">
        <v>150.96</v>
      </c>
      <c r="N548" s="162">
        <f t="shared" si="73"/>
        <v>16.73</v>
      </c>
      <c r="O548" s="163" t="str">
        <f t="shared" si="74"/>
        <v/>
      </c>
      <c r="P548" s="127">
        <f t="shared" si="75"/>
        <v>1192.5840000000001</v>
      </c>
      <c r="Q548" s="127" t="e">
        <f t="shared" si="76"/>
        <v>#VALUE!</v>
      </c>
      <c r="R548" s="127" t="e">
        <f t="shared" si="77"/>
        <v>#VALUE!</v>
      </c>
      <c r="S548" s="45" t="str">
        <f t="shared" si="78"/>
        <v>E</v>
      </c>
      <c r="T548" s="45">
        <f t="shared" si="79"/>
        <v>16.73</v>
      </c>
      <c r="U548" s="45">
        <f t="shared" si="80"/>
        <v>0</v>
      </c>
      <c r="V548" s="45">
        <f>IF(N548&lt;&gt;0,IF(N548=SVS,0,IF(N548=SVSg,0,IF(N548=Stundenverrechnungssatz!G1169,0,IF(N548=Stundenverrechnungssatz!I1169,0,IF(N548=Stundenverrechnungssatz!K1169,0,IF(N548=Stundenverrechnungssatz!M1169,0,1)))))))</f>
        <v>0</v>
      </c>
    </row>
    <row r="549" spans="1:22" s="46" customFormat="1" ht="15" customHeight="1">
      <c r="A549" s="123">
        <v>1123</v>
      </c>
      <c r="B549" s="123">
        <v>1</v>
      </c>
      <c r="C549" s="58" t="s">
        <v>895</v>
      </c>
      <c r="D549" s="58"/>
      <c r="E549" s="58" t="s">
        <v>354</v>
      </c>
      <c r="F549" s="55" t="s">
        <v>569</v>
      </c>
      <c r="G549" s="58" t="s">
        <v>352</v>
      </c>
      <c r="H549" s="63" t="s">
        <v>897</v>
      </c>
      <c r="I549" s="57">
        <v>4.0599999999999996</v>
      </c>
      <c r="J549" s="168"/>
      <c r="K549" s="238" t="s">
        <v>68</v>
      </c>
      <c r="L549" s="161"/>
      <c r="M549" s="126">
        <v>150.96</v>
      </c>
      <c r="N549" s="162">
        <f t="shared" si="73"/>
        <v>16.73</v>
      </c>
      <c r="O549" s="163" t="str">
        <f t="shared" si="74"/>
        <v/>
      </c>
      <c r="P549" s="127">
        <f t="shared" si="75"/>
        <v>612.89760000000001</v>
      </c>
      <c r="Q549" s="127" t="e">
        <f t="shared" si="76"/>
        <v>#VALUE!</v>
      </c>
      <c r="R549" s="127" t="e">
        <f t="shared" si="77"/>
        <v>#VALUE!</v>
      </c>
      <c r="S549" s="45" t="str">
        <f t="shared" si="78"/>
        <v>E</v>
      </c>
      <c r="T549" s="45">
        <f t="shared" si="79"/>
        <v>16.73</v>
      </c>
      <c r="U549" s="45">
        <f t="shared" si="80"/>
        <v>0</v>
      </c>
      <c r="V549" s="45">
        <f>IF(N549&lt;&gt;0,IF(N549=SVS,0,IF(N549=SVSg,0,IF(N549=Stundenverrechnungssatz!G1170,0,IF(N549=Stundenverrechnungssatz!I1170,0,IF(N549=Stundenverrechnungssatz!K1170,0,IF(N549=Stundenverrechnungssatz!M1170,0,1)))))))</f>
        <v>0</v>
      </c>
    </row>
    <row r="550" spans="1:22" s="46" customFormat="1" ht="15" customHeight="1">
      <c r="A550" s="62">
        <v>1124</v>
      </c>
      <c r="B550" s="123">
        <v>1</v>
      </c>
      <c r="C550" s="58" t="s">
        <v>895</v>
      </c>
      <c r="D550" s="58"/>
      <c r="E550" s="58" t="s">
        <v>354</v>
      </c>
      <c r="F550" s="55" t="s">
        <v>279</v>
      </c>
      <c r="G550" s="58" t="s">
        <v>898</v>
      </c>
      <c r="H550" s="63" t="s">
        <v>349</v>
      </c>
      <c r="I550" s="57">
        <v>11.35</v>
      </c>
      <c r="J550" s="171"/>
      <c r="K550" s="238" t="s">
        <v>60</v>
      </c>
      <c r="L550" s="161" t="s">
        <v>1034</v>
      </c>
      <c r="M550" s="126">
        <v>301.93</v>
      </c>
      <c r="N550" s="162">
        <f>Stundenverrechnungssatz!$K$48</f>
        <v>17.66</v>
      </c>
      <c r="O550" s="163" t="str">
        <f t="shared" si="74"/>
        <v/>
      </c>
      <c r="P550" s="127">
        <f t="shared" si="75"/>
        <v>3426.9054999999998</v>
      </c>
      <c r="Q550" s="127" t="e">
        <f t="shared" si="76"/>
        <v>#VALUE!</v>
      </c>
      <c r="R550" s="127" t="e">
        <f t="shared" si="77"/>
        <v>#VALUE!</v>
      </c>
      <c r="S550" s="45" t="str">
        <f t="shared" si="78"/>
        <v>C</v>
      </c>
      <c r="T550" s="45" t="str">
        <f t="shared" si="79"/>
        <v/>
      </c>
      <c r="U550" s="45">
        <f t="shared" si="80"/>
        <v>0</v>
      </c>
      <c r="V550" s="45">
        <f>IF(N550&lt;&gt;0,IF(N550=SVS,0,IF(N550=SVSg,0,IF(N550=Stundenverrechnungssatz!G1171,0,IF(N550=Stundenverrechnungssatz!I1171,0,IF(N550=Stundenverrechnungssatz!K1171,0,IF(N550=Stundenverrechnungssatz!M1171,0,1)))))))</f>
        <v>1</v>
      </c>
    </row>
    <row r="551" spans="1:22" s="46" customFormat="1" ht="15" customHeight="1">
      <c r="A551" s="123">
        <v>1125</v>
      </c>
      <c r="B551" s="123">
        <v>1</v>
      </c>
      <c r="C551" s="58" t="s">
        <v>895</v>
      </c>
      <c r="D551" s="58"/>
      <c r="E551" s="58" t="s">
        <v>354</v>
      </c>
      <c r="F551" s="55" t="s">
        <v>288</v>
      </c>
      <c r="G551" s="58" t="s">
        <v>899</v>
      </c>
      <c r="H551" s="63" t="s">
        <v>349</v>
      </c>
      <c r="I551" s="57">
        <v>12</v>
      </c>
      <c r="J551" s="171"/>
      <c r="K551" s="238" t="s">
        <v>60</v>
      </c>
      <c r="L551" s="161" t="s">
        <v>1034</v>
      </c>
      <c r="M551" s="126">
        <v>301.93</v>
      </c>
      <c r="N551" s="162">
        <f>Stundenverrechnungssatz!$K$48</f>
        <v>17.66</v>
      </c>
      <c r="O551" s="163" t="str">
        <f t="shared" si="74"/>
        <v/>
      </c>
      <c r="P551" s="127">
        <f t="shared" si="75"/>
        <v>3623.16</v>
      </c>
      <c r="Q551" s="127" t="e">
        <f t="shared" si="76"/>
        <v>#VALUE!</v>
      </c>
      <c r="R551" s="127" t="e">
        <f t="shared" si="77"/>
        <v>#VALUE!</v>
      </c>
      <c r="S551" s="45" t="str">
        <f t="shared" si="78"/>
        <v>C</v>
      </c>
      <c r="T551" s="45" t="str">
        <f t="shared" si="79"/>
        <v/>
      </c>
      <c r="U551" s="45">
        <f t="shared" si="80"/>
        <v>0</v>
      </c>
      <c r="V551" s="45">
        <f>IF(N551&lt;&gt;0,IF(N551=SVS,0,IF(N551=SVSg,0,IF(N551=Stundenverrechnungssatz!G1172,0,IF(N551=Stundenverrechnungssatz!I1172,0,IF(N551=Stundenverrechnungssatz!K1172,0,IF(N551=Stundenverrechnungssatz!M1172,0,1)))))))</f>
        <v>1</v>
      </c>
    </row>
    <row r="552" spans="1:22" s="46" customFormat="1" ht="15" customHeight="1">
      <c r="A552" s="62">
        <v>1126</v>
      </c>
      <c r="B552" s="123">
        <v>1</v>
      </c>
      <c r="C552" s="58" t="s">
        <v>895</v>
      </c>
      <c r="D552" s="58"/>
      <c r="E552" s="58" t="s">
        <v>354</v>
      </c>
      <c r="F552" s="55" t="s">
        <v>285</v>
      </c>
      <c r="G552" s="58" t="s">
        <v>900</v>
      </c>
      <c r="H552" s="63" t="s">
        <v>349</v>
      </c>
      <c r="I552" s="57">
        <v>13.13</v>
      </c>
      <c r="J552" s="168"/>
      <c r="K552" s="238" t="s">
        <v>60</v>
      </c>
      <c r="L552" s="161" t="s">
        <v>1034</v>
      </c>
      <c r="M552" s="126">
        <v>301.93</v>
      </c>
      <c r="N552" s="162">
        <f>Stundenverrechnungssatz!$K$48</f>
        <v>17.66</v>
      </c>
      <c r="O552" s="163" t="str">
        <f t="shared" si="74"/>
        <v/>
      </c>
      <c r="P552" s="127">
        <f t="shared" si="75"/>
        <v>3964.3409000000001</v>
      </c>
      <c r="Q552" s="127" t="e">
        <f t="shared" si="76"/>
        <v>#VALUE!</v>
      </c>
      <c r="R552" s="127" t="e">
        <f t="shared" si="77"/>
        <v>#VALUE!</v>
      </c>
      <c r="S552" s="45" t="str">
        <f t="shared" si="78"/>
        <v>C</v>
      </c>
      <c r="T552" s="45" t="str">
        <f t="shared" si="79"/>
        <v/>
      </c>
      <c r="U552" s="45">
        <f t="shared" si="80"/>
        <v>0</v>
      </c>
      <c r="V552" s="45">
        <f>IF(N552&lt;&gt;0,IF(N552=SVS,0,IF(N552=SVSg,0,IF(N552=Stundenverrechnungssatz!G1173,0,IF(N552=Stundenverrechnungssatz!I1173,0,IF(N552=Stundenverrechnungssatz!K1173,0,IF(N552=Stundenverrechnungssatz!M1173,0,1)))))))</f>
        <v>1</v>
      </c>
    </row>
    <row r="553" spans="1:22" s="46" customFormat="1" ht="15" customHeight="1">
      <c r="A553" s="123">
        <v>1127</v>
      </c>
      <c r="B553" s="123">
        <v>1</v>
      </c>
      <c r="C553" s="58" t="s">
        <v>895</v>
      </c>
      <c r="D553" s="58"/>
      <c r="E553" s="58" t="s">
        <v>354</v>
      </c>
      <c r="F553" s="55" t="s">
        <v>282</v>
      </c>
      <c r="G553" s="58" t="s">
        <v>901</v>
      </c>
      <c r="H553" s="63" t="s">
        <v>349</v>
      </c>
      <c r="I553" s="57">
        <v>5.05</v>
      </c>
      <c r="J553" s="171"/>
      <c r="K553" s="238" t="s">
        <v>60</v>
      </c>
      <c r="L553" s="161" t="s">
        <v>1034</v>
      </c>
      <c r="M553" s="126">
        <v>301.93</v>
      </c>
      <c r="N553" s="162">
        <f>Stundenverrechnungssatz!$K$48</f>
        <v>17.66</v>
      </c>
      <c r="O553" s="163" t="str">
        <f t="shared" si="74"/>
        <v/>
      </c>
      <c r="P553" s="127">
        <f t="shared" si="75"/>
        <v>1524.7465</v>
      </c>
      <c r="Q553" s="127" t="e">
        <f t="shared" si="76"/>
        <v>#VALUE!</v>
      </c>
      <c r="R553" s="127" t="e">
        <f t="shared" si="77"/>
        <v>#VALUE!</v>
      </c>
      <c r="S553" s="45" t="str">
        <f t="shared" si="78"/>
        <v>C</v>
      </c>
      <c r="T553" s="45" t="str">
        <f t="shared" si="79"/>
        <v/>
      </c>
      <c r="U553" s="45">
        <f t="shared" si="80"/>
        <v>0</v>
      </c>
      <c r="V553" s="45">
        <f>IF(N553&lt;&gt;0,IF(N553=SVS,0,IF(N553=SVSg,0,IF(N553=Stundenverrechnungssatz!G1174,0,IF(N553=Stundenverrechnungssatz!I1174,0,IF(N553=Stundenverrechnungssatz!K1174,0,IF(N553=Stundenverrechnungssatz!M1174,0,1)))))))</f>
        <v>1</v>
      </c>
    </row>
    <row r="554" spans="1:22" s="46" customFormat="1" ht="15" customHeight="1">
      <c r="A554" s="62">
        <v>1124</v>
      </c>
      <c r="B554" s="123">
        <v>1</v>
      </c>
      <c r="C554" s="58" t="s">
        <v>895</v>
      </c>
      <c r="D554" s="58"/>
      <c r="E554" s="58" t="s">
        <v>354</v>
      </c>
      <c r="F554" s="55" t="s">
        <v>279</v>
      </c>
      <c r="G554" s="58" t="s">
        <v>898</v>
      </c>
      <c r="H554" s="63" t="s">
        <v>349</v>
      </c>
      <c r="I554" s="57">
        <v>11.35</v>
      </c>
      <c r="J554" s="171"/>
      <c r="K554" s="238" t="s">
        <v>63</v>
      </c>
      <c r="L554" s="161" t="s">
        <v>1035</v>
      </c>
      <c r="M554" s="126">
        <v>50.32</v>
      </c>
      <c r="N554" s="162">
        <f>Stundenverrechnungssatz!$K$51</f>
        <v>17.66</v>
      </c>
      <c r="O554" s="163" t="str">
        <f t="shared" si="74"/>
        <v/>
      </c>
      <c r="P554" s="127">
        <f t="shared" si="75"/>
        <v>571.13199999999995</v>
      </c>
      <c r="Q554" s="127" t="e">
        <f t="shared" ref="Q554:Q557" si="81">P554/O554</f>
        <v>#VALUE!</v>
      </c>
      <c r="R554" s="127" t="e">
        <f t="shared" ref="R554:R557" si="82">Q554*N554</f>
        <v>#VALUE!</v>
      </c>
      <c r="S554" s="45" t="str">
        <f t="shared" si="78"/>
        <v>C</v>
      </c>
      <c r="T554" s="45" t="str">
        <f t="shared" ref="T554:T557" si="83">IF(N554=SVS,N554,"")</f>
        <v/>
      </c>
      <c r="U554" s="45">
        <f t="shared" si="80"/>
        <v>0</v>
      </c>
      <c r="V554" s="45">
        <f>IF(N554&lt;&gt;0,IF(N554=SVS,0,IF(N554=SVSg,0,IF(N554=Stundenverrechnungssatz!G1175,0,IF(N554=Stundenverrechnungssatz!I1175,0,IF(N554=Stundenverrechnungssatz!K1175,0,IF(N554=Stundenverrechnungssatz!M1175,0,1)))))))</f>
        <v>1</v>
      </c>
    </row>
    <row r="555" spans="1:22" s="46" customFormat="1" ht="15" customHeight="1">
      <c r="A555" s="123">
        <v>1125</v>
      </c>
      <c r="B555" s="123">
        <v>1</v>
      </c>
      <c r="C555" s="58" t="s">
        <v>895</v>
      </c>
      <c r="D555" s="58"/>
      <c r="E555" s="58" t="s">
        <v>354</v>
      </c>
      <c r="F555" s="55" t="s">
        <v>288</v>
      </c>
      <c r="G555" s="58" t="s">
        <v>899</v>
      </c>
      <c r="H555" s="63" t="s">
        <v>349</v>
      </c>
      <c r="I555" s="57">
        <v>12</v>
      </c>
      <c r="J555" s="171"/>
      <c r="K555" s="238" t="s">
        <v>63</v>
      </c>
      <c r="L555" s="161" t="s">
        <v>1035</v>
      </c>
      <c r="M555" s="126">
        <v>50.32</v>
      </c>
      <c r="N555" s="162">
        <f>Stundenverrechnungssatz!$K$51</f>
        <v>17.66</v>
      </c>
      <c r="O555" s="163" t="str">
        <f t="shared" si="74"/>
        <v/>
      </c>
      <c r="P555" s="127">
        <f t="shared" si="75"/>
        <v>603.84</v>
      </c>
      <c r="Q555" s="127" t="e">
        <f t="shared" si="81"/>
        <v>#VALUE!</v>
      </c>
      <c r="R555" s="127" t="e">
        <f t="shared" si="82"/>
        <v>#VALUE!</v>
      </c>
      <c r="S555" s="45" t="str">
        <f t="shared" si="78"/>
        <v>C</v>
      </c>
      <c r="T555" s="45" t="str">
        <f t="shared" si="83"/>
        <v/>
      </c>
      <c r="U555" s="45">
        <f t="shared" si="80"/>
        <v>0</v>
      </c>
      <c r="V555" s="45">
        <f>IF(N555&lt;&gt;0,IF(N555=SVS,0,IF(N555=SVSg,0,IF(N555=Stundenverrechnungssatz!G1176,0,IF(N555=Stundenverrechnungssatz!I1176,0,IF(N555=Stundenverrechnungssatz!K1176,0,IF(N555=Stundenverrechnungssatz!M1176,0,1)))))))</f>
        <v>1</v>
      </c>
    </row>
    <row r="556" spans="1:22" s="46" customFormat="1" ht="15" customHeight="1">
      <c r="A556" s="62">
        <v>1126</v>
      </c>
      <c r="B556" s="123">
        <v>1</v>
      </c>
      <c r="C556" s="58" t="s">
        <v>895</v>
      </c>
      <c r="D556" s="58"/>
      <c r="E556" s="58" t="s">
        <v>354</v>
      </c>
      <c r="F556" s="55" t="s">
        <v>285</v>
      </c>
      <c r="G556" s="58" t="s">
        <v>900</v>
      </c>
      <c r="H556" s="63" t="s">
        <v>349</v>
      </c>
      <c r="I556" s="57">
        <v>13.13</v>
      </c>
      <c r="J556" s="168"/>
      <c r="K556" s="238" t="s">
        <v>63</v>
      </c>
      <c r="L556" s="161" t="s">
        <v>1035</v>
      </c>
      <c r="M556" s="126">
        <v>50.32</v>
      </c>
      <c r="N556" s="162">
        <f>Stundenverrechnungssatz!$K$51</f>
        <v>17.66</v>
      </c>
      <c r="O556" s="163" t="str">
        <f t="shared" si="74"/>
        <v/>
      </c>
      <c r="P556" s="127">
        <f t="shared" si="75"/>
        <v>660.7016000000001</v>
      </c>
      <c r="Q556" s="127" t="e">
        <f t="shared" si="81"/>
        <v>#VALUE!</v>
      </c>
      <c r="R556" s="127" t="e">
        <f t="shared" si="82"/>
        <v>#VALUE!</v>
      </c>
      <c r="S556" s="45" t="str">
        <f t="shared" si="78"/>
        <v>C</v>
      </c>
      <c r="T556" s="45" t="str">
        <f t="shared" si="83"/>
        <v/>
      </c>
      <c r="U556" s="45">
        <f t="shared" si="80"/>
        <v>0</v>
      </c>
      <c r="V556" s="45">
        <f>IF(N556&lt;&gt;0,IF(N556=SVS,0,IF(N556=SVSg,0,IF(N556=Stundenverrechnungssatz!G1177,0,IF(N556=Stundenverrechnungssatz!I1177,0,IF(N556=Stundenverrechnungssatz!K1177,0,IF(N556=Stundenverrechnungssatz!M1177,0,1)))))))</f>
        <v>1</v>
      </c>
    </row>
    <row r="557" spans="1:22" s="46" customFormat="1" ht="15" customHeight="1">
      <c r="A557" s="123">
        <v>1127</v>
      </c>
      <c r="B557" s="123">
        <v>1</v>
      </c>
      <c r="C557" s="58" t="s">
        <v>895</v>
      </c>
      <c r="D557" s="58"/>
      <c r="E557" s="58" t="s">
        <v>354</v>
      </c>
      <c r="F557" s="55" t="s">
        <v>282</v>
      </c>
      <c r="G557" s="58" t="s">
        <v>901</v>
      </c>
      <c r="H557" s="63" t="s">
        <v>349</v>
      </c>
      <c r="I557" s="57">
        <v>5.05</v>
      </c>
      <c r="J557" s="171"/>
      <c r="K557" s="238" t="s">
        <v>63</v>
      </c>
      <c r="L557" s="161" t="s">
        <v>1035</v>
      </c>
      <c r="M557" s="126">
        <v>50.32</v>
      </c>
      <c r="N557" s="162">
        <f>Stundenverrechnungssatz!$K$51</f>
        <v>17.66</v>
      </c>
      <c r="O557" s="163" t="str">
        <f t="shared" si="74"/>
        <v/>
      </c>
      <c r="P557" s="127">
        <f t="shared" si="75"/>
        <v>254.11599999999999</v>
      </c>
      <c r="Q557" s="127" t="e">
        <f t="shared" si="81"/>
        <v>#VALUE!</v>
      </c>
      <c r="R557" s="127" t="e">
        <f t="shared" si="82"/>
        <v>#VALUE!</v>
      </c>
      <c r="S557" s="45" t="str">
        <f t="shared" si="78"/>
        <v>C</v>
      </c>
      <c r="T557" s="45" t="str">
        <f t="shared" si="83"/>
        <v/>
      </c>
      <c r="U557" s="45">
        <f t="shared" si="80"/>
        <v>0</v>
      </c>
      <c r="V557" s="45">
        <f>IF(N557&lt;&gt;0,IF(N557=SVS,0,IF(N557=SVSg,0,IF(N557=Stundenverrechnungssatz!G1178,0,IF(N557=Stundenverrechnungssatz!I1178,0,IF(N557=Stundenverrechnungssatz!K1178,0,IF(N557=Stundenverrechnungssatz!M1178,0,1)))))))</f>
        <v>1</v>
      </c>
    </row>
    <row r="558" spans="1:22" s="46" customFormat="1" ht="15" customHeight="1">
      <c r="A558" s="62">
        <v>1128</v>
      </c>
      <c r="B558" s="123">
        <v>1</v>
      </c>
      <c r="C558" s="58" t="s">
        <v>895</v>
      </c>
      <c r="D558" s="58"/>
      <c r="E558" s="58" t="s">
        <v>354</v>
      </c>
      <c r="F558" s="55" t="s">
        <v>276</v>
      </c>
      <c r="G558" s="58" t="s">
        <v>902</v>
      </c>
      <c r="H558" s="63" t="s">
        <v>349</v>
      </c>
      <c r="I558" s="57">
        <v>3.53</v>
      </c>
      <c r="J558" s="171"/>
      <c r="K558" s="238" t="s">
        <v>36</v>
      </c>
      <c r="L558" s="161"/>
      <c r="M558" s="126">
        <v>0</v>
      </c>
      <c r="N558" s="162">
        <f t="shared" si="73"/>
        <v>16.73</v>
      </c>
      <c r="O558" s="163">
        <f t="shared" si="74"/>
        <v>1.0000000000000001E-5</v>
      </c>
      <c r="P558" s="127">
        <f t="shared" si="75"/>
        <v>0</v>
      </c>
      <c r="Q558" s="127">
        <f t="shared" si="76"/>
        <v>0</v>
      </c>
      <c r="R558" s="127">
        <f t="shared" si="77"/>
        <v>0</v>
      </c>
      <c r="S558" s="45" t="str">
        <f t="shared" si="78"/>
        <v>N</v>
      </c>
      <c r="T558" s="45">
        <f t="shared" si="79"/>
        <v>16.73</v>
      </c>
      <c r="U558" s="45">
        <f t="shared" si="80"/>
        <v>0</v>
      </c>
      <c r="V558" s="45">
        <f>IF(N558&lt;&gt;0,IF(N558=SVS,0,IF(N558=SVSg,0,IF(N558=Stundenverrechnungssatz!G1175,0,IF(N558=Stundenverrechnungssatz!I1175,0,IF(N558=Stundenverrechnungssatz!K1175,0,IF(N558=Stundenverrechnungssatz!M1175,0,1)))))))</f>
        <v>0</v>
      </c>
    </row>
    <row r="559" spans="1:22" s="46" customFormat="1" ht="15" customHeight="1">
      <c r="A559" s="123">
        <v>1129</v>
      </c>
      <c r="B559" s="123">
        <v>1</v>
      </c>
      <c r="C559" s="58" t="s">
        <v>895</v>
      </c>
      <c r="D559" s="58"/>
      <c r="E559" s="58" t="s">
        <v>354</v>
      </c>
      <c r="F559" s="55" t="s">
        <v>887</v>
      </c>
      <c r="G559" s="58" t="s">
        <v>903</v>
      </c>
      <c r="H559" s="63" t="s">
        <v>557</v>
      </c>
      <c r="I559" s="57">
        <v>6.15</v>
      </c>
      <c r="J559" s="171"/>
      <c r="K559" s="238" t="s">
        <v>36</v>
      </c>
      <c r="L559" s="161"/>
      <c r="M559" s="126">
        <v>0</v>
      </c>
      <c r="N559" s="162">
        <f t="shared" si="73"/>
        <v>16.73</v>
      </c>
      <c r="O559" s="163">
        <f t="shared" si="74"/>
        <v>1.0000000000000001E-5</v>
      </c>
      <c r="P559" s="127">
        <f t="shared" si="75"/>
        <v>0</v>
      </c>
      <c r="Q559" s="127">
        <f t="shared" si="76"/>
        <v>0</v>
      </c>
      <c r="R559" s="127">
        <f t="shared" si="77"/>
        <v>0</v>
      </c>
      <c r="S559" s="45" t="str">
        <f t="shared" si="78"/>
        <v>N</v>
      </c>
      <c r="T559" s="45">
        <f t="shared" si="79"/>
        <v>16.73</v>
      </c>
      <c r="U559" s="45">
        <f t="shared" si="80"/>
        <v>0</v>
      </c>
      <c r="V559" s="45">
        <f>IF(N559&lt;&gt;0,IF(N559=SVS,0,IF(N559=SVSg,0,IF(N559=Stundenverrechnungssatz!G1176,0,IF(N559=Stundenverrechnungssatz!I1176,0,IF(N559=Stundenverrechnungssatz!K1176,0,IF(N559=Stundenverrechnungssatz!M1176,0,1)))))))</f>
        <v>0</v>
      </c>
    </row>
    <row r="560" spans="1:22" s="46" customFormat="1" ht="15" customHeight="1">
      <c r="A560" s="62">
        <v>1130</v>
      </c>
      <c r="B560" s="123">
        <v>1</v>
      </c>
      <c r="C560" s="58" t="s">
        <v>895</v>
      </c>
      <c r="D560" s="58"/>
      <c r="E560" s="58" t="s">
        <v>354</v>
      </c>
      <c r="F560" s="55" t="s">
        <v>889</v>
      </c>
      <c r="G560" s="58" t="s">
        <v>904</v>
      </c>
      <c r="H560" s="63" t="s">
        <v>349</v>
      </c>
      <c r="I560" s="57">
        <v>51.89</v>
      </c>
      <c r="J560" s="171"/>
      <c r="K560" s="238" t="s">
        <v>36</v>
      </c>
      <c r="L560" s="161"/>
      <c r="M560" s="126">
        <v>0</v>
      </c>
      <c r="N560" s="162">
        <f t="shared" si="73"/>
        <v>16.73</v>
      </c>
      <c r="O560" s="163">
        <f t="shared" si="74"/>
        <v>1.0000000000000001E-5</v>
      </c>
      <c r="P560" s="127">
        <f t="shared" si="75"/>
        <v>0</v>
      </c>
      <c r="Q560" s="127">
        <f t="shared" si="76"/>
        <v>0</v>
      </c>
      <c r="R560" s="127">
        <f t="shared" si="77"/>
        <v>0</v>
      </c>
      <c r="S560" s="45" t="str">
        <f t="shared" si="78"/>
        <v>N</v>
      </c>
      <c r="T560" s="45">
        <f t="shared" si="79"/>
        <v>16.73</v>
      </c>
      <c r="U560" s="45">
        <f t="shared" si="80"/>
        <v>0</v>
      </c>
      <c r="V560" s="45">
        <f>IF(N560&lt;&gt;0,IF(N560=SVS,0,IF(N560=SVSg,0,IF(N560=Stundenverrechnungssatz!G1177,0,IF(N560=Stundenverrechnungssatz!I1177,0,IF(N560=Stundenverrechnungssatz!K1177,0,IF(N560=Stundenverrechnungssatz!M1177,0,1)))))))</f>
        <v>0</v>
      </c>
    </row>
    <row r="561" spans="1:22" s="46" customFormat="1" ht="15" customHeight="1">
      <c r="A561" s="123">
        <v>1131</v>
      </c>
      <c r="B561" s="123">
        <v>1</v>
      </c>
      <c r="C561" s="58" t="s">
        <v>895</v>
      </c>
      <c r="D561" s="58"/>
      <c r="E561" s="58" t="s">
        <v>354</v>
      </c>
      <c r="F561" s="55" t="s">
        <v>269</v>
      </c>
      <c r="G561" s="58" t="s">
        <v>905</v>
      </c>
      <c r="H561" s="63" t="s">
        <v>625</v>
      </c>
      <c r="I561" s="57">
        <v>17.760000000000002</v>
      </c>
      <c r="J561" s="171"/>
      <c r="K561" s="238" t="s">
        <v>36</v>
      </c>
      <c r="L561" s="161"/>
      <c r="M561" s="126">
        <v>0</v>
      </c>
      <c r="N561" s="162">
        <f t="shared" si="73"/>
        <v>16.73</v>
      </c>
      <c r="O561" s="163">
        <f t="shared" si="74"/>
        <v>1.0000000000000001E-5</v>
      </c>
      <c r="P561" s="127">
        <f t="shared" si="75"/>
        <v>0</v>
      </c>
      <c r="Q561" s="127">
        <f t="shared" si="76"/>
        <v>0</v>
      </c>
      <c r="R561" s="127">
        <f t="shared" si="77"/>
        <v>0</v>
      </c>
      <c r="S561" s="45" t="str">
        <f t="shared" si="78"/>
        <v>N</v>
      </c>
      <c r="T561" s="45">
        <f t="shared" si="79"/>
        <v>16.73</v>
      </c>
      <c r="U561" s="45">
        <f t="shared" si="80"/>
        <v>0</v>
      </c>
      <c r="V561" s="45">
        <f>IF(N561&lt;&gt;0,IF(N561=SVS,0,IF(N561=SVSg,0,IF(N561=Stundenverrechnungssatz!G1178,0,IF(N561=Stundenverrechnungssatz!I1178,0,IF(N561=Stundenverrechnungssatz!K1178,0,IF(N561=Stundenverrechnungssatz!M1178,0,1)))))))</f>
        <v>0</v>
      </c>
    </row>
    <row r="562" spans="1:22" s="46" customFormat="1" ht="15" customHeight="1">
      <c r="A562" s="62">
        <v>1132</v>
      </c>
      <c r="B562" s="123">
        <v>1</v>
      </c>
      <c r="C562" s="58" t="s">
        <v>895</v>
      </c>
      <c r="D562" s="58"/>
      <c r="E562" s="58" t="s">
        <v>354</v>
      </c>
      <c r="F562" s="55" t="s">
        <v>273</v>
      </c>
      <c r="G562" s="58" t="s">
        <v>906</v>
      </c>
      <c r="H562" s="63" t="s">
        <v>625</v>
      </c>
      <c r="I562" s="57">
        <v>11.31</v>
      </c>
      <c r="J562" s="171"/>
      <c r="K562" s="238" t="s">
        <v>36</v>
      </c>
      <c r="L562" s="161"/>
      <c r="M562" s="126">
        <v>0</v>
      </c>
      <c r="N562" s="162">
        <f t="shared" si="73"/>
        <v>16.73</v>
      </c>
      <c r="O562" s="163">
        <f t="shared" si="74"/>
        <v>1.0000000000000001E-5</v>
      </c>
      <c r="P562" s="127">
        <f t="shared" si="75"/>
        <v>0</v>
      </c>
      <c r="Q562" s="127">
        <f t="shared" si="76"/>
        <v>0</v>
      </c>
      <c r="R562" s="127">
        <f t="shared" si="77"/>
        <v>0</v>
      </c>
      <c r="S562" s="45" t="str">
        <f t="shared" si="78"/>
        <v>N</v>
      </c>
      <c r="T562" s="45">
        <f t="shared" si="79"/>
        <v>16.73</v>
      </c>
      <c r="U562" s="45">
        <f t="shared" si="80"/>
        <v>0</v>
      </c>
      <c r="V562" s="45">
        <f>IF(N562&lt;&gt;0,IF(N562=SVS,0,IF(N562=SVSg,0,IF(N562=Stundenverrechnungssatz!G1179,0,IF(N562=Stundenverrechnungssatz!I1179,0,IF(N562=Stundenverrechnungssatz!K1179,0,IF(N562=Stundenverrechnungssatz!M1179,0,1)))))))</f>
        <v>0</v>
      </c>
    </row>
    <row r="563" spans="1:22" s="46" customFormat="1" ht="15" customHeight="1">
      <c r="A563" s="123">
        <v>1133</v>
      </c>
      <c r="B563" s="123">
        <v>1</v>
      </c>
      <c r="C563" s="58" t="s">
        <v>895</v>
      </c>
      <c r="D563" s="58"/>
      <c r="E563" s="58" t="s">
        <v>408</v>
      </c>
      <c r="F563" s="55" t="s">
        <v>608</v>
      </c>
      <c r="G563" s="58" t="s">
        <v>352</v>
      </c>
      <c r="H563" s="63"/>
      <c r="I563" s="57">
        <v>0</v>
      </c>
      <c r="J563" s="168"/>
      <c r="K563" s="238" t="s">
        <v>36</v>
      </c>
      <c r="L563" s="161"/>
      <c r="M563" s="126">
        <v>0</v>
      </c>
      <c r="N563" s="162">
        <f t="shared" si="73"/>
        <v>16.73</v>
      </c>
      <c r="O563" s="163">
        <f t="shared" si="74"/>
        <v>1.0000000000000001E-5</v>
      </c>
      <c r="P563" s="127">
        <f t="shared" si="75"/>
        <v>0</v>
      </c>
      <c r="Q563" s="127">
        <f t="shared" si="76"/>
        <v>0</v>
      </c>
      <c r="R563" s="127">
        <f t="shared" si="77"/>
        <v>0</v>
      </c>
      <c r="S563" s="45" t="str">
        <f t="shared" si="78"/>
        <v>N</v>
      </c>
      <c r="T563" s="45">
        <f t="shared" si="79"/>
        <v>16.73</v>
      </c>
      <c r="U563" s="45">
        <f t="shared" si="80"/>
        <v>0</v>
      </c>
      <c r="V563" s="45">
        <f>IF(N563&lt;&gt;0,IF(N563=SVS,0,IF(N563=SVSg,0,IF(N563=Stundenverrechnungssatz!G1180,0,IF(N563=Stundenverrechnungssatz!I1180,0,IF(N563=Stundenverrechnungssatz!K1180,0,IF(N563=Stundenverrechnungssatz!M1180,0,1)))))))</f>
        <v>0</v>
      </c>
    </row>
    <row r="564" spans="1:22" s="46" customFormat="1" ht="15" customHeight="1">
      <c r="A564" s="62">
        <v>1134</v>
      </c>
      <c r="B564" s="123">
        <v>1</v>
      </c>
      <c r="C564" s="58" t="s">
        <v>895</v>
      </c>
      <c r="D564" s="58"/>
      <c r="E564" s="58" t="s">
        <v>408</v>
      </c>
      <c r="F564" s="55" t="s">
        <v>610</v>
      </c>
      <c r="G564" s="58" t="s">
        <v>403</v>
      </c>
      <c r="H564" s="63" t="s">
        <v>907</v>
      </c>
      <c r="I564" s="57">
        <v>8.76</v>
      </c>
      <c r="J564" s="168"/>
      <c r="K564" s="238" t="s">
        <v>74</v>
      </c>
      <c r="L564" s="161"/>
      <c r="M564" s="126">
        <v>150.96</v>
      </c>
      <c r="N564" s="162">
        <f t="shared" si="73"/>
        <v>16.73</v>
      </c>
      <c r="O564" s="163" t="str">
        <f t="shared" si="74"/>
        <v/>
      </c>
      <c r="P564" s="127">
        <f t="shared" si="75"/>
        <v>1322.4096</v>
      </c>
      <c r="Q564" s="127" t="e">
        <f t="shared" si="76"/>
        <v>#VALUE!</v>
      </c>
      <c r="R564" s="127" t="e">
        <f t="shared" si="77"/>
        <v>#VALUE!</v>
      </c>
      <c r="S564" s="45" t="str">
        <f t="shared" si="78"/>
        <v>F</v>
      </c>
      <c r="T564" s="45">
        <f t="shared" si="79"/>
        <v>16.73</v>
      </c>
      <c r="U564" s="45">
        <f t="shared" si="80"/>
        <v>0</v>
      </c>
      <c r="V564" s="45">
        <f>IF(N564&lt;&gt;0,IF(N564=SVS,0,IF(N564=SVSg,0,IF(N564=Stundenverrechnungssatz!G1181,0,IF(N564=Stundenverrechnungssatz!I1181,0,IF(N564=Stundenverrechnungssatz!K1181,0,IF(N564=Stundenverrechnungssatz!M1181,0,1)))))))</f>
        <v>0</v>
      </c>
    </row>
    <row r="565" spans="1:22" s="46" customFormat="1" ht="15" customHeight="1">
      <c r="A565" s="123">
        <v>1135</v>
      </c>
      <c r="B565" s="123">
        <v>1</v>
      </c>
      <c r="C565" s="58" t="s">
        <v>895</v>
      </c>
      <c r="D565" s="58"/>
      <c r="E565" s="58" t="s">
        <v>408</v>
      </c>
      <c r="F565" s="55" t="s">
        <v>611</v>
      </c>
      <c r="G565" s="58" t="s">
        <v>403</v>
      </c>
      <c r="H565" s="63" t="s">
        <v>907</v>
      </c>
      <c r="I565" s="57">
        <v>7.92</v>
      </c>
      <c r="J565" s="171"/>
      <c r="K565" s="238" t="s">
        <v>74</v>
      </c>
      <c r="L565" s="161"/>
      <c r="M565" s="126">
        <v>150.96</v>
      </c>
      <c r="N565" s="162">
        <f t="shared" si="73"/>
        <v>16.73</v>
      </c>
      <c r="O565" s="163" t="str">
        <f t="shared" si="74"/>
        <v/>
      </c>
      <c r="P565" s="127">
        <f t="shared" si="75"/>
        <v>1195.6032</v>
      </c>
      <c r="Q565" s="127" t="e">
        <f t="shared" si="76"/>
        <v>#VALUE!</v>
      </c>
      <c r="R565" s="127" t="e">
        <f t="shared" si="77"/>
        <v>#VALUE!</v>
      </c>
      <c r="S565" s="45" t="str">
        <f t="shared" si="78"/>
        <v>F</v>
      </c>
      <c r="T565" s="45">
        <f t="shared" si="79"/>
        <v>16.73</v>
      </c>
      <c r="U565" s="45">
        <f t="shared" si="80"/>
        <v>0</v>
      </c>
      <c r="V565" s="45">
        <f>IF(N565&lt;&gt;0,IF(N565=SVS,0,IF(N565=SVSg,0,IF(N565=Stundenverrechnungssatz!G1182,0,IF(N565=Stundenverrechnungssatz!I1182,0,IF(N565=Stundenverrechnungssatz!K1182,0,IF(N565=Stundenverrechnungssatz!M1182,0,1)))))))</f>
        <v>0</v>
      </c>
    </row>
    <row r="566" spans="1:22" s="46" customFormat="1" ht="15" customHeight="1">
      <c r="A566" s="62">
        <v>1136</v>
      </c>
      <c r="B566" s="123">
        <v>1</v>
      </c>
      <c r="C566" s="58" t="s">
        <v>895</v>
      </c>
      <c r="D566" s="58"/>
      <c r="E566" s="58" t="s">
        <v>408</v>
      </c>
      <c r="F566" s="55" t="s">
        <v>616</v>
      </c>
      <c r="G566" s="58" t="s">
        <v>601</v>
      </c>
      <c r="H566" s="63" t="s">
        <v>907</v>
      </c>
      <c r="I566" s="57">
        <v>22.71</v>
      </c>
      <c r="J566" s="171"/>
      <c r="K566" s="238" t="s">
        <v>68</v>
      </c>
      <c r="L566" s="161"/>
      <c r="M566" s="126">
        <v>150.96</v>
      </c>
      <c r="N566" s="162">
        <f t="shared" si="73"/>
        <v>16.73</v>
      </c>
      <c r="O566" s="163" t="str">
        <f t="shared" si="74"/>
        <v/>
      </c>
      <c r="P566" s="127">
        <f t="shared" si="75"/>
        <v>3428.3016000000002</v>
      </c>
      <c r="Q566" s="127" t="e">
        <f t="shared" si="76"/>
        <v>#VALUE!</v>
      </c>
      <c r="R566" s="127" t="e">
        <f t="shared" si="77"/>
        <v>#VALUE!</v>
      </c>
      <c r="S566" s="45" t="str">
        <f t="shared" si="78"/>
        <v>E</v>
      </c>
      <c r="T566" s="45">
        <f t="shared" si="79"/>
        <v>16.73</v>
      </c>
      <c r="U566" s="45">
        <f t="shared" si="80"/>
        <v>0</v>
      </c>
      <c r="V566" s="45">
        <f>IF(N566&lt;&gt;0,IF(N566=SVS,0,IF(N566=SVSg,0,IF(N566=Stundenverrechnungssatz!G1183,0,IF(N566=Stundenverrechnungssatz!I1183,0,IF(N566=Stundenverrechnungssatz!K1183,0,IF(N566=Stundenverrechnungssatz!M1183,0,1)))))))</f>
        <v>0</v>
      </c>
    </row>
    <row r="567" spans="1:22" s="46" customFormat="1" ht="15" customHeight="1">
      <c r="A567" s="123">
        <v>1137</v>
      </c>
      <c r="B567" s="123">
        <v>1</v>
      </c>
      <c r="C567" s="58" t="s">
        <v>895</v>
      </c>
      <c r="D567" s="58"/>
      <c r="E567" s="58" t="s">
        <v>408</v>
      </c>
      <c r="F567" s="55" t="s">
        <v>621</v>
      </c>
      <c r="G567" s="58" t="s">
        <v>524</v>
      </c>
      <c r="H567" s="63" t="s">
        <v>349</v>
      </c>
      <c r="I567" s="57">
        <v>2.2000000000000002</v>
      </c>
      <c r="J567" s="171"/>
      <c r="K567" s="238" t="s">
        <v>36</v>
      </c>
      <c r="L567" s="161"/>
      <c r="M567" s="126">
        <v>0</v>
      </c>
      <c r="N567" s="162">
        <f t="shared" si="73"/>
        <v>16.73</v>
      </c>
      <c r="O567" s="163">
        <f t="shared" si="74"/>
        <v>1.0000000000000001E-5</v>
      </c>
      <c r="P567" s="127">
        <f t="shared" si="75"/>
        <v>0</v>
      </c>
      <c r="Q567" s="127">
        <f t="shared" si="76"/>
        <v>0</v>
      </c>
      <c r="R567" s="127">
        <f t="shared" si="77"/>
        <v>0</v>
      </c>
      <c r="S567" s="45" t="str">
        <f t="shared" si="78"/>
        <v>N</v>
      </c>
      <c r="T567" s="45">
        <f t="shared" si="79"/>
        <v>16.73</v>
      </c>
      <c r="U567" s="45">
        <f t="shared" si="80"/>
        <v>0</v>
      </c>
      <c r="V567" s="45">
        <f>IF(N567&lt;&gt;0,IF(N567=SVS,0,IF(N567=SVSg,0,IF(N567=Stundenverrechnungssatz!G1184,0,IF(N567=Stundenverrechnungssatz!I1184,0,IF(N567=Stundenverrechnungssatz!K1184,0,IF(N567=Stundenverrechnungssatz!M1184,0,1)))))))</f>
        <v>0</v>
      </c>
    </row>
    <row r="568" spans="1:22" s="46" customFormat="1" ht="15" customHeight="1">
      <c r="A568" s="62">
        <v>1138</v>
      </c>
      <c r="B568" s="123">
        <v>1</v>
      </c>
      <c r="C568" s="58" t="s">
        <v>895</v>
      </c>
      <c r="D568" s="58"/>
      <c r="E568" s="58" t="s">
        <v>408</v>
      </c>
      <c r="F568" s="55" t="s">
        <v>619</v>
      </c>
      <c r="G568" s="58" t="s">
        <v>899</v>
      </c>
      <c r="H568" s="63" t="s">
        <v>349</v>
      </c>
      <c r="I568" s="57">
        <v>4.38</v>
      </c>
      <c r="J568" s="171"/>
      <c r="K568" s="238" t="s">
        <v>34</v>
      </c>
      <c r="L568" s="161"/>
      <c r="M568" s="126">
        <v>251.61</v>
      </c>
      <c r="N568" s="162">
        <f t="shared" si="73"/>
        <v>16.73</v>
      </c>
      <c r="O568" s="163" t="str">
        <f t="shared" si="74"/>
        <v/>
      </c>
      <c r="P568" s="127">
        <f t="shared" si="75"/>
        <v>1102.0518</v>
      </c>
      <c r="Q568" s="127" t="e">
        <f t="shared" si="76"/>
        <v>#VALUE!</v>
      </c>
      <c r="R568" s="127" t="e">
        <f t="shared" si="77"/>
        <v>#VALUE!</v>
      </c>
      <c r="S568" s="45" t="str">
        <f t="shared" si="78"/>
        <v>C</v>
      </c>
      <c r="T568" s="45">
        <f t="shared" si="79"/>
        <v>16.73</v>
      </c>
      <c r="U568" s="45">
        <f t="shared" si="80"/>
        <v>0</v>
      </c>
      <c r="V568" s="45">
        <f>IF(N568&lt;&gt;0,IF(N568=SVS,0,IF(N568=SVSg,0,IF(N568=Stundenverrechnungssatz!G1185,0,IF(N568=Stundenverrechnungssatz!I1185,0,IF(N568=Stundenverrechnungssatz!K1185,0,IF(N568=Stundenverrechnungssatz!M1185,0,1)))))))</f>
        <v>0</v>
      </c>
    </row>
    <row r="569" spans="1:22" s="46" customFormat="1" ht="15" customHeight="1">
      <c r="A569" s="123">
        <v>1139</v>
      </c>
      <c r="B569" s="123">
        <v>1</v>
      </c>
      <c r="C569" s="58" t="s">
        <v>895</v>
      </c>
      <c r="D569" s="58"/>
      <c r="E569" s="58" t="s">
        <v>408</v>
      </c>
      <c r="F569" s="55" t="s">
        <v>622</v>
      </c>
      <c r="G569" s="58" t="s">
        <v>900</v>
      </c>
      <c r="H569" s="63" t="s">
        <v>349</v>
      </c>
      <c r="I569" s="57">
        <v>2.84</v>
      </c>
      <c r="J569" s="171"/>
      <c r="K569" s="238" t="s">
        <v>34</v>
      </c>
      <c r="L569" s="161"/>
      <c r="M569" s="126">
        <v>251.61</v>
      </c>
      <c r="N569" s="162">
        <f t="shared" si="73"/>
        <v>16.73</v>
      </c>
      <c r="O569" s="163" t="str">
        <f t="shared" si="74"/>
        <v/>
      </c>
      <c r="P569" s="127">
        <f t="shared" si="75"/>
        <v>714.57240000000002</v>
      </c>
      <c r="Q569" s="127" t="e">
        <f t="shared" si="76"/>
        <v>#VALUE!</v>
      </c>
      <c r="R569" s="127" t="e">
        <f t="shared" si="77"/>
        <v>#VALUE!</v>
      </c>
      <c r="S569" s="45" t="str">
        <f t="shared" si="78"/>
        <v>C</v>
      </c>
      <c r="T569" s="45">
        <f t="shared" si="79"/>
        <v>16.73</v>
      </c>
      <c r="U569" s="45">
        <f t="shared" si="80"/>
        <v>0</v>
      </c>
      <c r="V569" s="45">
        <f>IF(N569&lt;&gt;0,IF(N569=SVS,0,IF(N569=SVSg,0,IF(N569=Stundenverrechnungssatz!G1186,0,IF(N569=Stundenverrechnungssatz!I1186,0,IF(N569=Stundenverrechnungssatz!K1186,0,IF(N569=Stundenverrechnungssatz!M1186,0,1)))))))</f>
        <v>0</v>
      </c>
    </row>
    <row r="570" spans="1:22" s="46" customFormat="1" ht="15" customHeight="1">
      <c r="A570" s="62">
        <v>1140</v>
      </c>
      <c r="B570" s="123">
        <v>1</v>
      </c>
      <c r="C570" s="58" t="s">
        <v>895</v>
      </c>
      <c r="D570" s="58"/>
      <c r="E570" s="58" t="s">
        <v>408</v>
      </c>
      <c r="F570" s="55" t="s">
        <v>623</v>
      </c>
      <c r="G570" s="58" t="s">
        <v>490</v>
      </c>
      <c r="H570" s="63" t="s">
        <v>349</v>
      </c>
      <c r="I570" s="57">
        <v>10.37</v>
      </c>
      <c r="J570" s="171"/>
      <c r="K570" s="238" t="s">
        <v>84</v>
      </c>
      <c r="L570" s="161"/>
      <c r="M570" s="126">
        <v>150.96</v>
      </c>
      <c r="N570" s="162">
        <f t="shared" si="73"/>
        <v>16.73</v>
      </c>
      <c r="O570" s="163" t="str">
        <f t="shared" si="74"/>
        <v/>
      </c>
      <c r="P570" s="127">
        <f t="shared" si="75"/>
        <v>1565.4551999999999</v>
      </c>
      <c r="Q570" s="127" t="e">
        <f t="shared" si="76"/>
        <v>#VALUE!</v>
      </c>
      <c r="R570" s="127" t="e">
        <f t="shared" si="77"/>
        <v>#VALUE!</v>
      </c>
      <c r="S570" s="45" t="str">
        <f t="shared" si="78"/>
        <v>K</v>
      </c>
      <c r="T570" s="45">
        <f t="shared" si="79"/>
        <v>16.73</v>
      </c>
      <c r="U570" s="45">
        <f t="shared" si="80"/>
        <v>0</v>
      </c>
      <c r="V570" s="45">
        <f>IF(N570&lt;&gt;0,IF(N570=SVS,0,IF(N570=SVSg,0,IF(N570=Stundenverrechnungssatz!G1187,0,IF(N570=Stundenverrechnungssatz!I1187,0,IF(N570=Stundenverrechnungssatz!K1187,0,IF(N570=Stundenverrechnungssatz!M1187,0,1)))))))</f>
        <v>0</v>
      </c>
    </row>
    <row r="571" spans="1:22" s="46" customFormat="1" ht="15" customHeight="1">
      <c r="A571" s="123">
        <v>1141</v>
      </c>
      <c r="B571" s="123">
        <v>1</v>
      </c>
      <c r="C571" s="58" t="s">
        <v>895</v>
      </c>
      <c r="D571" s="58"/>
      <c r="E571" s="58" t="s">
        <v>408</v>
      </c>
      <c r="F571" s="55" t="s">
        <v>626</v>
      </c>
      <c r="G571" s="58" t="s">
        <v>908</v>
      </c>
      <c r="H571" s="63" t="s">
        <v>907</v>
      </c>
      <c r="I571" s="57">
        <v>32.65</v>
      </c>
      <c r="J571" s="171"/>
      <c r="K571" s="238" t="s">
        <v>36</v>
      </c>
      <c r="L571" s="161"/>
      <c r="M571" s="126">
        <v>0</v>
      </c>
      <c r="N571" s="162">
        <f t="shared" si="73"/>
        <v>16.73</v>
      </c>
      <c r="O571" s="163">
        <f t="shared" si="74"/>
        <v>1.0000000000000001E-5</v>
      </c>
      <c r="P571" s="127">
        <f t="shared" si="75"/>
        <v>0</v>
      </c>
      <c r="Q571" s="127">
        <f t="shared" si="76"/>
        <v>0</v>
      </c>
      <c r="R571" s="127">
        <f t="shared" si="77"/>
        <v>0</v>
      </c>
      <c r="S571" s="45" t="str">
        <f t="shared" si="78"/>
        <v>N</v>
      </c>
      <c r="T571" s="45">
        <f t="shared" si="79"/>
        <v>16.73</v>
      </c>
      <c r="U571" s="45">
        <f t="shared" si="80"/>
        <v>0</v>
      </c>
      <c r="V571" s="45">
        <f>IF(N571&lt;&gt;0,IF(N571=SVS,0,IF(N571=SVSg,0,IF(N571=Stundenverrechnungssatz!G1188,0,IF(N571=Stundenverrechnungssatz!I1188,0,IF(N571=Stundenverrechnungssatz!K1188,0,IF(N571=Stundenverrechnungssatz!M1188,0,1)))))))</f>
        <v>0</v>
      </c>
    </row>
    <row r="572" spans="1:22" s="46" customFormat="1" ht="15" customHeight="1">
      <c r="A572" s="62">
        <v>1142</v>
      </c>
      <c r="B572" s="123">
        <v>1</v>
      </c>
      <c r="C572" s="58" t="s">
        <v>895</v>
      </c>
      <c r="D572" s="58"/>
      <c r="E572" s="58" t="s">
        <v>408</v>
      </c>
      <c r="F572" s="55" t="s">
        <v>628</v>
      </c>
      <c r="G572" s="58" t="s">
        <v>909</v>
      </c>
      <c r="H572" s="63" t="s">
        <v>907</v>
      </c>
      <c r="I572" s="57">
        <v>54.78</v>
      </c>
      <c r="J572" s="171"/>
      <c r="K572" s="238" t="s">
        <v>57</v>
      </c>
      <c r="L572" s="161"/>
      <c r="M572" s="126">
        <v>150.96</v>
      </c>
      <c r="N572" s="162">
        <f t="shared" si="73"/>
        <v>16.73</v>
      </c>
      <c r="O572" s="163" t="str">
        <f t="shared" si="74"/>
        <v/>
      </c>
      <c r="P572" s="127">
        <f t="shared" si="75"/>
        <v>8269.5888000000014</v>
      </c>
      <c r="Q572" s="127" t="e">
        <f t="shared" si="76"/>
        <v>#VALUE!</v>
      </c>
      <c r="R572" s="127" t="e">
        <f t="shared" si="77"/>
        <v>#VALUE!</v>
      </c>
      <c r="S572" s="45" t="str">
        <f t="shared" si="78"/>
        <v>B</v>
      </c>
      <c r="T572" s="45">
        <f t="shared" si="79"/>
        <v>16.73</v>
      </c>
      <c r="U572" s="45">
        <f t="shared" si="80"/>
        <v>0</v>
      </c>
      <c r="V572" s="45">
        <f>IF(N572&lt;&gt;0,IF(N572=SVS,0,IF(N572=SVSg,0,IF(N572=Stundenverrechnungssatz!G1189,0,IF(N572=Stundenverrechnungssatz!I1189,0,IF(N572=Stundenverrechnungssatz!K1189,0,IF(N572=Stundenverrechnungssatz!M1189,0,1)))))))</f>
        <v>0</v>
      </c>
    </row>
    <row r="573" spans="1:22" s="46" customFormat="1" ht="15" customHeight="1">
      <c r="A573" s="123">
        <v>1143</v>
      </c>
      <c r="B573" s="123">
        <v>1</v>
      </c>
      <c r="C573" s="58" t="s">
        <v>895</v>
      </c>
      <c r="D573" s="58"/>
      <c r="E573" s="58" t="s">
        <v>438</v>
      </c>
      <c r="F573" s="55" t="s">
        <v>663</v>
      </c>
      <c r="G573" s="58" t="s">
        <v>352</v>
      </c>
      <c r="H573" s="63"/>
      <c r="I573" s="57">
        <v>0</v>
      </c>
      <c r="J573" s="171"/>
      <c r="K573" s="238" t="s">
        <v>36</v>
      </c>
      <c r="L573" s="161"/>
      <c r="M573" s="126">
        <v>0</v>
      </c>
      <c r="N573" s="162">
        <f t="shared" si="73"/>
        <v>16.73</v>
      </c>
      <c r="O573" s="163">
        <f t="shared" si="74"/>
        <v>1.0000000000000001E-5</v>
      </c>
      <c r="P573" s="127">
        <f t="shared" si="75"/>
        <v>0</v>
      </c>
      <c r="Q573" s="127">
        <f t="shared" si="76"/>
        <v>0</v>
      </c>
      <c r="R573" s="127">
        <f t="shared" si="77"/>
        <v>0</v>
      </c>
      <c r="S573" s="45" t="str">
        <f t="shared" si="78"/>
        <v>N</v>
      </c>
      <c r="T573" s="45">
        <f t="shared" si="79"/>
        <v>16.73</v>
      </c>
      <c r="U573" s="45">
        <f t="shared" si="80"/>
        <v>0</v>
      </c>
      <c r="V573" s="45">
        <f>IF(N573&lt;&gt;0,IF(N573=SVS,0,IF(N573=SVSg,0,IF(N573=Stundenverrechnungssatz!G1190,0,IF(N573=Stundenverrechnungssatz!I1190,0,IF(N573=Stundenverrechnungssatz!K1190,0,IF(N573=Stundenverrechnungssatz!M1190,0,1)))))))</f>
        <v>0</v>
      </c>
    </row>
    <row r="574" spans="1:22" s="46" customFormat="1" ht="15" customHeight="1">
      <c r="A574" s="62">
        <v>1144</v>
      </c>
      <c r="B574" s="123">
        <v>1</v>
      </c>
      <c r="C574" s="58" t="s">
        <v>895</v>
      </c>
      <c r="D574" s="58"/>
      <c r="E574" s="58" t="s">
        <v>438</v>
      </c>
      <c r="F574" s="55" t="s">
        <v>664</v>
      </c>
      <c r="G574" s="58" t="s">
        <v>403</v>
      </c>
      <c r="H574" s="63" t="s">
        <v>455</v>
      </c>
      <c r="I574" s="57">
        <v>9.01</v>
      </c>
      <c r="J574" s="171"/>
      <c r="K574" s="238" t="s">
        <v>76</v>
      </c>
      <c r="L574" s="161"/>
      <c r="M574" s="126">
        <v>100.64</v>
      </c>
      <c r="N574" s="162">
        <f t="shared" si="73"/>
        <v>16.73</v>
      </c>
      <c r="O574" s="163" t="str">
        <f t="shared" si="74"/>
        <v/>
      </c>
      <c r="P574" s="127">
        <f t="shared" si="75"/>
        <v>906.76639999999998</v>
      </c>
      <c r="Q574" s="127" t="e">
        <f t="shared" si="76"/>
        <v>#VALUE!</v>
      </c>
      <c r="R574" s="127" t="e">
        <f t="shared" si="77"/>
        <v>#VALUE!</v>
      </c>
      <c r="S574" s="45" t="str">
        <f t="shared" si="78"/>
        <v>F</v>
      </c>
      <c r="T574" s="45">
        <f t="shared" si="79"/>
        <v>16.73</v>
      </c>
      <c r="U574" s="45">
        <f t="shared" si="80"/>
        <v>0</v>
      </c>
      <c r="V574" s="45">
        <f>IF(N574&lt;&gt;0,IF(N574=SVS,0,IF(N574=SVSg,0,IF(N574=Stundenverrechnungssatz!G1191,0,IF(N574=Stundenverrechnungssatz!I1191,0,IF(N574=Stundenverrechnungssatz!K1191,0,IF(N574=Stundenverrechnungssatz!M1191,0,1)))))))</f>
        <v>0</v>
      </c>
    </row>
    <row r="575" spans="1:22" s="46" customFormat="1" ht="15" customHeight="1">
      <c r="A575" s="123">
        <v>1145</v>
      </c>
      <c r="B575" s="123">
        <v>1</v>
      </c>
      <c r="C575" s="58" t="s">
        <v>895</v>
      </c>
      <c r="D575" s="58"/>
      <c r="E575" s="58" t="s">
        <v>438</v>
      </c>
      <c r="F575" s="55" t="s">
        <v>666</v>
      </c>
      <c r="G575" s="58" t="s">
        <v>403</v>
      </c>
      <c r="H575" s="63" t="s">
        <v>455</v>
      </c>
      <c r="I575" s="57">
        <v>6.78</v>
      </c>
      <c r="J575" s="171"/>
      <c r="K575" s="238" t="s">
        <v>76</v>
      </c>
      <c r="L575" s="161"/>
      <c r="M575" s="126">
        <v>100.64</v>
      </c>
      <c r="N575" s="162">
        <f t="shared" si="73"/>
        <v>16.73</v>
      </c>
      <c r="O575" s="163" t="str">
        <f t="shared" si="74"/>
        <v/>
      </c>
      <c r="P575" s="127">
        <f t="shared" si="75"/>
        <v>682.33920000000001</v>
      </c>
      <c r="Q575" s="127" t="e">
        <f t="shared" si="76"/>
        <v>#VALUE!</v>
      </c>
      <c r="R575" s="127" t="e">
        <f t="shared" si="77"/>
        <v>#VALUE!</v>
      </c>
      <c r="S575" s="45" t="str">
        <f t="shared" si="78"/>
        <v>F</v>
      </c>
      <c r="T575" s="45">
        <f t="shared" si="79"/>
        <v>16.73</v>
      </c>
      <c r="U575" s="45">
        <f t="shared" si="80"/>
        <v>0</v>
      </c>
      <c r="V575" s="45">
        <f>IF(N575&lt;&gt;0,IF(N575=SVS,0,IF(N575=SVSg,0,IF(N575=Stundenverrechnungssatz!G1192,0,IF(N575=Stundenverrechnungssatz!I1192,0,IF(N575=Stundenverrechnungssatz!K1192,0,IF(N575=Stundenverrechnungssatz!M1192,0,1)))))))</f>
        <v>0</v>
      </c>
    </row>
    <row r="576" spans="1:22" s="46" customFormat="1" ht="15" customHeight="1">
      <c r="A576" s="62">
        <v>1146</v>
      </c>
      <c r="B576" s="123">
        <v>1</v>
      </c>
      <c r="C576" s="58" t="s">
        <v>895</v>
      </c>
      <c r="D576" s="58">
        <v>0</v>
      </c>
      <c r="E576" s="58" t="s">
        <v>438</v>
      </c>
      <c r="F576" s="55" t="s">
        <v>674</v>
      </c>
      <c r="G576" s="58" t="s">
        <v>601</v>
      </c>
      <c r="H576" s="63" t="s">
        <v>455</v>
      </c>
      <c r="I576" s="57">
        <v>31.86</v>
      </c>
      <c r="J576" s="168"/>
      <c r="K576" s="238" t="s">
        <v>68</v>
      </c>
      <c r="L576" s="161"/>
      <c r="M576" s="126">
        <v>150.96</v>
      </c>
      <c r="N576" s="162">
        <f t="shared" si="73"/>
        <v>16.73</v>
      </c>
      <c r="O576" s="163" t="str">
        <f t="shared" si="74"/>
        <v/>
      </c>
      <c r="P576" s="127">
        <f t="shared" si="75"/>
        <v>4809.5856000000003</v>
      </c>
      <c r="Q576" s="127" t="e">
        <f t="shared" si="76"/>
        <v>#VALUE!</v>
      </c>
      <c r="R576" s="127" t="e">
        <f t="shared" si="77"/>
        <v>#VALUE!</v>
      </c>
      <c r="S576" s="45" t="str">
        <f t="shared" si="78"/>
        <v>E</v>
      </c>
      <c r="T576" s="45">
        <f t="shared" si="79"/>
        <v>16.73</v>
      </c>
      <c r="U576" s="45">
        <f t="shared" si="80"/>
        <v>0</v>
      </c>
      <c r="V576" s="45">
        <f>IF(N576&lt;&gt;0,IF(N576=SVS,0,IF(N576=SVSg,0,IF(N576=Stundenverrechnungssatz!G1193,0,IF(N576=Stundenverrechnungssatz!I1193,0,IF(N576=Stundenverrechnungssatz!K1193,0,IF(N576=Stundenverrechnungssatz!M1193,0,1)))))))</f>
        <v>0</v>
      </c>
    </row>
    <row r="577" spans="1:22" s="46" customFormat="1" ht="15" customHeight="1">
      <c r="A577" s="123">
        <v>1147</v>
      </c>
      <c r="B577" s="123">
        <v>1</v>
      </c>
      <c r="C577" s="58" t="s">
        <v>895</v>
      </c>
      <c r="D577" s="58"/>
      <c r="E577" s="58" t="s">
        <v>438</v>
      </c>
      <c r="F577" s="55" t="s">
        <v>680</v>
      </c>
      <c r="G577" s="58" t="s">
        <v>910</v>
      </c>
      <c r="H577" s="63" t="s">
        <v>455</v>
      </c>
      <c r="I577" s="57">
        <v>1.65</v>
      </c>
      <c r="J577" s="171"/>
      <c r="K577" s="238" t="s">
        <v>86</v>
      </c>
      <c r="L577" s="161"/>
      <c r="M577" s="126">
        <v>100.64</v>
      </c>
      <c r="N577" s="162">
        <f t="shared" si="73"/>
        <v>16.73</v>
      </c>
      <c r="O577" s="163" t="str">
        <f t="shared" si="74"/>
        <v/>
      </c>
      <c r="P577" s="127">
        <f t="shared" si="75"/>
        <v>166.05599999999998</v>
      </c>
      <c r="Q577" s="127" t="e">
        <f t="shared" si="76"/>
        <v>#VALUE!</v>
      </c>
      <c r="R577" s="127" t="e">
        <f t="shared" si="77"/>
        <v>#VALUE!</v>
      </c>
      <c r="S577" s="45" t="str">
        <f t="shared" si="78"/>
        <v>K</v>
      </c>
      <c r="T577" s="45">
        <f t="shared" si="79"/>
        <v>16.73</v>
      </c>
      <c r="U577" s="45">
        <f t="shared" si="80"/>
        <v>0</v>
      </c>
      <c r="V577" s="45">
        <f>IF(N577&lt;&gt;0,IF(N577=SVS,0,IF(N577=SVSg,0,IF(N577=Stundenverrechnungssatz!G1194,0,IF(N577=Stundenverrechnungssatz!I1194,0,IF(N577=Stundenverrechnungssatz!K1194,0,IF(N577=Stundenverrechnungssatz!M1194,0,1)))))))</f>
        <v>0</v>
      </c>
    </row>
    <row r="578" spans="1:22" s="46" customFormat="1" ht="15" customHeight="1">
      <c r="A578" s="62">
        <v>1148</v>
      </c>
      <c r="B578" s="123">
        <v>1</v>
      </c>
      <c r="C578" s="58" t="s">
        <v>895</v>
      </c>
      <c r="D578" s="58"/>
      <c r="E578" s="58" t="s">
        <v>438</v>
      </c>
      <c r="F578" s="55" t="s">
        <v>683</v>
      </c>
      <c r="G578" s="58" t="s">
        <v>911</v>
      </c>
      <c r="H578" s="63" t="s">
        <v>349</v>
      </c>
      <c r="I578" s="57">
        <v>5.87</v>
      </c>
      <c r="J578" s="171"/>
      <c r="K578" s="238" t="s">
        <v>34</v>
      </c>
      <c r="L578" s="161"/>
      <c r="M578" s="126">
        <v>251.61</v>
      </c>
      <c r="N578" s="162">
        <f t="shared" si="73"/>
        <v>16.73</v>
      </c>
      <c r="O578" s="163" t="str">
        <f t="shared" si="74"/>
        <v/>
      </c>
      <c r="P578" s="127">
        <f t="shared" si="75"/>
        <v>1476.9507000000001</v>
      </c>
      <c r="Q578" s="127" t="e">
        <f t="shared" si="76"/>
        <v>#VALUE!</v>
      </c>
      <c r="R578" s="127" t="e">
        <f t="shared" si="77"/>
        <v>#VALUE!</v>
      </c>
      <c r="S578" s="45" t="str">
        <f t="shared" si="78"/>
        <v>C</v>
      </c>
      <c r="T578" s="45">
        <f t="shared" si="79"/>
        <v>16.73</v>
      </c>
      <c r="U578" s="45">
        <f t="shared" si="80"/>
        <v>0</v>
      </c>
      <c r="V578" s="45">
        <f>IF(N578&lt;&gt;0,IF(N578=SVS,0,IF(N578=SVSg,0,IF(N578=Stundenverrechnungssatz!G1195,0,IF(N578=Stundenverrechnungssatz!I1195,0,IF(N578=Stundenverrechnungssatz!K1195,0,IF(N578=Stundenverrechnungssatz!M1195,0,1)))))))</f>
        <v>0</v>
      </c>
    </row>
    <row r="579" spans="1:22" s="46" customFormat="1" ht="15" customHeight="1">
      <c r="A579" s="123">
        <v>1149</v>
      </c>
      <c r="B579" s="123">
        <v>1</v>
      </c>
      <c r="C579" s="58" t="s">
        <v>895</v>
      </c>
      <c r="D579" s="58"/>
      <c r="E579" s="58" t="s">
        <v>438</v>
      </c>
      <c r="F579" s="55" t="s">
        <v>686</v>
      </c>
      <c r="G579" s="58" t="s">
        <v>912</v>
      </c>
      <c r="H579" s="63" t="s">
        <v>455</v>
      </c>
      <c r="I579" s="57">
        <v>12.8</v>
      </c>
      <c r="J579" s="171"/>
      <c r="K579" s="238" t="s">
        <v>59</v>
      </c>
      <c r="L579" s="161"/>
      <c r="M579" s="126">
        <v>50.32</v>
      </c>
      <c r="N579" s="162">
        <f t="shared" si="73"/>
        <v>16.73</v>
      </c>
      <c r="O579" s="163" t="str">
        <f t="shared" ref="O579:O642" si="84">IF(VLOOKUP(K579,Vorgaben,4,FALSE)=0,"",VLOOKUP(K579,Vorgaben,4,FALSE))</f>
        <v/>
      </c>
      <c r="P579" s="127">
        <f t="shared" ref="P579:P642" si="85">I579*M579</f>
        <v>644.096</v>
      </c>
      <c r="Q579" s="127" t="e">
        <f t="shared" si="76"/>
        <v>#VALUE!</v>
      </c>
      <c r="R579" s="127" t="e">
        <f t="shared" si="77"/>
        <v>#VALUE!</v>
      </c>
      <c r="S579" s="45" t="str">
        <f t="shared" ref="S579:S642" si="86">LEFT(K579,1)</f>
        <v>B</v>
      </c>
      <c r="T579" s="45">
        <f t="shared" si="79"/>
        <v>16.73</v>
      </c>
      <c r="U579" s="45">
        <f t="shared" ref="U579:U647" si="87">IF(J579="x",I579,0)</f>
        <v>0</v>
      </c>
      <c r="V579" s="45">
        <f>IF(N579&lt;&gt;0,IF(N579=SVS,0,IF(N579=SVSg,0,IF(N579=Stundenverrechnungssatz!G1196,0,IF(N579=Stundenverrechnungssatz!I1196,0,IF(N579=Stundenverrechnungssatz!K1196,0,IF(N579=Stundenverrechnungssatz!M1196,0,1)))))))</f>
        <v>0</v>
      </c>
    </row>
    <row r="580" spans="1:22" s="46" customFormat="1" ht="15" customHeight="1">
      <c r="A580" s="62">
        <v>1150</v>
      </c>
      <c r="B580" s="123">
        <v>1</v>
      </c>
      <c r="C580" s="58" t="s">
        <v>895</v>
      </c>
      <c r="D580" s="58"/>
      <c r="E580" s="58" t="s">
        <v>438</v>
      </c>
      <c r="F580" s="55" t="s">
        <v>689</v>
      </c>
      <c r="G580" s="58" t="s">
        <v>912</v>
      </c>
      <c r="H580" s="63" t="s">
        <v>455</v>
      </c>
      <c r="I580" s="57">
        <v>12.65</v>
      </c>
      <c r="J580" s="171"/>
      <c r="K580" s="238" t="s">
        <v>36</v>
      </c>
      <c r="L580" s="161"/>
      <c r="M580" s="126">
        <v>0</v>
      </c>
      <c r="N580" s="162">
        <f t="shared" si="73"/>
        <v>16.73</v>
      </c>
      <c r="O580" s="163">
        <f t="shared" si="84"/>
        <v>1.0000000000000001E-5</v>
      </c>
      <c r="P580" s="127">
        <f t="shared" si="85"/>
        <v>0</v>
      </c>
      <c r="Q580" s="127">
        <f t="shared" si="76"/>
        <v>0</v>
      </c>
      <c r="R580" s="127">
        <f t="shared" si="77"/>
        <v>0</v>
      </c>
      <c r="S580" s="45" t="str">
        <f t="shared" si="86"/>
        <v>N</v>
      </c>
      <c r="T580" s="45">
        <f t="shared" si="79"/>
        <v>16.73</v>
      </c>
      <c r="U580" s="45">
        <f t="shared" si="87"/>
        <v>0</v>
      </c>
      <c r="V580" s="45">
        <f>IF(N580&lt;&gt;0,IF(N580=SVS,0,IF(N580=SVSg,0,IF(N580=Stundenverrechnungssatz!G1197,0,IF(N580=Stundenverrechnungssatz!I1197,0,IF(N580=Stundenverrechnungssatz!K1197,0,IF(N580=Stundenverrechnungssatz!M1197,0,1)))))))</f>
        <v>0</v>
      </c>
    </row>
    <row r="581" spans="1:22" s="46" customFormat="1" ht="15" customHeight="1">
      <c r="A581" s="123">
        <v>1151</v>
      </c>
      <c r="B581" s="123">
        <v>1</v>
      </c>
      <c r="C581" s="58" t="s">
        <v>895</v>
      </c>
      <c r="D581" s="58"/>
      <c r="E581" s="58" t="s">
        <v>438</v>
      </c>
      <c r="F581" s="55" t="s">
        <v>691</v>
      </c>
      <c r="G581" s="58" t="s">
        <v>912</v>
      </c>
      <c r="H581" s="63" t="s">
        <v>455</v>
      </c>
      <c r="I581" s="57">
        <v>25.28</v>
      </c>
      <c r="J581" s="168"/>
      <c r="K581" s="238" t="s">
        <v>36</v>
      </c>
      <c r="L581" s="161"/>
      <c r="M581" s="126">
        <v>0</v>
      </c>
      <c r="N581" s="162">
        <f t="shared" si="73"/>
        <v>16.73</v>
      </c>
      <c r="O581" s="163">
        <f t="shared" si="84"/>
        <v>1.0000000000000001E-5</v>
      </c>
      <c r="P581" s="127">
        <f t="shared" si="85"/>
        <v>0</v>
      </c>
      <c r="Q581" s="127">
        <f t="shared" si="76"/>
        <v>0</v>
      </c>
      <c r="R581" s="127">
        <f t="shared" si="77"/>
        <v>0</v>
      </c>
      <c r="S581" s="45" t="str">
        <f t="shared" si="86"/>
        <v>N</v>
      </c>
      <c r="T581" s="45">
        <f t="shared" si="79"/>
        <v>16.73</v>
      </c>
      <c r="U581" s="45">
        <f t="shared" si="87"/>
        <v>0</v>
      </c>
      <c r="V581" s="45">
        <f>IF(N581&lt;&gt;0,IF(N581=SVS,0,IF(N581=SVSg,0,IF(N581=Stundenverrechnungssatz!G1198,0,IF(N581=Stundenverrechnungssatz!I1198,0,IF(N581=Stundenverrechnungssatz!K1198,0,IF(N581=Stundenverrechnungssatz!M1198,0,1)))))))</f>
        <v>0</v>
      </c>
    </row>
    <row r="582" spans="1:22" s="46" customFormat="1" ht="15" customHeight="1">
      <c r="A582" s="62">
        <v>1152</v>
      </c>
      <c r="B582" s="123">
        <v>1</v>
      </c>
      <c r="C582" s="58" t="s">
        <v>895</v>
      </c>
      <c r="D582" s="58"/>
      <c r="E582" s="58" t="s">
        <v>438</v>
      </c>
      <c r="F582" s="55" t="s">
        <v>694</v>
      </c>
      <c r="G582" s="58" t="s">
        <v>912</v>
      </c>
      <c r="H582" s="63" t="s">
        <v>455</v>
      </c>
      <c r="I582" s="57">
        <v>39.25</v>
      </c>
      <c r="J582" s="171"/>
      <c r="K582" s="238" t="s">
        <v>36</v>
      </c>
      <c r="L582" s="161"/>
      <c r="M582" s="126">
        <v>0</v>
      </c>
      <c r="N582" s="162">
        <f t="shared" si="73"/>
        <v>16.73</v>
      </c>
      <c r="O582" s="163">
        <f t="shared" si="84"/>
        <v>1.0000000000000001E-5</v>
      </c>
      <c r="P582" s="127">
        <f t="shared" si="85"/>
        <v>0</v>
      </c>
      <c r="Q582" s="127">
        <f t="shared" si="76"/>
        <v>0</v>
      </c>
      <c r="R582" s="127">
        <f t="shared" si="77"/>
        <v>0</v>
      </c>
      <c r="S582" s="45" t="str">
        <f t="shared" si="86"/>
        <v>N</v>
      </c>
      <c r="T582" s="45">
        <f t="shared" si="79"/>
        <v>16.73</v>
      </c>
      <c r="U582" s="45">
        <f t="shared" si="87"/>
        <v>0</v>
      </c>
      <c r="V582" s="45">
        <f>IF(N582&lt;&gt;0,IF(N582=SVS,0,IF(N582=SVSg,0,IF(N582=Stundenverrechnungssatz!G1199,0,IF(N582=Stundenverrechnungssatz!I1199,0,IF(N582=Stundenverrechnungssatz!K1199,0,IF(N582=Stundenverrechnungssatz!M1199,0,1)))))))</f>
        <v>0</v>
      </c>
    </row>
    <row r="583" spans="1:22" s="46" customFormat="1" ht="15" customHeight="1">
      <c r="A583" s="123">
        <v>1153</v>
      </c>
      <c r="B583" s="123">
        <v>1</v>
      </c>
      <c r="C583" s="58" t="s">
        <v>895</v>
      </c>
      <c r="D583" s="58"/>
      <c r="E583" s="58" t="s">
        <v>714</v>
      </c>
      <c r="F583" s="55" t="s">
        <v>913</v>
      </c>
      <c r="G583" s="58" t="s">
        <v>914</v>
      </c>
      <c r="H583" s="63" t="s">
        <v>880</v>
      </c>
      <c r="I583" s="57">
        <v>7.11</v>
      </c>
      <c r="J583" s="171"/>
      <c r="K583" s="238" t="s">
        <v>36</v>
      </c>
      <c r="L583" s="161"/>
      <c r="M583" s="126">
        <v>0</v>
      </c>
      <c r="N583" s="162">
        <f t="shared" ref="N583:N646" si="88">SVS</f>
        <v>16.73</v>
      </c>
      <c r="O583" s="163">
        <f t="shared" si="84"/>
        <v>1.0000000000000001E-5</v>
      </c>
      <c r="P583" s="127">
        <f t="shared" si="85"/>
        <v>0</v>
      </c>
      <c r="Q583" s="127">
        <f t="shared" si="76"/>
        <v>0</v>
      </c>
      <c r="R583" s="127">
        <f t="shared" si="77"/>
        <v>0</v>
      </c>
      <c r="S583" s="45" t="str">
        <f t="shared" si="86"/>
        <v>N</v>
      </c>
      <c r="T583" s="45">
        <f t="shared" si="79"/>
        <v>16.73</v>
      </c>
      <c r="U583" s="45">
        <f t="shared" si="87"/>
        <v>0</v>
      </c>
      <c r="V583" s="45">
        <f>IF(N583&lt;&gt;0,IF(N583=SVS,0,IF(N583=SVSg,0,IF(N583=Stundenverrechnungssatz!G1200,0,IF(N583=Stundenverrechnungssatz!I1200,0,IF(N583=Stundenverrechnungssatz!K1200,0,IF(N583=Stundenverrechnungssatz!M1200,0,1)))))))</f>
        <v>0</v>
      </c>
    </row>
    <row r="584" spans="1:22" s="46" customFormat="1" ht="15" customHeight="1">
      <c r="A584" s="62">
        <v>1154</v>
      </c>
      <c r="B584" s="123">
        <v>1</v>
      </c>
      <c r="C584" s="58" t="s">
        <v>895</v>
      </c>
      <c r="D584" s="58"/>
      <c r="E584" s="58" t="s">
        <v>714</v>
      </c>
      <c r="F584" s="55" t="s">
        <v>719</v>
      </c>
      <c r="G584" s="58" t="s">
        <v>915</v>
      </c>
      <c r="H584" s="63" t="s">
        <v>455</v>
      </c>
      <c r="I584" s="57">
        <v>48.85</v>
      </c>
      <c r="J584" s="168"/>
      <c r="K584" s="238" t="s">
        <v>36</v>
      </c>
      <c r="L584" s="161"/>
      <c r="M584" s="126">
        <v>0</v>
      </c>
      <c r="N584" s="162">
        <f t="shared" si="88"/>
        <v>16.73</v>
      </c>
      <c r="O584" s="163">
        <f t="shared" si="84"/>
        <v>1.0000000000000001E-5</v>
      </c>
      <c r="P584" s="127">
        <f t="shared" si="85"/>
        <v>0</v>
      </c>
      <c r="Q584" s="127">
        <f t="shared" ref="Q584:Q647" si="89">P584/O584</f>
        <v>0</v>
      </c>
      <c r="R584" s="127">
        <f t="shared" ref="R584:R647" si="90">Q584*N584</f>
        <v>0</v>
      </c>
      <c r="S584" s="45" t="str">
        <f t="shared" si="86"/>
        <v>N</v>
      </c>
      <c r="T584" s="45">
        <f t="shared" ref="T584:T647" si="91">IF(N584=SVS,N584,"")</f>
        <v>16.73</v>
      </c>
      <c r="U584" s="45">
        <f t="shared" si="87"/>
        <v>0</v>
      </c>
      <c r="V584" s="45">
        <f>IF(N584&lt;&gt;0,IF(N584=SVS,0,IF(N584=SVSg,0,IF(N584=Stundenverrechnungssatz!G1201,0,IF(N584=Stundenverrechnungssatz!I1201,0,IF(N584=Stundenverrechnungssatz!K1201,0,IF(N584=Stundenverrechnungssatz!M1201,0,1)))))))</f>
        <v>0</v>
      </c>
    </row>
    <row r="585" spans="1:22" s="46" customFormat="1" ht="15" customHeight="1">
      <c r="A585" s="123">
        <v>1155</v>
      </c>
      <c r="B585" s="123">
        <v>1</v>
      </c>
      <c r="C585" s="58" t="s">
        <v>895</v>
      </c>
      <c r="D585" s="58"/>
      <c r="E585" s="58" t="s">
        <v>714</v>
      </c>
      <c r="F585" s="55" t="s">
        <v>718</v>
      </c>
      <c r="G585" s="58" t="s">
        <v>801</v>
      </c>
      <c r="H585" s="63" t="s">
        <v>455</v>
      </c>
      <c r="I585" s="57">
        <v>33.619999999999997</v>
      </c>
      <c r="J585" s="168"/>
      <c r="K585" s="238" t="s">
        <v>36</v>
      </c>
      <c r="L585" s="161"/>
      <c r="M585" s="126">
        <v>0</v>
      </c>
      <c r="N585" s="162">
        <f t="shared" si="88"/>
        <v>16.73</v>
      </c>
      <c r="O585" s="163">
        <f t="shared" si="84"/>
        <v>1.0000000000000001E-5</v>
      </c>
      <c r="P585" s="127">
        <f t="shared" si="85"/>
        <v>0</v>
      </c>
      <c r="Q585" s="127">
        <f t="shared" si="89"/>
        <v>0</v>
      </c>
      <c r="R585" s="127">
        <f t="shared" si="90"/>
        <v>0</v>
      </c>
      <c r="S585" s="45" t="str">
        <f t="shared" si="86"/>
        <v>N</v>
      </c>
      <c r="T585" s="45">
        <f t="shared" si="91"/>
        <v>16.73</v>
      </c>
      <c r="U585" s="45">
        <f t="shared" si="87"/>
        <v>0</v>
      </c>
      <c r="V585" s="45">
        <f>IF(N585&lt;&gt;0,IF(N585=SVS,0,IF(N585=SVSg,0,IF(N585=Stundenverrechnungssatz!G1202,0,IF(N585=Stundenverrechnungssatz!I1202,0,IF(N585=Stundenverrechnungssatz!K1202,0,IF(N585=Stundenverrechnungssatz!M1202,0,1)))))))</f>
        <v>0</v>
      </c>
    </row>
    <row r="586" spans="1:22" s="46" customFormat="1" ht="15" customHeight="1">
      <c r="A586" s="62">
        <v>1156</v>
      </c>
      <c r="B586" s="123">
        <v>1</v>
      </c>
      <c r="C586" s="58" t="s">
        <v>895</v>
      </c>
      <c r="D586" s="58"/>
      <c r="E586" s="58" t="s">
        <v>714</v>
      </c>
      <c r="F586" s="55" t="s">
        <v>886</v>
      </c>
      <c r="G586" s="58" t="s">
        <v>916</v>
      </c>
      <c r="H586" s="63" t="s">
        <v>455</v>
      </c>
      <c r="I586" s="57">
        <v>15.18</v>
      </c>
      <c r="J586" s="171"/>
      <c r="K586" s="238" t="s">
        <v>77</v>
      </c>
      <c r="L586" s="161"/>
      <c r="M586" s="126">
        <v>50.32</v>
      </c>
      <c r="N586" s="162">
        <f t="shared" si="88"/>
        <v>16.73</v>
      </c>
      <c r="O586" s="163" t="str">
        <f t="shared" si="84"/>
        <v/>
      </c>
      <c r="P586" s="127">
        <f t="shared" si="85"/>
        <v>763.85759999999993</v>
      </c>
      <c r="Q586" s="127" t="e">
        <f t="shared" si="89"/>
        <v>#VALUE!</v>
      </c>
      <c r="R586" s="127" t="e">
        <f t="shared" si="90"/>
        <v>#VALUE!</v>
      </c>
      <c r="S586" s="45" t="str">
        <f t="shared" si="86"/>
        <v>F</v>
      </c>
      <c r="T586" s="45">
        <f t="shared" si="91"/>
        <v>16.73</v>
      </c>
      <c r="U586" s="45">
        <f t="shared" si="87"/>
        <v>0</v>
      </c>
      <c r="V586" s="45">
        <f>IF(N586&lt;&gt;0,IF(N586=SVS,0,IF(N586=SVSg,0,IF(N586=Stundenverrechnungssatz!G1203,0,IF(N586=Stundenverrechnungssatz!I1203,0,IF(N586=Stundenverrechnungssatz!K1203,0,IF(N586=Stundenverrechnungssatz!M1203,0,1)))))))</f>
        <v>0</v>
      </c>
    </row>
    <row r="587" spans="1:22" s="46" customFormat="1" ht="15" customHeight="1">
      <c r="A587" s="123">
        <v>1157</v>
      </c>
      <c r="B587" s="123">
        <v>1</v>
      </c>
      <c r="C587" s="58" t="s">
        <v>895</v>
      </c>
      <c r="D587" s="58"/>
      <c r="E587" s="58" t="s">
        <v>714</v>
      </c>
      <c r="F587" s="55" t="s">
        <v>720</v>
      </c>
      <c r="G587" s="58" t="s">
        <v>801</v>
      </c>
      <c r="H587" s="63" t="s">
        <v>455</v>
      </c>
      <c r="I587" s="57">
        <v>38.29</v>
      </c>
      <c r="J587" s="171"/>
      <c r="K587" s="238" t="s">
        <v>36</v>
      </c>
      <c r="L587" s="161"/>
      <c r="M587" s="126">
        <v>0</v>
      </c>
      <c r="N587" s="162">
        <f t="shared" si="88"/>
        <v>16.73</v>
      </c>
      <c r="O587" s="163">
        <f t="shared" si="84"/>
        <v>1.0000000000000001E-5</v>
      </c>
      <c r="P587" s="127">
        <f t="shared" si="85"/>
        <v>0</v>
      </c>
      <c r="Q587" s="127">
        <f t="shared" si="89"/>
        <v>0</v>
      </c>
      <c r="R587" s="127">
        <f t="shared" si="90"/>
        <v>0</v>
      </c>
      <c r="S587" s="45" t="str">
        <f t="shared" si="86"/>
        <v>N</v>
      </c>
      <c r="T587" s="45">
        <f t="shared" si="91"/>
        <v>16.73</v>
      </c>
      <c r="U587" s="45">
        <f t="shared" si="87"/>
        <v>0</v>
      </c>
      <c r="V587" s="45">
        <f>IF(N587&lt;&gt;0,IF(N587=SVS,0,IF(N587=SVSg,0,IF(N587=Stundenverrechnungssatz!G1204,0,IF(N587=Stundenverrechnungssatz!I1204,0,IF(N587=Stundenverrechnungssatz!K1204,0,IF(N587=Stundenverrechnungssatz!M1204,0,1)))))))</f>
        <v>0</v>
      </c>
    </row>
    <row r="588" spans="1:22" s="46" customFormat="1" ht="15" customHeight="1">
      <c r="A588" s="62">
        <v>1158</v>
      </c>
      <c r="B588" s="123">
        <v>1</v>
      </c>
      <c r="C588" s="58" t="s">
        <v>917</v>
      </c>
      <c r="D588" s="58"/>
      <c r="E588" s="58" t="s">
        <v>354</v>
      </c>
      <c r="F588" s="55" t="s">
        <v>264</v>
      </c>
      <c r="G588" s="58" t="s">
        <v>856</v>
      </c>
      <c r="H588" s="63" t="s">
        <v>485</v>
      </c>
      <c r="I588" s="57">
        <v>3.16</v>
      </c>
      <c r="J588" s="168"/>
      <c r="K588" s="238" t="s">
        <v>92</v>
      </c>
      <c r="L588" s="161"/>
      <c r="M588" s="126">
        <v>12</v>
      </c>
      <c r="N588" s="162">
        <f t="shared" si="88"/>
        <v>16.73</v>
      </c>
      <c r="O588" s="163" t="str">
        <f t="shared" si="84"/>
        <v/>
      </c>
      <c r="P588" s="127">
        <f t="shared" si="85"/>
        <v>37.92</v>
      </c>
      <c r="Q588" s="127" t="e">
        <f t="shared" si="89"/>
        <v>#VALUE!</v>
      </c>
      <c r="R588" s="127" t="e">
        <f t="shared" si="90"/>
        <v>#VALUE!</v>
      </c>
      <c r="S588" s="45" t="str">
        <f t="shared" si="86"/>
        <v>T</v>
      </c>
      <c r="T588" s="45">
        <f t="shared" si="91"/>
        <v>16.73</v>
      </c>
      <c r="U588" s="45">
        <f t="shared" si="87"/>
        <v>0</v>
      </c>
      <c r="V588" s="45">
        <f>IF(N588&lt;&gt;0,IF(N588=SVS,0,IF(N588=SVSg,0,IF(N588=Stundenverrechnungssatz!G1205,0,IF(N588=Stundenverrechnungssatz!I1205,0,IF(N588=Stundenverrechnungssatz!K1205,0,IF(N588=Stundenverrechnungssatz!M1205,0,1)))))))</f>
        <v>0</v>
      </c>
    </row>
    <row r="589" spans="1:22" s="46" customFormat="1" ht="15" customHeight="1">
      <c r="A589" s="123">
        <v>1159</v>
      </c>
      <c r="B589" s="123">
        <v>1</v>
      </c>
      <c r="C589" s="58" t="s">
        <v>917</v>
      </c>
      <c r="D589" s="58"/>
      <c r="E589" s="58" t="s">
        <v>354</v>
      </c>
      <c r="F589" s="55" t="s">
        <v>269</v>
      </c>
      <c r="G589" s="58" t="s">
        <v>918</v>
      </c>
      <c r="H589" s="63" t="s">
        <v>349</v>
      </c>
      <c r="I589" s="57">
        <v>7.54</v>
      </c>
      <c r="J589" s="168"/>
      <c r="K589" s="238" t="s">
        <v>62</v>
      </c>
      <c r="L589" s="161"/>
      <c r="M589" s="126">
        <v>100.64</v>
      </c>
      <c r="N589" s="162">
        <f t="shared" si="88"/>
        <v>16.73</v>
      </c>
      <c r="O589" s="163" t="str">
        <f t="shared" si="84"/>
        <v/>
      </c>
      <c r="P589" s="127">
        <f t="shared" si="85"/>
        <v>758.82560000000001</v>
      </c>
      <c r="Q589" s="127" t="e">
        <f t="shared" si="89"/>
        <v>#VALUE!</v>
      </c>
      <c r="R589" s="127" t="e">
        <f t="shared" si="90"/>
        <v>#VALUE!</v>
      </c>
      <c r="S589" s="45" t="str">
        <f t="shared" si="86"/>
        <v>C</v>
      </c>
      <c r="T589" s="45">
        <f t="shared" si="91"/>
        <v>16.73</v>
      </c>
      <c r="U589" s="45">
        <f t="shared" si="87"/>
        <v>0</v>
      </c>
      <c r="V589" s="45">
        <f>IF(N589&lt;&gt;0,IF(N589=SVS,0,IF(N589=SVSg,0,IF(N589=Stundenverrechnungssatz!G1206,0,IF(N589=Stundenverrechnungssatz!I1206,0,IF(N589=Stundenverrechnungssatz!K1206,0,IF(N589=Stundenverrechnungssatz!M1206,0,1)))))))</f>
        <v>0</v>
      </c>
    </row>
    <row r="590" spans="1:22" s="46" customFormat="1" ht="15" customHeight="1">
      <c r="A590" s="62">
        <v>1160</v>
      </c>
      <c r="B590" s="123">
        <v>1</v>
      </c>
      <c r="C590" s="58" t="s">
        <v>917</v>
      </c>
      <c r="D590" s="58"/>
      <c r="E590" s="58" t="s">
        <v>354</v>
      </c>
      <c r="F590" s="55" t="s">
        <v>273</v>
      </c>
      <c r="G590" s="58" t="s">
        <v>490</v>
      </c>
      <c r="H590" s="63" t="s">
        <v>349</v>
      </c>
      <c r="I590" s="57">
        <v>0</v>
      </c>
      <c r="J590" s="171"/>
      <c r="K590" s="238" t="s">
        <v>36</v>
      </c>
      <c r="L590" s="161"/>
      <c r="M590" s="126">
        <v>0</v>
      </c>
      <c r="N590" s="162">
        <f t="shared" si="88"/>
        <v>16.73</v>
      </c>
      <c r="O590" s="163">
        <f t="shared" si="84"/>
        <v>1.0000000000000001E-5</v>
      </c>
      <c r="P590" s="127">
        <f t="shared" si="85"/>
        <v>0</v>
      </c>
      <c r="Q590" s="127">
        <f t="shared" si="89"/>
        <v>0</v>
      </c>
      <c r="R590" s="127">
        <f t="shared" si="90"/>
        <v>0</v>
      </c>
      <c r="S590" s="45" t="str">
        <f t="shared" si="86"/>
        <v>N</v>
      </c>
      <c r="T590" s="45">
        <f t="shared" si="91"/>
        <v>16.73</v>
      </c>
      <c r="U590" s="45">
        <f t="shared" si="87"/>
        <v>0</v>
      </c>
      <c r="V590" s="45">
        <f>IF(N590&lt;&gt;0,IF(N590=SVS,0,IF(N590=SVSg,0,IF(N590=Stundenverrechnungssatz!G1207,0,IF(N590=Stundenverrechnungssatz!I1207,0,IF(N590=Stundenverrechnungssatz!K1207,0,IF(N590=Stundenverrechnungssatz!M1207,0,1)))))))</f>
        <v>0</v>
      </c>
    </row>
    <row r="591" spans="1:22" s="46" customFormat="1" ht="15" customHeight="1">
      <c r="A591" s="123">
        <v>1161</v>
      </c>
      <c r="B591" s="123">
        <v>1</v>
      </c>
      <c r="C591" s="58" t="s">
        <v>917</v>
      </c>
      <c r="D591" s="58"/>
      <c r="E591" s="58" t="s">
        <v>354</v>
      </c>
      <c r="F591" s="55" t="s">
        <v>276</v>
      </c>
      <c r="G591" s="58" t="s">
        <v>919</v>
      </c>
      <c r="H591" s="63" t="s">
        <v>485</v>
      </c>
      <c r="I591" s="57">
        <v>0</v>
      </c>
      <c r="J591" s="171"/>
      <c r="K591" s="238" t="s">
        <v>36</v>
      </c>
      <c r="L591" s="161"/>
      <c r="M591" s="126">
        <v>0</v>
      </c>
      <c r="N591" s="162">
        <f t="shared" si="88"/>
        <v>16.73</v>
      </c>
      <c r="O591" s="163">
        <f t="shared" si="84"/>
        <v>1.0000000000000001E-5</v>
      </c>
      <c r="P591" s="127">
        <f t="shared" si="85"/>
        <v>0</v>
      </c>
      <c r="Q591" s="127">
        <f t="shared" si="89"/>
        <v>0</v>
      </c>
      <c r="R591" s="127">
        <f t="shared" si="90"/>
        <v>0</v>
      </c>
      <c r="S591" s="45" t="str">
        <f t="shared" si="86"/>
        <v>N</v>
      </c>
      <c r="T591" s="45">
        <f t="shared" si="91"/>
        <v>16.73</v>
      </c>
      <c r="U591" s="45">
        <f t="shared" si="87"/>
        <v>0</v>
      </c>
      <c r="V591" s="45">
        <f>IF(N591&lt;&gt;0,IF(N591=SVS,0,IF(N591=SVSg,0,IF(N591=Stundenverrechnungssatz!G1208,0,IF(N591=Stundenverrechnungssatz!I1208,0,IF(N591=Stundenverrechnungssatz!K1208,0,IF(N591=Stundenverrechnungssatz!M1208,0,1)))))))</f>
        <v>0</v>
      </c>
    </row>
    <row r="592" spans="1:22" s="46" customFormat="1" ht="15" customHeight="1">
      <c r="A592" s="62">
        <v>1162</v>
      </c>
      <c r="B592" s="123">
        <v>1</v>
      </c>
      <c r="C592" s="58" t="s">
        <v>917</v>
      </c>
      <c r="D592" s="58"/>
      <c r="E592" s="58" t="s">
        <v>354</v>
      </c>
      <c r="F592" s="55" t="s">
        <v>279</v>
      </c>
      <c r="G592" s="58" t="s">
        <v>484</v>
      </c>
      <c r="H592" s="63" t="s">
        <v>485</v>
      </c>
      <c r="I592" s="57">
        <v>0</v>
      </c>
      <c r="J592" s="168"/>
      <c r="K592" s="238" t="s">
        <v>36</v>
      </c>
      <c r="L592" s="161"/>
      <c r="M592" s="126">
        <v>0</v>
      </c>
      <c r="N592" s="162">
        <f t="shared" si="88"/>
        <v>16.73</v>
      </c>
      <c r="O592" s="163">
        <f t="shared" si="84"/>
        <v>1.0000000000000001E-5</v>
      </c>
      <c r="P592" s="127">
        <f t="shared" si="85"/>
        <v>0</v>
      </c>
      <c r="Q592" s="127">
        <f t="shared" si="89"/>
        <v>0</v>
      </c>
      <c r="R592" s="127">
        <f t="shared" si="90"/>
        <v>0</v>
      </c>
      <c r="S592" s="45" t="str">
        <f t="shared" si="86"/>
        <v>N</v>
      </c>
      <c r="T592" s="45">
        <f t="shared" si="91"/>
        <v>16.73</v>
      </c>
      <c r="U592" s="45">
        <f t="shared" si="87"/>
        <v>0</v>
      </c>
      <c r="V592" s="45">
        <f>IF(N592&lt;&gt;0,IF(N592=SVS,0,IF(N592=SVSg,0,IF(N592=Stundenverrechnungssatz!G1209,0,IF(N592=Stundenverrechnungssatz!I1209,0,IF(N592=Stundenverrechnungssatz!K1209,0,IF(N592=Stundenverrechnungssatz!M1209,0,1)))))))</f>
        <v>0</v>
      </c>
    </row>
    <row r="593" spans="1:22" s="46" customFormat="1" ht="15" customHeight="1">
      <c r="A593" s="123">
        <v>1163</v>
      </c>
      <c r="B593" s="123">
        <v>1</v>
      </c>
      <c r="C593" s="58" t="s">
        <v>917</v>
      </c>
      <c r="D593" s="58"/>
      <c r="E593" s="58" t="s">
        <v>354</v>
      </c>
      <c r="F593" s="55" t="s">
        <v>282</v>
      </c>
      <c r="G593" s="58" t="s">
        <v>577</v>
      </c>
      <c r="H593" s="63" t="s">
        <v>485</v>
      </c>
      <c r="I593" s="57">
        <v>0</v>
      </c>
      <c r="J593" s="171"/>
      <c r="K593" s="238" t="s">
        <v>36</v>
      </c>
      <c r="L593" s="161"/>
      <c r="M593" s="126">
        <v>0</v>
      </c>
      <c r="N593" s="162">
        <f t="shared" si="88"/>
        <v>16.73</v>
      </c>
      <c r="O593" s="163">
        <f t="shared" si="84"/>
        <v>1.0000000000000001E-5</v>
      </c>
      <c r="P593" s="127">
        <f t="shared" si="85"/>
        <v>0</v>
      </c>
      <c r="Q593" s="127">
        <f t="shared" si="89"/>
        <v>0</v>
      </c>
      <c r="R593" s="127">
        <f t="shared" si="90"/>
        <v>0</v>
      </c>
      <c r="S593" s="45" t="str">
        <f t="shared" si="86"/>
        <v>N</v>
      </c>
      <c r="T593" s="45">
        <f t="shared" si="91"/>
        <v>16.73</v>
      </c>
      <c r="U593" s="45">
        <f t="shared" si="87"/>
        <v>0</v>
      </c>
      <c r="V593" s="45">
        <f>IF(N593&lt;&gt;0,IF(N593=SVS,0,IF(N593=SVSg,0,IF(N593=Stundenverrechnungssatz!G1210,0,IF(N593=Stundenverrechnungssatz!I1210,0,IF(N593=Stundenverrechnungssatz!K1210,0,IF(N593=Stundenverrechnungssatz!M1210,0,1)))))))</f>
        <v>0</v>
      </c>
    </row>
    <row r="594" spans="1:22" s="46" customFormat="1" ht="15" customHeight="1">
      <c r="A594" s="62">
        <v>1164</v>
      </c>
      <c r="B594" s="123">
        <v>1</v>
      </c>
      <c r="C594" s="58" t="s">
        <v>917</v>
      </c>
      <c r="D594" s="58"/>
      <c r="E594" s="58" t="s">
        <v>354</v>
      </c>
      <c r="F594" s="55" t="s">
        <v>285</v>
      </c>
      <c r="G594" s="58" t="s">
        <v>920</v>
      </c>
      <c r="H594" s="63" t="s">
        <v>485</v>
      </c>
      <c r="I594" s="57">
        <v>0</v>
      </c>
      <c r="J594" s="171"/>
      <c r="K594" s="238" t="s">
        <v>36</v>
      </c>
      <c r="L594" s="161"/>
      <c r="M594" s="126">
        <v>0</v>
      </c>
      <c r="N594" s="162">
        <f t="shared" si="88"/>
        <v>16.73</v>
      </c>
      <c r="O594" s="163">
        <f t="shared" si="84"/>
        <v>1.0000000000000001E-5</v>
      </c>
      <c r="P594" s="127">
        <f t="shared" si="85"/>
        <v>0</v>
      </c>
      <c r="Q594" s="127">
        <f t="shared" si="89"/>
        <v>0</v>
      </c>
      <c r="R594" s="127">
        <f t="shared" si="90"/>
        <v>0</v>
      </c>
      <c r="S594" s="45" t="str">
        <f t="shared" si="86"/>
        <v>N</v>
      </c>
      <c r="T594" s="45">
        <f t="shared" si="91"/>
        <v>16.73</v>
      </c>
      <c r="U594" s="45">
        <f t="shared" si="87"/>
        <v>0</v>
      </c>
      <c r="V594" s="45">
        <f>IF(N594&lt;&gt;0,IF(N594=SVS,0,IF(N594=SVSg,0,IF(N594=Stundenverrechnungssatz!G1211,0,IF(N594=Stundenverrechnungssatz!I1211,0,IF(N594=Stundenverrechnungssatz!K1211,0,IF(N594=Stundenverrechnungssatz!M1211,0,1)))))))</f>
        <v>0</v>
      </c>
    </row>
    <row r="595" spans="1:22" s="46" customFormat="1" ht="15" customHeight="1">
      <c r="A595" s="123">
        <v>1165</v>
      </c>
      <c r="B595" s="123">
        <v>1</v>
      </c>
      <c r="C595" s="58" t="s">
        <v>917</v>
      </c>
      <c r="D595" s="58"/>
      <c r="E595" s="58" t="s">
        <v>354</v>
      </c>
      <c r="F595" s="55" t="s">
        <v>288</v>
      </c>
      <c r="G595" s="58" t="s">
        <v>921</v>
      </c>
      <c r="H595" s="63" t="s">
        <v>485</v>
      </c>
      <c r="I595" s="57">
        <v>0</v>
      </c>
      <c r="J595" s="171"/>
      <c r="K595" s="238" t="s">
        <v>36</v>
      </c>
      <c r="L595" s="161"/>
      <c r="M595" s="126">
        <v>0</v>
      </c>
      <c r="N595" s="162">
        <f t="shared" si="88"/>
        <v>16.73</v>
      </c>
      <c r="O595" s="163">
        <f t="shared" si="84"/>
        <v>1.0000000000000001E-5</v>
      </c>
      <c r="P595" s="127">
        <f t="shared" si="85"/>
        <v>0</v>
      </c>
      <c r="Q595" s="127">
        <f t="shared" si="89"/>
        <v>0</v>
      </c>
      <c r="R595" s="127">
        <f t="shared" si="90"/>
        <v>0</v>
      </c>
      <c r="S595" s="45" t="str">
        <f t="shared" si="86"/>
        <v>N</v>
      </c>
      <c r="T595" s="45">
        <f t="shared" si="91"/>
        <v>16.73</v>
      </c>
      <c r="U595" s="45">
        <f t="shared" si="87"/>
        <v>0</v>
      </c>
      <c r="V595" s="45">
        <f>IF(N595&lt;&gt;0,IF(N595=SVS,0,IF(N595=SVSg,0,IF(N595=Stundenverrechnungssatz!G1212,0,IF(N595=Stundenverrechnungssatz!I1212,0,IF(N595=Stundenverrechnungssatz!K1212,0,IF(N595=Stundenverrechnungssatz!M1212,0,1)))))))</f>
        <v>0</v>
      </c>
    </row>
    <row r="596" spans="1:22" s="46" customFormat="1" ht="15" customHeight="1">
      <c r="A596" s="62">
        <v>1166</v>
      </c>
      <c r="B596" s="123">
        <v>1</v>
      </c>
      <c r="C596" s="58" t="s">
        <v>917</v>
      </c>
      <c r="D596" s="58"/>
      <c r="E596" s="58" t="s">
        <v>354</v>
      </c>
      <c r="F596" s="55" t="s">
        <v>290</v>
      </c>
      <c r="G596" s="58" t="s">
        <v>325</v>
      </c>
      <c r="H596" s="63" t="s">
        <v>485</v>
      </c>
      <c r="I596" s="57">
        <v>0</v>
      </c>
      <c r="J596" s="171"/>
      <c r="K596" s="238" t="s">
        <v>36</v>
      </c>
      <c r="L596" s="161"/>
      <c r="M596" s="126">
        <v>0</v>
      </c>
      <c r="N596" s="162">
        <f t="shared" si="88"/>
        <v>16.73</v>
      </c>
      <c r="O596" s="163">
        <f t="shared" si="84"/>
        <v>1.0000000000000001E-5</v>
      </c>
      <c r="P596" s="127">
        <f t="shared" si="85"/>
        <v>0</v>
      </c>
      <c r="Q596" s="127">
        <f t="shared" si="89"/>
        <v>0</v>
      </c>
      <c r="R596" s="127">
        <f t="shared" si="90"/>
        <v>0</v>
      </c>
      <c r="S596" s="45" t="str">
        <f t="shared" si="86"/>
        <v>N</v>
      </c>
      <c r="T596" s="45">
        <f t="shared" si="91"/>
        <v>16.73</v>
      </c>
      <c r="U596" s="45">
        <f t="shared" si="87"/>
        <v>0</v>
      </c>
      <c r="V596" s="45">
        <f>IF(N596&lt;&gt;0,IF(N596=SVS,0,IF(N596=SVSg,0,IF(N596=Stundenverrechnungssatz!G1213,0,IF(N596=Stundenverrechnungssatz!I1213,0,IF(N596=Stundenverrechnungssatz!K1213,0,IF(N596=Stundenverrechnungssatz!M1213,0,1)))))))</f>
        <v>0</v>
      </c>
    </row>
    <row r="597" spans="1:22" s="46" customFormat="1" ht="15" customHeight="1">
      <c r="A597" s="123">
        <v>1167</v>
      </c>
      <c r="B597" s="123">
        <v>1</v>
      </c>
      <c r="C597" s="58" t="s">
        <v>917</v>
      </c>
      <c r="D597" s="58"/>
      <c r="E597" s="58" t="s">
        <v>354</v>
      </c>
      <c r="F597" s="55" t="s">
        <v>292</v>
      </c>
      <c r="G597" s="58" t="s">
        <v>856</v>
      </c>
      <c r="H597" s="63" t="s">
        <v>349</v>
      </c>
      <c r="I597" s="57">
        <v>0</v>
      </c>
      <c r="J597" s="171"/>
      <c r="K597" s="238" t="s">
        <v>36</v>
      </c>
      <c r="L597" s="161"/>
      <c r="M597" s="126">
        <v>0</v>
      </c>
      <c r="N597" s="162">
        <f t="shared" si="88"/>
        <v>16.73</v>
      </c>
      <c r="O597" s="163">
        <f t="shared" si="84"/>
        <v>1.0000000000000001E-5</v>
      </c>
      <c r="P597" s="127">
        <f t="shared" si="85"/>
        <v>0</v>
      </c>
      <c r="Q597" s="127">
        <f t="shared" si="89"/>
        <v>0</v>
      </c>
      <c r="R597" s="127">
        <f t="shared" si="90"/>
        <v>0</v>
      </c>
      <c r="S597" s="45" t="str">
        <f t="shared" si="86"/>
        <v>N</v>
      </c>
      <c r="T597" s="45">
        <f t="shared" si="91"/>
        <v>16.73</v>
      </c>
      <c r="U597" s="45">
        <f t="shared" si="87"/>
        <v>0</v>
      </c>
      <c r="V597" s="45">
        <f>IF(N597&lt;&gt;0,IF(N597=SVS,0,IF(N597=SVSg,0,IF(N597=Stundenverrechnungssatz!G1214,0,IF(N597=Stundenverrechnungssatz!I1214,0,IF(N597=Stundenverrechnungssatz!K1214,0,IF(N597=Stundenverrechnungssatz!M1214,0,1)))))))</f>
        <v>0</v>
      </c>
    </row>
    <row r="598" spans="1:22" s="46" customFormat="1" ht="15" customHeight="1">
      <c r="A598" s="62">
        <v>1168</v>
      </c>
      <c r="B598" s="123">
        <v>1</v>
      </c>
      <c r="C598" s="58" t="s">
        <v>917</v>
      </c>
      <c r="D598" s="58"/>
      <c r="E598" s="58" t="s">
        <v>354</v>
      </c>
      <c r="F598" s="55" t="s">
        <v>294</v>
      </c>
      <c r="G598" s="58" t="s">
        <v>922</v>
      </c>
      <c r="H598" s="63" t="s">
        <v>349</v>
      </c>
      <c r="I598" s="57">
        <v>0</v>
      </c>
      <c r="J598" s="171"/>
      <c r="K598" s="238" t="s">
        <v>36</v>
      </c>
      <c r="L598" s="161"/>
      <c r="M598" s="126">
        <v>0</v>
      </c>
      <c r="N598" s="162">
        <f t="shared" si="88"/>
        <v>16.73</v>
      </c>
      <c r="O598" s="163">
        <f t="shared" si="84"/>
        <v>1.0000000000000001E-5</v>
      </c>
      <c r="P598" s="127">
        <f t="shared" si="85"/>
        <v>0</v>
      </c>
      <c r="Q598" s="127">
        <f t="shared" si="89"/>
        <v>0</v>
      </c>
      <c r="R598" s="127">
        <f t="shared" si="90"/>
        <v>0</v>
      </c>
      <c r="S598" s="45" t="str">
        <f t="shared" si="86"/>
        <v>N</v>
      </c>
      <c r="T598" s="45">
        <f t="shared" si="91"/>
        <v>16.73</v>
      </c>
      <c r="U598" s="45">
        <f t="shared" si="87"/>
        <v>0</v>
      </c>
      <c r="V598" s="45">
        <f>IF(N598&lt;&gt;0,IF(N598=SVS,0,IF(N598=SVSg,0,IF(N598=Stundenverrechnungssatz!G1215,0,IF(N598=Stundenverrechnungssatz!I1215,0,IF(N598=Stundenverrechnungssatz!K1215,0,IF(N598=Stundenverrechnungssatz!M1215,0,1)))))))</f>
        <v>0</v>
      </c>
    </row>
    <row r="599" spans="1:22" s="46" customFormat="1" ht="15" customHeight="1">
      <c r="A599" s="123">
        <v>1169</v>
      </c>
      <c r="B599" s="123">
        <v>1</v>
      </c>
      <c r="C599" s="58" t="s">
        <v>917</v>
      </c>
      <c r="D599" s="58"/>
      <c r="E599" s="58" t="s">
        <v>354</v>
      </c>
      <c r="F599" s="55" t="s">
        <v>296</v>
      </c>
      <c r="G599" s="58" t="s">
        <v>923</v>
      </c>
      <c r="H599" s="63" t="s">
        <v>349</v>
      </c>
      <c r="I599" s="57">
        <v>0</v>
      </c>
      <c r="J599" s="171"/>
      <c r="K599" s="238" t="s">
        <v>36</v>
      </c>
      <c r="L599" s="161"/>
      <c r="M599" s="126">
        <v>0</v>
      </c>
      <c r="N599" s="162">
        <f t="shared" si="88"/>
        <v>16.73</v>
      </c>
      <c r="O599" s="163">
        <f t="shared" si="84"/>
        <v>1.0000000000000001E-5</v>
      </c>
      <c r="P599" s="127">
        <f t="shared" si="85"/>
        <v>0</v>
      </c>
      <c r="Q599" s="127">
        <f t="shared" si="89"/>
        <v>0</v>
      </c>
      <c r="R599" s="127">
        <f t="shared" si="90"/>
        <v>0</v>
      </c>
      <c r="S599" s="45" t="str">
        <f t="shared" si="86"/>
        <v>N</v>
      </c>
      <c r="T599" s="45">
        <f t="shared" si="91"/>
        <v>16.73</v>
      </c>
      <c r="U599" s="45">
        <f t="shared" si="87"/>
        <v>0</v>
      </c>
      <c r="V599" s="45">
        <f>IF(N599&lt;&gt;0,IF(N599=SVS,0,IF(N599=SVSg,0,IF(N599=Stundenverrechnungssatz!G1216,0,IF(N599=Stundenverrechnungssatz!I1216,0,IF(N599=Stundenverrechnungssatz!K1216,0,IF(N599=Stundenverrechnungssatz!M1216,0,1)))))))</f>
        <v>0</v>
      </c>
    </row>
    <row r="600" spans="1:22" s="46" customFormat="1" ht="15" customHeight="1">
      <c r="A600" s="62">
        <v>1170</v>
      </c>
      <c r="B600" s="123">
        <v>1</v>
      </c>
      <c r="C600" s="58" t="s">
        <v>917</v>
      </c>
      <c r="D600" s="58"/>
      <c r="E600" s="58" t="s">
        <v>354</v>
      </c>
      <c r="F600" s="55" t="s">
        <v>569</v>
      </c>
      <c r="G600" s="58" t="s">
        <v>352</v>
      </c>
      <c r="H600" s="63" t="s">
        <v>730</v>
      </c>
      <c r="I600" s="57">
        <v>3.22</v>
      </c>
      <c r="J600" s="171"/>
      <c r="K600" s="238" t="s">
        <v>70</v>
      </c>
      <c r="L600" s="161"/>
      <c r="M600" s="126">
        <v>100.64</v>
      </c>
      <c r="N600" s="162">
        <f t="shared" si="88"/>
        <v>16.73</v>
      </c>
      <c r="O600" s="163" t="str">
        <f t="shared" si="84"/>
        <v/>
      </c>
      <c r="P600" s="127">
        <f t="shared" si="85"/>
        <v>324.06080000000003</v>
      </c>
      <c r="Q600" s="127" t="e">
        <f t="shared" si="89"/>
        <v>#VALUE!</v>
      </c>
      <c r="R600" s="127" t="e">
        <f t="shared" si="90"/>
        <v>#VALUE!</v>
      </c>
      <c r="S600" s="45" t="str">
        <f t="shared" si="86"/>
        <v>E</v>
      </c>
      <c r="T600" s="45">
        <f t="shared" si="91"/>
        <v>16.73</v>
      </c>
      <c r="U600" s="45">
        <f t="shared" si="87"/>
        <v>0</v>
      </c>
      <c r="V600" s="45">
        <f>IF(N600&lt;&gt;0,IF(N600=SVS,0,IF(N600=SVSg,0,IF(N600=Stundenverrechnungssatz!G1217,0,IF(N600=Stundenverrechnungssatz!I1217,0,IF(N600=Stundenverrechnungssatz!K1217,0,IF(N600=Stundenverrechnungssatz!M1217,0,1)))))))</f>
        <v>0</v>
      </c>
    </row>
    <row r="601" spans="1:22" s="46" customFormat="1" ht="15" customHeight="1">
      <c r="A601" s="123">
        <v>1171</v>
      </c>
      <c r="B601" s="123">
        <v>1</v>
      </c>
      <c r="C601" s="58" t="s">
        <v>917</v>
      </c>
      <c r="D601" s="58"/>
      <c r="E601" s="58" t="s">
        <v>354</v>
      </c>
      <c r="F601" s="55" t="s">
        <v>570</v>
      </c>
      <c r="G601" s="58" t="s">
        <v>878</v>
      </c>
      <c r="H601" s="63" t="s">
        <v>485</v>
      </c>
      <c r="I601" s="57">
        <v>5.97</v>
      </c>
      <c r="J601" s="171"/>
      <c r="K601" s="238" t="s">
        <v>76</v>
      </c>
      <c r="L601" s="161"/>
      <c r="M601" s="126">
        <v>100.64</v>
      </c>
      <c r="N601" s="162">
        <f t="shared" si="88"/>
        <v>16.73</v>
      </c>
      <c r="O601" s="163" t="str">
        <f t="shared" si="84"/>
        <v/>
      </c>
      <c r="P601" s="127">
        <f t="shared" si="85"/>
        <v>600.82079999999996</v>
      </c>
      <c r="Q601" s="127" t="e">
        <f t="shared" si="89"/>
        <v>#VALUE!</v>
      </c>
      <c r="R601" s="127" t="e">
        <f t="shared" si="90"/>
        <v>#VALUE!</v>
      </c>
      <c r="S601" s="45" t="str">
        <f t="shared" si="86"/>
        <v>F</v>
      </c>
      <c r="T601" s="45">
        <f t="shared" si="91"/>
        <v>16.73</v>
      </c>
      <c r="U601" s="45">
        <f t="shared" si="87"/>
        <v>0</v>
      </c>
      <c r="V601" s="45">
        <f>IF(N601&lt;&gt;0,IF(N601=SVS,0,IF(N601=SVSg,0,IF(N601=Stundenverrechnungssatz!G1218,0,IF(N601=Stundenverrechnungssatz!I1218,0,IF(N601=Stundenverrechnungssatz!K1218,0,IF(N601=Stundenverrechnungssatz!M1218,0,1)))))))</f>
        <v>0</v>
      </c>
    </row>
    <row r="602" spans="1:22" s="46" customFormat="1" ht="15" customHeight="1">
      <c r="A602" s="62">
        <v>1172</v>
      </c>
      <c r="B602" s="123">
        <v>1</v>
      </c>
      <c r="C602" s="58" t="s">
        <v>917</v>
      </c>
      <c r="D602" s="58"/>
      <c r="E602" s="58" t="s">
        <v>354</v>
      </c>
      <c r="F602" s="55" t="s">
        <v>571</v>
      </c>
      <c r="G602" s="58" t="s">
        <v>878</v>
      </c>
      <c r="H602" s="63" t="s">
        <v>485</v>
      </c>
      <c r="I602" s="57">
        <v>12.975000000000001</v>
      </c>
      <c r="J602" s="171"/>
      <c r="K602" s="238" t="s">
        <v>36</v>
      </c>
      <c r="L602" s="161"/>
      <c r="M602" s="126">
        <v>0</v>
      </c>
      <c r="N602" s="162">
        <f t="shared" si="88"/>
        <v>16.73</v>
      </c>
      <c r="O602" s="163">
        <f t="shared" si="84"/>
        <v>1.0000000000000001E-5</v>
      </c>
      <c r="P602" s="127">
        <f t="shared" si="85"/>
        <v>0</v>
      </c>
      <c r="Q602" s="127">
        <f t="shared" si="89"/>
        <v>0</v>
      </c>
      <c r="R602" s="127">
        <f t="shared" si="90"/>
        <v>0</v>
      </c>
      <c r="S602" s="45" t="str">
        <f t="shared" si="86"/>
        <v>N</v>
      </c>
      <c r="T602" s="45">
        <f t="shared" si="91"/>
        <v>16.73</v>
      </c>
      <c r="U602" s="45">
        <f t="shared" si="87"/>
        <v>0</v>
      </c>
      <c r="V602" s="45">
        <f>IF(N602&lt;&gt;0,IF(N602=SVS,0,IF(N602=SVSg,0,IF(N602=Stundenverrechnungssatz!G1219,0,IF(N602=Stundenverrechnungssatz!I1219,0,IF(N602=Stundenverrechnungssatz!K1219,0,IF(N602=Stundenverrechnungssatz!M1219,0,1)))))))</f>
        <v>0</v>
      </c>
    </row>
    <row r="603" spans="1:22" s="46" customFormat="1" ht="15" customHeight="1">
      <c r="A603" s="123">
        <v>1173</v>
      </c>
      <c r="B603" s="123">
        <v>1</v>
      </c>
      <c r="C603" s="58" t="s">
        <v>917</v>
      </c>
      <c r="D603" s="58"/>
      <c r="E603" s="58" t="s">
        <v>354</v>
      </c>
      <c r="F603" s="55" t="s">
        <v>572</v>
      </c>
      <c r="G603" s="58" t="s">
        <v>878</v>
      </c>
      <c r="H603" s="63" t="s">
        <v>485</v>
      </c>
      <c r="I603" s="57">
        <v>12.97</v>
      </c>
      <c r="J603" s="171"/>
      <c r="K603" s="238" t="s">
        <v>36</v>
      </c>
      <c r="L603" s="161"/>
      <c r="M603" s="126">
        <v>0</v>
      </c>
      <c r="N603" s="162">
        <f t="shared" si="88"/>
        <v>16.73</v>
      </c>
      <c r="O603" s="163">
        <f t="shared" si="84"/>
        <v>1.0000000000000001E-5</v>
      </c>
      <c r="P603" s="127">
        <f t="shared" si="85"/>
        <v>0</v>
      </c>
      <c r="Q603" s="127">
        <f t="shared" si="89"/>
        <v>0</v>
      </c>
      <c r="R603" s="127">
        <f t="shared" si="90"/>
        <v>0</v>
      </c>
      <c r="S603" s="45" t="str">
        <f t="shared" si="86"/>
        <v>N</v>
      </c>
      <c r="T603" s="45">
        <f t="shared" si="91"/>
        <v>16.73</v>
      </c>
      <c r="U603" s="45">
        <f t="shared" si="87"/>
        <v>0</v>
      </c>
      <c r="V603" s="45">
        <f>IF(N603&lt;&gt;0,IF(N603=SVS,0,IF(N603=SVSg,0,IF(N603=Stundenverrechnungssatz!G1220,0,IF(N603=Stundenverrechnungssatz!I1220,0,IF(N603=Stundenverrechnungssatz!K1220,0,IF(N603=Stundenverrechnungssatz!M1220,0,1)))))))</f>
        <v>0</v>
      </c>
    </row>
    <row r="604" spans="1:22" s="46" customFormat="1" ht="15" customHeight="1">
      <c r="A604" s="62">
        <v>1174</v>
      </c>
      <c r="B604" s="123">
        <v>1</v>
      </c>
      <c r="C604" s="58" t="s">
        <v>917</v>
      </c>
      <c r="D604" s="58"/>
      <c r="E604" s="58" t="s">
        <v>354</v>
      </c>
      <c r="F604" s="55" t="s">
        <v>578</v>
      </c>
      <c r="G604" s="58" t="s">
        <v>565</v>
      </c>
      <c r="H604" s="63" t="s">
        <v>485</v>
      </c>
      <c r="I604" s="57">
        <v>11.53</v>
      </c>
      <c r="J604" s="171"/>
      <c r="K604" s="238" t="s">
        <v>70</v>
      </c>
      <c r="L604" s="161"/>
      <c r="M604" s="126">
        <v>100.64</v>
      </c>
      <c r="N604" s="162">
        <f t="shared" si="88"/>
        <v>16.73</v>
      </c>
      <c r="O604" s="163" t="str">
        <f t="shared" si="84"/>
        <v/>
      </c>
      <c r="P604" s="127">
        <f t="shared" si="85"/>
        <v>1160.3791999999999</v>
      </c>
      <c r="Q604" s="127" t="e">
        <f t="shared" si="89"/>
        <v>#VALUE!</v>
      </c>
      <c r="R604" s="127" t="e">
        <f t="shared" si="90"/>
        <v>#VALUE!</v>
      </c>
      <c r="S604" s="45" t="str">
        <f t="shared" si="86"/>
        <v>E</v>
      </c>
      <c r="T604" s="45">
        <f t="shared" si="91"/>
        <v>16.73</v>
      </c>
      <c r="U604" s="45">
        <f t="shared" si="87"/>
        <v>0</v>
      </c>
      <c r="V604" s="45">
        <f>IF(N604&lt;&gt;0,IF(N604=SVS,0,IF(N604=SVSg,0,IF(N604=Stundenverrechnungssatz!G1221,0,IF(N604=Stundenverrechnungssatz!I1221,0,IF(N604=Stundenverrechnungssatz!K1221,0,IF(N604=Stundenverrechnungssatz!M1221,0,1)))))))</f>
        <v>0</v>
      </c>
    </row>
    <row r="605" spans="1:22" s="46" customFormat="1" ht="15" customHeight="1">
      <c r="A605" s="123">
        <v>1175</v>
      </c>
      <c r="B605" s="123">
        <v>1</v>
      </c>
      <c r="C605" s="58" t="s">
        <v>917</v>
      </c>
      <c r="D605" s="58"/>
      <c r="E605" s="58" t="s">
        <v>491</v>
      </c>
      <c r="F605" s="55" t="s">
        <v>619</v>
      </c>
      <c r="G605" s="58" t="s">
        <v>490</v>
      </c>
      <c r="H605" s="63" t="s">
        <v>485</v>
      </c>
      <c r="I605" s="57">
        <v>14.82</v>
      </c>
      <c r="J605" s="171"/>
      <c r="K605" s="238" t="s">
        <v>86</v>
      </c>
      <c r="L605" s="161"/>
      <c r="M605" s="126">
        <v>100.64</v>
      </c>
      <c r="N605" s="162">
        <f t="shared" si="88"/>
        <v>16.73</v>
      </c>
      <c r="O605" s="163" t="str">
        <f t="shared" si="84"/>
        <v/>
      </c>
      <c r="P605" s="127">
        <f t="shared" si="85"/>
        <v>1491.4848</v>
      </c>
      <c r="Q605" s="127" t="e">
        <f t="shared" si="89"/>
        <v>#VALUE!</v>
      </c>
      <c r="R605" s="127" t="e">
        <f t="shared" si="90"/>
        <v>#VALUE!</v>
      </c>
      <c r="S605" s="45" t="str">
        <f t="shared" si="86"/>
        <v>K</v>
      </c>
      <c r="T605" s="45">
        <f t="shared" si="91"/>
        <v>16.73</v>
      </c>
      <c r="U605" s="45">
        <f t="shared" si="87"/>
        <v>0</v>
      </c>
      <c r="V605" s="45">
        <f>IF(N605&lt;&gt;0,IF(N605=SVS,0,IF(N605=SVSg,0,IF(N605=Stundenverrechnungssatz!G1222,0,IF(N605=Stundenverrechnungssatz!I1222,0,IF(N605=Stundenverrechnungssatz!K1222,0,IF(N605=Stundenverrechnungssatz!M1222,0,1)))))))</f>
        <v>0</v>
      </c>
    </row>
    <row r="606" spans="1:22" s="46" customFormat="1" ht="15" customHeight="1">
      <c r="A606" s="62">
        <v>1176</v>
      </c>
      <c r="B606" s="123">
        <v>1</v>
      </c>
      <c r="C606" s="58" t="s">
        <v>917</v>
      </c>
      <c r="D606" s="58"/>
      <c r="E606" s="58" t="s">
        <v>491</v>
      </c>
      <c r="F606" s="55" t="s">
        <v>621</v>
      </c>
      <c r="G606" s="58" t="s">
        <v>890</v>
      </c>
      <c r="H606" s="63" t="s">
        <v>485</v>
      </c>
      <c r="I606" s="57">
        <v>0</v>
      </c>
      <c r="J606" s="171"/>
      <c r="K606" s="238" t="s">
        <v>36</v>
      </c>
      <c r="L606" s="161"/>
      <c r="M606" s="126">
        <v>0</v>
      </c>
      <c r="N606" s="162">
        <f t="shared" si="88"/>
        <v>16.73</v>
      </c>
      <c r="O606" s="163">
        <f t="shared" si="84"/>
        <v>1.0000000000000001E-5</v>
      </c>
      <c r="P606" s="127">
        <f t="shared" si="85"/>
        <v>0</v>
      </c>
      <c r="Q606" s="127">
        <f t="shared" si="89"/>
        <v>0</v>
      </c>
      <c r="R606" s="127">
        <f t="shared" si="90"/>
        <v>0</v>
      </c>
      <c r="S606" s="45" t="str">
        <f t="shared" si="86"/>
        <v>N</v>
      </c>
      <c r="T606" s="45">
        <f t="shared" si="91"/>
        <v>16.73</v>
      </c>
      <c r="U606" s="45">
        <f t="shared" si="87"/>
        <v>0</v>
      </c>
      <c r="V606" s="45">
        <f>IF(N606&lt;&gt;0,IF(N606=SVS,0,IF(N606=SVSg,0,IF(N606=Stundenverrechnungssatz!G1223,0,IF(N606=Stundenverrechnungssatz!I1223,0,IF(N606=Stundenverrechnungssatz!K1223,0,IF(N606=Stundenverrechnungssatz!M1223,0,1)))))))</f>
        <v>0</v>
      </c>
    </row>
    <row r="607" spans="1:22" s="46" customFormat="1" ht="15" customHeight="1">
      <c r="A607" s="123">
        <v>1177</v>
      </c>
      <c r="B607" s="123">
        <v>1</v>
      </c>
      <c r="C607" s="58" t="s">
        <v>917</v>
      </c>
      <c r="D607" s="58"/>
      <c r="E607" s="58" t="s">
        <v>491</v>
      </c>
      <c r="F607" s="55" t="s">
        <v>622</v>
      </c>
      <c r="G607" s="58" t="s">
        <v>924</v>
      </c>
      <c r="H607" s="63" t="s">
        <v>485</v>
      </c>
      <c r="I607" s="57">
        <v>0</v>
      </c>
      <c r="J607" s="171"/>
      <c r="K607" s="238" t="s">
        <v>36</v>
      </c>
      <c r="L607" s="161"/>
      <c r="M607" s="126">
        <v>0</v>
      </c>
      <c r="N607" s="162">
        <f t="shared" si="88"/>
        <v>16.73</v>
      </c>
      <c r="O607" s="163">
        <f t="shared" si="84"/>
        <v>1.0000000000000001E-5</v>
      </c>
      <c r="P607" s="127">
        <f t="shared" si="85"/>
        <v>0</v>
      </c>
      <c r="Q607" s="127">
        <f t="shared" si="89"/>
        <v>0</v>
      </c>
      <c r="R607" s="127">
        <f t="shared" si="90"/>
        <v>0</v>
      </c>
      <c r="S607" s="45" t="str">
        <f t="shared" si="86"/>
        <v>N</v>
      </c>
      <c r="T607" s="45">
        <f t="shared" si="91"/>
        <v>16.73</v>
      </c>
      <c r="U607" s="45">
        <f t="shared" si="87"/>
        <v>0</v>
      </c>
      <c r="V607" s="45">
        <f>IF(N607&lt;&gt;0,IF(N607=SVS,0,IF(N607=SVSg,0,IF(N607=Stundenverrechnungssatz!G1224,0,IF(N607=Stundenverrechnungssatz!I1224,0,IF(N607=Stundenverrechnungssatz!K1224,0,IF(N607=Stundenverrechnungssatz!M1224,0,1)))))))</f>
        <v>0</v>
      </c>
    </row>
    <row r="608" spans="1:22" s="46" customFormat="1" ht="15" customHeight="1">
      <c r="A608" s="62">
        <v>1178</v>
      </c>
      <c r="B608" s="123">
        <v>1</v>
      </c>
      <c r="C608" s="58" t="s">
        <v>917</v>
      </c>
      <c r="D608" s="58"/>
      <c r="E608" s="58" t="s">
        <v>491</v>
      </c>
      <c r="F608" s="55" t="s">
        <v>925</v>
      </c>
      <c r="G608" s="58" t="s">
        <v>44</v>
      </c>
      <c r="H608" s="63" t="s">
        <v>485</v>
      </c>
      <c r="I608" s="57">
        <v>0</v>
      </c>
      <c r="J608" s="171"/>
      <c r="K608" s="238" t="s">
        <v>36</v>
      </c>
      <c r="L608" s="161"/>
      <c r="M608" s="126">
        <v>0</v>
      </c>
      <c r="N608" s="162">
        <f t="shared" si="88"/>
        <v>16.73</v>
      </c>
      <c r="O608" s="163">
        <f t="shared" si="84"/>
        <v>1.0000000000000001E-5</v>
      </c>
      <c r="P608" s="127">
        <f t="shared" si="85"/>
        <v>0</v>
      </c>
      <c r="Q608" s="127">
        <f t="shared" si="89"/>
        <v>0</v>
      </c>
      <c r="R608" s="127">
        <f t="shared" si="90"/>
        <v>0</v>
      </c>
      <c r="S608" s="45" t="str">
        <f t="shared" si="86"/>
        <v>N</v>
      </c>
      <c r="T608" s="45">
        <f t="shared" si="91"/>
        <v>16.73</v>
      </c>
      <c r="U608" s="45">
        <f t="shared" si="87"/>
        <v>0</v>
      </c>
      <c r="V608" s="45">
        <f>IF(N608&lt;&gt;0,IF(N608=SVS,0,IF(N608=SVSg,0,IF(N608=Stundenverrechnungssatz!G1225,0,IF(N608=Stundenverrechnungssatz!I1225,0,IF(N608=Stundenverrechnungssatz!K1225,0,IF(N608=Stundenverrechnungssatz!M1225,0,1)))))))</f>
        <v>0</v>
      </c>
    </row>
    <row r="609" spans="1:22" s="46" customFormat="1" ht="15" customHeight="1">
      <c r="A609" s="123">
        <v>1179</v>
      </c>
      <c r="B609" s="123">
        <v>1</v>
      </c>
      <c r="C609" s="58" t="s">
        <v>917</v>
      </c>
      <c r="D609" s="58"/>
      <c r="E609" s="58" t="s">
        <v>491</v>
      </c>
      <c r="F609" s="55" t="s">
        <v>623</v>
      </c>
      <c r="G609" s="58" t="s">
        <v>597</v>
      </c>
      <c r="H609" s="63" t="s">
        <v>485</v>
      </c>
      <c r="I609" s="57">
        <v>48.8</v>
      </c>
      <c r="J609" s="168"/>
      <c r="K609" s="238" t="s">
        <v>81</v>
      </c>
      <c r="L609" s="161"/>
      <c r="M609" s="126">
        <v>100.64</v>
      </c>
      <c r="N609" s="162">
        <f t="shared" si="88"/>
        <v>16.73</v>
      </c>
      <c r="O609" s="163" t="str">
        <f t="shared" si="84"/>
        <v/>
      </c>
      <c r="P609" s="127">
        <f t="shared" si="85"/>
        <v>4911.232</v>
      </c>
      <c r="Q609" s="127" t="e">
        <f t="shared" si="89"/>
        <v>#VALUE!</v>
      </c>
      <c r="R609" s="127" t="e">
        <f t="shared" si="90"/>
        <v>#VALUE!</v>
      </c>
      <c r="S609" s="45" t="str">
        <f t="shared" si="86"/>
        <v>H</v>
      </c>
      <c r="T609" s="45">
        <f t="shared" si="91"/>
        <v>16.73</v>
      </c>
      <c r="U609" s="45">
        <f t="shared" si="87"/>
        <v>0</v>
      </c>
      <c r="V609" s="45">
        <f>IF(N609&lt;&gt;0,IF(N609=SVS,0,IF(N609=SVSg,0,IF(N609=Stundenverrechnungssatz!G1226,0,IF(N609=Stundenverrechnungssatz!I1226,0,IF(N609=Stundenverrechnungssatz!K1226,0,IF(N609=Stundenverrechnungssatz!M1226,0,1)))))))</f>
        <v>0</v>
      </c>
    </row>
    <row r="610" spans="1:22" s="46" customFormat="1" ht="15" customHeight="1">
      <c r="A610" s="62">
        <v>1180</v>
      </c>
      <c r="B610" s="123">
        <v>1</v>
      </c>
      <c r="C610" s="58" t="s">
        <v>917</v>
      </c>
      <c r="D610" s="58"/>
      <c r="E610" s="58" t="s">
        <v>491</v>
      </c>
      <c r="F610" s="55" t="s">
        <v>626</v>
      </c>
      <c r="G610" s="58" t="s">
        <v>597</v>
      </c>
      <c r="H610" s="63" t="s">
        <v>485</v>
      </c>
      <c r="I610" s="57">
        <v>49.39</v>
      </c>
      <c r="J610" s="168"/>
      <c r="K610" s="238" t="s">
        <v>81</v>
      </c>
      <c r="L610" s="161"/>
      <c r="M610" s="126">
        <v>100.64</v>
      </c>
      <c r="N610" s="162">
        <f t="shared" si="88"/>
        <v>16.73</v>
      </c>
      <c r="O610" s="163" t="str">
        <f t="shared" si="84"/>
        <v/>
      </c>
      <c r="P610" s="127">
        <f t="shared" si="85"/>
        <v>4970.6095999999998</v>
      </c>
      <c r="Q610" s="127" t="e">
        <f t="shared" si="89"/>
        <v>#VALUE!</v>
      </c>
      <c r="R610" s="127" t="e">
        <f t="shared" si="90"/>
        <v>#VALUE!</v>
      </c>
      <c r="S610" s="45" t="str">
        <f t="shared" si="86"/>
        <v>H</v>
      </c>
      <c r="T610" s="45">
        <f t="shared" si="91"/>
        <v>16.73</v>
      </c>
      <c r="U610" s="45">
        <f t="shared" si="87"/>
        <v>0</v>
      </c>
      <c r="V610" s="45">
        <f>IF(N610&lt;&gt;0,IF(N610=SVS,0,IF(N610=SVSg,0,IF(N610=Stundenverrechnungssatz!G1227,0,IF(N610=Stundenverrechnungssatz!I1227,0,IF(N610=Stundenverrechnungssatz!K1227,0,IF(N610=Stundenverrechnungssatz!M1227,0,1)))))))</f>
        <v>0</v>
      </c>
    </row>
    <row r="611" spans="1:22" s="46" customFormat="1" ht="15" customHeight="1">
      <c r="A611" s="123">
        <v>1181</v>
      </c>
      <c r="B611" s="123">
        <v>1</v>
      </c>
      <c r="C611" s="58" t="s">
        <v>917</v>
      </c>
      <c r="D611" s="58"/>
      <c r="E611" s="58" t="s">
        <v>491</v>
      </c>
      <c r="F611" s="55" t="s">
        <v>628</v>
      </c>
      <c r="G611" s="58" t="s">
        <v>926</v>
      </c>
      <c r="H611" s="63" t="s">
        <v>485</v>
      </c>
      <c r="I611" s="57">
        <v>13.03</v>
      </c>
      <c r="J611" s="168"/>
      <c r="K611" s="238" t="s">
        <v>89</v>
      </c>
      <c r="L611" s="161"/>
      <c r="M611" s="126">
        <v>100.64</v>
      </c>
      <c r="N611" s="162">
        <f t="shared" si="88"/>
        <v>16.73</v>
      </c>
      <c r="O611" s="163" t="str">
        <f t="shared" si="84"/>
        <v/>
      </c>
      <c r="P611" s="127">
        <f t="shared" si="85"/>
        <v>1311.3391999999999</v>
      </c>
      <c r="Q611" s="127" t="e">
        <f t="shared" si="89"/>
        <v>#VALUE!</v>
      </c>
      <c r="R611" s="127" t="e">
        <f t="shared" si="90"/>
        <v>#VALUE!</v>
      </c>
      <c r="S611" s="45" t="str">
        <f t="shared" si="86"/>
        <v>T</v>
      </c>
      <c r="T611" s="45">
        <f t="shared" si="91"/>
        <v>16.73</v>
      </c>
      <c r="U611" s="45">
        <f t="shared" si="87"/>
        <v>0</v>
      </c>
      <c r="V611" s="45">
        <f>IF(N611&lt;&gt;0,IF(N611=SVS,0,IF(N611=SVSg,0,IF(N611=Stundenverrechnungssatz!G1228,0,IF(N611=Stundenverrechnungssatz!I1228,0,IF(N611=Stundenverrechnungssatz!K1228,0,IF(N611=Stundenverrechnungssatz!M1228,0,1)))))))</f>
        <v>0</v>
      </c>
    </row>
    <row r="612" spans="1:22" s="46" customFormat="1" ht="15" customHeight="1">
      <c r="A612" s="62">
        <v>1182</v>
      </c>
      <c r="B612" s="123">
        <v>1</v>
      </c>
      <c r="C612" s="58" t="s">
        <v>917</v>
      </c>
      <c r="D612" s="58">
        <v>0</v>
      </c>
      <c r="E612" s="58" t="s">
        <v>491</v>
      </c>
      <c r="F612" s="55" t="s">
        <v>927</v>
      </c>
      <c r="G612" s="58" t="s">
        <v>884</v>
      </c>
      <c r="H612" s="63" t="s">
        <v>485</v>
      </c>
      <c r="I612" s="57">
        <v>1.83</v>
      </c>
      <c r="J612" s="168"/>
      <c r="K612" s="238" t="s">
        <v>89</v>
      </c>
      <c r="L612" s="161"/>
      <c r="M612" s="126">
        <v>100.64</v>
      </c>
      <c r="N612" s="162">
        <f t="shared" si="88"/>
        <v>16.73</v>
      </c>
      <c r="O612" s="163" t="str">
        <f t="shared" si="84"/>
        <v/>
      </c>
      <c r="P612" s="127">
        <f t="shared" si="85"/>
        <v>184.1712</v>
      </c>
      <c r="Q612" s="127" t="e">
        <f t="shared" si="89"/>
        <v>#VALUE!</v>
      </c>
      <c r="R612" s="127" t="e">
        <f t="shared" si="90"/>
        <v>#VALUE!</v>
      </c>
      <c r="S612" s="45" t="str">
        <f t="shared" si="86"/>
        <v>T</v>
      </c>
      <c r="T612" s="45">
        <f t="shared" si="91"/>
        <v>16.73</v>
      </c>
      <c r="U612" s="45">
        <f t="shared" si="87"/>
        <v>0</v>
      </c>
      <c r="V612" s="45">
        <f>IF(N612&lt;&gt;0,IF(N612=SVS,0,IF(N612=SVSg,0,IF(N612=Stundenverrechnungssatz!G1229,0,IF(N612=Stundenverrechnungssatz!I1229,0,IF(N612=Stundenverrechnungssatz!K1229,0,IF(N612=Stundenverrechnungssatz!M1229,0,1)))))))</f>
        <v>0</v>
      </c>
    </row>
    <row r="613" spans="1:22" s="46" customFormat="1" ht="15" customHeight="1">
      <c r="A613" s="123">
        <v>1183</v>
      </c>
      <c r="B613" s="123">
        <v>1</v>
      </c>
      <c r="C613" s="58" t="s">
        <v>917</v>
      </c>
      <c r="D613" s="58"/>
      <c r="E613" s="58" t="s">
        <v>491</v>
      </c>
      <c r="F613" s="55" t="s">
        <v>630</v>
      </c>
      <c r="G613" s="58" t="s">
        <v>922</v>
      </c>
      <c r="H613" s="63" t="s">
        <v>349</v>
      </c>
      <c r="I613" s="57">
        <v>3.66</v>
      </c>
      <c r="J613" s="168"/>
      <c r="K613" s="238" t="s">
        <v>62</v>
      </c>
      <c r="L613" s="161"/>
      <c r="M613" s="126">
        <v>100.64</v>
      </c>
      <c r="N613" s="162">
        <f t="shared" si="88"/>
        <v>16.73</v>
      </c>
      <c r="O613" s="163" t="str">
        <f t="shared" si="84"/>
        <v/>
      </c>
      <c r="P613" s="127">
        <f t="shared" si="85"/>
        <v>368.3424</v>
      </c>
      <c r="Q613" s="127" t="e">
        <f t="shared" si="89"/>
        <v>#VALUE!</v>
      </c>
      <c r="R613" s="127" t="e">
        <f t="shared" si="90"/>
        <v>#VALUE!</v>
      </c>
      <c r="S613" s="45" t="str">
        <f t="shared" si="86"/>
        <v>C</v>
      </c>
      <c r="T613" s="45">
        <f t="shared" si="91"/>
        <v>16.73</v>
      </c>
      <c r="U613" s="45">
        <f t="shared" si="87"/>
        <v>0</v>
      </c>
      <c r="V613" s="45">
        <f>IF(N613&lt;&gt;0,IF(N613=SVS,0,IF(N613=SVSg,0,IF(N613=Stundenverrechnungssatz!G1230,0,IF(N613=Stundenverrechnungssatz!I1230,0,IF(N613=Stundenverrechnungssatz!K1230,0,IF(N613=Stundenverrechnungssatz!M1230,0,1)))))))</f>
        <v>0</v>
      </c>
    </row>
    <row r="614" spans="1:22" s="46" customFormat="1" ht="15" customHeight="1">
      <c r="A614" s="62">
        <v>1184</v>
      </c>
      <c r="B614" s="123">
        <v>1</v>
      </c>
      <c r="C614" s="58" t="s">
        <v>917</v>
      </c>
      <c r="D614" s="58"/>
      <c r="E614" s="58" t="s">
        <v>491</v>
      </c>
      <c r="F614" s="55" t="s">
        <v>632</v>
      </c>
      <c r="G614" s="58" t="s">
        <v>923</v>
      </c>
      <c r="H614" s="63" t="s">
        <v>349</v>
      </c>
      <c r="I614" s="57">
        <v>2.52</v>
      </c>
      <c r="J614" s="168"/>
      <c r="K614" s="238" t="s">
        <v>62</v>
      </c>
      <c r="L614" s="161"/>
      <c r="M614" s="126">
        <v>100.64</v>
      </c>
      <c r="N614" s="162">
        <f t="shared" si="88"/>
        <v>16.73</v>
      </c>
      <c r="O614" s="163" t="str">
        <f t="shared" si="84"/>
        <v/>
      </c>
      <c r="P614" s="127">
        <f t="shared" si="85"/>
        <v>253.61279999999999</v>
      </c>
      <c r="Q614" s="127" t="e">
        <f t="shared" si="89"/>
        <v>#VALUE!</v>
      </c>
      <c r="R614" s="127" t="e">
        <f t="shared" si="90"/>
        <v>#VALUE!</v>
      </c>
      <c r="S614" s="45" t="str">
        <f t="shared" si="86"/>
        <v>C</v>
      </c>
      <c r="T614" s="45">
        <f t="shared" si="91"/>
        <v>16.73</v>
      </c>
      <c r="U614" s="45">
        <f t="shared" si="87"/>
        <v>0</v>
      </c>
      <c r="V614" s="45">
        <f>IF(N614&lt;&gt;0,IF(N614=SVS,0,IF(N614=SVSg,0,IF(N614=Stundenverrechnungssatz!G1231,0,IF(N614=Stundenverrechnungssatz!I1231,0,IF(N614=Stundenverrechnungssatz!K1231,0,IF(N614=Stundenverrechnungssatz!M1231,0,1)))))))</f>
        <v>0</v>
      </c>
    </row>
    <row r="615" spans="1:22" s="46" customFormat="1" ht="15" customHeight="1">
      <c r="A615" s="123">
        <v>1185</v>
      </c>
      <c r="B615" s="123">
        <v>1</v>
      </c>
      <c r="C615" s="58" t="s">
        <v>917</v>
      </c>
      <c r="D615" s="58"/>
      <c r="E615" s="58" t="s">
        <v>491</v>
      </c>
      <c r="F615" s="55" t="s">
        <v>610</v>
      </c>
      <c r="G615" s="58" t="s">
        <v>878</v>
      </c>
      <c r="H615" s="63" t="s">
        <v>485</v>
      </c>
      <c r="I615" s="57">
        <v>17.059999999999999</v>
      </c>
      <c r="J615" s="168"/>
      <c r="K615" s="238" t="s">
        <v>76</v>
      </c>
      <c r="L615" s="161"/>
      <c r="M615" s="126">
        <v>100.64</v>
      </c>
      <c r="N615" s="162">
        <f t="shared" si="88"/>
        <v>16.73</v>
      </c>
      <c r="O615" s="163" t="str">
        <f t="shared" si="84"/>
        <v/>
      </c>
      <c r="P615" s="127">
        <f t="shared" si="85"/>
        <v>1716.9183999999998</v>
      </c>
      <c r="Q615" s="127" t="e">
        <f t="shared" si="89"/>
        <v>#VALUE!</v>
      </c>
      <c r="R615" s="127" t="e">
        <f t="shared" si="90"/>
        <v>#VALUE!</v>
      </c>
      <c r="S615" s="45" t="str">
        <f t="shared" si="86"/>
        <v>F</v>
      </c>
      <c r="T615" s="45">
        <f t="shared" si="91"/>
        <v>16.73</v>
      </c>
      <c r="U615" s="45">
        <f t="shared" si="87"/>
        <v>0</v>
      </c>
      <c r="V615" s="45">
        <f>IF(N615&lt;&gt;0,IF(N615=SVS,0,IF(N615=SVSg,0,IF(N615=Stundenverrechnungssatz!G1232,0,IF(N615=Stundenverrechnungssatz!I1232,0,IF(N615=Stundenverrechnungssatz!K1232,0,IF(N615=Stundenverrechnungssatz!M1232,0,1)))))))</f>
        <v>0</v>
      </c>
    </row>
    <row r="616" spans="1:22" s="46" customFormat="1" ht="15" customHeight="1">
      <c r="A616" s="62">
        <v>1186</v>
      </c>
      <c r="B616" s="123">
        <v>1</v>
      </c>
      <c r="C616" s="58" t="s">
        <v>917</v>
      </c>
      <c r="D616" s="58"/>
      <c r="E616" s="58" t="s">
        <v>491</v>
      </c>
      <c r="F616" s="55" t="s">
        <v>611</v>
      </c>
      <c r="G616" s="58" t="s">
        <v>878</v>
      </c>
      <c r="H616" s="63" t="s">
        <v>485</v>
      </c>
      <c r="I616" s="57">
        <v>3.19</v>
      </c>
      <c r="J616" s="168"/>
      <c r="K616" s="238" t="s">
        <v>76</v>
      </c>
      <c r="L616" s="161"/>
      <c r="M616" s="126">
        <v>100.64</v>
      </c>
      <c r="N616" s="162">
        <f t="shared" si="88"/>
        <v>16.73</v>
      </c>
      <c r="O616" s="163" t="str">
        <f t="shared" si="84"/>
        <v/>
      </c>
      <c r="P616" s="127">
        <f t="shared" si="85"/>
        <v>321.04160000000002</v>
      </c>
      <c r="Q616" s="127" t="e">
        <f t="shared" si="89"/>
        <v>#VALUE!</v>
      </c>
      <c r="R616" s="127" t="e">
        <f t="shared" si="90"/>
        <v>#VALUE!</v>
      </c>
      <c r="S616" s="45" t="str">
        <f t="shared" si="86"/>
        <v>F</v>
      </c>
      <c r="T616" s="45">
        <f t="shared" si="91"/>
        <v>16.73</v>
      </c>
      <c r="U616" s="45">
        <f t="shared" si="87"/>
        <v>0</v>
      </c>
      <c r="V616" s="45">
        <f>IF(N616&lt;&gt;0,IF(N616=SVS,0,IF(N616=SVSg,0,IF(N616=Stundenverrechnungssatz!G1233,0,IF(N616=Stundenverrechnungssatz!I1233,0,IF(N616=Stundenverrechnungssatz!K1233,0,IF(N616=Stundenverrechnungssatz!M1233,0,1)))))))</f>
        <v>0</v>
      </c>
    </row>
    <row r="617" spans="1:22" s="46" customFormat="1" ht="15" customHeight="1">
      <c r="A617" s="123">
        <v>1187</v>
      </c>
      <c r="B617" s="123">
        <v>1</v>
      </c>
      <c r="C617" s="58" t="s">
        <v>917</v>
      </c>
      <c r="D617" s="58"/>
      <c r="E617" s="58" t="s">
        <v>491</v>
      </c>
      <c r="F617" s="55" t="s">
        <v>612</v>
      </c>
      <c r="G617" s="58" t="s">
        <v>928</v>
      </c>
      <c r="H617" s="63" t="s">
        <v>730</v>
      </c>
      <c r="I617" s="57">
        <v>0</v>
      </c>
      <c r="J617" s="168"/>
      <c r="K617" s="238" t="s">
        <v>36</v>
      </c>
      <c r="L617" s="161"/>
      <c r="M617" s="126">
        <v>0</v>
      </c>
      <c r="N617" s="162">
        <f t="shared" si="88"/>
        <v>16.73</v>
      </c>
      <c r="O617" s="163">
        <f t="shared" si="84"/>
        <v>1.0000000000000001E-5</v>
      </c>
      <c r="P617" s="127">
        <f t="shared" si="85"/>
        <v>0</v>
      </c>
      <c r="Q617" s="127">
        <f t="shared" si="89"/>
        <v>0</v>
      </c>
      <c r="R617" s="127">
        <f t="shared" si="90"/>
        <v>0</v>
      </c>
      <c r="S617" s="45" t="str">
        <f t="shared" si="86"/>
        <v>N</v>
      </c>
      <c r="T617" s="45">
        <f t="shared" si="91"/>
        <v>16.73</v>
      </c>
      <c r="U617" s="45">
        <f t="shared" si="87"/>
        <v>0</v>
      </c>
      <c r="V617" s="45">
        <f>IF(N617&lt;&gt;0,IF(N617=SVS,0,IF(N617=SVSg,0,IF(N617=Stundenverrechnungssatz!G1234,0,IF(N617=Stundenverrechnungssatz!I1234,0,IF(N617=Stundenverrechnungssatz!K1234,0,IF(N617=Stundenverrechnungssatz!M1234,0,1)))))))</f>
        <v>0</v>
      </c>
    </row>
    <row r="618" spans="1:22" s="46" customFormat="1" ht="15" customHeight="1">
      <c r="A618" s="62">
        <v>1188</v>
      </c>
      <c r="B618" s="123">
        <v>1</v>
      </c>
      <c r="C618" s="58" t="s">
        <v>917</v>
      </c>
      <c r="D618" s="58"/>
      <c r="E618" s="58" t="s">
        <v>491</v>
      </c>
      <c r="F618" s="55" t="s">
        <v>616</v>
      </c>
      <c r="G618" s="58" t="s">
        <v>565</v>
      </c>
      <c r="H618" s="63" t="s">
        <v>485</v>
      </c>
      <c r="I618" s="57">
        <v>11.88</v>
      </c>
      <c r="J618" s="171"/>
      <c r="K618" s="238" t="s">
        <v>70</v>
      </c>
      <c r="L618" s="161"/>
      <c r="M618" s="126">
        <v>100.64</v>
      </c>
      <c r="N618" s="162">
        <f t="shared" si="88"/>
        <v>16.73</v>
      </c>
      <c r="O618" s="163" t="str">
        <f t="shared" si="84"/>
        <v/>
      </c>
      <c r="P618" s="127">
        <f t="shared" si="85"/>
        <v>1195.6032</v>
      </c>
      <c r="Q618" s="127" t="e">
        <f t="shared" si="89"/>
        <v>#VALUE!</v>
      </c>
      <c r="R618" s="127" t="e">
        <f t="shared" si="90"/>
        <v>#VALUE!</v>
      </c>
      <c r="S618" s="45" t="str">
        <f t="shared" si="86"/>
        <v>E</v>
      </c>
      <c r="T618" s="45">
        <f t="shared" si="91"/>
        <v>16.73</v>
      </c>
      <c r="U618" s="45">
        <f t="shared" si="87"/>
        <v>0</v>
      </c>
      <c r="V618" s="45">
        <f>IF(N618&lt;&gt;0,IF(N618=SVS,0,IF(N618=SVSg,0,IF(N618=Stundenverrechnungssatz!G1235,0,IF(N618=Stundenverrechnungssatz!I1235,0,IF(N618=Stundenverrechnungssatz!K1235,0,IF(N618=Stundenverrechnungssatz!M1235,0,1)))))))</f>
        <v>0</v>
      </c>
    </row>
    <row r="619" spans="1:22" s="46" customFormat="1" ht="15" customHeight="1">
      <c r="A619" s="123">
        <v>1189</v>
      </c>
      <c r="B619" s="123">
        <v>1</v>
      </c>
      <c r="C619" s="59" t="s">
        <v>917</v>
      </c>
      <c r="D619" s="59"/>
      <c r="E619" s="59" t="s">
        <v>714</v>
      </c>
      <c r="F619" s="64" t="s">
        <v>680</v>
      </c>
      <c r="G619" s="59" t="s">
        <v>325</v>
      </c>
      <c r="H619" s="60" t="s">
        <v>485</v>
      </c>
      <c r="I619" s="65">
        <v>11.38</v>
      </c>
      <c r="J619" s="170"/>
      <c r="K619" s="238" t="s">
        <v>36</v>
      </c>
      <c r="L619" s="161"/>
      <c r="M619" s="126">
        <v>0</v>
      </c>
      <c r="N619" s="162">
        <f t="shared" si="88"/>
        <v>16.73</v>
      </c>
      <c r="O619" s="163">
        <f t="shared" si="84"/>
        <v>1.0000000000000001E-5</v>
      </c>
      <c r="P619" s="127">
        <f t="shared" si="85"/>
        <v>0</v>
      </c>
      <c r="Q619" s="127">
        <f t="shared" si="89"/>
        <v>0</v>
      </c>
      <c r="R619" s="127">
        <f t="shared" si="90"/>
        <v>0</v>
      </c>
      <c r="S619" s="45" t="str">
        <f t="shared" si="86"/>
        <v>N</v>
      </c>
      <c r="T619" s="45">
        <f t="shared" si="91"/>
        <v>16.73</v>
      </c>
      <c r="U619" s="45">
        <f t="shared" si="87"/>
        <v>0</v>
      </c>
      <c r="V619" s="45">
        <f>IF(N619&lt;&gt;0,IF(N619=SVS,0,IF(N619=SVSg,0,IF(N619=Stundenverrechnungssatz!G1236,0,IF(N619=Stundenverrechnungssatz!I1236,0,IF(N619=Stundenverrechnungssatz!K1236,0,IF(N619=Stundenverrechnungssatz!M1236,0,1)))))))</f>
        <v>0</v>
      </c>
    </row>
    <row r="620" spans="1:22" s="46" customFormat="1" ht="15" customHeight="1">
      <c r="A620" s="62">
        <v>1190</v>
      </c>
      <c r="B620" s="123">
        <v>1</v>
      </c>
      <c r="C620" s="59" t="s">
        <v>917</v>
      </c>
      <c r="D620" s="59"/>
      <c r="E620" s="59" t="s">
        <v>714</v>
      </c>
      <c r="F620" s="64" t="s">
        <v>683</v>
      </c>
      <c r="G620" s="59" t="s">
        <v>44</v>
      </c>
      <c r="H620" s="60" t="s">
        <v>485</v>
      </c>
      <c r="I620" s="65">
        <v>33.1</v>
      </c>
      <c r="J620" s="170"/>
      <c r="K620" s="238" t="s">
        <v>33</v>
      </c>
      <c r="L620" s="161"/>
      <c r="M620" s="126">
        <v>50.32</v>
      </c>
      <c r="N620" s="162">
        <f t="shared" si="88"/>
        <v>16.73</v>
      </c>
      <c r="O620" s="163" t="str">
        <f t="shared" si="84"/>
        <v/>
      </c>
      <c r="P620" s="127">
        <f t="shared" si="85"/>
        <v>1665.5920000000001</v>
      </c>
      <c r="Q620" s="127" t="e">
        <f t="shared" si="89"/>
        <v>#VALUE!</v>
      </c>
      <c r="R620" s="127" t="e">
        <f t="shared" si="90"/>
        <v>#VALUE!</v>
      </c>
      <c r="S620" s="45" t="str">
        <f t="shared" si="86"/>
        <v>A</v>
      </c>
      <c r="T620" s="45">
        <f t="shared" si="91"/>
        <v>16.73</v>
      </c>
      <c r="U620" s="45">
        <f t="shared" si="87"/>
        <v>0</v>
      </c>
      <c r="V620" s="45">
        <f>IF(N620&lt;&gt;0,IF(N620=SVS,0,IF(N620=SVSg,0,IF(N620=Stundenverrechnungssatz!G1237,0,IF(N620=Stundenverrechnungssatz!I1237,0,IF(N620=Stundenverrechnungssatz!K1237,0,IF(N620=Stundenverrechnungssatz!M1237,0,1)))))))</f>
        <v>0</v>
      </c>
    </row>
    <row r="621" spans="1:22" s="46" customFormat="1" ht="15" customHeight="1">
      <c r="A621" s="123">
        <v>1191</v>
      </c>
      <c r="B621" s="123">
        <v>1</v>
      </c>
      <c r="C621" s="58" t="s">
        <v>917</v>
      </c>
      <c r="D621" s="58"/>
      <c r="E621" s="58" t="s">
        <v>714</v>
      </c>
      <c r="F621" s="55" t="s">
        <v>686</v>
      </c>
      <c r="G621" s="58" t="s">
        <v>44</v>
      </c>
      <c r="H621" s="63" t="s">
        <v>485</v>
      </c>
      <c r="I621" s="57">
        <v>27.4</v>
      </c>
      <c r="J621" s="171"/>
      <c r="K621" s="238" t="s">
        <v>33</v>
      </c>
      <c r="L621" s="161"/>
      <c r="M621" s="126">
        <v>50.32</v>
      </c>
      <c r="N621" s="162">
        <f t="shared" si="88"/>
        <v>16.73</v>
      </c>
      <c r="O621" s="163" t="str">
        <f t="shared" si="84"/>
        <v/>
      </c>
      <c r="P621" s="127">
        <f t="shared" si="85"/>
        <v>1378.768</v>
      </c>
      <c r="Q621" s="127" t="e">
        <f t="shared" si="89"/>
        <v>#VALUE!</v>
      </c>
      <c r="R621" s="127" t="e">
        <f t="shared" si="90"/>
        <v>#VALUE!</v>
      </c>
      <c r="S621" s="45" t="str">
        <f t="shared" si="86"/>
        <v>A</v>
      </c>
      <c r="T621" s="45">
        <f t="shared" si="91"/>
        <v>16.73</v>
      </c>
      <c r="U621" s="45">
        <f t="shared" si="87"/>
        <v>0</v>
      </c>
      <c r="V621" s="45">
        <f>IF(N621&lt;&gt;0,IF(N621=SVS,0,IF(N621=SVSg,0,IF(N621=Stundenverrechnungssatz!G1238,0,IF(N621=Stundenverrechnungssatz!I1238,0,IF(N621=Stundenverrechnungssatz!K1238,0,IF(N621=Stundenverrechnungssatz!M1238,0,1)))))))</f>
        <v>0</v>
      </c>
    </row>
    <row r="622" spans="1:22" s="46" customFormat="1" ht="15" customHeight="1">
      <c r="A622" s="62">
        <v>1192</v>
      </c>
      <c r="B622" s="123">
        <v>1</v>
      </c>
      <c r="C622" s="58" t="s">
        <v>917</v>
      </c>
      <c r="D622" s="58"/>
      <c r="E622" s="58" t="s">
        <v>714</v>
      </c>
      <c r="F622" s="55" t="s">
        <v>689</v>
      </c>
      <c r="G622" s="58" t="s">
        <v>604</v>
      </c>
      <c r="H622" s="63" t="s">
        <v>349</v>
      </c>
      <c r="I622" s="57">
        <v>3.8</v>
      </c>
      <c r="J622" s="171"/>
      <c r="K622" s="238" t="s">
        <v>62</v>
      </c>
      <c r="L622" s="161"/>
      <c r="M622" s="126">
        <v>100.64</v>
      </c>
      <c r="N622" s="162">
        <f t="shared" si="88"/>
        <v>16.73</v>
      </c>
      <c r="O622" s="163" t="str">
        <f t="shared" si="84"/>
        <v/>
      </c>
      <c r="P622" s="127">
        <f t="shared" si="85"/>
        <v>382.43199999999996</v>
      </c>
      <c r="Q622" s="127" t="e">
        <f t="shared" si="89"/>
        <v>#VALUE!</v>
      </c>
      <c r="R622" s="127" t="e">
        <f t="shared" si="90"/>
        <v>#VALUE!</v>
      </c>
      <c r="S622" s="45" t="str">
        <f t="shared" si="86"/>
        <v>C</v>
      </c>
      <c r="T622" s="45">
        <f t="shared" si="91"/>
        <v>16.73</v>
      </c>
      <c r="U622" s="45">
        <f t="shared" si="87"/>
        <v>0</v>
      </c>
      <c r="V622" s="45">
        <f>IF(N622&lt;&gt;0,IF(N622=SVS,0,IF(N622=SVSg,0,IF(N622=Stundenverrechnungssatz!G1239,0,IF(N622=Stundenverrechnungssatz!I1239,0,IF(N622=Stundenverrechnungssatz!K1239,0,IF(N622=Stundenverrechnungssatz!M1239,0,1)))))))</f>
        <v>0</v>
      </c>
    </row>
    <row r="623" spans="1:22" s="46" customFormat="1" ht="15" customHeight="1">
      <c r="A623" s="123">
        <v>1193</v>
      </c>
      <c r="B623" s="123">
        <v>1</v>
      </c>
      <c r="C623" s="58" t="s">
        <v>917</v>
      </c>
      <c r="D623" s="58"/>
      <c r="E623" s="58" t="s">
        <v>714</v>
      </c>
      <c r="F623" s="55" t="s">
        <v>664</v>
      </c>
      <c r="G623" s="58" t="s">
        <v>929</v>
      </c>
      <c r="H623" s="63" t="s">
        <v>485</v>
      </c>
      <c r="I623" s="57">
        <v>20.3</v>
      </c>
      <c r="J623" s="171"/>
      <c r="K623" s="238" t="s">
        <v>76</v>
      </c>
      <c r="L623" s="161"/>
      <c r="M623" s="126">
        <v>100.64</v>
      </c>
      <c r="N623" s="162">
        <f t="shared" si="88"/>
        <v>16.73</v>
      </c>
      <c r="O623" s="163" t="str">
        <f t="shared" si="84"/>
        <v/>
      </c>
      <c r="P623" s="127">
        <f t="shared" si="85"/>
        <v>2042.9920000000002</v>
      </c>
      <c r="Q623" s="127" t="e">
        <f t="shared" si="89"/>
        <v>#VALUE!</v>
      </c>
      <c r="R623" s="127" t="e">
        <f t="shared" si="90"/>
        <v>#VALUE!</v>
      </c>
      <c r="S623" s="45" t="str">
        <f t="shared" si="86"/>
        <v>F</v>
      </c>
      <c r="T623" s="45">
        <f t="shared" si="91"/>
        <v>16.73</v>
      </c>
      <c r="U623" s="45">
        <f t="shared" si="87"/>
        <v>0</v>
      </c>
      <c r="V623" s="45">
        <f>IF(N623&lt;&gt;0,IF(N623=SVS,0,IF(N623=SVSg,0,IF(N623=Stundenverrechnungssatz!G1240,0,IF(N623=Stundenverrechnungssatz!I1240,0,IF(N623=Stundenverrechnungssatz!K1240,0,IF(N623=Stundenverrechnungssatz!M1240,0,1)))))))</f>
        <v>0</v>
      </c>
    </row>
    <row r="624" spans="1:22" s="46" customFormat="1" ht="15" customHeight="1">
      <c r="A624" s="62">
        <v>1194</v>
      </c>
      <c r="B624" s="123">
        <v>1</v>
      </c>
      <c r="C624" s="58" t="s">
        <v>930</v>
      </c>
      <c r="D624" s="58"/>
      <c r="E624" s="58" t="s">
        <v>354</v>
      </c>
      <c r="F624" s="55" t="s">
        <v>931</v>
      </c>
      <c r="G624" s="58" t="s">
        <v>893</v>
      </c>
      <c r="H624" s="63" t="s">
        <v>932</v>
      </c>
      <c r="I624" s="57">
        <v>7.18</v>
      </c>
      <c r="J624" s="171"/>
      <c r="K624" s="238" t="s">
        <v>52</v>
      </c>
      <c r="L624" s="161"/>
      <c r="M624" s="126">
        <v>100.64</v>
      </c>
      <c r="N624" s="162">
        <f t="shared" si="88"/>
        <v>16.73</v>
      </c>
      <c r="O624" s="163" t="str">
        <f t="shared" si="84"/>
        <v/>
      </c>
      <c r="P624" s="127">
        <f t="shared" si="85"/>
        <v>722.59519999999998</v>
      </c>
      <c r="Q624" s="127" t="e">
        <f t="shared" si="89"/>
        <v>#VALUE!</v>
      </c>
      <c r="R624" s="127" t="e">
        <f t="shared" si="90"/>
        <v>#VALUE!</v>
      </c>
      <c r="S624" s="45" t="str">
        <f t="shared" si="86"/>
        <v>A</v>
      </c>
      <c r="T624" s="45">
        <f t="shared" si="91"/>
        <v>16.73</v>
      </c>
      <c r="U624" s="45">
        <f t="shared" si="87"/>
        <v>0</v>
      </c>
      <c r="V624" s="45">
        <f>IF(N624&lt;&gt;0,IF(N624=SVS,0,IF(N624=SVSg,0,IF(N624=Stundenverrechnungssatz!G1241,0,IF(N624=Stundenverrechnungssatz!I1241,0,IF(N624=Stundenverrechnungssatz!K1241,0,IF(N624=Stundenverrechnungssatz!M1241,0,1)))))))</f>
        <v>0</v>
      </c>
    </row>
    <row r="625" spans="1:22" s="46" customFormat="1" ht="15" customHeight="1">
      <c r="A625" s="123">
        <v>1195</v>
      </c>
      <c r="B625" s="123">
        <v>1</v>
      </c>
      <c r="C625" s="58" t="s">
        <v>930</v>
      </c>
      <c r="D625" s="58"/>
      <c r="E625" s="58" t="s">
        <v>354</v>
      </c>
      <c r="F625" s="55" t="s">
        <v>933</v>
      </c>
      <c r="G625" s="58" t="s">
        <v>934</v>
      </c>
      <c r="H625" s="63" t="s">
        <v>429</v>
      </c>
      <c r="I625" s="57">
        <v>5.84</v>
      </c>
      <c r="J625" s="171"/>
      <c r="K625" s="43" t="s">
        <v>62</v>
      </c>
      <c r="L625" s="161"/>
      <c r="M625" s="126">
        <v>100.64</v>
      </c>
      <c r="N625" s="162">
        <f t="shared" si="88"/>
        <v>16.73</v>
      </c>
      <c r="O625" s="163" t="str">
        <f t="shared" si="84"/>
        <v/>
      </c>
      <c r="P625" s="127">
        <f t="shared" si="85"/>
        <v>587.73760000000004</v>
      </c>
      <c r="Q625" s="127" t="e">
        <f t="shared" si="89"/>
        <v>#VALUE!</v>
      </c>
      <c r="R625" s="127" t="e">
        <f t="shared" si="90"/>
        <v>#VALUE!</v>
      </c>
      <c r="S625" s="45" t="str">
        <f t="shared" si="86"/>
        <v>C</v>
      </c>
      <c r="T625" s="45">
        <f t="shared" si="91"/>
        <v>16.73</v>
      </c>
      <c r="U625" s="45">
        <f t="shared" si="87"/>
        <v>0</v>
      </c>
      <c r="V625" s="45">
        <f>IF(N625&lt;&gt;0,IF(N625=SVS,0,IF(N625=SVSg,0,IF(N625=Stundenverrechnungssatz!G1242,0,IF(N625=Stundenverrechnungssatz!I1242,0,IF(N625=Stundenverrechnungssatz!K1242,0,IF(N625=Stundenverrechnungssatz!M1242,0,1)))))))</f>
        <v>0</v>
      </c>
    </row>
    <row r="626" spans="1:22" s="46" customFormat="1" ht="15" customHeight="1">
      <c r="A626" s="62">
        <v>1196</v>
      </c>
      <c r="B626" s="123">
        <v>1</v>
      </c>
      <c r="C626" s="59" t="s">
        <v>935</v>
      </c>
      <c r="D626" s="59"/>
      <c r="E626" s="59" t="s">
        <v>354</v>
      </c>
      <c r="F626" s="64" t="s">
        <v>931</v>
      </c>
      <c r="G626" s="59" t="s">
        <v>936</v>
      </c>
      <c r="H626" s="60" t="s">
        <v>349</v>
      </c>
      <c r="I626" s="65">
        <v>4.1100000000000003</v>
      </c>
      <c r="J626" s="170"/>
      <c r="K626" s="238" t="s">
        <v>36</v>
      </c>
      <c r="L626" s="161"/>
      <c r="M626" s="126">
        <v>0</v>
      </c>
      <c r="N626" s="162">
        <f t="shared" si="88"/>
        <v>16.73</v>
      </c>
      <c r="O626" s="163">
        <f t="shared" si="84"/>
        <v>1.0000000000000001E-5</v>
      </c>
      <c r="P626" s="127">
        <f t="shared" si="85"/>
        <v>0</v>
      </c>
      <c r="Q626" s="127">
        <f t="shared" si="89"/>
        <v>0</v>
      </c>
      <c r="R626" s="127">
        <f t="shared" si="90"/>
        <v>0</v>
      </c>
      <c r="S626" s="45" t="str">
        <f t="shared" si="86"/>
        <v>N</v>
      </c>
      <c r="T626" s="45">
        <f t="shared" si="91"/>
        <v>16.73</v>
      </c>
      <c r="U626" s="45">
        <f t="shared" si="87"/>
        <v>0</v>
      </c>
      <c r="V626" s="45">
        <f>IF(N626&lt;&gt;0,IF(N626=SVS,0,IF(N626=SVSg,0,IF(N626=Stundenverrechnungssatz!G1243,0,IF(N626=Stundenverrechnungssatz!I1243,0,IF(N626=Stundenverrechnungssatz!K1243,0,IF(N626=Stundenverrechnungssatz!M1243,0,1)))))))</f>
        <v>0</v>
      </c>
    </row>
    <row r="627" spans="1:22" s="46" customFormat="1" ht="15" customHeight="1">
      <c r="A627" s="123">
        <v>1197</v>
      </c>
      <c r="B627" s="123">
        <v>1</v>
      </c>
      <c r="C627" s="59" t="s">
        <v>935</v>
      </c>
      <c r="D627" s="59"/>
      <c r="E627" s="59" t="s">
        <v>354</v>
      </c>
      <c r="F627" s="64" t="s">
        <v>933</v>
      </c>
      <c r="G627" s="59" t="s">
        <v>325</v>
      </c>
      <c r="H627" s="60" t="s">
        <v>349</v>
      </c>
      <c r="I627" s="65">
        <v>4.1100000000000003</v>
      </c>
      <c r="J627" s="170"/>
      <c r="K627" s="238" t="s">
        <v>95</v>
      </c>
      <c r="L627" s="161"/>
      <c r="M627" s="126">
        <v>1</v>
      </c>
      <c r="N627" s="162">
        <f t="shared" si="88"/>
        <v>16.73</v>
      </c>
      <c r="O627" s="163" t="str">
        <f t="shared" si="84"/>
        <v/>
      </c>
      <c r="P627" s="127">
        <f t="shared" si="85"/>
        <v>4.1100000000000003</v>
      </c>
      <c r="Q627" s="127" t="e">
        <f t="shared" si="89"/>
        <v>#VALUE!</v>
      </c>
      <c r="R627" s="127" t="e">
        <f t="shared" si="90"/>
        <v>#VALUE!</v>
      </c>
      <c r="S627" s="45" t="str">
        <f t="shared" si="86"/>
        <v>T</v>
      </c>
      <c r="T627" s="45">
        <f t="shared" si="91"/>
        <v>16.73</v>
      </c>
      <c r="U627" s="45">
        <f t="shared" si="87"/>
        <v>0</v>
      </c>
      <c r="V627" s="45">
        <f>IF(N627&lt;&gt;0,IF(N627=SVS,0,IF(N627=SVSg,0,IF(N627=Stundenverrechnungssatz!G1244,0,IF(N627=Stundenverrechnungssatz!I1244,0,IF(N627=Stundenverrechnungssatz!K1244,0,IF(N627=Stundenverrechnungssatz!M1244,0,1)))))))</f>
        <v>0</v>
      </c>
    </row>
    <row r="628" spans="1:22" s="46" customFormat="1" ht="11.25">
      <c r="A628" s="62">
        <v>1198</v>
      </c>
      <c r="B628" s="123">
        <v>1</v>
      </c>
      <c r="C628" s="59" t="s">
        <v>935</v>
      </c>
      <c r="D628" s="59"/>
      <c r="E628" s="59" t="s">
        <v>354</v>
      </c>
      <c r="F628" s="64" t="s">
        <v>937</v>
      </c>
      <c r="G628" s="59" t="s">
        <v>938</v>
      </c>
      <c r="H628" s="60" t="s">
        <v>349</v>
      </c>
      <c r="I628" s="65">
        <v>118.51</v>
      </c>
      <c r="J628" s="170"/>
      <c r="K628" s="238" t="s">
        <v>76</v>
      </c>
      <c r="L628" s="244" t="s">
        <v>1038</v>
      </c>
      <c r="M628" s="126">
        <v>148.63999999999999</v>
      </c>
      <c r="N628" s="162">
        <f t="shared" si="88"/>
        <v>16.73</v>
      </c>
      <c r="O628" s="163" t="str">
        <f t="shared" si="84"/>
        <v/>
      </c>
      <c r="P628" s="127">
        <f t="shared" si="85"/>
        <v>17615.326399999998</v>
      </c>
      <c r="Q628" s="127" t="e">
        <f t="shared" si="89"/>
        <v>#VALUE!</v>
      </c>
      <c r="R628" s="127" t="e">
        <f t="shared" si="90"/>
        <v>#VALUE!</v>
      </c>
      <c r="S628" s="45" t="str">
        <f t="shared" si="86"/>
        <v>F</v>
      </c>
      <c r="T628" s="45">
        <f t="shared" si="91"/>
        <v>16.73</v>
      </c>
      <c r="U628" s="45">
        <f t="shared" si="87"/>
        <v>0</v>
      </c>
      <c r="V628" s="45">
        <f>IF(N628&lt;&gt;0,IF(N628=SVS,0,IF(N628=SVSg,0,IF(N628=Stundenverrechnungssatz!G1245,0,IF(N628=Stundenverrechnungssatz!I1245,0,IF(N628=Stundenverrechnungssatz!K1245,0,IF(N628=Stundenverrechnungssatz!M1245,0,1)))))))</f>
        <v>0</v>
      </c>
    </row>
    <row r="629" spans="1:22" s="46" customFormat="1" ht="15" customHeight="1">
      <c r="A629" s="123">
        <v>1199</v>
      </c>
      <c r="B629" s="123">
        <v>1</v>
      </c>
      <c r="C629" s="59" t="s">
        <v>935</v>
      </c>
      <c r="D629" s="59"/>
      <c r="E629" s="59" t="s">
        <v>354</v>
      </c>
      <c r="F629" s="64" t="s">
        <v>939</v>
      </c>
      <c r="G629" s="59" t="s">
        <v>325</v>
      </c>
      <c r="H629" s="60" t="s">
        <v>349</v>
      </c>
      <c r="I629" s="65">
        <v>3.13</v>
      </c>
      <c r="J629" s="170"/>
      <c r="K629" s="238" t="s">
        <v>95</v>
      </c>
      <c r="L629" s="161"/>
      <c r="M629" s="126">
        <v>1</v>
      </c>
      <c r="N629" s="162">
        <f t="shared" si="88"/>
        <v>16.73</v>
      </c>
      <c r="O629" s="163" t="str">
        <f t="shared" si="84"/>
        <v/>
      </c>
      <c r="P629" s="127">
        <f t="shared" si="85"/>
        <v>3.13</v>
      </c>
      <c r="Q629" s="127" t="e">
        <f t="shared" si="89"/>
        <v>#VALUE!</v>
      </c>
      <c r="R629" s="127" t="e">
        <f t="shared" si="90"/>
        <v>#VALUE!</v>
      </c>
      <c r="S629" s="45" t="str">
        <f t="shared" si="86"/>
        <v>T</v>
      </c>
      <c r="T629" s="45">
        <f t="shared" si="91"/>
        <v>16.73</v>
      </c>
      <c r="U629" s="45">
        <f t="shared" si="87"/>
        <v>0</v>
      </c>
      <c r="V629" s="45">
        <f>IF(N629&lt;&gt;0,IF(N629=SVS,0,IF(N629=SVSg,0,IF(N629=Stundenverrechnungssatz!G1246,0,IF(N629=Stundenverrechnungssatz!I1246,0,IF(N629=Stundenverrechnungssatz!K1246,0,IF(N629=Stundenverrechnungssatz!M1246,0,1)))))))</f>
        <v>0</v>
      </c>
    </row>
    <row r="630" spans="1:22" s="46" customFormat="1" ht="15" customHeight="1">
      <c r="A630" s="62">
        <v>1200</v>
      </c>
      <c r="B630" s="123">
        <v>1</v>
      </c>
      <c r="C630" s="58" t="s">
        <v>935</v>
      </c>
      <c r="D630" s="58"/>
      <c r="E630" s="58" t="s">
        <v>354</v>
      </c>
      <c r="F630" s="55" t="s">
        <v>940</v>
      </c>
      <c r="G630" s="58" t="s">
        <v>601</v>
      </c>
      <c r="H630" s="63" t="s">
        <v>349</v>
      </c>
      <c r="I630" s="57">
        <v>3.15</v>
      </c>
      <c r="J630" s="171"/>
      <c r="K630" s="43" t="s">
        <v>93</v>
      </c>
      <c r="L630" s="161"/>
      <c r="M630" s="126">
        <v>4</v>
      </c>
      <c r="N630" s="162">
        <f t="shared" si="88"/>
        <v>16.73</v>
      </c>
      <c r="O630" s="163" t="str">
        <f t="shared" si="84"/>
        <v/>
      </c>
      <c r="P630" s="127">
        <f t="shared" si="85"/>
        <v>12.6</v>
      </c>
      <c r="Q630" s="127" t="e">
        <f t="shared" si="89"/>
        <v>#VALUE!</v>
      </c>
      <c r="R630" s="127" t="e">
        <f t="shared" si="90"/>
        <v>#VALUE!</v>
      </c>
      <c r="S630" s="45" t="str">
        <f t="shared" si="86"/>
        <v>T</v>
      </c>
      <c r="T630" s="45">
        <f t="shared" si="91"/>
        <v>16.73</v>
      </c>
      <c r="U630" s="45">
        <f t="shared" si="87"/>
        <v>0</v>
      </c>
      <c r="V630" s="45">
        <f>IF(N630&lt;&gt;0,IF(N630=SVS,0,IF(N630=SVSg,0,IF(N630=Stundenverrechnungssatz!G1247,0,IF(N630=Stundenverrechnungssatz!I1247,0,IF(N630=Stundenverrechnungssatz!K1247,0,IF(N630=Stundenverrechnungssatz!M1247,0,1)))))))</f>
        <v>0</v>
      </c>
    </row>
    <row r="631" spans="1:22" s="46" customFormat="1" ht="15" customHeight="1">
      <c r="A631" s="123">
        <v>1201</v>
      </c>
      <c r="B631" s="123">
        <v>1</v>
      </c>
      <c r="C631" s="59" t="s">
        <v>935</v>
      </c>
      <c r="D631" s="59"/>
      <c r="E631" s="59" t="s">
        <v>491</v>
      </c>
      <c r="F631" s="64" t="s">
        <v>941</v>
      </c>
      <c r="G631" s="59" t="s">
        <v>938</v>
      </c>
      <c r="H631" s="60" t="s">
        <v>730</v>
      </c>
      <c r="I631" s="65">
        <v>20.65</v>
      </c>
      <c r="J631" s="170"/>
      <c r="K631" s="43" t="s">
        <v>93</v>
      </c>
      <c r="L631" s="161"/>
      <c r="M631" s="126">
        <v>4</v>
      </c>
      <c r="N631" s="162">
        <f t="shared" si="88"/>
        <v>16.73</v>
      </c>
      <c r="O631" s="163" t="str">
        <f t="shared" si="84"/>
        <v/>
      </c>
      <c r="P631" s="127">
        <f t="shared" si="85"/>
        <v>82.6</v>
      </c>
      <c r="Q631" s="127" t="e">
        <f t="shared" si="89"/>
        <v>#VALUE!</v>
      </c>
      <c r="R631" s="127" t="e">
        <f t="shared" si="90"/>
        <v>#VALUE!</v>
      </c>
      <c r="S631" s="45" t="str">
        <f t="shared" si="86"/>
        <v>T</v>
      </c>
      <c r="T631" s="45">
        <f t="shared" si="91"/>
        <v>16.73</v>
      </c>
      <c r="U631" s="45">
        <f t="shared" si="87"/>
        <v>0</v>
      </c>
      <c r="V631" s="45">
        <f>IF(N631&lt;&gt;0,IF(N631=SVS,0,IF(N631=SVSg,0,IF(N631=Stundenverrechnungssatz!G1248,0,IF(N631=Stundenverrechnungssatz!I1248,0,IF(N631=Stundenverrechnungssatz!K1248,0,IF(N631=Stundenverrechnungssatz!M1248,0,1)))))))</f>
        <v>0</v>
      </c>
    </row>
    <row r="632" spans="1:22" s="46" customFormat="1" ht="15" customHeight="1">
      <c r="A632" s="62">
        <v>1202</v>
      </c>
      <c r="B632" s="123">
        <v>1</v>
      </c>
      <c r="C632" s="58" t="s">
        <v>935</v>
      </c>
      <c r="D632" s="58"/>
      <c r="E632" s="58" t="s">
        <v>714</v>
      </c>
      <c r="F632" s="55" t="s">
        <v>942</v>
      </c>
      <c r="G632" s="58" t="s">
        <v>943</v>
      </c>
      <c r="H632" s="63" t="s">
        <v>944</v>
      </c>
      <c r="I632" s="57">
        <v>132.43</v>
      </c>
      <c r="J632" s="171"/>
      <c r="K632" s="238" t="s">
        <v>36</v>
      </c>
      <c r="L632" s="161"/>
      <c r="M632" s="126">
        <v>0</v>
      </c>
      <c r="N632" s="162">
        <f t="shared" si="88"/>
        <v>16.73</v>
      </c>
      <c r="O632" s="163">
        <f t="shared" si="84"/>
        <v>1.0000000000000001E-5</v>
      </c>
      <c r="P632" s="127">
        <f t="shared" si="85"/>
        <v>0</v>
      </c>
      <c r="Q632" s="127">
        <f t="shared" si="89"/>
        <v>0</v>
      </c>
      <c r="R632" s="127">
        <f t="shared" si="90"/>
        <v>0</v>
      </c>
      <c r="S632" s="45" t="str">
        <f t="shared" si="86"/>
        <v>N</v>
      </c>
      <c r="T632" s="45">
        <f t="shared" si="91"/>
        <v>16.73</v>
      </c>
      <c r="U632" s="45">
        <f t="shared" si="87"/>
        <v>0</v>
      </c>
      <c r="V632" s="45">
        <f>IF(N632&lt;&gt;0,IF(N632=SVS,0,IF(N632=SVSg,0,IF(N632=Stundenverrechnungssatz!G1249,0,IF(N632=Stundenverrechnungssatz!I1249,0,IF(N632=Stundenverrechnungssatz!K1249,0,IF(N632=Stundenverrechnungssatz!M1249,0,1)))))))</f>
        <v>0</v>
      </c>
    </row>
    <row r="633" spans="1:22" s="46" customFormat="1" ht="15" customHeight="1">
      <c r="A633" s="123">
        <v>1203</v>
      </c>
      <c r="B633" s="123">
        <v>1</v>
      </c>
      <c r="C633" s="59" t="s">
        <v>935</v>
      </c>
      <c r="D633" s="59"/>
      <c r="E633" s="59" t="s">
        <v>714</v>
      </c>
      <c r="F633" s="64" t="s">
        <v>945</v>
      </c>
      <c r="G633" s="59" t="s">
        <v>943</v>
      </c>
      <c r="H633" s="60" t="s">
        <v>944</v>
      </c>
      <c r="I633" s="65">
        <v>12.27</v>
      </c>
      <c r="J633" s="170"/>
      <c r="K633" s="238" t="s">
        <v>36</v>
      </c>
      <c r="L633" s="161"/>
      <c r="M633" s="126">
        <v>0</v>
      </c>
      <c r="N633" s="162">
        <f t="shared" si="88"/>
        <v>16.73</v>
      </c>
      <c r="O633" s="163">
        <f t="shared" si="84"/>
        <v>1.0000000000000001E-5</v>
      </c>
      <c r="P633" s="127">
        <f t="shared" si="85"/>
        <v>0</v>
      </c>
      <c r="Q633" s="127">
        <f t="shared" si="89"/>
        <v>0</v>
      </c>
      <c r="R633" s="127">
        <f t="shared" si="90"/>
        <v>0</v>
      </c>
      <c r="S633" s="45" t="str">
        <f t="shared" si="86"/>
        <v>N</v>
      </c>
      <c r="T633" s="45">
        <f t="shared" si="91"/>
        <v>16.73</v>
      </c>
      <c r="U633" s="45">
        <f t="shared" si="87"/>
        <v>0</v>
      </c>
      <c r="V633" s="45">
        <f>IF(N633&lt;&gt;0,IF(N633=SVS,0,IF(N633=SVSg,0,IF(N633=Stundenverrechnungssatz!G1250,0,IF(N633=Stundenverrechnungssatz!I1250,0,IF(N633=Stundenverrechnungssatz!K1250,0,IF(N633=Stundenverrechnungssatz!M1250,0,1)))))))</f>
        <v>0</v>
      </c>
    </row>
    <row r="634" spans="1:22" s="46" customFormat="1" ht="11.25">
      <c r="A634" s="62">
        <v>1204</v>
      </c>
      <c r="B634" s="123">
        <v>1</v>
      </c>
      <c r="C634" s="58" t="s">
        <v>946</v>
      </c>
      <c r="D634" s="58"/>
      <c r="E634" s="58" t="s">
        <v>354</v>
      </c>
      <c r="F634" s="55" t="s">
        <v>931</v>
      </c>
      <c r="G634" s="58" t="s">
        <v>938</v>
      </c>
      <c r="H634" s="63" t="s">
        <v>349</v>
      </c>
      <c r="I634" s="57">
        <v>35.44</v>
      </c>
      <c r="J634" s="171"/>
      <c r="K634" s="238" t="s">
        <v>77</v>
      </c>
      <c r="L634" s="244" t="s">
        <v>1038</v>
      </c>
      <c r="M634" s="126">
        <v>98.32</v>
      </c>
      <c r="N634" s="162">
        <f t="shared" si="88"/>
        <v>16.73</v>
      </c>
      <c r="O634" s="163" t="str">
        <f t="shared" si="84"/>
        <v/>
      </c>
      <c r="P634" s="127">
        <f t="shared" si="85"/>
        <v>3484.4607999999994</v>
      </c>
      <c r="Q634" s="127" t="e">
        <f t="shared" si="89"/>
        <v>#VALUE!</v>
      </c>
      <c r="R634" s="127" t="e">
        <f t="shared" si="90"/>
        <v>#VALUE!</v>
      </c>
      <c r="S634" s="45" t="str">
        <f t="shared" si="86"/>
        <v>F</v>
      </c>
      <c r="T634" s="45">
        <f t="shared" si="91"/>
        <v>16.73</v>
      </c>
      <c r="U634" s="45">
        <f t="shared" si="87"/>
        <v>0</v>
      </c>
      <c r="V634" s="45">
        <f>IF(N634&lt;&gt;0,IF(N634=SVS,0,IF(N634=SVSg,0,IF(N634=Stundenverrechnungssatz!G1251,0,IF(N634=Stundenverrechnungssatz!I1251,0,IF(N634=Stundenverrechnungssatz!K1251,0,IF(N634=Stundenverrechnungssatz!M1251,0,1)))))))</f>
        <v>0</v>
      </c>
    </row>
    <row r="635" spans="1:22" s="46" customFormat="1" ht="15" customHeight="1">
      <c r="A635" s="123">
        <v>1205</v>
      </c>
      <c r="B635" s="123">
        <v>1</v>
      </c>
      <c r="C635" s="58" t="s">
        <v>946</v>
      </c>
      <c r="D635" s="58"/>
      <c r="E635" s="58" t="s">
        <v>354</v>
      </c>
      <c r="F635" s="55" t="s">
        <v>933</v>
      </c>
      <c r="G635" s="58" t="s">
        <v>325</v>
      </c>
      <c r="H635" s="63" t="s">
        <v>349</v>
      </c>
      <c r="I635" s="57">
        <v>5.83</v>
      </c>
      <c r="J635" s="171"/>
      <c r="K635" s="238" t="s">
        <v>90</v>
      </c>
      <c r="L635" s="161"/>
      <c r="M635" s="126">
        <v>50.32</v>
      </c>
      <c r="N635" s="162">
        <f t="shared" si="88"/>
        <v>16.73</v>
      </c>
      <c r="O635" s="163" t="str">
        <f t="shared" si="84"/>
        <v/>
      </c>
      <c r="P635" s="127">
        <f t="shared" si="85"/>
        <v>293.36560000000003</v>
      </c>
      <c r="Q635" s="127" t="e">
        <f t="shared" si="89"/>
        <v>#VALUE!</v>
      </c>
      <c r="R635" s="127" t="e">
        <f t="shared" si="90"/>
        <v>#VALUE!</v>
      </c>
      <c r="S635" s="45" t="str">
        <f t="shared" si="86"/>
        <v>T</v>
      </c>
      <c r="T635" s="45">
        <f t="shared" si="91"/>
        <v>16.73</v>
      </c>
      <c r="U635" s="45">
        <f t="shared" si="87"/>
        <v>0</v>
      </c>
      <c r="V635" s="45">
        <f>IF(N635&lt;&gt;0,IF(N635=SVS,0,IF(N635=SVSg,0,IF(N635=Stundenverrechnungssatz!G1252,0,IF(N635=Stundenverrechnungssatz!I1252,0,IF(N635=Stundenverrechnungssatz!K1252,0,IF(N635=Stundenverrechnungssatz!M1252,0,1)))))))</f>
        <v>0</v>
      </c>
    </row>
    <row r="636" spans="1:22" s="46" customFormat="1" ht="15" customHeight="1">
      <c r="A636" s="62">
        <v>1206</v>
      </c>
      <c r="B636" s="123">
        <v>1</v>
      </c>
      <c r="C636" s="58" t="s">
        <v>946</v>
      </c>
      <c r="D636" s="58"/>
      <c r="E636" s="58" t="s">
        <v>354</v>
      </c>
      <c r="F636" s="55" t="s">
        <v>937</v>
      </c>
      <c r="G636" s="58" t="s">
        <v>947</v>
      </c>
      <c r="H636" s="63" t="s">
        <v>349</v>
      </c>
      <c r="I636" s="57">
        <v>5.87</v>
      </c>
      <c r="J636" s="171"/>
      <c r="K636" s="238" t="s">
        <v>62</v>
      </c>
      <c r="L636" s="161"/>
      <c r="M636" s="126">
        <v>100.64</v>
      </c>
      <c r="N636" s="162">
        <f t="shared" si="88"/>
        <v>16.73</v>
      </c>
      <c r="O636" s="163" t="str">
        <f t="shared" si="84"/>
        <v/>
      </c>
      <c r="P636" s="127">
        <f t="shared" si="85"/>
        <v>590.7568</v>
      </c>
      <c r="Q636" s="127" t="e">
        <f t="shared" si="89"/>
        <v>#VALUE!</v>
      </c>
      <c r="R636" s="127" t="e">
        <f t="shared" si="90"/>
        <v>#VALUE!</v>
      </c>
      <c r="S636" s="45" t="str">
        <f t="shared" si="86"/>
        <v>C</v>
      </c>
      <c r="T636" s="45">
        <f t="shared" si="91"/>
        <v>16.73</v>
      </c>
      <c r="U636" s="45">
        <f t="shared" si="87"/>
        <v>0</v>
      </c>
      <c r="V636" s="45">
        <f>IF(N636&lt;&gt;0,IF(N636=SVS,0,IF(N636=SVSg,0,IF(N636=Stundenverrechnungssatz!G1253,0,IF(N636=Stundenverrechnungssatz!I1253,0,IF(N636=Stundenverrechnungssatz!K1253,0,IF(N636=Stundenverrechnungssatz!M1253,0,1)))))))</f>
        <v>0</v>
      </c>
    </row>
    <row r="637" spans="1:22" s="46" customFormat="1" ht="15" customHeight="1">
      <c r="A637" s="123">
        <v>1207</v>
      </c>
      <c r="B637" s="123">
        <v>1</v>
      </c>
      <c r="C637" s="59" t="s">
        <v>946</v>
      </c>
      <c r="D637" s="59"/>
      <c r="E637" s="59" t="s">
        <v>354</v>
      </c>
      <c r="F637" s="64" t="s">
        <v>939</v>
      </c>
      <c r="G637" s="59" t="s">
        <v>947</v>
      </c>
      <c r="H637" s="60" t="s">
        <v>349</v>
      </c>
      <c r="I637" s="65">
        <v>2.2799999999999998</v>
      </c>
      <c r="J637" s="170"/>
      <c r="K637" s="238" t="s">
        <v>62</v>
      </c>
      <c r="L637" s="161"/>
      <c r="M637" s="126">
        <v>100.64</v>
      </c>
      <c r="N637" s="162">
        <f t="shared" si="88"/>
        <v>16.73</v>
      </c>
      <c r="O637" s="163" t="str">
        <f t="shared" si="84"/>
        <v/>
      </c>
      <c r="P637" s="127">
        <f t="shared" si="85"/>
        <v>229.45919999999998</v>
      </c>
      <c r="Q637" s="127" t="e">
        <f t="shared" si="89"/>
        <v>#VALUE!</v>
      </c>
      <c r="R637" s="127" t="e">
        <f t="shared" si="90"/>
        <v>#VALUE!</v>
      </c>
      <c r="S637" s="45" t="str">
        <f t="shared" si="86"/>
        <v>C</v>
      </c>
      <c r="T637" s="45">
        <f t="shared" si="91"/>
        <v>16.73</v>
      </c>
      <c r="U637" s="45">
        <f t="shared" si="87"/>
        <v>0</v>
      </c>
      <c r="V637" s="45">
        <f>IF(N637&lt;&gt;0,IF(N637=SVS,0,IF(N637=SVSg,0,IF(N637=Stundenverrechnungssatz!G1254,0,IF(N637=Stundenverrechnungssatz!I1254,0,IF(N637=Stundenverrechnungssatz!K1254,0,IF(N637=Stundenverrechnungssatz!M1254,0,1)))))))</f>
        <v>0</v>
      </c>
    </row>
    <row r="638" spans="1:22" s="46" customFormat="1" ht="15" customHeight="1">
      <c r="A638" s="62">
        <v>1208</v>
      </c>
      <c r="B638" s="123">
        <v>1</v>
      </c>
      <c r="C638" s="59" t="s">
        <v>946</v>
      </c>
      <c r="D638" s="59"/>
      <c r="E638" s="59" t="s">
        <v>354</v>
      </c>
      <c r="F638" s="64" t="s">
        <v>940</v>
      </c>
      <c r="G638" s="59" t="s">
        <v>947</v>
      </c>
      <c r="H638" s="60" t="s">
        <v>349</v>
      </c>
      <c r="I638" s="65">
        <v>3.16</v>
      </c>
      <c r="J638" s="170"/>
      <c r="K638" s="238" t="s">
        <v>62</v>
      </c>
      <c r="L638" s="161"/>
      <c r="M638" s="126">
        <v>100.64</v>
      </c>
      <c r="N638" s="162">
        <f t="shared" si="88"/>
        <v>16.73</v>
      </c>
      <c r="O638" s="163" t="str">
        <f t="shared" si="84"/>
        <v/>
      </c>
      <c r="P638" s="127">
        <f t="shared" si="85"/>
        <v>318.0224</v>
      </c>
      <c r="Q638" s="127" t="e">
        <f t="shared" si="89"/>
        <v>#VALUE!</v>
      </c>
      <c r="R638" s="127" t="e">
        <f t="shared" si="90"/>
        <v>#VALUE!</v>
      </c>
      <c r="S638" s="45" t="str">
        <f t="shared" si="86"/>
        <v>C</v>
      </c>
      <c r="T638" s="45">
        <f t="shared" si="91"/>
        <v>16.73</v>
      </c>
      <c r="U638" s="45">
        <f t="shared" si="87"/>
        <v>0</v>
      </c>
      <c r="V638" s="45">
        <f>IF(N638&lt;&gt;0,IF(N638=SVS,0,IF(N638=SVSg,0,IF(N638=Stundenverrechnungssatz!G1255,0,IF(N638=Stundenverrechnungssatz!I1255,0,IF(N638=Stundenverrechnungssatz!K1255,0,IF(N638=Stundenverrechnungssatz!M1255,0,1)))))))</f>
        <v>0</v>
      </c>
    </row>
    <row r="639" spans="1:22" s="46" customFormat="1" ht="15" customHeight="1">
      <c r="A639" s="123">
        <v>1209</v>
      </c>
      <c r="B639" s="123">
        <v>1</v>
      </c>
      <c r="C639" s="59" t="s">
        <v>946</v>
      </c>
      <c r="D639" s="59"/>
      <c r="E639" s="59" t="s">
        <v>354</v>
      </c>
      <c r="F639" s="64" t="s">
        <v>948</v>
      </c>
      <c r="G639" s="59" t="s">
        <v>949</v>
      </c>
      <c r="H639" s="60" t="s">
        <v>349</v>
      </c>
      <c r="I639" s="65">
        <v>12.25</v>
      </c>
      <c r="J639" s="170"/>
      <c r="K639" s="238" t="s">
        <v>90</v>
      </c>
      <c r="L639" s="161"/>
      <c r="M639" s="126">
        <v>50.32</v>
      </c>
      <c r="N639" s="162">
        <f t="shared" si="88"/>
        <v>16.73</v>
      </c>
      <c r="O639" s="163" t="str">
        <f t="shared" si="84"/>
        <v/>
      </c>
      <c r="P639" s="127">
        <f t="shared" si="85"/>
        <v>616.41999999999996</v>
      </c>
      <c r="Q639" s="127" t="e">
        <f t="shared" si="89"/>
        <v>#VALUE!</v>
      </c>
      <c r="R639" s="127" t="e">
        <f t="shared" si="90"/>
        <v>#VALUE!</v>
      </c>
      <c r="S639" s="45" t="str">
        <f t="shared" si="86"/>
        <v>T</v>
      </c>
      <c r="T639" s="45">
        <f t="shared" si="91"/>
        <v>16.73</v>
      </c>
      <c r="U639" s="45">
        <f t="shared" si="87"/>
        <v>0</v>
      </c>
      <c r="V639" s="45">
        <f>IF(N639&lt;&gt;0,IF(N639=SVS,0,IF(N639=SVSg,0,IF(N639=Stundenverrechnungssatz!G1256,0,IF(N639=Stundenverrechnungssatz!I1256,0,IF(N639=Stundenverrechnungssatz!K1256,0,IF(N639=Stundenverrechnungssatz!M1256,0,1)))))))</f>
        <v>0</v>
      </c>
    </row>
    <row r="640" spans="1:22" s="46" customFormat="1" ht="15" customHeight="1">
      <c r="A640" s="62">
        <v>1210</v>
      </c>
      <c r="B640" s="123">
        <v>1</v>
      </c>
      <c r="C640" s="59" t="s">
        <v>946</v>
      </c>
      <c r="D640" s="59"/>
      <c r="E640" s="59" t="s">
        <v>354</v>
      </c>
      <c r="F640" s="64" t="s">
        <v>950</v>
      </c>
      <c r="G640" s="59" t="s">
        <v>325</v>
      </c>
      <c r="H640" s="60" t="s">
        <v>349</v>
      </c>
      <c r="I640" s="65">
        <v>5.88</v>
      </c>
      <c r="J640" s="170"/>
      <c r="K640" s="238" t="s">
        <v>90</v>
      </c>
      <c r="L640" s="161"/>
      <c r="M640" s="126">
        <v>50.32</v>
      </c>
      <c r="N640" s="162">
        <f t="shared" si="88"/>
        <v>16.73</v>
      </c>
      <c r="O640" s="163" t="str">
        <f t="shared" si="84"/>
        <v/>
      </c>
      <c r="P640" s="127">
        <f t="shared" si="85"/>
        <v>295.88159999999999</v>
      </c>
      <c r="Q640" s="127" t="e">
        <f t="shared" si="89"/>
        <v>#VALUE!</v>
      </c>
      <c r="R640" s="127" t="e">
        <f t="shared" si="90"/>
        <v>#VALUE!</v>
      </c>
      <c r="S640" s="45" t="str">
        <f t="shared" si="86"/>
        <v>T</v>
      </c>
      <c r="T640" s="45">
        <f t="shared" si="91"/>
        <v>16.73</v>
      </c>
      <c r="U640" s="45">
        <f t="shared" si="87"/>
        <v>0</v>
      </c>
      <c r="V640" s="45">
        <f>IF(N640&lt;&gt;0,IF(N640=SVS,0,IF(N640=SVSg,0,IF(N640=Stundenverrechnungssatz!G1257,0,IF(N640=Stundenverrechnungssatz!I1257,0,IF(N640=Stundenverrechnungssatz!K1257,0,IF(N640=Stundenverrechnungssatz!M1257,0,1)))))))</f>
        <v>0</v>
      </c>
    </row>
    <row r="641" spans="1:22" s="46" customFormat="1" ht="15" customHeight="1">
      <c r="A641" s="123">
        <v>1211</v>
      </c>
      <c r="B641" s="123">
        <v>1</v>
      </c>
      <c r="C641" s="59" t="s">
        <v>946</v>
      </c>
      <c r="D641" s="59"/>
      <c r="E641" s="59" t="s">
        <v>714</v>
      </c>
      <c r="F641" s="64" t="s">
        <v>941</v>
      </c>
      <c r="G641" s="59" t="s">
        <v>325</v>
      </c>
      <c r="H641" s="60" t="s">
        <v>944</v>
      </c>
      <c r="I641" s="65">
        <v>77.73</v>
      </c>
      <c r="J641" s="170"/>
      <c r="K641" s="238" t="s">
        <v>95</v>
      </c>
      <c r="L641" s="161"/>
      <c r="M641" s="126">
        <v>1</v>
      </c>
      <c r="N641" s="162">
        <f t="shared" si="88"/>
        <v>16.73</v>
      </c>
      <c r="O641" s="163" t="str">
        <f t="shared" si="84"/>
        <v/>
      </c>
      <c r="P641" s="127">
        <f t="shared" si="85"/>
        <v>77.73</v>
      </c>
      <c r="Q641" s="127" t="e">
        <f t="shared" si="89"/>
        <v>#VALUE!</v>
      </c>
      <c r="R641" s="127" t="e">
        <f t="shared" si="90"/>
        <v>#VALUE!</v>
      </c>
      <c r="S641" s="45" t="str">
        <f t="shared" si="86"/>
        <v>T</v>
      </c>
      <c r="T641" s="45">
        <f t="shared" si="91"/>
        <v>16.73</v>
      </c>
      <c r="U641" s="45">
        <f t="shared" si="87"/>
        <v>0</v>
      </c>
      <c r="V641" s="45">
        <f>IF(N641&lt;&gt;0,IF(N641=SVS,0,IF(N641=SVSg,0,IF(N641=Stundenverrechnungssatz!G1258,0,IF(N641=Stundenverrechnungssatz!I1258,0,IF(N641=Stundenverrechnungssatz!K1258,0,IF(N641=Stundenverrechnungssatz!M1258,0,1)))))))</f>
        <v>0</v>
      </c>
    </row>
    <row r="642" spans="1:22" s="46" customFormat="1" ht="15" customHeight="1">
      <c r="A642" s="62">
        <v>1212</v>
      </c>
      <c r="B642" s="123">
        <v>1</v>
      </c>
      <c r="C642" s="59" t="s">
        <v>951</v>
      </c>
      <c r="D642" s="59"/>
      <c r="E642" s="59" t="s">
        <v>354</v>
      </c>
      <c r="F642" s="64" t="s">
        <v>952</v>
      </c>
      <c r="G642" s="59" t="s">
        <v>953</v>
      </c>
      <c r="H642" s="60" t="s">
        <v>954</v>
      </c>
      <c r="I642" s="65">
        <v>21.6</v>
      </c>
      <c r="J642" s="170"/>
      <c r="K642" s="238" t="s">
        <v>76</v>
      </c>
      <c r="L642" s="161"/>
      <c r="M642" s="126">
        <v>100.64</v>
      </c>
      <c r="N642" s="162">
        <f t="shared" si="88"/>
        <v>16.73</v>
      </c>
      <c r="O642" s="163" t="str">
        <f t="shared" si="84"/>
        <v/>
      </c>
      <c r="P642" s="127">
        <f t="shared" si="85"/>
        <v>2173.8240000000001</v>
      </c>
      <c r="Q642" s="127" t="e">
        <f t="shared" si="89"/>
        <v>#VALUE!</v>
      </c>
      <c r="R642" s="127" t="e">
        <f t="shared" si="90"/>
        <v>#VALUE!</v>
      </c>
      <c r="S642" s="45" t="str">
        <f t="shared" si="86"/>
        <v>F</v>
      </c>
      <c r="T642" s="45">
        <f t="shared" si="91"/>
        <v>16.73</v>
      </c>
      <c r="U642" s="45">
        <f t="shared" si="87"/>
        <v>0</v>
      </c>
      <c r="V642" s="45">
        <f>IF(N642&lt;&gt;0,IF(N642=SVS,0,IF(N642=SVSg,0,IF(N642=Stundenverrechnungssatz!G1259,0,IF(N642=Stundenverrechnungssatz!I1259,0,IF(N642=Stundenverrechnungssatz!K1259,0,IF(N642=Stundenverrechnungssatz!M1259,0,1)))))))</f>
        <v>0</v>
      </c>
    </row>
    <row r="643" spans="1:22" s="46" customFormat="1" ht="15" customHeight="1">
      <c r="A643" s="123">
        <v>1213</v>
      </c>
      <c r="B643" s="123">
        <v>1</v>
      </c>
      <c r="C643" s="59" t="s">
        <v>951</v>
      </c>
      <c r="D643" s="59"/>
      <c r="E643" s="59" t="s">
        <v>354</v>
      </c>
      <c r="F643" s="64" t="s">
        <v>955</v>
      </c>
      <c r="G643" s="59" t="s">
        <v>956</v>
      </c>
      <c r="H643" s="60" t="s">
        <v>455</v>
      </c>
      <c r="I643" s="65">
        <v>11.8</v>
      </c>
      <c r="J643" s="170"/>
      <c r="K643" s="238" t="s">
        <v>76</v>
      </c>
      <c r="L643" s="161"/>
      <c r="M643" s="126">
        <v>100.64</v>
      </c>
      <c r="N643" s="162">
        <f t="shared" si="88"/>
        <v>16.73</v>
      </c>
      <c r="O643" s="163" t="str">
        <f t="shared" ref="O643:O691" si="92">IF(VLOOKUP(K643,Vorgaben,4,FALSE)=0,"",VLOOKUP(K643,Vorgaben,4,FALSE))</f>
        <v/>
      </c>
      <c r="P643" s="127">
        <f t="shared" ref="P643:P691" si="93">I643*M643</f>
        <v>1187.5520000000001</v>
      </c>
      <c r="Q643" s="127" t="e">
        <f t="shared" si="89"/>
        <v>#VALUE!</v>
      </c>
      <c r="R643" s="127" t="e">
        <f t="shared" si="90"/>
        <v>#VALUE!</v>
      </c>
      <c r="S643" s="45" t="str">
        <f t="shared" ref="S643:S691" si="94">LEFT(K643,1)</f>
        <v>F</v>
      </c>
      <c r="T643" s="45">
        <f t="shared" si="91"/>
        <v>16.73</v>
      </c>
      <c r="U643" s="45">
        <f t="shared" si="87"/>
        <v>0</v>
      </c>
      <c r="V643" s="45">
        <f>IF(N643&lt;&gt;0,IF(N643=SVS,0,IF(N643=SVSg,0,IF(N643=Stundenverrechnungssatz!G1260,0,IF(N643=Stundenverrechnungssatz!I1260,0,IF(N643=Stundenverrechnungssatz!K1260,0,IF(N643=Stundenverrechnungssatz!M1260,0,1)))))))</f>
        <v>0</v>
      </c>
    </row>
    <row r="644" spans="1:22" s="46" customFormat="1" ht="15" customHeight="1">
      <c r="A644" s="62">
        <v>1214</v>
      </c>
      <c r="B644" s="123">
        <v>1</v>
      </c>
      <c r="C644" s="58" t="s">
        <v>951</v>
      </c>
      <c r="D644" s="58"/>
      <c r="E644" s="58" t="s">
        <v>354</v>
      </c>
      <c r="F644" s="55" t="s">
        <v>957</v>
      </c>
      <c r="G644" s="58" t="s">
        <v>958</v>
      </c>
      <c r="H644" s="63" t="s">
        <v>455</v>
      </c>
      <c r="I644" s="57">
        <v>35.5</v>
      </c>
      <c r="J644" s="171"/>
      <c r="K644" s="238" t="s">
        <v>58</v>
      </c>
      <c r="L644" s="161"/>
      <c r="M644" s="126">
        <v>100.64</v>
      </c>
      <c r="N644" s="162">
        <f t="shared" si="88"/>
        <v>16.73</v>
      </c>
      <c r="O644" s="163" t="str">
        <f t="shared" si="92"/>
        <v/>
      </c>
      <c r="P644" s="127">
        <f t="shared" si="93"/>
        <v>3572.72</v>
      </c>
      <c r="Q644" s="127" t="e">
        <f t="shared" si="89"/>
        <v>#VALUE!</v>
      </c>
      <c r="R644" s="127" t="e">
        <f t="shared" si="90"/>
        <v>#VALUE!</v>
      </c>
      <c r="S644" s="45" t="str">
        <f t="shared" si="94"/>
        <v>B</v>
      </c>
      <c r="T644" s="45">
        <f t="shared" si="91"/>
        <v>16.73</v>
      </c>
      <c r="U644" s="45">
        <f t="shared" si="87"/>
        <v>0</v>
      </c>
      <c r="V644" s="45">
        <f>IF(N644&lt;&gt;0,IF(N644=SVS,0,IF(N644=SVSg,0,IF(N644=Stundenverrechnungssatz!G1261,0,IF(N644=Stundenverrechnungssatz!I1261,0,IF(N644=Stundenverrechnungssatz!K1261,0,IF(N644=Stundenverrechnungssatz!M1261,0,1)))))))</f>
        <v>0</v>
      </c>
    </row>
    <row r="645" spans="1:22" s="46" customFormat="1" ht="15" customHeight="1">
      <c r="A645" s="123">
        <v>1215</v>
      </c>
      <c r="B645" s="123">
        <v>1</v>
      </c>
      <c r="C645" s="58" t="s">
        <v>951</v>
      </c>
      <c r="D645" s="58"/>
      <c r="E645" s="58" t="s">
        <v>354</v>
      </c>
      <c r="F645" s="55" t="s">
        <v>959</v>
      </c>
      <c r="G645" s="58" t="s">
        <v>660</v>
      </c>
      <c r="H645" s="63" t="s">
        <v>349</v>
      </c>
      <c r="I645" s="57">
        <v>15.7</v>
      </c>
      <c r="J645" s="171"/>
      <c r="K645" s="238" t="s">
        <v>62</v>
      </c>
      <c r="L645" s="161"/>
      <c r="M645" s="126">
        <v>100.64</v>
      </c>
      <c r="N645" s="162">
        <f t="shared" si="88"/>
        <v>16.73</v>
      </c>
      <c r="O645" s="163" t="str">
        <f t="shared" si="92"/>
        <v/>
      </c>
      <c r="P645" s="127">
        <f t="shared" si="93"/>
        <v>1580.048</v>
      </c>
      <c r="Q645" s="127" t="e">
        <f t="shared" si="89"/>
        <v>#VALUE!</v>
      </c>
      <c r="R645" s="127" t="e">
        <f t="shared" si="90"/>
        <v>#VALUE!</v>
      </c>
      <c r="S645" s="45" t="str">
        <f t="shared" si="94"/>
        <v>C</v>
      </c>
      <c r="T645" s="45">
        <f t="shared" si="91"/>
        <v>16.73</v>
      </c>
      <c r="U645" s="45">
        <f t="shared" si="87"/>
        <v>0</v>
      </c>
      <c r="V645" s="45">
        <f>IF(N645&lt;&gt;0,IF(N645=SVS,0,IF(N645=SVSg,0,IF(N645=Stundenverrechnungssatz!G1262,0,IF(N645=Stundenverrechnungssatz!I1262,0,IF(N645=Stundenverrechnungssatz!K1262,0,IF(N645=Stundenverrechnungssatz!M1262,0,1)))))))</f>
        <v>0</v>
      </c>
    </row>
    <row r="646" spans="1:22" s="46" customFormat="1" ht="15" customHeight="1">
      <c r="A646" s="62">
        <v>1216</v>
      </c>
      <c r="B646" s="123">
        <v>1</v>
      </c>
      <c r="C646" s="58" t="s">
        <v>951</v>
      </c>
      <c r="D646" s="58"/>
      <c r="E646" s="58" t="s">
        <v>354</v>
      </c>
      <c r="F646" s="55" t="s">
        <v>960</v>
      </c>
      <c r="G646" s="58" t="s">
        <v>961</v>
      </c>
      <c r="H646" s="63" t="s">
        <v>455</v>
      </c>
      <c r="I646" s="57">
        <v>25.6</v>
      </c>
      <c r="J646" s="171"/>
      <c r="K646" s="238" t="s">
        <v>76</v>
      </c>
      <c r="L646" s="161"/>
      <c r="M646" s="126">
        <v>100.64</v>
      </c>
      <c r="N646" s="162">
        <f t="shared" si="88"/>
        <v>16.73</v>
      </c>
      <c r="O646" s="163" t="str">
        <f t="shared" si="92"/>
        <v/>
      </c>
      <c r="P646" s="127">
        <f t="shared" si="93"/>
        <v>2576.384</v>
      </c>
      <c r="Q646" s="127" t="e">
        <f t="shared" si="89"/>
        <v>#VALUE!</v>
      </c>
      <c r="R646" s="127" t="e">
        <f t="shared" si="90"/>
        <v>#VALUE!</v>
      </c>
      <c r="S646" s="45" t="str">
        <f t="shared" si="94"/>
        <v>F</v>
      </c>
      <c r="T646" s="45">
        <f t="shared" si="91"/>
        <v>16.73</v>
      </c>
      <c r="U646" s="45">
        <f t="shared" si="87"/>
        <v>0</v>
      </c>
      <c r="V646" s="45">
        <f>IF(N646&lt;&gt;0,IF(N646=SVS,0,IF(N646=SVSg,0,IF(N646=Stundenverrechnungssatz!G1263,0,IF(N646=Stundenverrechnungssatz!I1263,0,IF(N646=Stundenverrechnungssatz!K1263,0,IF(N646=Stundenverrechnungssatz!M1263,0,1)))))))</f>
        <v>0</v>
      </c>
    </row>
    <row r="647" spans="1:22" s="46" customFormat="1" ht="15" customHeight="1">
      <c r="A647" s="123">
        <v>1217</v>
      </c>
      <c r="B647" s="123">
        <v>1</v>
      </c>
      <c r="C647" s="58" t="s">
        <v>951</v>
      </c>
      <c r="D647" s="58"/>
      <c r="E647" s="58" t="s">
        <v>354</v>
      </c>
      <c r="F647" s="55" t="s">
        <v>962</v>
      </c>
      <c r="G647" s="58" t="s">
        <v>961</v>
      </c>
      <c r="H647" s="63" t="s">
        <v>455</v>
      </c>
      <c r="I647" s="57">
        <v>18.399999999999999</v>
      </c>
      <c r="J647" s="171"/>
      <c r="K647" s="238" t="s">
        <v>76</v>
      </c>
      <c r="L647" s="161"/>
      <c r="M647" s="126">
        <v>100.64</v>
      </c>
      <c r="N647" s="162">
        <f t="shared" ref="N647:N691" si="95">SVS</f>
        <v>16.73</v>
      </c>
      <c r="O647" s="163" t="str">
        <f t="shared" si="92"/>
        <v/>
      </c>
      <c r="P647" s="127">
        <f t="shared" si="93"/>
        <v>1851.7759999999998</v>
      </c>
      <c r="Q647" s="127" t="e">
        <f t="shared" si="89"/>
        <v>#VALUE!</v>
      </c>
      <c r="R647" s="127" t="e">
        <f t="shared" si="90"/>
        <v>#VALUE!</v>
      </c>
      <c r="S647" s="45" t="str">
        <f t="shared" si="94"/>
        <v>F</v>
      </c>
      <c r="T647" s="45">
        <f t="shared" si="91"/>
        <v>16.73</v>
      </c>
      <c r="U647" s="45">
        <f t="shared" si="87"/>
        <v>0</v>
      </c>
      <c r="V647" s="45">
        <f>IF(N647&lt;&gt;0,IF(N647=SVS,0,IF(N647=SVSg,0,IF(N647=Stundenverrechnungssatz!G1264,0,IF(N647=Stundenverrechnungssatz!I1264,0,IF(N647=Stundenverrechnungssatz!K1264,0,IF(N647=Stundenverrechnungssatz!M1264,0,1)))))))</f>
        <v>0</v>
      </c>
    </row>
    <row r="648" spans="1:22" s="46" customFormat="1" ht="15" customHeight="1">
      <c r="A648" s="62">
        <v>1218</v>
      </c>
      <c r="B648" s="123">
        <v>1</v>
      </c>
      <c r="C648" s="59" t="s">
        <v>951</v>
      </c>
      <c r="D648" s="59"/>
      <c r="E648" s="59" t="s">
        <v>354</v>
      </c>
      <c r="F648" s="64" t="s">
        <v>963</v>
      </c>
      <c r="G648" s="59" t="s">
        <v>964</v>
      </c>
      <c r="H648" s="60" t="s">
        <v>349</v>
      </c>
      <c r="I648" s="65">
        <v>9.6999999999999993</v>
      </c>
      <c r="J648" s="170"/>
      <c r="K648" s="238" t="s">
        <v>62</v>
      </c>
      <c r="L648" s="161"/>
      <c r="M648" s="126">
        <v>100.64</v>
      </c>
      <c r="N648" s="162">
        <f t="shared" si="95"/>
        <v>16.73</v>
      </c>
      <c r="O648" s="163" t="str">
        <f t="shared" si="92"/>
        <v/>
      </c>
      <c r="P648" s="127">
        <f t="shared" si="93"/>
        <v>976.20799999999997</v>
      </c>
      <c r="Q648" s="127" t="e">
        <f t="shared" ref="Q648:Q691" si="96">P648/O648</f>
        <v>#VALUE!</v>
      </c>
      <c r="R648" s="127" t="e">
        <f t="shared" ref="R648:R691" si="97">Q648*N648</f>
        <v>#VALUE!</v>
      </c>
      <c r="S648" s="45" t="str">
        <f t="shared" si="94"/>
        <v>C</v>
      </c>
      <c r="T648" s="45">
        <f t="shared" ref="T648:T691" si="98">IF(N648=SVS,N648,"")</f>
        <v>16.73</v>
      </c>
      <c r="U648" s="45">
        <f t="shared" ref="U648:U691" si="99">IF(J648="x",I648,0)</f>
        <v>0</v>
      </c>
      <c r="V648" s="45">
        <f>IF(N648&lt;&gt;0,IF(N648=SVS,0,IF(N648=SVSg,0,IF(N648=Stundenverrechnungssatz!G1265,0,IF(N648=Stundenverrechnungssatz!I1265,0,IF(N648=Stundenverrechnungssatz!K1265,0,IF(N648=Stundenverrechnungssatz!M1265,0,1)))))))</f>
        <v>0</v>
      </c>
    </row>
    <row r="649" spans="1:22" s="46" customFormat="1" ht="15" customHeight="1">
      <c r="A649" s="123">
        <v>1219</v>
      </c>
      <c r="B649" s="123">
        <v>1</v>
      </c>
      <c r="C649" s="59" t="s">
        <v>951</v>
      </c>
      <c r="D649" s="59"/>
      <c r="E649" s="59" t="s">
        <v>354</v>
      </c>
      <c r="F649" s="64" t="s">
        <v>965</v>
      </c>
      <c r="G649" s="59" t="s">
        <v>966</v>
      </c>
      <c r="H649" s="60" t="s">
        <v>349</v>
      </c>
      <c r="I649" s="65">
        <v>9.6</v>
      </c>
      <c r="J649" s="170"/>
      <c r="K649" s="238" t="s">
        <v>62</v>
      </c>
      <c r="L649" s="161"/>
      <c r="M649" s="126">
        <v>100.64</v>
      </c>
      <c r="N649" s="162">
        <f t="shared" si="95"/>
        <v>16.73</v>
      </c>
      <c r="O649" s="163" t="str">
        <f t="shared" si="92"/>
        <v/>
      </c>
      <c r="P649" s="127">
        <f t="shared" si="93"/>
        <v>966.14400000000001</v>
      </c>
      <c r="Q649" s="127" t="e">
        <f t="shared" si="96"/>
        <v>#VALUE!</v>
      </c>
      <c r="R649" s="127" t="e">
        <f t="shared" si="97"/>
        <v>#VALUE!</v>
      </c>
      <c r="S649" s="45" t="str">
        <f t="shared" si="94"/>
        <v>C</v>
      </c>
      <c r="T649" s="45">
        <f t="shared" si="98"/>
        <v>16.73</v>
      </c>
      <c r="U649" s="45">
        <f t="shared" si="99"/>
        <v>0</v>
      </c>
      <c r="V649" s="45">
        <f>IF(N649&lt;&gt;0,IF(N649=SVS,0,IF(N649=SVSg,0,IF(N649=Stundenverrechnungssatz!G1266,0,IF(N649=Stundenverrechnungssatz!I1266,0,IF(N649=Stundenverrechnungssatz!K1266,0,IF(N649=Stundenverrechnungssatz!M1266,0,1)))))))</f>
        <v>0</v>
      </c>
    </row>
    <row r="650" spans="1:22" s="46" customFormat="1" ht="15" customHeight="1">
      <c r="A650" s="62">
        <v>1220</v>
      </c>
      <c r="B650" s="123">
        <v>1</v>
      </c>
      <c r="C650" s="59" t="s">
        <v>951</v>
      </c>
      <c r="D650" s="59"/>
      <c r="E650" s="59" t="s">
        <v>354</v>
      </c>
      <c r="F650" s="64" t="s">
        <v>967</v>
      </c>
      <c r="G650" s="59" t="s">
        <v>44</v>
      </c>
      <c r="H650" s="60" t="s">
        <v>455</v>
      </c>
      <c r="I650" s="65">
        <v>19.600000000000001</v>
      </c>
      <c r="J650" s="170"/>
      <c r="K650" s="238" t="s">
        <v>52</v>
      </c>
      <c r="L650" s="161"/>
      <c r="M650" s="126">
        <v>100.64</v>
      </c>
      <c r="N650" s="162">
        <f t="shared" si="95"/>
        <v>16.73</v>
      </c>
      <c r="O650" s="163" t="str">
        <f t="shared" si="92"/>
        <v/>
      </c>
      <c r="P650" s="127">
        <f t="shared" si="93"/>
        <v>1972.5440000000001</v>
      </c>
      <c r="Q650" s="127" t="e">
        <f t="shared" si="96"/>
        <v>#VALUE!</v>
      </c>
      <c r="R650" s="127" t="e">
        <f t="shared" si="97"/>
        <v>#VALUE!</v>
      </c>
      <c r="S650" s="45" t="str">
        <f t="shared" si="94"/>
        <v>A</v>
      </c>
      <c r="T650" s="45">
        <f t="shared" si="98"/>
        <v>16.73</v>
      </c>
      <c r="U650" s="45">
        <f t="shared" si="99"/>
        <v>0</v>
      </c>
      <c r="V650" s="45">
        <f>IF(N650&lt;&gt;0,IF(N650=SVS,0,IF(N650=SVSg,0,IF(N650=Stundenverrechnungssatz!G1267,0,IF(N650=Stundenverrechnungssatz!I1267,0,IF(N650=Stundenverrechnungssatz!K1267,0,IF(N650=Stundenverrechnungssatz!M1267,0,1)))))))</f>
        <v>0</v>
      </c>
    </row>
    <row r="651" spans="1:22" s="46" customFormat="1" ht="15" customHeight="1">
      <c r="A651" s="123">
        <v>1221</v>
      </c>
      <c r="B651" s="123">
        <v>1</v>
      </c>
      <c r="C651" s="59" t="s">
        <v>951</v>
      </c>
      <c r="D651" s="59"/>
      <c r="E651" s="59" t="s">
        <v>354</v>
      </c>
      <c r="F651" s="64" t="s">
        <v>968</v>
      </c>
      <c r="G651" s="59" t="s">
        <v>969</v>
      </c>
      <c r="H651" s="60" t="s">
        <v>349</v>
      </c>
      <c r="I651" s="65">
        <v>11.5</v>
      </c>
      <c r="J651" s="170"/>
      <c r="K651" s="238" t="s">
        <v>62</v>
      </c>
      <c r="L651" s="161"/>
      <c r="M651" s="126">
        <v>100.64</v>
      </c>
      <c r="N651" s="162">
        <f t="shared" si="95"/>
        <v>16.73</v>
      </c>
      <c r="O651" s="163" t="str">
        <f t="shared" si="92"/>
        <v/>
      </c>
      <c r="P651" s="127">
        <f t="shared" si="93"/>
        <v>1157.3599999999999</v>
      </c>
      <c r="Q651" s="127" t="e">
        <f t="shared" si="96"/>
        <v>#VALUE!</v>
      </c>
      <c r="R651" s="127" t="e">
        <f t="shared" si="97"/>
        <v>#VALUE!</v>
      </c>
      <c r="S651" s="45" t="str">
        <f t="shared" si="94"/>
        <v>C</v>
      </c>
      <c r="T651" s="45">
        <f t="shared" si="98"/>
        <v>16.73</v>
      </c>
      <c r="U651" s="45">
        <f t="shared" si="99"/>
        <v>0</v>
      </c>
      <c r="V651" s="45">
        <f>IF(N651&lt;&gt;0,IF(N651=SVS,0,IF(N651=SVSg,0,IF(N651=Stundenverrechnungssatz!G1268,0,IF(N651=Stundenverrechnungssatz!I1268,0,IF(N651=Stundenverrechnungssatz!K1268,0,IF(N651=Stundenverrechnungssatz!M1268,0,1)))))))</f>
        <v>0</v>
      </c>
    </row>
    <row r="652" spans="1:22" s="46" customFormat="1" ht="15" customHeight="1">
      <c r="A652" s="62">
        <v>1222</v>
      </c>
      <c r="B652" s="123">
        <v>1</v>
      </c>
      <c r="C652" s="58" t="s">
        <v>951</v>
      </c>
      <c r="D652" s="58"/>
      <c r="E652" s="58" t="s">
        <v>354</v>
      </c>
      <c r="F652" s="55" t="s">
        <v>970</v>
      </c>
      <c r="G652" s="58" t="s">
        <v>490</v>
      </c>
      <c r="H652" s="63" t="s">
        <v>349</v>
      </c>
      <c r="I652" s="57">
        <v>6.7</v>
      </c>
      <c r="J652" s="171"/>
      <c r="K652" s="238" t="s">
        <v>86</v>
      </c>
      <c r="L652" s="161"/>
      <c r="M652" s="126">
        <v>100.64</v>
      </c>
      <c r="N652" s="162">
        <f t="shared" si="95"/>
        <v>16.73</v>
      </c>
      <c r="O652" s="163" t="str">
        <f t="shared" si="92"/>
        <v/>
      </c>
      <c r="P652" s="127">
        <f t="shared" si="93"/>
        <v>674.28800000000001</v>
      </c>
      <c r="Q652" s="127" t="e">
        <f t="shared" si="96"/>
        <v>#VALUE!</v>
      </c>
      <c r="R652" s="127" t="e">
        <f t="shared" si="97"/>
        <v>#VALUE!</v>
      </c>
      <c r="S652" s="45" t="str">
        <f t="shared" si="94"/>
        <v>K</v>
      </c>
      <c r="T652" s="45">
        <f t="shared" si="98"/>
        <v>16.73</v>
      </c>
      <c r="U652" s="45">
        <f t="shared" si="99"/>
        <v>0</v>
      </c>
      <c r="V652" s="45">
        <f>IF(N652&lt;&gt;0,IF(N652=SVS,0,IF(N652=SVSg,0,IF(N652=Stundenverrechnungssatz!G1269,0,IF(N652=Stundenverrechnungssatz!I1269,0,IF(N652=Stundenverrechnungssatz!K1269,0,IF(N652=Stundenverrechnungssatz!M1269,0,1)))))))</f>
        <v>0</v>
      </c>
    </row>
    <row r="653" spans="1:22" s="46" customFormat="1" ht="15" customHeight="1">
      <c r="A653" s="123">
        <v>1223</v>
      </c>
      <c r="B653" s="123">
        <v>1</v>
      </c>
      <c r="C653" s="58" t="s">
        <v>951</v>
      </c>
      <c r="D653" s="58"/>
      <c r="E653" s="58" t="s">
        <v>354</v>
      </c>
      <c r="F653" s="55" t="s">
        <v>971</v>
      </c>
      <c r="G653" s="58" t="s">
        <v>44</v>
      </c>
      <c r="H653" s="63" t="s">
        <v>477</v>
      </c>
      <c r="I653" s="57">
        <v>24.5</v>
      </c>
      <c r="J653" s="171"/>
      <c r="K653" s="238" t="s">
        <v>52</v>
      </c>
      <c r="L653" s="161"/>
      <c r="M653" s="126">
        <v>100.64</v>
      </c>
      <c r="N653" s="162">
        <f t="shared" si="95"/>
        <v>16.73</v>
      </c>
      <c r="O653" s="163" t="str">
        <f t="shared" si="92"/>
        <v/>
      </c>
      <c r="P653" s="127">
        <f t="shared" si="93"/>
        <v>2465.6799999999998</v>
      </c>
      <c r="Q653" s="127" t="e">
        <f t="shared" si="96"/>
        <v>#VALUE!</v>
      </c>
      <c r="R653" s="127" t="e">
        <f t="shared" si="97"/>
        <v>#VALUE!</v>
      </c>
      <c r="S653" s="45" t="str">
        <f t="shared" si="94"/>
        <v>A</v>
      </c>
      <c r="T653" s="45">
        <f t="shared" si="98"/>
        <v>16.73</v>
      </c>
      <c r="U653" s="45">
        <f t="shared" si="99"/>
        <v>0</v>
      </c>
      <c r="V653" s="45">
        <f>IF(N653&lt;&gt;0,IF(N653=SVS,0,IF(N653=SVSg,0,IF(N653=Stundenverrechnungssatz!G1270,0,IF(N653=Stundenverrechnungssatz!I1270,0,IF(N653=Stundenverrechnungssatz!K1270,0,IF(N653=Stundenverrechnungssatz!M1270,0,1)))))))</f>
        <v>0</v>
      </c>
    </row>
    <row r="654" spans="1:22" s="46" customFormat="1" ht="15" customHeight="1">
      <c r="A654" s="62">
        <v>1224</v>
      </c>
      <c r="B654" s="123">
        <v>1</v>
      </c>
      <c r="C654" s="58" t="s">
        <v>951</v>
      </c>
      <c r="D654" s="58"/>
      <c r="E654" s="58" t="s">
        <v>354</v>
      </c>
      <c r="F654" s="55" t="s">
        <v>972</v>
      </c>
      <c r="G654" s="58" t="s">
        <v>973</v>
      </c>
      <c r="H654" s="63" t="s">
        <v>477</v>
      </c>
      <c r="I654" s="57">
        <v>42</v>
      </c>
      <c r="J654" s="171"/>
      <c r="K654" s="238" t="s">
        <v>52</v>
      </c>
      <c r="L654" s="161"/>
      <c r="M654" s="126">
        <v>100.64</v>
      </c>
      <c r="N654" s="162">
        <f t="shared" si="95"/>
        <v>16.73</v>
      </c>
      <c r="O654" s="163" t="str">
        <f t="shared" si="92"/>
        <v/>
      </c>
      <c r="P654" s="127">
        <f t="shared" si="93"/>
        <v>4226.88</v>
      </c>
      <c r="Q654" s="127" t="e">
        <f t="shared" si="96"/>
        <v>#VALUE!</v>
      </c>
      <c r="R654" s="127" t="e">
        <f t="shared" si="97"/>
        <v>#VALUE!</v>
      </c>
      <c r="S654" s="45" t="str">
        <f t="shared" si="94"/>
        <v>A</v>
      </c>
      <c r="T654" s="45">
        <f t="shared" si="98"/>
        <v>16.73</v>
      </c>
      <c r="U654" s="45">
        <f t="shared" si="99"/>
        <v>0</v>
      </c>
      <c r="V654" s="45">
        <f>IF(N654&lt;&gt;0,IF(N654=SVS,0,IF(N654=SVSg,0,IF(N654=Stundenverrechnungssatz!G1271,0,IF(N654=Stundenverrechnungssatz!I1271,0,IF(N654=Stundenverrechnungssatz!K1271,0,IF(N654=Stundenverrechnungssatz!M1271,0,1)))))))</f>
        <v>0</v>
      </c>
    </row>
    <row r="655" spans="1:22" s="46" customFormat="1" ht="15" customHeight="1">
      <c r="A655" s="123">
        <v>1225</v>
      </c>
      <c r="B655" s="123">
        <v>1</v>
      </c>
      <c r="C655" s="59" t="s">
        <v>951</v>
      </c>
      <c r="D655" s="59"/>
      <c r="E655" s="59" t="s">
        <v>354</v>
      </c>
      <c r="F655" s="69" t="s">
        <v>974</v>
      </c>
      <c r="G655" s="59" t="s">
        <v>975</v>
      </c>
      <c r="H655" s="60" t="s">
        <v>477</v>
      </c>
      <c r="I655" s="65">
        <v>11.6</v>
      </c>
      <c r="J655" s="170"/>
      <c r="K655" s="238" t="s">
        <v>92</v>
      </c>
      <c r="L655" s="161"/>
      <c r="M655" s="126">
        <v>12</v>
      </c>
      <c r="N655" s="162">
        <f t="shared" si="95"/>
        <v>16.73</v>
      </c>
      <c r="O655" s="163" t="str">
        <f t="shared" si="92"/>
        <v/>
      </c>
      <c r="P655" s="127">
        <f t="shared" si="93"/>
        <v>139.19999999999999</v>
      </c>
      <c r="Q655" s="127" t="e">
        <f t="shared" si="96"/>
        <v>#VALUE!</v>
      </c>
      <c r="R655" s="127" t="e">
        <f t="shared" si="97"/>
        <v>#VALUE!</v>
      </c>
      <c r="S655" s="45" t="str">
        <f t="shared" si="94"/>
        <v>T</v>
      </c>
      <c r="T655" s="45">
        <f t="shared" si="98"/>
        <v>16.73</v>
      </c>
      <c r="U655" s="45">
        <f t="shared" si="99"/>
        <v>0</v>
      </c>
      <c r="V655" s="45">
        <f>IF(N655&lt;&gt;0,IF(N655=SVS,0,IF(N655=SVSg,0,IF(N655=Stundenverrechnungssatz!G1272,0,IF(N655=Stundenverrechnungssatz!I1272,0,IF(N655=Stundenverrechnungssatz!K1272,0,IF(N655=Stundenverrechnungssatz!M1272,0,1)))))))</f>
        <v>0</v>
      </c>
    </row>
    <row r="656" spans="1:22" s="46" customFormat="1" ht="15" customHeight="1">
      <c r="A656" s="62">
        <v>1226</v>
      </c>
      <c r="B656" s="123">
        <v>1</v>
      </c>
      <c r="C656" s="59" t="s">
        <v>951</v>
      </c>
      <c r="D656" s="59"/>
      <c r="E656" s="59" t="s">
        <v>354</v>
      </c>
      <c r="F656" s="69" t="s">
        <v>976</v>
      </c>
      <c r="G656" s="51" t="s">
        <v>977</v>
      </c>
      <c r="H656" s="60" t="s">
        <v>978</v>
      </c>
      <c r="I656" s="65">
        <v>0</v>
      </c>
      <c r="J656" s="170"/>
      <c r="K656" s="238" t="s">
        <v>36</v>
      </c>
      <c r="L656" s="161"/>
      <c r="M656" s="126">
        <v>0</v>
      </c>
      <c r="N656" s="162">
        <f t="shared" si="95"/>
        <v>16.73</v>
      </c>
      <c r="O656" s="163">
        <f t="shared" si="92"/>
        <v>1.0000000000000001E-5</v>
      </c>
      <c r="P656" s="127">
        <f t="shared" si="93"/>
        <v>0</v>
      </c>
      <c r="Q656" s="127">
        <f t="shared" si="96"/>
        <v>0</v>
      </c>
      <c r="R656" s="127">
        <f t="shared" si="97"/>
        <v>0</v>
      </c>
      <c r="S656" s="45" t="str">
        <f t="shared" si="94"/>
        <v>N</v>
      </c>
      <c r="T656" s="45">
        <f t="shared" si="98"/>
        <v>16.73</v>
      </c>
      <c r="U656" s="45">
        <f t="shared" si="99"/>
        <v>0</v>
      </c>
      <c r="V656" s="45">
        <f>IF(N656&lt;&gt;0,IF(N656=SVS,0,IF(N656=SVSg,0,IF(N656=Stundenverrechnungssatz!G1273,0,IF(N656=Stundenverrechnungssatz!I1273,0,IF(N656=Stundenverrechnungssatz!K1273,0,IF(N656=Stundenverrechnungssatz!M1273,0,1)))))))</f>
        <v>0</v>
      </c>
    </row>
    <row r="657" spans="1:22" s="46" customFormat="1" ht="15" customHeight="1">
      <c r="A657" s="123">
        <v>1227</v>
      </c>
      <c r="B657" s="123">
        <v>1</v>
      </c>
      <c r="C657" s="59" t="s">
        <v>979</v>
      </c>
      <c r="D657" s="59"/>
      <c r="E657" s="59" t="s">
        <v>354</v>
      </c>
      <c r="F657" s="64" t="s">
        <v>264</v>
      </c>
      <c r="G657" s="51" t="s">
        <v>980</v>
      </c>
      <c r="H657" s="71" t="s">
        <v>455</v>
      </c>
      <c r="I657" s="65">
        <v>10.01</v>
      </c>
      <c r="J657" s="168"/>
      <c r="K657" s="238" t="s">
        <v>33</v>
      </c>
      <c r="L657" s="161"/>
      <c r="M657" s="126">
        <v>50.32</v>
      </c>
      <c r="N657" s="162">
        <f t="shared" si="95"/>
        <v>16.73</v>
      </c>
      <c r="O657" s="163" t="str">
        <f t="shared" si="92"/>
        <v/>
      </c>
      <c r="P657" s="127">
        <f t="shared" si="93"/>
        <v>503.70319999999998</v>
      </c>
      <c r="Q657" s="127" t="e">
        <f t="shared" si="96"/>
        <v>#VALUE!</v>
      </c>
      <c r="R657" s="127" t="e">
        <f t="shared" si="97"/>
        <v>#VALUE!</v>
      </c>
      <c r="S657" s="45" t="str">
        <f t="shared" si="94"/>
        <v>A</v>
      </c>
      <c r="T657" s="45">
        <f t="shared" si="98"/>
        <v>16.73</v>
      </c>
      <c r="U657" s="45">
        <f t="shared" si="99"/>
        <v>0</v>
      </c>
      <c r="V657" s="45">
        <f>IF(N657&lt;&gt;0,IF(N657=SVS,0,IF(N657=SVSg,0,IF(N657=Stundenverrechnungssatz!G1274,0,IF(N657=Stundenverrechnungssatz!I1274,0,IF(N657=Stundenverrechnungssatz!K1274,0,IF(N657=Stundenverrechnungssatz!M1274,0,1)))))))</f>
        <v>0</v>
      </c>
    </row>
    <row r="658" spans="1:22" s="46" customFormat="1" ht="15" customHeight="1">
      <c r="A658" s="62">
        <v>1228</v>
      </c>
      <c r="B658" s="123">
        <v>1</v>
      </c>
      <c r="C658" s="59" t="s">
        <v>979</v>
      </c>
      <c r="D658" s="59"/>
      <c r="E658" s="59" t="s">
        <v>354</v>
      </c>
      <c r="F658" s="69" t="s">
        <v>269</v>
      </c>
      <c r="G658" s="51" t="s">
        <v>981</v>
      </c>
      <c r="H658" s="71" t="s">
        <v>349</v>
      </c>
      <c r="I658" s="65">
        <v>250</v>
      </c>
      <c r="J658" s="168"/>
      <c r="K658" s="238" t="s">
        <v>36</v>
      </c>
      <c r="L658" s="161"/>
      <c r="M658" s="126">
        <v>0</v>
      </c>
      <c r="N658" s="162">
        <f t="shared" si="95"/>
        <v>16.73</v>
      </c>
      <c r="O658" s="163">
        <f t="shared" si="92"/>
        <v>1.0000000000000001E-5</v>
      </c>
      <c r="P658" s="127">
        <f t="shared" si="93"/>
        <v>0</v>
      </c>
      <c r="Q658" s="127">
        <f t="shared" si="96"/>
        <v>0</v>
      </c>
      <c r="R658" s="127">
        <f t="shared" si="97"/>
        <v>0</v>
      </c>
      <c r="S658" s="45" t="str">
        <f t="shared" si="94"/>
        <v>N</v>
      </c>
      <c r="T658" s="45">
        <f t="shared" si="98"/>
        <v>16.73</v>
      </c>
      <c r="U658" s="45">
        <f t="shared" si="99"/>
        <v>0</v>
      </c>
      <c r="V658" s="45">
        <f>IF(N658&lt;&gt;0,IF(N658=SVS,0,IF(N658=SVSg,0,IF(N658=Stundenverrechnungssatz!G1275,0,IF(N658=Stundenverrechnungssatz!I1275,0,IF(N658=Stundenverrechnungssatz!K1275,0,IF(N658=Stundenverrechnungssatz!M1275,0,1)))))))</f>
        <v>0</v>
      </c>
    </row>
    <row r="659" spans="1:22" s="46" customFormat="1" ht="15" customHeight="1">
      <c r="A659" s="123">
        <v>1229</v>
      </c>
      <c r="B659" s="123">
        <v>1</v>
      </c>
      <c r="C659" s="59" t="s">
        <v>979</v>
      </c>
      <c r="D659" s="59"/>
      <c r="E659" s="59" t="s">
        <v>354</v>
      </c>
      <c r="F659" s="69" t="s">
        <v>273</v>
      </c>
      <c r="G659" s="51" t="s">
        <v>524</v>
      </c>
      <c r="H659" s="71" t="s">
        <v>349</v>
      </c>
      <c r="I659" s="65">
        <v>6.05</v>
      </c>
      <c r="J659" s="168"/>
      <c r="K659" s="238" t="s">
        <v>36</v>
      </c>
      <c r="L659" s="161"/>
      <c r="M659" s="126">
        <v>0</v>
      </c>
      <c r="N659" s="162">
        <f t="shared" si="95"/>
        <v>16.73</v>
      </c>
      <c r="O659" s="163">
        <f t="shared" si="92"/>
        <v>1.0000000000000001E-5</v>
      </c>
      <c r="P659" s="127">
        <f t="shared" si="93"/>
        <v>0</v>
      </c>
      <c r="Q659" s="127">
        <f t="shared" si="96"/>
        <v>0</v>
      </c>
      <c r="R659" s="127">
        <f t="shared" si="97"/>
        <v>0</v>
      </c>
      <c r="S659" s="45" t="str">
        <f t="shared" si="94"/>
        <v>N</v>
      </c>
      <c r="T659" s="45">
        <f t="shared" si="98"/>
        <v>16.73</v>
      </c>
      <c r="U659" s="45">
        <f t="shared" si="99"/>
        <v>0</v>
      </c>
      <c r="V659" s="45">
        <f>IF(N659&lt;&gt;0,IF(N659=SVS,0,IF(N659=SVSg,0,IF(N659=Stundenverrechnungssatz!G1276,0,IF(N659=Stundenverrechnungssatz!I1276,0,IF(N659=Stundenverrechnungssatz!K1276,0,IF(N659=Stundenverrechnungssatz!M1276,0,1)))))))</f>
        <v>0</v>
      </c>
    </row>
    <row r="660" spans="1:22" s="46" customFormat="1" ht="15" customHeight="1">
      <c r="A660" s="62">
        <v>1230</v>
      </c>
      <c r="B660" s="123">
        <v>1</v>
      </c>
      <c r="C660" s="59" t="s">
        <v>979</v>
      </c>
      <c r="D660" s="59"/>
      <c r="E660" s="59" t="s">
        <v>354</v>
      </c>
      <c r="F660" s="69" t="s">
        <v>276</v>
      </c>
      <c r="G660" s="51" t="s">
        <v>892</v>
      </c>
      <c r="H660" s="71" t="s">
        <v>349</v>
      </c>
      <c r="I660" s="65">
        <v>6.02</v>
      </c>
      <c r="J660" s="170"/>
      <c r="K660" s="238" t="s">
        <v>36</v>
      </c>
      <c r="L660" s="161"/>
      <c r="M660" s="126">
        <v>0</v>
      </c>
      <c r="N660" s="162">
        <f t="shared" si="95"/>
        <v>16.73</v>
      </c>
      <c r="O660" s="163">
        <f t="shared" si="92"/>
        <v>1.0000000000000001E-5</v>
      </c>
      <c r="P660" s="127">
        <f t="shared" si="93"/>
        <v>0</v>
      </c>
      <c r="Q660" s="127">
        <f t="shared" si="96"/>
        <v>0</v>
      </c>
      <c r="R660" s="127">
        <f t="shared" si="97"/>
        <v>0</v>
      </c>
      <c r="S660" s="45" t="str">
        <f t="shared" si="94"/>
        <v>N</v>
      </c>
      <c r="T660" s="45">
        <f t="shared" si="98"/>
        <v>16.73</v>
      </c>
      <c r="U660" s="45">
        <f t="shared" si="99"/>
        <v>0</v>
      </c>
      <c r="V660" s="45">
        <f>IF(N660&lt;&gt;0,IF(N660=SVS,0,IF(N660=SVSg,0,IF(N660=Stundenverrechnungssatz!G1277,0,IF(N660=Stundenverrechnungssatz!I1277,0,IF(N660=Stundenverrechnungssatz!K1277,0,IF(N660=Stundenverrechnungssatz!M1277,0,1)))))))</f>
        <v>0</v>
      </c>
    </row>
    <row r="661" spans="1:22" s="46" customFormat="1" ht="15" customHeight="1">
      <c r="A661" s="123">
        <v>1231</v>
      </c>
      <c r="B661" s="123">
        <v>1</v>
      </c>
      <c r="C661" s="59" t="s">
        <v>979</v>
      </c>
      <c r="D661" s="59"/>
      <c r="E661" s="59" t="s">
        <v>354</v>
      </c>
      <c r="F661" s="69" t="s">
        <v>279</v>
      </c>
      <c r="G661" s="51" t="s">
        <v>853</v>
      </c>
      <c r="H661" s="71" t="s">
        <v>349</v>
      </c>
      <c r="I661" s="65">
        <v>9.06</v>
      </c>
      <c r="J661" s="168"/>
      <c r="K661" s="238" t="s">
        <v>36</v>
      </c>
      <c r="L661" s="161"/>
      <c r="M661" s="126">
        <v>0</v>
      </c>
      <c r="N661" s="162">
        <f t="shared" si="95"/>
        <v>16.73</v>
      </c>
      <c r="O661" s="163">
        <f t="shared" si="92"/>
        <v>1.0000000000000001E-5</v>
      </c>
      <c r="P661" s="127">
        <f t="shared" si="93"/>
        <v>0</v>
      </c>
      <c r="Q661" s="127">
        <f t="shared" si="96"/>
        <v>0</v>
      </c>
      <c r="R661" s="127">
        <f t="shared" si="97"/>
        <v>0</v>
      </c>
      <c r="S661" s="45" t="str">
        <f t="shared" si="94"/>
        <v>N</v>
      </c>
      <c r="T661" s="45">
        <f t="shared" si="98"/>
        <v>16.73</v>
      </c>
      <c r="U661" s="45">
        <f t="shared" si="99"/>
        <v>0</v>
      </c>
      <c r="V661" s="45">
        <f>IF(N661&lt;&gt;0,IF(N661=SVS,0,IF(N661=SVSg,0,IF(N661=Stundenverrechnungssatz!G1278,0,IF(N661=Stundenverrechnungssatz!I1278,0,IF(N661=Stundenverrechnungssatz!K1278,0,IF(N661=Stundenverrechnungssatz!M1278,0,1)))))))</f>
        <v>0</v>
      </c>
    </row>
    <row r="662" spans="1:22" s="46" customFormat="1" ht="15" customHeight="1">
      <c r="A662" s="62">
        <v>1232</v>
      </c>
      <c r="B662" s="123">
        <v>1</v>
      </c>
      <c r="C662" s="59" t="s">
        <v>979</v>
      </c>
      <c r="D662" s="59"/>
      <c r="E662" s="59" t="s">
        <v>354</v>
      </c>
      <c r="F662" s="69" t="s">
        <v>282</v>
      </c>
      <c r="G662" s="51" t="s">
        <v>982</v>
      </c>
      <c r="H662" s="71" t="s">
        <v>349</v>
      </c>
      <c r="I662" s="65">
        <v>10.36</v>
      </c>
      <c r="J662" s="168"/>
      <c r="K662" s="238" t="s">
        <v>101</v>
      </c>
      <c r="L662" s="161"/>
      <c r="M662" s="126">
        <v>50.32</v>
      </c>
      <c r="N662" s="162">
        <f t="shared" si="95"/>
        <v>16.73</v>
      </c>
      <c r="O662" s="163" t="str">
        <f t="shared" si="92"/>
        <v/>
      </c>
      <c r="P662" s="127">
        <f t="shared" si="93"/>
        <v>521.3152</v>
      </c>
      <c r="Q662" s="127" t="e">
        <f t="shared" si="96"/>
        <v>#VALUE!</v>
      </c>
      <c r="R662" s="127" t="e">
        <f t="shared" si="97"/>
        <v>#VALUE!</v>
      </c>
      <c r="S662" s="45" t="str">
        <f t="shared" si="94"/>
        <v>U</v>
      </c>
      <c r="T662" s="45">
        <f t="shared" si="98"/>
        <v>16.73</v>
      </c>
      <c r="U662" s="45">
        <f t="shared" si="99"/>
        <v>0</v>
      </c>
      <c r="V662" s="45">
        <f>IF(N662&lt;&gt;0,IF(N662=SVS,0,IF(N662=SVSg,0,IF(N662=Stundenverrechnungssatz!G1279,0,IF(N662=Stundenverrechnungssatz!I1279,0,IF(N662=Stundenverrechnungssatz!K1279,0,IF(N662=Stundenverrechnungssatz!M1279,0,1)))))))</f>
        <v>0</v>
      </c>
    </row>
    <row r="663" spans="1:22" s="46" customFormat="1" ht="15" customHeight="1">
      <c r="A663" s="123">
        <v>1233</v>
      </c>
      <c r="B663" s="123">
        <v>1</v>
      </c>
      <c r="C663" s="58" t="s">
        <v>979</v>
      </c>
      <c r="D663" s="58"/>
      <c r="E663" s="58" t="s">
        <v>354</v>
      </c>
      <c r="F663" s="67" t="s">
        <v>285</v>
      </c>
      <c r="G663" s="23" t="s">
        <v>983</v>
      </c>
      <c r="H663" s="56" t="s">
        <v>349</v>
      </c>
      <c r="I663" s="57">
        <v>3.29</v>
      </c>
      <c r="J663" s="171"/>
      <c r="K663" s="238" t="s">
        <v>63</v>
      </c>
      <c r="L663" s="161"/>
      <c r="M663" s="126">
        <v>50.32</v>
      </c>
      <c r="N663" s="162">
        <f t="shared" si="95"/>
        <v>16.73</v>
      </c>
      <c r="O663" s="163" t="str">
        <f t="shared" si="92"/>
        <v/>
      </c>
      <c r="P663" s="127">
        <f t="shared" si="93"/>
        <v>165.55279999999999</v>
      </c>
      <c r="Q663" s="127" t="e">
        <f t="shared" si="96"/>
        <v>#VALUE!</v>
      </c>
      <c r="R663" s="127" t="e">
        <f t="shared" si="97"/>
        <v>#VALUE!</v>
      </c>
      <c r="S663" s="45" t="str">
        <f t="shared" si="94"/>
        <v>C</v>
      </c>
      <c r="T663" s="45">
        <f t="shared" si="98"/>
        <v>16.73</v>
      </c>
      <c r="U663" s="45">
        <f t="shared" si="99"/>
        <v>0</v>
      </c>
      <c r="V663" s="45">
        <f>IF(N663&lt;&gt;0,IF(N663=SVS,0,IF(N663=SVSg,0,IF(N663=Stundenverrechnungssatz!G1280,0,IF(N663=Stundenverrechnungssatz!I1280,0,IF(N663=Stundenverrechnungssatz!K1280,0,IF(N663=Stundenverrechnungssatz!M1280,0,1)))))))</f>
        <v>0</v>
      </c>
    </row>
    <row r="664" spans="1:22" s="46" customFormat="1" ht="15" customHeight="1">
      <c r="A664" s="62">
        <v>1234</v>
      </c>
      <c r="B664" s="123">
        <v>1</v>
      </c>
      <c r="C664" s="59" t="s">
        <v>979</v>
      </c>
      <c r="D664" s="51"/>
      <c r="E664" s="51" t="s">
        <v>354</v>
      </c>
      <c r="F664" s="69" t="s">
        <v>288</v>
      </c>
      <c r="G664" s="51" t="s">
        <v>849</v>
      </c>
      <c r="H664" s="71" t="s">
        <v>349</v>
      </c>
      <c r="I664" s="65">
        <v>1.4</v>
      </c>
      <c r="J664" s="170"/>
      <c r="K664" s="238" t="s">
        <v>63</v>
      </c>
      <c r="L664" s="161"/>
      <c r="M664" s="126">
        <v>50.32</v>
      </c>
      <c r="N664" s="162">
        <f t="shared" si="95"/>
        <v>16.73</v>
      </c>
      <c r="O664" s="163" t="str">
        <f t="shared" si="92"/>
        <v/>
      </c>
      <c r="P664" s="127">
        <f t="shared" si="93"/>
        <v>70.447999999999993</v>
      </c>
      <c r="Q664" s="127" t="e">
        <f t="shared" si="96"/>
        <v>#VALUE!</v>
      </c>
      <c r="R664" s="127" t="e">
        <f t="shared" si="97"/>
        <v>#VALUE!</v>
      </c>
      <c r="S664" s="45" t="str">
        <f t="shared" si="94"/>
        <v>C</v>
      </c>
      <c r="T664" s="45">
        <f t="shared" si="98"/>
        <v>16.73</v>
      </c>
      <c r="U664" s="45">
        <f t="shared" si="99"/>
        <v>0</v>
      </c>
      <c r="V664" s="45">
        <f>IF(N664&lt;&gt;0,IF(N664=SVS,0,IF(N664=SVSg,0,IF(N664=Stundenverrechnungssatz!G1281,0,IF(N664=Stundenverrechnungssatz!I1281,0,IF(N664=Stundenverrechnungssatz!K1281,0,IF(N664=Stundenverrechnungssatz!M1281,0,1)))))))</f>
        <v>0</v>
      </c>
    </row>
    <row r="665" spans="1:22" s="46" customFormat="1" ht="15" customHeight="1">
      <c r="A665" s="123">
        <v>1235</v>
      </c>
      <c r="B665" s="123">
        <v>1</v>
      </c>
      <c r="C665" s="58" t="s">
        <v>979</v>
      </c>
      <c r="D665" s="58"/>
      <c r="E665" s="58" t="s">
        <v>354</v>
      </c>
      <c r="F665" s="67" t="s">
        <v>290</v>
      </c>
      <c r="G665" s="58" t="s">
        <v>984</v>
      </c>
      <c r="H665" s="56" t="s">
        <v>349</v>
      </c>
      <c r="I665" s="57">
        <v>1.72</v>
      </c>
      <c r="J665" s="171"/>
      <c r="K665" s="238" t="s">
        <v>63</v>
      </c>
      <c r="L665" s="161"/>
      <c r="M665" s="126">
        <v>50.32</v>
      </c>
      <c r="N665" s="162">
        <f t="shared" si="95"/>
        <v>16.73</v>
      </c>
      <c r="O665" s="163" t="str">
        <f t="shared" si="92"/>
        <v/>
      </c>
      <c r="P665" s="127">
        <f t="shared" si="93"/>
        <v>86.550399999999996</v>
      </c>
      <c r="Q665" s="127" t="e">
        <f t="shared" si="96"/>
        <v>#VALUE!</v>
      </c>
      <c r="R665" s="127" t="e">
        <f t="shared" si="97"/>
        <v>#VALUE!</v>
      </c>
      <c r="S665" s="45" t="str">
        <f t="shared" si="94"/>
        <v>C</v>
      </c>
      <c r="T665" s="45">
        <f t="shared" si="98"/>
        <v>16.73</v>
      </c>
      <c r="U665" s="45">
        <f t="shared" si="99"/>
        <v>0</v>
      </c>
      <c r="V665" s="45">
        <f>IF(N665&lt;&gt;0,IF(N665=SVS,0,IF(N665=SVSg,0,IF(N665=Stundenverrechnungssatz!G1282,0,IF(N665=Stundenverrechnungssatz!I1282,0,IF(N665=Stundenverrechnungssatz!K1282,0,IF(N665=Stundenverrechnungssatz!M1282,0,1)))))))</f>
        <v>0</v>
      </c>
    </row>
    <row r="666" spans="1:22" s="46" customFormat="1" ht="15" customHeight="1">
      <c r="A666" s="62">
        <v>1236</v>
      </c>
      <c r="B666" s="123">
        <v>1</v>
      </c>
      <c r="C666" s="58" t="s">
        <v>979</v>
      </c>
      <c r="D666" s="58"/>
      <c r="E666" s="58" t="s">
        <v>354</v>
      </c>
      <c r="F666" s="67" t="s">
        <v>292</v>
      </c>
      <c r="G666" s="58" t="s">
        <v>985</v>
      </c>
      <c r="H666" s="56" t="s">
        <v>349</v>
      </c>
      <c r="I666" s="57">
        <v>50.1</v>
      </c>
      <c r="J666" s="171"/>
      <c r="K666" s="238" t="s">
        <v>101</v>
      </c>
      <c r="L666" s="161"/>
      <c r="M666" s="126">
        <v>50.32</v>
      </c>
      <c r="N666" s="162">
        <f t="shared" si="95"/>
        <v>16.73</v>
      </c>
      <c r="O666" s="163" t="str">
        <f t="shared" si="92"/>
        <v/>
      </c>
      <c r="P666" s="127">
        <f t="shared" si="93"/>
        <v>2521.0320000000002</v>
      </c>
      <c r="Q666" s="127" t="e">
        <f t="shared" si="96"/>
        <v>#VALUE!</v>
      </c>
      <c r="R666" s="127" t="e">
        <f t="shared" si="97"/>
        <v>#VALUE!</v>
      </c>
      <c r="S666" s="45" t="str">
        <f t="shared" si="94"/>
        <v>U</v>
      </c>
      <c r="T666" s="45">
        <f t="shared" si="98"/>
        <v>16.73</v>
      </c>
      <c r="U666" s="45">
        <f t="shared" si="99"/>
        <v>0</v>
      </c>
      <c r="V666" s="45">
        <f>IF(N666&lt;&gt;0,IF(N666=SVS,0,IF(N666=SVSg,0,IF(N666=Stundenverrechnungssatz!G1283,0,IF(N666=Stundenverrechnungssatz!I1283,0,IF(N666=Stundenverrechnungssatz!K1283,0,IF(N666=Stundenverrechnungssatz!M1283,0,1)))))))</f>
        <v>0</v>
      </c>
    </row>
    <row r="667" spans="1:22" s="46" customFormat="1" ht="15" customHeight="1">
      <c r="A667" s="123">
        <v>1237</v>
      </c>
      <c r="B667" s="123">
        <v>1</v>
      </c>
      <c r="C667" s="58" t="s">
        <v>979</v>
      </c>
      <c r="D667" s="58"/>
      <c r="E667" s="58" t="s">
        <v>354</v>
      </c>
      <c r="F667" s="67" t="s">
        <v>294</v>
      </c>
      <c r="G667" s="23" t="s">
        <v>986</v>
      </c>
      <c r="H667" s="56" t="s">
        <v>349</v>
      </c>
      <c r="I667" s="57">
        <v>3.35</v>
      </c>
      <c r="J667" s="171"/>
      <c r="K667" s="238" t="s">
        <v>63</v>
      </c>
      <c r="L667" s="161"/>
      <c r="M667" s="126">
        <v>50.32</v>
      </c>
      <c r="N667" s="162">
        <f t="shared" si="95"/>
        <v>16.73</v>
      </c>
      <c r="O667" s="163" t="str">
        <f t="shared" si="92"/>
        <v/>
      </c>
      <c r="P667" s="127">
        <f t="shared" si="93"/>
        <v>168.572</v>
      </c>
      <c r="Q667" s="127" t="e">
        <f t="shared" si="96"/>
        <v>#VALUE!</v>
      </c>
      <c r="R667" s="127" t="e">
        <f t="shared" si="97"/>
        <v>#VALUE!</v>
      </c>
      <c r="S667" s="45" t="str">
        <f t="shared" si="94"/>
        <v>C</v>
      </c>
      <c r="T667" s="45">
        <f t="shared" si="98"/>
        <v>16.73</v>
      </c>
      <c r="U667" s="45">
        <f t="shared" si="99"/>
        <v>0</v>
      </c>
      <c r="V667" s="45">
        <f>IF(N667&lt;&gt;0,IF(N667=SVS,0,IF(N667=SVSg,0,IF(N667=Stundenverrechnungssatz!G1284,0,IF(N667=Stundenverrechnungssatz!I1284,0,IF(N667=Stundenverrechnungssatz!K1284,0,IF(N667=Stundenverrechnungssatz!M1284,0,1)))))))</f>
        <v>0</v>
      </c>
    </row>
    <row r="668" spans="1:22" s="46" customFormat="1" ht="15" customHeight="1">
      <c r="A668" s="62">
        <v>1238</v>
      </c>
      <c r="B668" s="123">
        <v>1</v>
      </c>
      <c r="C668" s="58" t="s">
        <v>979</v>
      </c>
      <c r="D668" s="58"/>
      <c r="E668" s="58" t="s">
        <v>354</v>
      </c>
      <c r="F668" s="67" t="s">
        <v>296</v>
      </c>
      <c r="G668" s="58" t="s">
        <v>987</v>
      </c>
      <c r="H668" s="56" t="s">
        <v>349</v>
      </c>
      <c r="I668" s="57">
        <v>7.44</v>
      </c>
      <c r="J668" s="171"/>
      <c r="K668" s="238" t="s">
        <v>63</v>
      </c>
      <c r="L668" s="161"/>
      <c r="M668" s="126">
        <v>50.32</v>
      </c>
      <c r="N668" s="162">
        <f t="shared" si="95"/>
        <v>16.73</v>
      </c>
      <c r="O668" s="163" t="str">
        <f t="shared" si="92"/>
        <v/>
      </c>
      <c r="P668" s="127">
        <f t="shared" si="93"/>
        <v>374.38080000000002</v>
      </c>
      <c r="Q668" s="127" t="e">
        <f t="shared" si="96"/>
        <v>#VALUE!</v>
      </c>
      <c r="R668" s="127" t="e">
        <f t="shared" si="97"/>
        <v>#VALUE!</v>
      </c>
      <c r="S668" s="45" t="str">
        <f t="shared" si="94"/>
        <v>C</v>
      </c>
      <c r="T668" s="45">
        <f t="shared" si="98"/>
        <v>16.73</v>
      </c>
      <c r="U668" s="45">
        <f t="shared" si="99"/>
        <v>0</v>
      </c>
      <c r="V668" s="45">
        <f>IF(N668&lt;&gt;0,IF(N668=SVS,0,IF(N668=SVSg,0,IF(N668=Stundenverrechnungssatz!G1285,0,IF(N668=Stundenverrechnungssatz!I1285,0,IF(N668=Stundenverrechnungssatz!K1285,0,IF(N668=Stundenverrechnungssatz!M1285,0,1)))))))</f>
        <v>0</v>
      </c>
    </row>
    <row r="669" spans="1:22" s="46" customFormat="1" ht="15" customHeight="1">
      <c r="A669" s="123">
        <v>1239</v>
      </c>
      <c r="B669" s="123">
        <v>1</v>
      </c>
      <c r="C669" s="58" t="s">
        <v>979</v>
      </c>
      <c r="D669" s="58"/>
      <c r="E669" s="58" t="s">
        <v>354</v>
      </c>
      <c r="F669" s="67" t="s">
        <v>299</v>
      </c>
      <c r="G669" s="58" t="s">
        <v>598</v>
      </c>
      <c r="H669" s="56" t="s">
        <v>349</v>
      </c>
      <c r="I669" s="57">
        <v>5.6</v>
      </c>
      <c r="J669" s="171"/>
      <c r="K669" s="238" t="s">
        <v>63</v>
      </c>
      <c r="L669" s="161"/>
      <c r="M669" s="126">
        <v>50.32</v>
      </c>
      <c r="N669" s="162">
        <f t="shared" si="95"/>
        <v>16.73</v>
      </c>
      <c r="O669" s="163" t="str">
        <f t="shared" si="92"/>
        <v/>
      </c>
      <c r="P669" s="127">
        <f t="shared" si="93"/>
        <v>281.79199999999997</v>
      </c>
      <c r="Q669" s="127" t="e">
        <f t="shared" si="96"/>
        <v>#VALUE!</v>
      </c>
      <c r="R669" s="127" t="e">
        <f t="shared" si="97"/>
        <v>#VALUE!</v>
      </c>
      <c r="S669" s="45" t="str">
        <f t="shared" si="94"/>
        <v>C</v>
      </c>
      <c r="T669" s="45">
        <f t="shared" si="98"/>
        <v>16.73</v>
      </c>
      <c r="U669" s="45">
        <f t="shared" si="99"/>
        <v>0</v>
      </c>
      <c r="V669" s="45">
        <f>IF(N669&lt;&gt;0,IF(N669=SVS,0,IF(N669=SVSg,0,IF(N669=Stundenverrechnungssatz!G1286,0,IF(N669=Stundenverrechnungssatz!I1286,0,IF(N669=Stundenverrechnungssatz!K1286,0,IF(N669=Stundenverrechnungssatz!M1286,0,1)))))))</f>
        <v>0</v>
      </c>
    </row>
    <row r="670" spans="1:22" s="46" customFormat="1" ht="15" customHeight="1">
      <c r="A670" s="62">
        <v>1240</v>
      </c>
      <c r="B670" s="123">
        <v>1</v>
      </c>
      <c r="C670" s="58" t="s">
        <v>979</v>
      </c>
      <c r="D670" s="58"/>
      <c r="E670" s="58" t="s">
        <v>354</v>
      </c>
      <c r="F670" s="67" t="s">
        <v>302</v>
      </c>
      <c r="G670" s="58" t="s">
        <v>988</v>
      </c>
      <c r="H670" s="56" t="s">
        <v>455</v>
      </c>
      <c r="I670" s="57">
        <v>27.57</v>
      </c>
      <c r="J670" s="171"/>
      <c r="K670" s="238" t="s">
        <v>59</v>
      </c>
      <c r="L670" s="161"/>
      <c r="M670" s="126">
        <v>50.32</v>
      </c>
      <c r="N670" s="162">
        <f t="shared" si="95"/>
        <v>16.73</v>
      </c>
      <c r="O670" s="163" t="str">
        <f t="shared" si="92"/>
        <v/>
      </c>
      <c r="P670" s="127">
        <f t="shared" si="93"/>
        <v>1387.3224</v>
      </c>
      <c r="Q670" s="127" t="e">
        <f t="shared" si="96"/>
        <v>#VALUE!</v>
      </c>
      <c r="R670" s="127" t="e">
        <f t="shared" si="97"/>
        <v>#VALUE!</v>
      </c>
      <c r="S670" s="45" t="str">
        <f t="shared" si="94"/>
        <v>B</v>
      </c>
      <c r="T670" s="45">
        <f t="shared" si="98"/>
        <v>16.73</v>
      </c>
      <c r="U670" s="45">
        <f t="shared" si="99"/>
        <v>0</v>
      </c>
      <c r="V670" s="45">
        <f>IF(N670&lt;&gt;0,IF(N670=SVS,0,IF(N670=SVSg,0,IF(N670=Stundenverrechnungssatz!G1287,0,IF(N670=Stundenverrechnungssatz!I1287,0,IF(N670=Stundenverrechnungssatz!K1287,0,IF(N670=Stundenverrechnungssatz!M1287,0,1)))))))</f>
        <v>0</v>
      </c>
    </row>
    <row r="671" spans="1:22" s="46" customFormat="1" ht="15" customHeight="1">
      <c r="A671" s="123">
        <v>1241</v>
      </c>
      <c r="B671" s="123">
        <v>1</v>
      </c>
      <c r="C671" s="58" t="s">
        <v>979</v>
      </c>
      <c r="D671" s="58"/>
      <c r="E671" s="58" t="s">
        <v>354</v>
      </c>
      <c r="F671" s="67" t="s">
        <v>306</v>
      </c>
      <c r="G671" s="58" t="s">
        <v>989</v>
      </c>
      <c r="H671" s="56" t="s">
        <v>455</v>
      </c>
      <c r="I671" s="57">
        <v>25.81</v>
      </c>
      <c r="J671" s="171"/>
      <c r="K671" s="238" t="s">
        <v>33</v>
      </c>
      <c r="L671" s="161"/>
      <c r="M671" s="126">
        <v>50.32</v>
      </c>
      <c r="N671" s="162">
        <f t="shared" si="95"/>
        <v>16.73</v>
      </c>
      <c r="O671" s="163" t="str">
        <f t="shared" si="92"/>
        <v/>
      </c>
      <c r="P671" s="127">
        <f t="shared" si="93"/>
        <v>1298.7592</v>
      </c>
      <c r="Q671" s="127" t="e">
        <f t="shared" si="96"/>
        <v>#VALUE!</v>
      </c>
      <c r="R671" s="127" t="e">
        <f t="shared" si="97"/>
        <v>#VALUE!</v>
      </c>
      <c r="S671" s="45" t="str">
        <f t="shared" si="94"/>
        <v>A</v>
      </c>
      <c r="T671" s="45">
        <f t="shared" si="98"/>
        <v>16.73</v>
      </c>
      <c r="U671" s="45">
        <f t="shared" si="99"/>
        <v>0</v>
      </c>
      <c r="V671" s="45">
        <f>IF(N671&lt;&gt;0,IF(N671=SVS,0,IF(N671=SVSg,0,IF(N671=Stundenverrechnungssatz!G1288,0,IF(N671=Stundenverrechnungssatz!I1288,0,IF(N671=Stundenverrechnungssatz!K1288,0,IF(N671=Stundenverrechnungssatz!M1288,0,1)))))))</f>
        <v>0</v>
      </c>
    </row>
    <row r="672" spans="1:22" s="46" customFormat="1" ht="15" customHeight="1">
      <c r="A672" s="62">
        <v>1242</v>
      </c>
      <c r="B672" s="123">
        <v>1</v>
      </c>
      <c r="C672" s="59" t="s">
        <v>979</v>
      </c>
      <c r="D672" s="59"/>
      <c r="E672" s="59" t="s">
        <v>354</v>
      </c>
      <c r="F672" s="69" t="s">
        <v>309</v>
      </c>
      <c r="G672" s="51" t="s">
        <v>990</v>
      </c>
      <c r="H672" s="60" t="s">
        <v>349</v>
      </c>
      <c r="I672" s="65">
        <v>80.61</v>
      </c>
      <c r="J672" s="170"/>
      <c r="K672" s="238" t="s">
        <v>36</v>
      </c>
      <c r="L672" s="161"/>
      <c r="M672" s="126">
        <v>0</v>
      </c>
      <c r="N672" s="162">
        <f t="shared" si="95"/>
        <v>16.73</v>
      </c>
      <c r="O672" s="163">
        <f t="shared" si="92"/>
        <v>1.0000000000000001E-5</v>
      </c>
      <c r="P672" s="127">
        <f t="shared" si="93"/>
        <v>0</v>
      </c>
      <c r="Q672" s="127">
        <f t="shared" si="96"/>
        <v>0</v>
      </c>
      <c r="R672" s="127">
        <f t="shared" si="97"/>
        <v>0</v>
      </c>
      <c r="S672" s="45" t="str">
        <f t="shared" si="94"/>
        <v>N</v>
      </c>
      <c r="T672" s="45">
        <f t="shared" si="98"/>
        <v>16.73</v>
      </c>
      <c r="U672" s="45">
        <f t="shared" si="99"/>
        <v>0</v>
      </c>
      <c r="V672" s="45">
        <f>IF(N672&lt;&gt;0,IF(N672=SVS,0,IF(N672=SVSg,0,IF(N672=Stundenverrechnungssatz!G1289,0,IF(N672=Stundenverrechnungssatz!I1289,0,IF(N672=Stundenverrechnungssatz!K1289,0,IF(N672=Stundenverrechnungssatz!M1289,0,1)))))))</f>
        <v>0</v>
      </c>
    </row>
    <row r="673" spans="1:22" s="46" customFormat="1" ht="15" customHeight="1">
      <c r="A673" s="123">
        <v>1243</v>
      </c>
      <c r="B673" s="123">
        <v>1</v>
      </c>
      <c r="C673" s="59" t="s">
        <v>979</v>
      </c>
      <c r="D673" s="51"/>
      <c r="E673" s="59" t="s">
        <v>354</v>
      </c>
      <c r="F673" s="69" t="s">
        <v>312</v>
      </c>
      <c r="G673" s="51" t="s">
        <v>991</v>
      </c>
      <c r="H673" s="60" t="s">
        <v>349</v>
      </c>
      <c r="I673" s="65">
        <v>25.96</v>
      </c>
      <c r="J673" s="168"/>
      <c r="K673" s="238" t="s">
        <v>36</v>
      </c>
      <c r="L673" s="161"/>
      <c r="M673" s="126">
        <v>0</v>
      </c>
      <c r="N673" s="162">
        <f t="shared" si="95"/>
        <v>16.73</v>
      </c>
      <c r="O673" s="163">
        <f t="shared" si="92"/>
        <v>1.0000000000000001E-5</v>
      </c>
      <c r="P673" s="127">
        <f t="shared" si="93"/>
        <v>0</v>
      </c>
      <c r="Q673" s="127">
        <f t="shared" si="96"/>
        <v>0</v>
      </c>
      <c r="R673" s="127">
        <f t="shared" si="97"/>
        <v>0</v>
      </c>
      <c r="S673" s="45" t="str">
        <f t="shared" si="94"/>
        <v>N</v>
      </c>
      <c r="T673" s="45">
        <f t="shared" si="98"/>
        <v>16.73</v>
      </c>
      <c r="U673" s="45">
        <f t="shared" si="99"/>
        <v>0</v>
      </c>
      <c r="V673" s="45">
        <f>IF(N673&lt;&gt;0,IF(N673=SVS,0,IF(N673=SVSg,0,IF(N673=Stundenverrechnungssatz!G1290,0,IF(N673=Stundenverrechnungssatz!I1290,0,IF(N673=Stundenverrechnungssatz!K1290,0,IF(N673=Stundenverrechnungssatz!M1290,0,1)))))))</f>
        <v>0</v>
      </c>
    </row>
    <row r="674" spans="1:22" s="46" customFormat="1" ht="15" customHeight="1">
      <c r="A674" s="62">
        <v>1244</v>
      </c>
      <c r="B674" s="123">
        <v>1</v>
      </c>
      <c r="C674" s="59" t="s">
        <v>979</v>
      </c>
      <c r="D674" s="51"/>
      <c r="E674" s="51" t="s">
        <v>354</v>
      </c>
      <c r="F674" s="69" t="s">
        <v>315</v>
      </c>
      <c r="G674" s="51" t="s">
        <v>992</v>
      </c>
      <c r="H674" s="71" t="s">
        <v>349</v>
      </c>
      <c r="I674" s="65">
        <v>12</v>
      </c>
      <c r="J674" s="170"/>
      <c r="K674" s="238" t="s">
        <v>36</v>
      </c>
      <c r="L674" s="161"/>
      <c r="M674" s="126">
        <v>0</v>
      </c>
      <c r="N674" s="162">
        <f t="shared" si="95"/>
        <v>16.73</v>
      </c>
      <c r="O674" s="163">
        <f t="shared" si="92"/>
        <v>1.0000000000000001E-5</v>
      </c>
      <c r="P674" s="127">
        <f t="shared" si="93"/>
        <v>0</v>
      </c>
      <c r="Q674" s="127">
        <f t="shared" si="96"/>
        <v>0</v>
      </c>
      <c r="R674" s="127">
        <f t="shared" si="97"/>
        <v>0</v>
      </c>
      <c r="S674" s="45" t="str">
        <f t="shared" si="94"/>
        <v>N</v>
      </c>
      <c r="T674" s="45">
        <f t="shared" si="98"/>
        <v>16.73</v>
      </c>
      <c r="U674" s="45">
        <f t="shared" si="99"/>
        <v>0</v>
      </c>
      <c r="V674" s="45">
        <f>IF(N674&lt;&gt;0,IF(N674=SVS,0,IF(N674=SVSg,0,IF(N674=Stundenverrechnungssatz!G1291,0,IF(N674=Stundenverrechnungssatz!I1291,0,IF(N674=Stundenverrechnungssatz!K1291,0,IF(N674=Stundenverrechnungssatz!M1291,0,1)))))))</f>
        <v>0</v>
      </c>
    </row>
    <row r="675" spans="1:22" s="46" customFormat="1" ht="15" customHeight="1">
      <c r="A675" s="123">
        <v>1245</v>
      </c>
      <c r="B675" s="123">
        <v>1</v>
      </c>
      <c r="C675" s="58" t="s">
        <v>979</v>
      </c>
      <c r="D675" s="58"/>
      <c r="E675" s="23" t="s">
        <v>354</v>
      </c>
      <c r="F675" s="67" t="s">
        <v>318</v>
      </c>
      <c r="G675" s="58" t="s">
        <v>993</v>
      </c>
      <c r="H675" s="63" t="s">
        <v>349</v>
      </c>
      <c r="I675" s="73">
        <v>19.82</v>
      </c>
      <c r="J675" s="172"/>
      <c r="K675" s="238" t="s">
        <v>36</v>
      </c>
      <c r="L675" s="161"/>
      <c r="M675" s="126">
        <v>0</v>
      </c>
      <c r="N675" s="162">
        <f t="shared" si="95"/>
        <v>16.73</v>
      </c>
      <c r="O675" s="163">
        <f t="shared" si="92"/>
        <v>1.0000000000000001E-5</v>
      </c>
      <c r="P675" s="127">
        <f t="shared" si="93"/>
        <v>0</v>
      </c>
      <c r="Q675" s="127">
        <f t="shared" si="96"/>
        <v>0</v>
      </c>
      <c r="R675" s="127">
        <f t="shared" si="97"/>
        <v>0</v>
      </c>
      <c r="S675" s="45" t="str">
        <f t="shared" si="94"/>
        <v>N</v>
      </c>
      <c r="T675" s="45">
        <f t="shared" si="98"/>
        <v>16.73</v>
      </c>
      <c r="U675" s="45">
        <f t="shared" si="99"/>
        <v>0</v>
      </c>
      <c r="V675" s="45">
        <f>IF(N675&lt;&gt;0,IF(N675=SVS,0,IF(N675=SVSg,0,IF(N675=Stundenverrechnungssatz!G1292,0,IF(N675=Stundenverrechnungssatz!I1292,0,IF(N675=Stundenverrechnungssatz!K1292,0,IF(N675=Stundenverrechnungssatz!M1292,0,1)))))))</f>
        <v>0</v>
      </c>
    </row>
    <row r="676" spans="1:22" s="46" customFormat="1" ht="15" customHeight="1">
      <c r="A676" s="62">
        <v>1246</v>
      </c>
      <c r="B676" s="123">
        <v>1</v>
      </c>
      <c r="C676" s="58" t="s">
        <v>979</v>
      </c>
      <c r="D676" s="58"/>
      <c r="E676" s="58" t="s">
        <v>354</v>
      </c>
      <c r="F676" s="67" t="s">
        <v>320</v>
      </c>
      <c r="G676" s="58" t="s">
        <v>994</v>
      </c>
      <c r="H676" s="63" t="s">
        <v>349</v>
      </c>
      <c r="I676" s="57">
        <v>269.26</v>
      </c>
      <c r="J676" s="171"/>
      <c r="K676" s="238" t="s">
        <v>36</v>
      </c>
      <c r="L676" s="161"/>
      <c r="M676" s="126">
        <v>0</v>
      </c>
      <c r="N676" s="162">
        <f t="shared" si="95"/>
        <v>16.73</v>
      </c>
      <c r="O676" s="163">
        <f t="shared" si="92"/>
        <v>1.0000000000000001E-5</v>
      </c>
      <c r="P676" s="127">
        <f t="shared" si="93"/>
        <v>0</v>
      </c>
      <c r="Q676" s="127">
        <f t="shared" si="96"/>
        <v>0</v>
      </c>
      <c r="R676" s="127">
        <f t="shared" si="97"/>
        <v>0</v>
      </c>
      <c r="S676" s="45" t="str">
        <f t="shared" si="94"/>
        <v>N</v>
      </c>
      <c r="T676" s="45">
        <f t="shared" si="98"/>
        <v>16.73</v>
      </c>
      <c r="U676" s="45">
        <f t="shared" si="99"/>
        <v>0</v>
      </c>
      <c r="V676" s="45">
        <f>IF(N676&lt;&gt;0,IF(N676=SVS,0,IF(N676=SVSg,0,IF(N676=Stundenverrechnungssatz!G1293,0,IF(N676=Stundenverrechnungssatz!I1293,0,IF(N676=Stundenverrechnungssatz!K1293,0,IF(N676=Stundenverrechnungssatz!M1293,0,1)))))))</f>
        <v>0</v>
      </c>
    </row>
    <row r="677" spans="1:22" s="46" customFormat="1" ht="15" customHeight="1">
      <c r="A677" s="123">
        <v>1247</v>
      </c>
      <c r="B677" s="123">
        <v>1</v>
      </c>
      <c r="C677" s="58" t="s">
        <v>979</v>
      </c>
      <c r="D677" s="58"/>
      <c r="E677" s="58" t="s">
        <v>354</v>
      </c>
      <c r="F677" s="55" t="s">
        <v>323</v>
      </c>
      <c r="G677" s="58" t="s">
        <v>995</v>
      </c>
      <c r="H677" s="63" t="s">
        <v>349</v>
      </c>
      <c r="I677" s="57">
        <v>70.78</v>
      </c>
      <c r="J677" s="171"/>
      <c r="K677" s="238" t="s">
        <v>36</v>
      </c>
      <c r="L677" s="161"/>
      <c r="M677" s="126">
        <v>0</v>
      </c>
      <c r="N677" s="162">
        <f t="shared" si="95"/>
        <v>16.73</v>
      </c>
      <c r="O677" s="163">
        <f t="shared" si="92"/>
        <v>1.0000000000000001E-5</v>
      </c>
      <c r="P677" s="127">
        <f t="shared" si="93"/>
        <v>0</v>
      </c>
      <c r="Q677" s="127">
        <f t="shared" si="96"/>
        <v>0</v>
      </c>
      <c r="R677" s="127">
        <f t="shared" si="97"/>
        <v>0</v>
      </c>
      <c r="S677" s="45" t="str">
        <f t="shared" si="94"/>
        <v>N</v>
      </c>
      <c r="T677" s="45">
        <f t="shared" si="98"/>
        <v>16.73</v>
      </c>
      <c r="U677" s="45">
        <f t="shared" si="99"/>
        <v>0</v>
      </c>
      <c r="V677" s="45">
        <f>IF(N677&lt;&gt;0,IF(N677=SVS,0,IF(N677=SVSg,0,IF(N677=Stundenverrechnungssatz!G1294,0,IF(N677=Stundenverrechnungssatz!I1294,0,IF(N677=Stundenverrechnungssatz!K1294,0,IF(N677=Stundenverrechnungssatz!M1294,0,1)))))))</f>
        <v>0</v>
      </c>
    </row>
    <row r="678" spans="1:22" s="46" customFormat="1" ht="15" customHeight="1">
      <c r="A678" s="62">
        <v>1248</v>
      </c>
      <c r="B678" s="123">
        <v>1</v>
      </c>
      <c r="C678" s="58" t="s">
        <v>979</v>
      </c>
      <c r="D678" s="58"/>
      <c r="E678" s="58" t="s">
        <v>354</v>
      </c>
      <c r="F678" s="55" t="s">
        <v>326</v>
      </c>
      <c r="G678" s="58" t="s">
        <v>882</v>
      </c>
      <c r="H678" s="63" t="s">
        <v>349</v>
      </c>
      <c r="I678" s="57">
        <v>24.44</v>
      </c>
      <c r="J678" s="171"/>
      <c r="K678" s="238" t="s">
        <v>36</v>
      </c>
      <c r="L678" s="161"/>
      <c r="M678" s="126">
        <v>0</v>
      </c>
      <c r="N678" s="162">
        <f t="shared" si="95"/>
        <v>16.73</v>
      </c>
      <c r="O678" s="163">
        <f t="shared" si="92"/>
        <v>1.0000000000000001E-5</v>
      </c>
      <c r="P678" s="127">
        <f t="shared" si="93"/>
        <v>0</v>
      </c>
      <c r="Q678" s="127">
        <f t="shared" si="96"/>
        <v>0</v>
      </c>
      <c r="R678" s="127">
        <f t="shared" si="97"/>
        <v>0</v>
      </c>
      <c r="S678" s="45" t="str">
        <f t="shared" si="94"/>
        <v>N</v>
      </c>
      <c r="T678" s="45">
        <f t="shared" si="98"/>
        <v>16.73</v>
      </c>
      <c r="U678" s="45">
        <f t="shared" si="99"/>
        <v>0</v>
      </c>
      <c r="V678" s="45">
        <f>IF(N678&lt;&gt;0,IF(N678=SVS,0,IF(N678=SVSg,0,IF(N678=Stundenverrechnungssatz!G1295,0,IF(N678=Stundenverrechnungssatz!I1295,0,IF(N678=Stundenverrechnungssatz!K1295,0,IF(N678=Stundenverrechnungssatz!M1295,0,1)))))))</f>
        <v>0</v>
      </c>
    </row>
    <row r="679" spans="1:22" s="46" customFormat="1" ht="15" customHeight="1">
      <c r="A679" s="123">
        <v>1249</v>
      </c>
      <c r="B679" s="123">
        <v>1</v>
      </c>
      <c r="C679" s="58" t="s">
        <v>979</v>
      </c>
      <c r="D679" s="58"/>
      <c r="E679" s="58" t="s">
        <v>354</v>
      </c>
      <c r="F679" s="55" t="s">
        <v>329</v>
      </c>
      <c r="G679" s="58" t="s">
        <v>996</v>
      </c>
      <c r="H679" s="63" t="s">
        <v>349</v>
      </c>
      <c r="I679" s="57">
        <v>79.959999999999994</v>
      </c>
      <c r="J679" s="171"/>
      <c r="K679" s="238" t="s">
        <v>36</v>
      </c>
      <c r="L679" s="161"/>
      <c r="M679" s="126">
        <v>0</v>
      </c>
      <c r="N679" s="162">
        <f t="shared" si="95"/>
        <v>16.73</v>
      </c>
      <c r="O679" s="163">
        <f t="shared" si="92"/>
        <v>1.0000000000000001E-5</v>
      </c>
      <c r="P679" s="127">
        <f t="shared" si="93"/>
        <v>0</v>
      </c>
      <c r="Q679" s="127">
        <f t="shared" si="96"/>
        <v>0</v>
      </c>
      <c r="R679" s="127">
        <f t="shared" si="97"/>
        <v>0</v>
      </c>
      <c r="S679" s="45" t="str">
        <f t="shared" si="94"/>
        <v>N</v>
      </c>
      <c r="T679" s="45">
        <f t="shared" si="98"/>
        <v>16.73</v>
      </c>
      <c r="U679" s="45">
        <f t="shared" si="99"/>
        <v>0</v>
      </c>
      <c r="V679" s="45">
        <f>IF(N679&lt;&gt;0,IF(N679=SVS,0,IF(N679=SVSg,0,IF(N679=Stundenverrechnungssatz!G1296,0,IF(N679=Stundenverrechnungssatz!I1296,0,IF(N679=Stundenverrechnungssatz!K1296,0,IF(N679=Stundenverrechnungssatz!M1296,0,1)))))))</f>
        <v>0</v>
      </c>
    </row>
    <row r="680" spans="1:22" s="46" customFormat="1" ht="15" customHeight="1">
      <c r="A680" s="62">
        <v>1250</v>
      </c>
      <c r="B680" s="123">
        <v>1</v>
      </c>
      <c r="C680" s="58" t="s">
        <v>979</v>
      </c>
      <c r="D680" s="58"/>
      <c r="E680" s="58" t="s">
        <v>354</v>
      </c>
      <c r="F680" s="55" t="s">
        <v>332</v>
      </c>
      <c r="G680" s="58" t="s">
        <v>997</v>
      </c>
      <c r="H680" s="63" t="s">
        <v>349</v>
      </c>
      <c r="I680" s="57">
        <v>10</v>
      </c>
      <c r="J680" s="171"/>
      <c r="K680" s="238" t="s">
        <v>36</v>
      </c>
      <c r="L680" s="161"/>
      <c r="M680" s="126">
        <v>0</v>
      </c>
      <c r="N680" s="162">
        <f t="shared" si="95"/>
        <v>16.73</v>
      </c>
      <c r="O680" s="163">
        <f t="shared" si="92"/>
        <v>1.0000000000000001E-5</v>
      </c>
      <c r="P680" s="127">
        <f t="shared" si="93"/>
        <v>0</v>
      </c>
      <c r="Q680" s="127">
        <f t="shared" si="96"/>
        <v>0</v>
      </c>
      <c r="R680" s="127">
        <f t="shared" si="97"/>
        <v>0</v>
      </c>
      <c r="S680" s="45" t="str">
        <f t="shared" si="94"/>
        <v>N</v>
      </c>
      <c r="T680" s="45">
        <f t="shared" si="98"/>
        <v>16.73</v>
      </c>
      <c r="U680" s="45">
        <f t="shared" si="99"/>
        <v>0</v>
      </c>
      <c r="V680" s="45">
        <f>IF(N680&lt;&gt;0,IF(N680=SVS,0,IF(N680=SVSg,0,IF(N680=Stundenverrechnungssatz!G1297,0,IF(N680=Stundenverrechnungssatz!I1297,0,IF(N680=Stundenverrechnungssatz!K1297,0,IF(N680=Stundenverrechnungssatz!M1297,0,1)))))))</f>
        <v>0</v>
      </c>
    </row>
    <row r="681" spans="1:22" s="46" customFormat="1" ht="15" customHeight="1">
      <c r="A681" s="123">
        <v>1251</v>
      </c>
      <c r="B681" s="123">
        <v>1</v>
      </c>
      <c r="C681" s="58" t="s">
        <v>979</v>
      </c>
      <c r="D681" s="58"/>
      <c r="E681" s="58" t="s">
        <v>354</v>
      </c>
      <c r="F681" s="67" t="s">
        <v>998</v>
      </c>
      <c r="G681" s="58" t="s">
        <v>999</v>
      </c>
      <c r="H681" s="63" t="s">
        <v>1000</v>
      </c>
      <c r="I681" s="57">
        <v>60.33</v>
      </c>
      <c r="J681" s="171"/>
      <c r="K681" s="238" t="s">
        <v>71</v>
      </c>
      <c r="L681" s="161"/>
      <c r="M681" s="126">
        <v>50.32</v>
      </c>
      <c r="N681" s="162">
        <f t="shared" si="95"/>
        <v>16.73</v>
      </c>
      <c r="O681" s="163" t="str">
        <f t="shared" si="92"/>
        <v/>
      </c>
      <c r="P681" s="127">
        <f t="shared" si="93"/>
        <v>3035.8056000000001</v>
      </c>
      <c r="Q681" s="127" t="e">
        <f t="shared" si="96"/>
        <v>#VALUE!</v>
      </c>
      <c r="R681" s="127" t="e">
        <f t="shared" si="97"/>
        <v>#VALUE!</v>
      </c>
      <c r="S681" s="45" t="str">
        <f t="shared" si="94"/>
        <v>E</v>
      </c>
      <c r="T681" s="45">
        <f t="shared" si="98"/>
        <v>16.73</v>
      </c>
      <c r="U681" s="45">
        <f t="shared" si="99"/>
        <v>0</v>
      </c>
      <c r="V681" s="45">
        <f>IF(N681&lt;&gt;0,IF(N681=SVS,0,IF(N681=SVSg,0,IF(N681=Stundenverrechnungssatz!G1298,0,IF(N681=Stundenverrechnungssatz!I1298,0,IF(N681=Stundenverrechnungssatz!K1298,0,IF(N681=Stundenverrechnungssatz!M1298,0,1)))))))</f>
        <v>0</v>
      </c>
    </row>
    <row r="682" spans="1:22" s="46" customFormat="1" ht="15" customHeight="1">
      <c r="A682" s="62">
        <v>1252</v>
      </c>
      <c r="B682" s="123">
        <v>1</v>
      </c>
      <c r="C682" s="58" t="s">
        <v>979</v>
      </c>
      <c r="D682" s="58"/>
      <c r="E682" s="58" t="s">
        <v>408</v>
      </c>
      <c r="F682" s="67" t="s">
        <v>619</v>
      </c>
      <c r="G682" s="58" t="s">
        <v>420</v>
      </c>
      <c r="H682" s="63" t="s">
        <v>349</v>
      </c>
      <c r="I682" s="57">
        <v>19.34</v>
      </c>
      <c r="J682" s="171"/>
      <c r="K682" s="238" t="s">
        <v>87</v>
      </c>
      <c r="L682" s="161"/>
      <c r="M682" s="126">
        <v>50.32</v>
      </c>
      <c r="N682" s="162">
        <f t="shared" si="95"/>
        <v>16.73</v>
      </c>
      <c r="O682" s="163" t="str">
        <f t="shared" si="92"/>
        <v/>
      </c>
      <c r="P682" s="127">
        <f t="shared" si="93"/>
        <v>973.18880000000001</v>
      </c>
      <c r="Q682" s="127" t="e">
        <f t="shared" si="96"/>
        <v>#VALUE!</v>
      </c>
      <c r="R682" s="127" t="e">
        <f t="shared" si="97"/>
        <v>#VALUE!</v>
      </c>
      <c r="S682" s="45" t="str">
        <f t="shared" si="94"/>
        <v>K</v>
      </c>
      <c r="T682" s="45">
        <f t="shared" si="98"/>
        <v>16.73</v>
      </c>
      <c r="U682" s="45">
        <f t="shared" si="99"/>
        <v>0</v>
      </c>
      <c r="V682" s="45">
        <f>IF(N682&lt;&gt;0,IF(N682=SVS,0,IF(N682=SVSg,0,IF(N682=Stundenverrechnungssatz!G1299,0,IF(N682=Stundenverrechnungssatz!I1299,0,IF(N682=Stundenverrechnungssatz!K1299,0,IF(N682=Stundenverrechnungssatz!M1299,0,1)))))))</f>
        <v>0</v>
      </c>
    </row>
    <row r="683" spans="1:22" s="46" customFormat="1" ht="15" customHeight="1">
      <c r="A683" s="123">
        <v>1253</v>
      </c>
      <c r="B683" s="123">
        <v>1</v>
      </c>
      <c r="C683" s="58" t="s">
        <v>979</v>
      </c>
      <c r="D683" s="58"/>
      <c r="E683" s="58" t="s">
        <v>408</v>
      </c>
      <c r="F683" s="55">
        <v>102</v>
      </c>
      <c r="G683" s="58" t="s">
        <v>440</v>
      </c>
      <c r="H683" s="63" t="s">
        <v>907</v>
      </c>
      <c r="I683" s="57">
        <v>64.88</v>
      </c>
      <c r="J683" s="171"/>
      <c r="K683" s="238" t="s">
        <v>59</v>
      </c>
      <c r="L683" s="161"/>
      <c r="M683" s="126">
        <v>50.32</v>
      </c>
      <c r="N683" s="162">
        <f t="shared" si="95"/>
        <v>16.73</v>
      </c>
      <c r="O683" s="163" t="str">
        <f t="shared" si="92"/>
        <v/>
      </c>
      <c r="P683" s="127">
        <f t="shared" si="93"/>
        <v>3264.7615999999998</v>
      </c>
      <c r="Q683" s="127" t="e">
        <f t="shared" si="96"/>
        <v>#VALUE!</v>
      </c>
      <c r="R683" s="127" t="e">
        <f t="shared" si="97"/>
        <v>#VALUE!</v>
      </c>
      <c r="S683" s="45" t="str">
        <f t="shared" si="94"/>
        <v>B</v>
      </c>
      <c r="T683" s="45">
        <f t="shared" si="98"/>
        <v>16.73</v>
      </c>
      <c r="U683" s="45">
        <f t="shared" si="99"/>
        <v>0</v>
      </c>
      <c r="V683" s="45">
        <f>IF(N683&lt;&gt;0,IF(N683=SVS,0,IF(N683=SVSg,0,IF(N683=Stundenverrechnungssatz!G1300,0,IF(N683=Stundenverrechnungssatz!I1300,0,IF(N683=Stundenverrechnungssatz!K1300,0,IF(N683=Stundenverrechnungssatz!M1300,0,1)))))))</f>
        <v>0</v>
      </c>
    </row>
    <row r="684" spans="1:22" s="46" customFormat="1" ht="15" customHeight="1">
      <c r="A684" s="62">
        <v>1254</v>
      </c>
      <c r="B684" s="123">
        <v>1</v>
      </c>
      <c r="C684" s="58" t="s">
        <v>979</v>
      </c>
      <c r="D684" s="58"/>
      <c r="E684" s="58" t="s">
        <v>408</v>
      </c>
      <c r="F684" s="55">
        <v>103</v>
      </c>
      <c r="G684" s="23" t="s">
        <v>1001</v>
      </c>
      <c r="H684" s="63" t="s">
        <v>907</v>
      </c>
      <c r="I684" s="57">
        <v>10.9</v>
      </c>
      <c r="J684" s="171"/>
      <c r="K684" s="238" t="s">
        <v>92</v>
      </c>
      <c r="L684" s="161"/>
      <c r="M684" s="126">
        <v>12</v>
      </c>
      <c r="N684" s="162">
        <f t="shared" si="95"/>
        <v>16.73</v>
      </c>
      <c r="O684" s="163" t="str">
        <f t="shared" si="92"/>
        <v/>
      </c>
      <c r="P684" s="127">
        <f t="shared" si="93"/>
        <v>130.80000000000001</v>
      </c>
      <c r="Q684" s="127" t="e">
        <f t="shared" si="96"/>
        <v>#VALUE!</v>
      </c>
      <c r="R684" s="127" t="e">
        <f t="shared" si="97"/>
        <v>#VALUE!</v>
      </c>
      <c r="S684" s="45" t="str">
        <f t="shared" si="94"/>
        <v>T</v>
      </c>
      <c r="T684" s="45">
        <f t="shared" si="98"/>
        <v>16.73</v>
      </c>
      <c r="U684" s="45">
        <f t="shared" si="99"/>
        <v>0</v>
      </c>
      <c r="V684" s="45">
        <f>IF(N684&lt;&gt;0,IF(N684=SVS,0,IF(N684=SVSg,0,IF(N684=Stundenverrechnungssatz!G1301,0,IF(N684=Stundenverrechnungssatz!I1301,0,IF(N684=Stundenverrechnungssatz!K1301,0,IF(N684=Stundenverrechnungssatz!M1301,0,1)))))))</f>
        <v>0</v>
      </c>
    </row>
    <row r="685" spans="1:22" s="46" customFormat="1" ht="15" customHeight="1">
      <c r="A685" s="123">
        <v>1255</v>
      </c>
      <c r="B685" s="123">
        <v>1</v>
      </c>
      <c r="C685" s="58" t="s">
        <v>979</v>
      </c>
      <c r="D685" s="58"/>
      <c r="E685" s="58" t="s">
        <v>408</v>
      </c>
      <c r="F685" s="55" t="s">
        <v>623</v>
      </c>
      <c r="G685" s="58" t="s">
        <v>1002</v>
      </c>
      <c r="H685" s="63" t="s">
        <v>907</v>
      </c>
      <c r="I685" s="57">
        <v>29.21</v>
      </c>
      <c r="J685" s="171"/>
      <c r="K685" s="238" t="s">
        <v>59</v>
      </c>
      <c r="L685" s="161"/>
      <c r="M685" s="126">
        <v>50.32</v>
      </c>
      <c r="N685" s="162">
        <f t="shared" si="95"/>
        <v>16.73</v>
      </c>
      <c r="O685" s="163" t="str">
        <f t="shared" si="92"/>
        <v/>
      </c>
      <c r="P685" s="127">
        <f t="shared" si="93"/>
        <v>1469.8472000000002</v>
      </c>
      <c r="Q685" s="127" t="e">
        <f t="shared" si="96"/>
        <v>#VALUE!</v>
      </c>
      <c r="R685" s="127" t="e">
        <f t="shared" si="97"/>
        <v>#VALUE!</v>
      </c>
      <c r="S685" s="45" t="str">
        <f t="shared" si="94"/>
        <v>B</v>
      </c>
      <c r="T685" s="45">
        <f t="shared" si="98"/>
        <v>16.73</v>
      </c>
      <c r="U685" s="45">
        <f t="shared" si="99"/>
        <v>0</v>
      </c>
      <c r="V685" s="45">
        <f>IF(N685&lt;&gt;0,IF(N685=SVS,0,IF(N685=SVSg,0,IF(N685=Stundenverrechnungssatz!G1302,0,IF(N685=Stundenverrechnungssatz!I1302,0,IF(N685=Stundenverrechnungssatz!K1302,0,IF(N685=Stundenverrechnungssatz!M1302,0,1)))))))</f>
        <v>0</v>
      </c>
    </row>
    <row r="686" spans="1:22" s="46" customFormat="1" ht="15" customHeight="1">
      <c r="A686" s="62">
        <v>1256</v>
      </c>
      <c r="B686" s="123">
        <v>1</v>
      </c>
      <c r="C686" s="58" t="s">
        <v>979</v>
      </c>
      <c r="D686" s="58"/>
      <c r="E686" s="58" t="s">
        <v>408</v>
      </c>
      <c r="F686" s="67" t="s">
        <v>626</v>
      </c>
      <c r="G686" s="23" t="s">
        <v>20</v>
      </c>
      <c r="H686" s="63" t="s">
        <v>907</v>
      </c>
      <c r="I686" s="57">
        <v>12.34</v>
      </c>
      <c r="J686" s="171"/>
      <c r="K686" s="238" t="s">
        <v>33</v>
      </c>
      <c r="L686" s="161"/>
      <c r="M686" s="126">
        <v>50.32</v>
      </c>
      <c r="N686" s="162">
        <f t="shared" si="95"/>
        <v>16.73</v>
      </c>
      <c r="O686" s="163" t="str">
        <f t="shared" si="92"/>
        <v/>
      </c>
      <c r="P686" s="127">
        <f t="shared" si="93"/>
        <v>620.94880000000001</v>
      </c>
      <c r="Q686" s="127" t="e">
        <f t="shared" si="96"/>
        <v>#VALUE!</v>
      </c>
      <c r="R686" s="127" t="e">
        <f t="shared" si="97"/>
        <v>#VALUE!</v>
      </c>
      <c r="S686" s="45" t="str">
        <f t="shared" si="94"/>
        <v>A</v>
      </c>
      <c r="T686" s="45">
        <f t="shared" si="98"/>
        <v>16.73</v>
      </c>
      <c r="U686" s="45">
        <f t="shared" si="99"/>
        <v>0</v>
      </c>
      <c r="V686" s="45">
        <f>IF(N686&lt;&gt;0,IF(N686=SVS,0,IF(N686=SVSg,0,IF(N686=Stundenverrechnungssatz!G1303,0,IF(N686=Stundenverrechnungssatz!I1303,0,IF(N686=Stundenverrechnungssatz!K1303,0,IF(N686=Stundenverrechnungssatz!M1303,0,1)))))))</f>
        <v>0</v>
      </c>
    </row>
    <row r="687" spans="1:22" s="46" customFormat="1" ht="15" customHeight="1">
      <c r="A687" s="123">
        <v>1257</v>
      </c>
      <c r="B687" s="123">
        <v>1</v>
      </c>
      <c r="C687" s="58" t="s">
        <v>979</v>
      </c>
      <c r="D687" s="58"/>
      <c r="E687" s="58" t="s">
        <v>408</v>
      </c>
      <c r="F687" s="67" t="s">
        <v>628</v>
      </c>
      <c r="G687" s="23" t="s">
        <v>1003</v>
      </c>
      <c r="H687" s="63" t="s">
        <v>349</v>
      </c>
      <c r="I687" s="57">
        <v>7.61</v>
      </c>
      <c r="J687" s="171"/>
      <c r="K687" s="238" t="s">
        <v>63</v>
      </c>
      <c r="L687" s="161"/>
      <c r="M687" s="126">
        <v>50.32</v>
      </c>
      <c r="N687" s="162">
        <f t="shared" si="95"/>
        <v>16.73</v>
      </c>
      <c r="O687" s="163" t="str">
        <f t="shared" si="92"/>
        <v/>
      </c>
      <c r="P687" s="127">
        <f t="shared" si="93"/>
        <v>382.93520000000001</v>
      </c>
      <c r="Q687" s="127" t="e">
        <f t="shared" si="96"/>
        <v>#VALUE!</v>
      </c>
      <c r="R687" s="127" t="e">
        <f t="shared" si="97"/>
        <v>#VALUE!</v>
      </c>
      <c r="S687" s="45" t="str">
        <f t="shared" si="94"/>
        <v>C</v>
      </c>
      <c r="T687" s="45">
        <f t="shared" si="98"/>
        <v>16.73</v>
      </c>
      <c r="U687" s="45">
        <f t="shared" si="99"/>
        <v>0</v>
      </c>
      <c r="V687" s="45">
        <f>IF(N687&lt;&gt;0,IF(N687=SVS,0,IF(N687=SVSg,0,IF(N687=Stundenverrechnungssatz!G1304,0,IF(N687=Stundenverrechnungssatz!I1304,0,IF(N687=Stundenverrechnungssatz!K1304,0,IF(N687=Stundenverrechnungssatz!M1304,0,1)))))))</f>
        <v>0</v>
      </c>
    </row>
    <row r="688" spans="1:22" s="46" customFormat="1" ht="15" customHeight="1">
      <c r="A688" s="62">
        <v>1258</v>
      </c>
      <c r="B688" s="123">
        <v>1</v>
      </c>
      <c r="C688" s="58" t="s">
        <v>979</v>
      </c>
      <c r="D688" s="58"/>
      <c r="E688" s="58" t="s">
        <v>408</v>
      </c>
      <c r="F688" s="55" t="s">
        <v>630</v>
      </c>
      <c r="G688" s="23" t="s">
        <v>598</v>
      </c>
      <c r="H688" s="63" t="s">
        <v>349</v>
      </c>
      <c r="I688" s="57">
        <v>9.52</v>
      </c>
      <c r="J688" s="171"/>
      <c r="K688" s="238" t="s">
        <v>63</v>
      </c>
      <c r="L688" s="161"/>
      <c r="M688" s="126">
        <v>50.32</v>
      </c>
      <c r="N688" s="162">
        <f t="shared" si="95"/>
        <v>16.73</v>
      </c>
      <c r="O688" s="163" t="str">
        <f t="shared" si="92"/>
        <v/>
      </c>
      <c r="P688" s="127">
        <f t="shared" si="93"/>
        <v>479.04640000000001</v>
      </c>
      <c r="Q688" s="127" t="e">
        <f t="shared" si="96"/>
        <v>#VALUE!</v>
      </c>
      <c r="R688" s="127" t="e">
        <f t="shared" si="97"/>
        <v>#VALUE!</v>
      </c>
      <c r="S688" s="45" t="str">
        <f t="shared" si="94"/>
        <v>C</v>
      </c>
      <c r="T688" s="45">
        <f t="shared" si="98"/>
        <v>16.73</v>
      </c>
      <c r="U688" s="45">
        <f t="shared" si="99"/>
        <v>0</v>
      </c>
      <c r="V688" s="45">
        <f>IF(N688&lt;&gt;0,IF(N688=SVS,0,IF(N688=SVSg,0,IF(N688=Stundenverrechnungssatz!G1305,0,IF(N688=Stundenverrechnungssatz!I1305,0,IF(N688=Stundenverrechnungssatz!K1305,0,IF(N688=Stundenverrechnungssatz!M1305,0,1)))))))</f>
        <v>0</v>
      </c>
    </row>
    <row r="689" spans="1:22" s="46" customFormat="1" ht="15" customHeight="1">
      <c r="A689" s="123">
        <v>1259</v>
      </c>
      <c r="B689" s="123">
        <v>1</v>
      </c>
      <c r="C689" s="58" t="s">
        <v>979</v>
      </c>
      <c r="D689" s="58"/>
      <c r="E689" s="58" t="s">
        <v>408</v>
      </c>
      <c r="F689" s="55" t="s">
        <v>632</v>
      </c>
      <c r="G689" s="58" t="s">
        <v>1004</v>
      </c>
      <c r="H689" s="63" t="s">
        <v>349</v>
      </c>
      <c r="I689" s="57">
        <v>7.67</v>
      </c>
      <c r="J689" s="171"/>
      <c r="K689" s="238" t="s">
        <v>63</v>
      </c>
      <c r="L689" s="161"/>
      <c r="M689" s="126">
        <v>50.32</v>
      </c>
      <c r="N689" s="162">
        <f t="shared" si="95"/>
        <v>16.73</v>
      </c>
      <c r="O689" s="163" t="str">
        <f t="shared" si="92"/>
        <v/>
      </c>
      <c r="P689" s="127">
        <f t="shared" si="93"/>
        <v>385.95440000000002</v>
      </c>
      <c r="Q689" s="127" t="e">
        <f t="shared" si="96"/>
        <v>#VALUE!</v>
      </c>
      <c r="R689" s="127" t="e">
        <f t="shared" si="97"/>
        <v>#VALUE!</v>
      </c>
      <c r="S689" s="45" t="str">
        <f t="shared" si="94"/>
        <v>C</v>
      </c>
      <c r="T689" s="45">
        <f t="shared" si="98"/>
        <v>16.73</v>
      </c>
      <c r="U689" s="45">
        <f t="shared" si="99"/>
        <v>0</v>
      </c>
      <c r="V689" s="45">
        <f>IF(N689&lt;&gt;0,IF(N689=SVS,0,IF(N689=SVSg,0,IF(N689=Stundenverrechnungssatz!G1306,0,IF(N689=Stundenverrechnungssatz!I1306,0,IF(N689=Stundenverrechnungssatz!K1306,0,IF(N689=Stundenverrechnungssatz!M1306,0,1)))))))</f>
        <v>0</v>
      </c>
    </row>
    <row r="690" spans="1:22" s="46" customFormat="1" ht="15" customHeight="1">
      <c r="A690" s="62">
        <v>1260</v>
      </c>
      <c r="B690" s="123">
        <v>1</v>
      </c>
      <c r="C690" s="59" t="s">
        <v>979</v>
      </c>
      <c r="D690" s="51"/>
      <c r="E690" s="51" t="s">
        <v>408</v>
      </c>
      <c r="F690" s="69" t="s">
        <v>634</v>
      </c>
      <c r="G690" s="51" t="s">
        <v>849</v>
      </c>
      <c r="H690" s="60" t="s">
        <v>349</v>
      </c>
      <c r="I690" s="72">
        <v>1.81</v>
      </c>
      <c r="J690" s="173"/>
      <c r="K690" s="238" t="s">
        <v>63</v>
      </c>
      <c r="L690" s="161"/>
      <c r="M690" s="126">
        <v>50.32</v>
      </c>
      <c r="N690" s="162">
        <f t="shared" si="95"/>
        <v>16.73</v>
      </c>
      <c r="O690" s="163" t="str">
        <f t="shared" si="92"/>
        <v/>
      </c>
      <c r="P690" s="127">
        <f t="shared" si="93"/>
        <v>91.0792</v>
      </c>
      <c r="Q690" s="127" t="e">
        <f t="shared" si="96"/>
        <v>#VALUE!</v>
      </c>
      <c r="R690" s="127" t="e">
        <f t="shared" si="97"/>
        <v>#VALUE!</v>
      </c>
      <c r="S690" s="45" t="str">
        <f t="shared" si="94"/>
        <v>C</v>
      </c>
      <c r="T690" s="45">
        <f t="shared" si="98"/>
        <v>16.73</v>
      </c>
      <c r="U690" s="45">
        <f t="shared" si="99"/>
        <v>0</v>
      </c>
      <c r="V690" s="45">
        <f>IF(N690&lt;&gt;0,IF(N690=SVS,0,IF(N690=SVSg,0,IF(N690=Stundenverrechnungssatz!G1307,0,IF(N690=Stundenverrechnungssatz!I1307,0,IF(N690=Stundenverrechnungssatz!K1307,0,IF(N690=Stundenverrechnungssatz!M1307,0,1)))))))</f>
        <v>0</v>
      </c>
    </row>
    <row r="691" spans="1:22" s="46" customFormat="1" ht="15" customHeight="1">
      <c r="A691" s="123">
        <v>1261</v>
      </c>
      <c r="B691" s="123">
        <v>1</v>
      </c>
      <c r="C691" s="58" t="s">
        <v>979</v>
      </c>
      <c r="D691" s="23"/>
      <c r="E691" s="58" t="s">
        <v>408</v>
      </c>
      <c r="F691" s="55" t="s">
        <v>610</v>
      </c>
      <c r="G691" s="23" t="s">
        <v>403</v>
      </c>
      <c r="H691" s="63" t="s">
        <v>907</v>
      </c>
      <c r="I691" s="57">
        <v>42.99</v>
      </c>
      <c r="J691" s="171"/>
      <c r="K691" s="238" t="s">
        <v>77</v>
      </c>
      <c r="L691" s="161"/>
      <c r="M691" s="126">
        <v>50.32</v>
      </c>
      <c r="N691" s="162">
        <f t="shared" si="95"/>
        <v>16.73</v>
      </c>
      <c r="O691" s="163" t="str">
        <f t="shared" si="92"/>
        <v/>
      </c>
      <c r="P691" s="127">
        <f t="shared" si="93"/>
        <v>2163.2568000000001</v>
      </c>
      <c r="Q691" s="127" t="e">
        <f t="shared" si="96"/>
        <v>#VALUE!</v>
      </c>
      <c r="R691" s="127" t="e">
        <f t="shared" si="97"/>
        <v>#VALUE!</v>
      </c>
      <c r="S691" s="45" t="str">
        <f t="shared" si="94"/>
        <v>F</v>
      </c>
      <c r="T691" s="45">
        <f t="shared" si="98"/>
        <v>16.73</v>
      </c>
      <c r="U691" s="45">
        <f t="shared" si="99"/>
        <v>0</v>
      </c>
      <c r="V691" s="45">
        <f>IF(N691&lt;&gt;0,IF(N691=SVS,0,IF(N691=SVSg,0,IF(N691=Stundenverrechnungssatz!G1308,0,IF(N691=Stundenverrechnungssatz!I1308,0,IF(N691=Stundenverrechnungssatz!K1308,0,IF(N691=Stundenverrechnungssatz!M1308,0,1)))))))</f>
        <v>0</v>
      </c>
    </row>
  </sheetData>
  <sheetProtection algorithmName="SHA-512" hashValue="zuFG+HY0ngOV4UJaIrhwBB3/xuvXpaAwI/1mujFkR5EgLTOE5tqtU7Xsy+6L3YpKFtBorAywQjGUQarqVTQ0aA==" saltValue="UZiM0rldh01Bj3TMd2puOg==" spinCount="100000" sheet="1" sort="0" autoFilter="0"/>
  <autoFilter ref="A6:U691">
    <sortState ref="A360:U691">
      <sortCondition ref="M6:M691"/>
    </sortState>
  </autoFilter>
  <sortState ref="A7:V691">
    <sortCondition ref="B7:B691"/>
    <sortCondition ref="C7:C691"/>
    <sortCondition ref="A7:A691"/>
  </sortState>
  <mergeCells count="1">
    <mergeCell ref="A3:R3"/>
  </mergeCells>
  <phoneticPr fontId="2" type="noConversion"/>
  <conditionalFormatting sqref="A1:XFD1048576">
    <cfRule type="expression" dxfId="7" priority="2">
      <formula>NOT(CELL("Schutz",A1))</formula>
    </cfRule>
  </conditionalFormatting>
  <conditionalFormatting sqref="V5">
    <cfRule type="expression" dxfId="6" priority="1">
      <formula>$V$5&lt;&gt;0</formula>
    </cfRule>
  </conditionalFormatting>
  <printOptions horizontalCentered="1"/>
  <pageMargins left="0.15748031496062992" right="0.15748031496062992" top="0.59055118110236227" bottom="0.39370078740157483" header="0.19685039370078741" footer="0.23622047244094491"/>
  <pageSetup paperSize="9" scale="70" fitToHeight="0" orientation="landscape" r:id="rId1"/>
  <headerFooter alignWithMargins="0">
    <oddFooter>&amp;C&amp;"Tahoma,Standard"&amp;9Seite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Normal="100" workbookViewId="0">
      <selection activeCell="D26" sqref="D26"/>
    </sheetView>
  </sheetViews>
  <sheetFormatPr baseColWidth="10" defaultColWidth="11.42578125" defaultRowHeight="12.75"/>
  <cols>
    <col min="1" max="2" width="8.5703125" style="3" customWidth="1"/>
    <col min="3" max="3" width="65.42578125" style="3" bestFit="1" customWidth="1"/>
    <col min="4" max="4" width="30.5703125" style="3" customWidth="1"/>
    <col min="5" max="5" width="9.140625" style="21" bestFit="1" customWidth="1"/>
    <col min="6" max="6" width="9.28515625" style="27" customWidth="1"/>
    <col min="7" max="7" width="7.5703125" style="25" bestFit="1" customWidth="1"/>
    <col min="8" max="8" width="8.7109375" style="21" bestFit="1" customWidth="1"/>
    <col min="9" max="16384" width="11.42578125" style="3"/>
  </cols>
  <sheetData>
    <row r="1" spans="1:8" s="1" customFormat="1" ht="24.95" customHeight="1">
      <c r="A1" s="118" t="str">
        <f>Auftraggeber</f>
        <v>Stadt Heidenau</v>
      </c>
      <c r="B1" s="148"/>
      <c r="C1" s="128"/>
      <c r="D1" s="120"/>
      <c r="E1" s="120"/>
      <c r="F1" s="120"/>
      <c r="G1" s="120"/>
      <c r="H1" s="114"/>
    </row>
    <row r="2" spans="1:8" s="1" customFormat="1" ht="20.100000000000001" customHeight="1">
      <c r="A2" s="75" t="str">
        <f>Leistungsgegenstand</f>
        <v>Ausschreibung der Gebäudereinigung</v>
      </c>
      <c r="B2" s="5"/>
      <c r="C2" s="5"/>
      <c r="D2" s="4"/>
      <c r="E2" s="4"/>
      <c r="F2" s="4"/>
      <c r="G2" s="4"/>
      <c r="H2" s="38"/>
    </row>
    <row r="3" spans="1:8" s="1" customFormat="1" ht="39.950000000000003" customHeight="1">
      <c r="A3" s="256" t="s">
        <v>207</v>
      </c>
      <c r="B3" s="257"/>
      <c r="C3" s="257"/>
      <c r="D3" s="257"/>
      <c r="E3" s="257"/>
      <c r="F3" s="257"/>
      <c r="G3" s="257"/>
      <c r="H3" s="258"/>
    </row>
    <row r="4" spans="1:8" s="1" customFormat="1" ht="30" customHeight="1">
      <c r="A4" s="145" t="s">
        <v>213</v>
      </c>
      <c r="B4" s="146"/>
      <c r="C4" s="146"/>
      <c r="D4" s="146"/>
      <c r="E4" s="146"/>
      <c r="F4" s="146"/>
      <c r="G4" s="146"/>
      <c r="H4" s="147"/>
    </row>
    <row r="5" spans="1:8">
      <c r="A5" s="149"/>
      <c r="H5" s="150"/>
    </row>
    <row r="6" spans="1:8" ht="50.1" customHeight="1">
      <c r="A6" s="191" t="s">
        <v>29</v>
      </c>
      <c r="B6" s="192" t="s">
        <v>146</v>
      </c>
      <c r="C6" s="193" t="s">
        <v>132</v>
      </c>
      <c r="D6" s="193" t="s">
        <v>42</v>
      </c>
      <c r="E6" s="41" t="s">
        <v>208</v>
      </c>
      <c r="F6" s="34" t="s">
        <v>209</v>
      </c>
      <c r="G6" s="33" t="s">
        <v>222</v>
      </c>
      <c r="H6" s="33" t="s">
        <v>200</v>
      </c>
    </row>
    <row r="7" spans="1:8">
      <c r="A7" s="19">
        <v>1</v>
      </c>
      <c r="B7" s="19">
        <v>1</v>
      </c>
      <c r="C7" s="35" t="str">
        <f>Angebot!C17</f>
        <v>Rathaus, Dresdner Straße/Dresdner Straße 47, 01809 Heidenau</v>
      </c>
      <c r="D7" s="35"/>
      <c r="E7" s="24">
        <f>SUMIF(Einzelraumkalkulation!$C$7:$C$762,Grundreinigung!C7,Einzelraumkalkulation!$U$7:$U$762)</f>
        <v>0</v>
      </c>
      <c r="F7" s="26">
        <v>1</v>
      </c>
      <c r="G7" s="153"/>
      <c r="H7" s="24">
        <f t="shared" ref="H7:H13" si="0">E7*F7*G7</f>
        <v>0</v>
      </c>
    </row>
    <row r="8" spans="1:8">
      <c r="A8" s="19">
        <v>2</v>
      </c>
      <c r="B8" s="19">
        <v>1</v>
      </c>
      <c r="C8" s="35" t="str">
        <f>Angebot!C18</f>
        <v>Rathaus von-Stephan Straße/von-Stephan-Straße 4, 01809 Heidenau</v>
      </c>
      <c r="D8" s="35"/>
      <c r="E8" s="24">
        <f>SUMIF(Einzelraumkalkulation!$C$7:$C$762,Grundreinigung!C8,Einzelraumkalkulation!$U$7:$U$762)</f>
        <v>0</v>
      </c>
      <c r="F8" s="26">
        <v>1</v>
      </c>
      <c r="G8" s="153"/>
      <c r="H8" s="24">
        <f t="shared" si="0"/>
        <v>0</v>
      </c>
    </row>
    <row r="9" spans="1:8">
      <c r="A9" s="19">
        <v>3</v>
      </c>
      <c r="B9" s="19">
        <v>1</v>
      </c>
      <c r="C9" s="35" t="str">
        <f>Angebot!C19</f>
        <v>Oberschule "J. W. von Goethe"/Ernst-Thälmann-Straße 22, 01809 Heidenau</v>
      </c>
      <c r="D9" s="35"/>
      <c r="E9" s="24">
        <f>SUMIF(Einzelraumkalkulation!$C$7:$C$762,Grundreinigung!C9,Einzelraumkalkulation!$U$7:$U$762)</f>
        <v>3410.72</v>
      </c>
      <c r="F9" s="26">
        <v>1</v>
      </c>
      <c r="G9" s="153"/>
      <c r="H9" s="24">
        <f t="shared" ref="H9:H10" si="1">E9*F9*G9</f>
        <v>0</v>
      </c>
    </row>
    <row r="10" spans="1:8">
      <c r="A10" s="19">
        <v>4</v>
      </c>
      <c r="B10" s="19">
        <v>1</v>
      </c>
      <c r="C10" s="35" t="str">
        <f>Angebot!C20</f>
        <v>Sporthalle der Oberschule "J. W. von Goethe"</v>
      </c>
      <c r="D10" s="35"/>
      <c r="E10" s="24">
        <f>SUMIF(Einzelraumkalkulation!$C$7:$C$762,Grundreinigung!C10,Einzelraumkalkulation!$U$7:$U$762)</f>
        <v>965.57</v>
      </c>
      <c r="F10" s="26">
        <v>1</v>
      </c>
      <c r="G10" s="153"/>
      <c r="H10" s="24">
        <f t="shared" si="1"/>
        <v>0</v>
      </c>
    </row>
    <row r="11" spans="1:8">
      <c r="A11" s="19">
        <v>5</v>
      </c>
      <c r="B11" s="19">
        <v>1</v>
      </c>
      <c r="C11" s="35" t="str">
        <f>Angebot!C21</f>
        <v>Astrid-Lindgren-Grundschule/Dresdner Straße 62, 01809 Heidenau</v>
      </c>
      <c r="D11" s="35"/>
      <c r="E11" s="24">
        <f>SUMIF(Einzelraumkalkulation!$C$7:$C$762,Grundreinigung!C11,Einzelraumkalkulation!$U$7:$U$762)</f>
        <v>3733.35</v>
      </c>
      <c r="F11" s="26">
        <v>1</v>
      </c>
      <c r="G11" s="153"/>
      <c r="H11" s="24">
        <f t="shared" si="0"/>
        <v>0</v>
      </c>
    </row>
    <row r="12" spans="1:8">
      <c r="A12" s="19">
        <v>6</v>
      </c>
      <c r="B12" s="19">
        <v>1</v>
      </c>
      <c r="C12" s="35" t="str">
        <f>Angebot!C22</f>
        <v>Sporthalle der Astrid-Lindgren-Grundschule</v>
      </c>
      <c r="D12" s="35"/>
      <c r="E12" s="24">
        <f>SUMIF(Einzelraumkalkulation!$C$7:$C$762,Grundreinigung!C12,Einzelraumkalkulation!$U$7:$U$762)</f>
        <v>600.08999999999992</v>
      </c>
      <c r="F12" s="26">
        <v>1</v>
      </c>
      <c r="G12" s="153"/>
      <c r="H12" s="24">
        <f t="shared" si="0"/>
        <v>0</v>
      </c>
    </row>
    <row r="13" spans="1:8">
      <c r="A13" s="19">
        <v>7</v>
      </c>
      <c r="B13" s="19">
        <v>1</v>
      </c>
      <c r="C13" s="35" t="str">
        <f>Angebot!C23</f>
        <v>Stadtbibliothek/von Stephan Straße 4, 01809 Heidenau</v>
      </c>
      <c r="D13" s="54"/>
      <c r="E13" s="24">
        <f>SUMIF(Einzelraumkalkulation!$C$7:$C$762,Grundreinigung!C13,Einzelraumkalkulation!$U$7:$U$762)</f>
        <v>0</v>
      </c>
      <c r="F13" s="26">
        <v>1</v>
      </c>
      <c r="G13" s="153"/>
      <c r="H13" s="24">
        <f t="shared" si="0"/>
        <v>0</v>
      </c>
    </row>
    <row r="14" spans="1:8">
      <c r="A14" s="19">
        <v>7</v>
      </c>
      <c r="B14" s="19">
        <v>1</v>
      </c>
      <c r="C14" s="35" t="str">
        <f>Angebot!C24</f>
        <v>Stadthaus/Bahnhofstraße 8, 01809 Heidenau</v>
      </c>
      <c r="D14" s="54"/>
      <c r="E14" s="24">
        <f>SUMIF(Einzelraumkalkulation!$C$7:$C$762,Grundreinigung!C14,Einzelraumkalkulation!$U$7:$U$762)</f>
        <v>0</v>
      </c>
      <c r="F14" s="26">
        <v>1</v>
      </c>
      <c r="G14" s="153"/>
      <c r="H14" s="24">
        <f t="shared" ref="H14:H20" si="2">E14*F14*G14</f>
        <v>0</v>
      </c>
    </row>
    <row r="15" spans="1:8">
      <c r="A15" s="19">
        <v>7</v>
      </c>
      <c r="B15" s="19">
        <v>1</v>
      </c>
      <c r="C15" s="35" t="str">
        <f>Angebot!C25</f>
        <v>MeGAH/Siegfried-Rädel-Str. 5, 01809 Heidenau</v>
      </c>
      <c r="D15" s="54"/>
      <c r="E15" s="24">
        <f>SUMIF(Einzelraumkalkulation!$C$7:$C$762,Grundreinigung!C15,Einzelraumkalkulation!$U$7:$U$762)</f>
        <v>0</v>
      </c>
      <c r="F15" s="26">
        <v>1</v>
      </c>
      <c r="G15" s="153"/>
      <c r="H15" s="24">
        <f t="shared" si="2"/>
        <v>0</v>
      </c>
    </row>
    <row r="16" spans="1:8">
      <c r="A16" s="19">
        <v>7</v>
      </c>
      <c r="B16" s="19">
        <v>1</v>
      </c>
      <c r="C16" s="35" t="str">
        <f>Angebot!C26</f>
        <v>Friedhof: Personalcontainer/Nordstr., 01809 Heidenau</v>
      </c>
      <c r="D16" s="54"/>
      <c r="E16" s="24">
        <f>SUMIF(Einzelraumkalkulation!$C$7:$C$762,Grundreinigung!C16,Einzelraumkalkulation!$U$7:$U$762)</f>
        <v>0</v>
      </c>
      <c r="F16" s="26">
        <v>1</v>
      </c>
      <c r="G16" s="153"/>
      <c r="H16" s="24">
        <f t="shared" si="2"/>
        <v>0</v>
      </c>
    </row>
    <row r="17" spans="1:8">
      <c r="A17" s="19">
        <v>7</v>
      </c>
      <c r="B17" s="19">
        <v>1</v>
      </c>
      <c r="C17" s="35" t="str">
        <f>Angebot!C27</f>
        <v>Friedhof: Kapelle</v>
      </c>
      <c r="D17" s="54"/>
      <c r="E17" s="24">
        <f>SUMIF(Einzelraumkalkulation!$C$7:$C$762,Grundreinigung!C17,Einzelraumkalkulation!$U$7:$U$762)</f>
        <v>0</v>
      </c>
      <c r="F17" s="26">
        <v>1</v>
      </c>
      <c r="G17" s="153"/>
      <c r="H17" s="24">
        <f t="shared" si="2"/>
        <v>0</v>
      </c>
    </row>
    <row r="18" spans="1:8">
      <c r="A18" s="19">
        <v>7</v>
      </c>
      <c r="B18" s="19">
        <v>1</v>
      </c>
      <c r="C18" s="35" t="str">
        <f>Angebot!C28</f>
        <v>Friedhof: Aufbahrungshalle/Nordstr., 01809 Heidenau</v>
      </c>
      <c r="D18" s="54"/>
      <c r="E18" s="24">
        <f>SUMIF(Einzelraumkalkulation!$C$7:$C$762,Grundreinigung!C18,Einzelraumkalkulation!$U$7:$U$762)</f>
        <v>0</v>
      </c>
      <c r="F18" s="26">
        <v>1</v>
      </c>
      <c r="G18" s="153"/>
      <c r="H18" s="24">
        <f t="shared" si="2"/>
        <v>0</v>
      </c>
    </row>
    <row r="19" spans="1:8">
      <c r="A19" s="19">
        <v>7</v>
      </c>
      <c r="B19" s="19">
        <v>1</v>
      </c>
      <c r="C19" s="35" t="str">
        <f>Angebot!C29</f>
        <v>Bauhof/Weststraße 30, 01809 Heidenau</v>
      </c>
      <c r="D19" s="54"/>
      <c r="E19" s="24">
        <f>SUMIF(Einzelraumkalkulation!$C$7:$C$762,Grundreinigung!C19,Einzelraumkalkulation!$U$7:$U$762)</f>
        <v>0</v>
      </c>
      <c r="F19" s="26">
        <v>1</v>
      </c>
      <c r="G19" s="153"/>
      <c r="H19" s="24">
        <f t="shared" si="2"/>
        <v>0</v>
      </c>
    </row>
    <row r="20" spans="1:8">
      <c r="A20" s="19">
        <v>7</v>
      </c>
      <c r="B20" s="19">
        <v>1</v>
      </c>
      <c r="C20" s="35" t="str">
        <f>Angebot!C30</f>
        <v>Freiwillige Feuerwehr/Pirnaer Straße 4a, 01809 Heidenau</v>
      </c>
      <c r="D20" s="54"/>
      <c r="E20" s="24">
        <f>SUMIF(Einzelraumkalkulation!$C$7:$C$762,Grundreinigung!C20,Einzelraumkalkulation!$U$7:$U$762)</f>
        <v>0</v>
      </c>
      <c r="F20" s="26">
        <v>1</v>
      </c>
      <c r="G20" s="153"/>
      <c r="H20" s="24">
        <f t="shared" si="2"/>
        <v>0</v>
      </c>
    </row>
    <row r="21" spans="1:8" customFormat="1" ht="16.7" customHeight="1">
      <c r="A21" s="139"/>
      <c r="B21" s="141" t="str">
        <f>$B$6&amp;" "&amp;B7</f>
        <v>Los 1</v>
      </c>
      <c r="C21" s="140" t="s">
        <v>210</v>
      </c>
      <c r="D21" s="138"/>
      <c r="E21" s="136">
        <f>SUM(E7:E20)</f>
        <v>8709.73</v>
      </c>
      <c r="F21" s="136"/>
      <c r="G21" s="136"/>
      <c r="H21" s="136">
        <f>SUM(H7:H20)</f>
        <v>0</v>
      </c>
    </row>
  </sheetData>
  <sheetProtection algorithmName="SHA-512" hashValue="usCduztMIsbDUf2CQ4t3F7ZSAm1ksCdCkGlMNmHP94wD2Scu/XaUMjJscoeN/fmMgpfwiV3INBNjTjSuAdrS4w==" saltValue="iQIa4RW6vhV8x8bTCh8KQQ==" spinCount="100000" sheet="1" objects="1" scenarios="1"/>
  <mergeCells count="1">
    <mergeCell ref="A3:H3"/>
  </mergeCells>
  <conditionalFormatting sqref="A1:XFD1048576">
    <cfRule type="expression" dxfId="5" priority="1">
      <formula>NOT(CELL("Schutz",A1))</formula>
    </cfRule>
  </conditionalFormatting>
  <pageMargins left="0.7" right="0.7" top="0.78740157499999996" bottom="0.78740157499999996" header="0.3" footer="0.3"/>
  <pageSetup scale="72" fitToHeight="0" orientation="portrait" r:id="rId1"/>
  <headerFooter>
    <oddHeader xml:space="preserve">&amp;RAnlage GLS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zoomScale="120" zoomScaleNormal="120" workbookViewId="0">
      <selection activeCell="L6" sqref="L6"/>
    </sheetView>
  </sheetViews>
  <sheetFormatPr baseColWidth="10" defaultColWidth="11.42578125" defaultRowHeight="12.75"/>
  <cols>
    <col min="1" max="2" width="8.5703125" style="3" customWidth="1"/>
    <col min="3" max="3" width="70" style="3" bestFit="1" customWidth="1"/>
    <col min="4" max="4" width="30.5703125" style="3" customWidth="1"/>
    <col min="5" max="5" width="9.140625" style="21" bestFit="1" customWidth="1"/>
    <col min="6" max="6" width="10.5703125" style="27" customWidth="1"/>
    <col min="7" max="7" width="10.5703125" style="25" customWidth="1"/>
    <col min="8" max="8" width="9.42578125" style="21" customWidth="1"/>
    <col min="9" max="16384" width="11.42578125" style="3"/>
  </cols>
  <sheetData>
    <row r="1" spans="1:8" s="1" customFormat="1" ht="24.95" customHeight="1">
      <c r="A1" s="118" t="str">
        <f>Auftraggeber</f>
        <v>Stadt Heidenau</v>
      </c>
      <c r="B1" s="148"/>
      <c r="C1" s="128"/>
      <c r="D1" s="120"/>
      <c r="E1" s="120"/>
      <c r="F1" s="120"/>
      <c r="G1" s="120"/>
      <c r="H1" s="114"/>
    </row>
    <row r="2" spans="1:8" s="1" customFormat="1" ht="20.100000000000001" customHeight="1">
      <c r="A2" s="75" t="str">
        <f>Leistungsgegenstand</f>
        <v>Ausschreibung der Gebäudereinigung</v>
      </c>
      <c r="B2" s="5"/>
      <c r="C2" s="5"/>
      <c r="D2" s="4"/>
      <c r="E2" s="4"/>
      <c r="F2" s="4"/>
      <c r="G2" s="4"/>
      <c r="H2" s="38"/>
    </row>
    <row r="3" spans="1:8" s="1" customFormat="1" ht="39.950000000000003" customHeight="1">
      <c r="A3" s="256" t="s">
        <v>211</v>
      </c>
      <c r="B3" s="257"/>
      <c r="C3" s="257"/>
      <c r="D3" s="257"/>
      <c r="E3" s="257"/>
      <c r="F3" s="257"/>
      <c r="G3" s="257"/>
      <c r="H3" s="258"/>
    </row>
    <row r="4" spans="1:8" s="1" customFormat="1" ht="30" customHeight="1">
      <c r="A4" s="145" t="s">
        <v>214</v>
      </c>
      <c r="B4" s="146"/>
      <c r="C4" s="146"/>
      <c r="D4" s="146"/>
      <c r="E4" s="146"/>
      <c r="F4" s="146"/>
      <c r="G4" s="146"/>
      <c r="H4" s="147"/>
    </row>
    <row r="5" spans="1:8">
      <c r="A5" s="149"/>
      <c r="H5" s="150"/>
    </row>
    <row r="6" spans="1:8" ht="30" customHeight="1">
      <c r="A6" s="188"/>
      <c r="B6" s="189"/>
      <c r="C6" s="189"/>
      <c r="D6" s="189"/>
      <c r="F6" s="259" t="s">
        <v>115</v>
      </c>
      <c r="G6" s="260"/>
      <c r="H6" s="150"/>
    </row>
    <row r="7" spans="1:8" ht="39.950000000000003" customHeight="1">
      <c r="A7" s="191" t="s">
        <v>29</v>
      </c>
      <c r="B7" s="192" t="s">
        <v>146</v>
      </c>
      <c r="C7" s="193" t="s">
        <v>132</v>
      </c>
      <c r="D7" s="193" t="s">
        <v>42</v>
      </c>
      <c r="E7" s="41" t="s">
        <v>208</v>
      </c>
      <c r="F7" s="34" t="s">
        <v>209</v>
      </c>
      <c r="G7" s="33" t="s">
        <v>223</v>
      </c>
      <c r="H7" s="33" t="s">
        <v>200</v>
      </c>
    </row>
    <row r="8" spans="1:8" ht="16.5" customHeight="1">
      <c r="A8" s="19">
        <v>1</v>
      </c>
      <c r="B8" s="19">
        <v>5</v>
      </c>
      <c r="C8" s="35" t="s">
        <v>263</v>
      </c>
      <c r="D8" s="35"/>
      <c r="E8" s="24">
        <v>340.66899999999998</v>
      </c>
      <c r="F8" s="26">
        <v>1</v>
      </c>
      <c r="G8" s="153"/>
      <c r="H8" s="24">
        <f>E8*F8*G8</f>
        <v>0</v>
      </c>
    </row>
    <row r="9" spans="1:8" ht="16.5" customHeight="1">
      <c r="A9" s="19">
        <v>2</v>
      </c>
      <c r="B9" s="19">
        <v>5</v>
      </c>
      <c r="C9" s="35" t="s">
        <v>475</v>
      </c>
      <c r="D9" s="35"/>
      <c r="E9" s="24">
        <v>209.34500000000003</v>
      </c>
      <c r="F9" s="26">
        <v>1</v>
      </c>
      <c r="G9" s="153"/>
      <c r="H9" s="24">
        <f t="shared" ref="H9:H26" si="0">E9*F9*G9</f>
        <v>0</v>
      </c>
    </row>
    <row r="10" spans="1:8" ht="16.5" customHeight="1">
      <c r="A10" s="19">
        <v>3</v>
      </c>
      <c r="B10" s="19">
        <v>5</v>
      </c>
      <c r="C10" s="35" t="s">
        <v>502</v>
      </c>
      <c r="D10" s="35"/>
      <c r="E10" s="24">
        <v>1320.6321999999993</v>
      </c>
      <c r="F10" s="26">
        <v>1</v>
      </c>
      <c r="G10" s="153"/>
      <c r="H10" s="24">
        <f t="shared" si="0"/>
        <v>0</v>
      </c>
    </row>
    <row r="11" spans="1:8" ht="16.5" customHeight="1">
      <c r="A11" s="19">
        <v>4</v>
      </c>
      <c r="B11" s="19">
        <v>5</v>
      </c>
      <c r="C11" s="35" t="s">
        <v>729</v>
      </c>
      <c r="D11" s="35"/>
      <c r="E11" s="24">
        <v>240.62509999999997</v>
      </c>
      <c r="F11" s="26">
        <v>1</v>
      </c>
      <c r="G11" s="153"/>
      <c r="H11" s="24">
        <f t="shared" si="0"/>
        <v>0</v>
      </c>
    </row>
    <row r="12" spans="1:8" ht="16.5" customHeight="1">
      <c r="A12" s="19">
        <v>5</v>
      </c>
      <c r="B12" s="19">
        <v>5</v>
      </c>
      <c r="C12" s="35" t="s">
        <v>747</v>
      </c>
      <c r="D12" s="35"/>
      <c r="E12" s="24">
        <v>1290.0604999999985</v>
      </c>
      <c r="F12" s="26">
        <v>1</v>
      </c>
      <c r="G12" s="153"/>
      <c r="H12" s="24">
        <f t="shared" si="0"/>
        <v>0</v>
      </c>
    </row>
    <row r="13" spans="1:8" ht="16.5" customHeight="1">
      <c r="A13" s="19">
        <v>6</v>
      </c>
      <c r="B13" s="19">
        <v>5</v>
      </c>
      <c r="C13" s="35" t="s">
        <v>841</v>
      </c>
      <c r="D13" s="35"/>
      <c r="E13" s="24">
        <v>90.577999999999975</v>
      </c>
      <c r="F13" s="26">
        <v>1</v>
      </c>
      <c r="G13" s="153"/>
      <c r="H13" s="24">
        <f t="shared" si="0"/>
        <v>0</v>
      </c>
    </row>
    <row r="14" spans="1:8" ht="16.5" customHeight="1">
      <c r="A14" s="19">
        <v>7</v>
      </c>
      <c r="B14" s="19">
        <v>5</v>
      </c>
      <c r="C14" s="35" t="s">
        <v>858</v>
      </c>
      <c r="D14" s="54"/>
      <c r="E14" s="24">
        <v>110</v>
      </c>
      <c r="F14" s="26">
        <v>2</v>
      </c>
      <c r="G14" s="153"/>
      <c r="H14" s="24">
        <f t="shared" si="0"/>
        <v>0</v>
      </c>
    </row>
    <row r="15" spans="1:8" ht="16.5" customHeight="1">
      <c r="A15" s="19">
        <v>8</v>
      </c>
      <c r="B15" s="19">
        <v>5</v>
      </c>
      <c r="C15" s="35" t="s">
        <v>879</v>
      </c>
      <c r="D15" s="35"/>
      <c r="E15" s="24">
        <v>190.28320000000011</v>
      </c>
      <c r="F15" s="26">
        <v>1</v>
      </c>
      <c r="G15" s="153"/>
      <c r="H15" s="24">
        <f t="shared" si="0"/>
        <v>0</v>
      </c>
    </row>
    <row r="16" spans="1:8" ht="16.5" customHeight="1">
      <c r="A16" s="19">
        <v>9</v>
      </c>
      <c r="B16" s="19">
        <v>5</v>
      </c>
      <c r="C16" s="35" t="s">
        <v>881</v>
      </c>
      <c r="D16" s="35"/>
      <c r="E16" s="24">
        <v>1679.9628000000018</v>
      </c>
      <c r="F16" s="26">
        <v>1</v>
      </c>
      <c r="G16" s="153"/>
      <c r="H16" s="24">
        <f t="shared" si="0"/>
        <v>0</v>
      </c>
    </row>
    <row r="17" spans="1:8" ht="16.5" customHeight="1">
      <c r="A17" s="19">
        <v>10</v>
      </c>
      <c r="B17" s="19">
        <v>5</v>
      </c>
      <c r="C17" s="35" t="s">
        <v>883</v>
      </c>
      <c r="D17" s="35"/>
      <c r="E17" s="24">
        <v>417.92409999999995</v>
      </c>
      <c r="F17" s="26">
        <v>1</v>
      </c>
      <c r="G17" s="153"/>
      <c r="H17" s="24">
        <f t="shared" si="0"/>
        <v>0</v>
      </c>
    </row>
    <row r="18" spans="1:8" ht="16.5" customHeight="1">
      <c r="A18" s="19">
        <v>11</v>
      </c>
      <c r="B18" s="19">
        <v>5</v>
      </c>
      <c r="C18" s="35" t="s">
        <v>885</v>
      </c>
      <c r="D18" s="35"/>
      <c r="E18" s="24">
        <v>1299.2527000000002</v>
      </c>
      <c r="F18" s="26">
        <v>1</v>
      </c>
      <c r="G18" s="153"/>
      <c r="H18" s="24">
        <f t="shared" si="0"/>
        <v>0</v>
      </c>
    </row>
    <row r="19" spans="1:8" ht="16.5" customHeight="1">
      <c r="A19" s="19">
        <v>12</v>
      </c>
      <c r="B19" s="19">
        <v>5</v>
      </c>
      <c r="C19" s="35" t="s">
        <v>888</v>
      </c>
      <c r="D19" s="35"/>
      <c r="E19" s="24">
        <v>474.49759999999975</v>
      </c>
      <c r="F19" s="26">
        <v>1</v>
      </c>
      <c r="G19" s="153"/>
      <c r="H19" s="24">
        <f t="shared" si="0"/>
        <v>0</v>
      </c>
    </row>
    <row r="20" spans="1:8" ht="16.5" customHeight="1">
      <c r="A20" s="19">
        <v>13</v>
      </c>
      <c r="B20" s="19">
        <v>5</v>
      </c>
      <c r="C20" s="35" t="s">
        <v>891</v>
      </c>
      <c r="D20" s="35"/>
      <c r="E20" s="24">
        <v>367.24599999999987</v>
      </c>
      <c r="F20" s="26">
        <v>1</v>
      </c>
      <c r="G20" s="153"/>
      <c r="H20" s="24">
        <f t="shared" si="0"/>
        <v>0</v>
      </c>
    </row>
    <row r="21" spans="1:8" ht="16.5" customHeight="1">
      <c r="A21" s="19">
        <v>14</v>
      </c>
      <c r="B21" s="19">
        <v>5</v>
      </c>
      <c r="C21" s="35" t="s">
        <v>894</v>
      </c>
      <c r="D21" s="35"/>
      <c r="E21" s="24">
        <v>212.60490000000007</v>
      </c>
      <c r="F21" s="26">
        <v>1</v>
      </c>
      <c r="G21" s="153"/>
      <c r="H21" s="24">
        <f t="shared" si="0"/>
        <v>0</v>
      </c>
    </row>
    <row r="22" spans="1:8" ht="16.5" customHeight="1">
      <c r="A22" s="19">
        <v>15</v>
      </c>
      <c r="B22" s="19">
        <v>5</v>
      </c>
      <c r="C22" s="35" t="s">
        <v>895</v>
      </c>
      <c r="D22" s="35" t="s">
        <v>1010</v>
      </c>
      <c r="E22" s="24">
        <v>134.911</v>
      </c>
      <c r="F22" s="26">
        <v>2</v>
      </c>
      <c r="G22" s="153"/>
      <c r="H22" s="24">
        <f t="shared" si="0"/>
        <v>0</v>
      </c>
    </row>
    <row r="23" spans="1:8" ht="16.5" customHeight="1">
      <c r="A23" s="19">
        <v>16</v>
      </c>
      <c r="B23" s="19">
        <v>5</v>
      </c>
      <c r="C23" s="35" t="s">
        <v>917</v>
      </c>
      <c r="D23" s="35"/>
      <c r="E23" s="24">
        <v>37.350000000000009</v>
      </c>
      <c r="F23" s="26">
        <v>1</v>
      </c>
      <c r="G23" s="153"/>
      <c r="H23" s="24">
        <f t="shared" si="0"/>
        <v>0</v>
      </c>
    </row>
    <row r="24" spans="1:8" ht="16.5" customHeight="1">
      <c r="A24" s="19">
        <v>18</v>
      </c>
      <c r="B24" s="19">
        <v>5</v>
      </c>
      <c r="C24" s="35" t="s">
        <v>1033</v>
      </c>
      <c r="D24" s="35"/>
      <c r="E24" s="24">
        <v>46.586999999999996</v>
      </c>
      <c r="F24" s="26">
        <v>1</v>
      </c>
      <c r="G24" s="153"/>
      <c r="H24" s="24">
        <f t="shared" si="0"/>
        <v>0</v>
      </c>
    </row>
    <row r="25" spans="1:8" ht="16.5" customHeight="1">
      <c r="A25" s="19">
        <v>20</v>
      </c>
      <c r="B25" s="19">
        <v>5</v>
      </c>
      <c r="C25" s="35" t="s">
        <v>951</v>
      </c>
      <c r="D25" s="35"/>
      <c r="E25" s="24">
        <v>22.583000000000006</v>
      </c>
      <c r="F25" s="26">
        <v>1</v>
      </c>
      <c r="G25" s="153"/>
      <c r="H25" s="24">
        <f t="shared" si="0"/>
        <v>0</v>
      </c>
    </row>
    <row r="26" spans="1:8" ht="16.5" customHeight="1" thickBot="1">
      <c r="A26" s="19">
        <v>21</v>
      </c>
      <c r="B26" s="19">
        <v>5</v>
      </c>
      <c r="C26" s="35" t="s">
        <v>979</v>
      </c>
      <c r="D26" s="35"/>
      <c r="E26" s="24">
        <v>165.27</v>
      </c>
      <c r="F26" s="26">
        <v>1</v>
      </c>
      <c r="G26" s="153"/>
      <c r="H26" s="24">
        <f t="shared" si="0"/>
        <v>0</v>
      </c>
    </row>
    <row r="27" spans="1:8" s="22" customFormat="1" ht="16.7" customHeight="1" thickBot="1">
      <c r="A27" s="139"/>
      <c r="B27" s="141" t="str">
        <f>$B$7&amp;" "&amp;B8</f>
        <v>Los 5</v>
      </c>
      <c r="C27" s="140" t="s">
        <v>210</v>
      </c>
      <c r="D27" s="151"/>
      <c r="E27" s="151">
        <f>SUM(E8:E26)</f>
        <v>8650.3821000000007</v>
      </c>
      <c r="F27" s="151"/>
      <c r="G27" s="151"/>
      <c r="H27" s="137">
        <f>SUM(H8:H26)</f>
        <v>0</v>
      </c>
    </row>
    <row r="29" spans="1:8">
      <c r="A29" s="2" t="s">
        <v>246</v>
      </c>
    </row>
  </sheetData>
  <sheetProtection algorithmName="SHA-512" hashValue="SVgV0ofIL0EnXbWVZjZKU2ADH8tBTZaaUrE3KbX0wRH5yW5RmxNy/+DRF5qoBNHggJMTNSfU03/9O+h8H+to6A==" saltValue="YO251y7rrZ/fH4mMkamOXQ==" spinCount="100000" sheet="1" objects="1" scenarios="1"/>
  <mergeCells count="2">
    <mergeCell ref="A3:H3"/>
    <mergeCell ref="F6:G6"/>
  </mergeCells>
  <conditionalFormatting sqref="A1:XFD1048576">
    <cfRule type="expression" dxfId="4" priority="1">
      <formula>NOT(CELL("Schutz",A1))</formula>
    </cfRule>
  </conditionalFormatting>
  <pageMargins left="0.7" right="0.7" top="0.78740157499999996" bottom="0.78740157499999996" header="0.3" footer="0.3"/>
  <pageSetup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election activeCell="G38" sqref="G38"/>
    </sheetView>
  </sheetViews>
  <sheetFormatPr baseColWidth="10" defaultColWidth="11.42578125" defaultRowHeight="12.75"/>
  <cols>
    <col min="1" max="1" width="8.5703125" style="3" customWidth="1"/>
    <col min="2" max="2" width="64.7109375" style="3" bestFit="1" customWidth="1"/>
    <col min="3" max="3" width="11.7109375" style="25" customWidth="1"/>
    <col min="4" max="5" width="10.7109375" style="25" customWidth="1"/>
    <col min="6" max="16384" width="11.42578125" style="3"/>
  </cols>
  <sheetData>
    <row r="1" spans="1:5" s="1" customFormat="1" ht="24.95" customHeight="1">
      <c r="A1" s="118" t="str">
        <f>Auftraggeber</f>
        <v>Stadt Heidenau</v>
      </c>
      <c r="B1" s="128"/>
      <c r="C1" s="120"/>
      <c r="D1" s="120"/>
      <c r="E1" s="114"/>
    </row>
    <row r="2" spans="1:5" s="1" customFormat="1" ht="20.100000000000001" customHeight="1">
      <c r="A2" s="75" t="str">
        <f>Leistungsgegenstand</f>
        <v>Ausschreibung der Gebäudereinigung</v>
      </c>
      <c r="B2" s="5"/>
      <c r="C2" s="4"/>
      <c r="D2" s="4"/>
      <c r="E2" s="38"/>
    </row>
    <row r="3" spans="1:5" s="1" customFormat="1" ht="39.950000000000003" customHeight="1">
      <c r="A3" s="256" t="s">
        <v>226</v>
      </c>
      <c r="B3" s="257"/>
      <c r="C3" s="257"/>
      <c r="D3" s="257"/>
      <c r="E3" s="258"/>
    </row>
    <row r="4" spans="1:5" s="1" customFormat="1" ht="30" customHeight="1">
      <c r="A4" s="145" t="s">
        <v>215</v>
      </c>
      <c r="B4" s="146"/>
      <c r="C4" s="146"/>
      <c r="D4" s="146"/>
      <c r="E4" s="147"/>
    </row>
    <row r="5" spans="1:5">
      <c r="A5" s="149"/>
      <c r="E5" s="186"/>
    </row>
    <row r="6" spans="1:5" ht="30" customHeight="1">
      <c r="A6" s="197"/>
      <c r="B6" s="20"/>
      <c r="C6" s="194" t="s">
        <v>220</v>
      </c>
      <c r="D6" s="190" t="s">
        <v>221</v>
      </c>
      <c r="E6" s="190" t="s">
        <v>225</v>
      </c>
    </row>
    <row r="7" spans="1:5" ht="39.950000000000003" customHeight="1">
      <c r="A7" s="191" t="s">
        <v>29</v>
      </c>
      <c r="B7" s="193" t="s">
        <v>112</v>
      </c>
      <c r="C7" s="33" t="s">
        <v>223</v>
      </c>
      <c r="D7" s="33" t="s">
        <v>223</v>
      </c>
      <c r="E7" s="33" t="s">
        <v>224</v>
      </c>
    </row>
    <row r="8" spans="1:5">
      <c r="A8" s="19">
        <v>1</v>
      </c>
      <c r="B8" s="35" t="s">
        <v>113</v>
      </c>
      <c r="C8" s="164"/>
      <c r="D8" s="164"/>
      <c r="E8" s="153"/>
    </row>
    <row r="9" spans="1:5">
      <c r="A9" s="19">
        <v>2</v>
      </c>
      <c r="B9" s="35" t="s">
        <v>114</v>
      </c>
      <c r="C9" s="164"/>
      <c r="D9" s="164"/>
      <c r="E9" s="153"/>
    </row>
    <row r="10" spans="1:5">
      <c r="A10" s="19">
        <v>3</v>
      </c>
      <c r="B10" s="35" t="s">
        <v>138</v>
      </c>
      <c r="C10" s="164"/>
      <c r="D10" s="164"/>
      <c r="E10" s="153"/>
    </row>
    <row r="11" spans="1:5">
      <c r="A11" s="19">
        <v>4</v>
      </c>
      <c r="B11" s="35" t="s">
        <v>115</v>
      </c>
      <c r="C11" s="164"/>
      <c r="D11" s="164"/>
      <c r="E11" s="153"/>
    </row>
    <row r="12" spans="1:5">
      <c r="A12" s="19">
        <v>5</v>
      </c>
      <c r="B12" s="35" t="s">
        <v>216</v>
      </c>
      <c r="C12" s="153"/>
      <c r="D12" s="153"/>
      <c r="E12" s="164"/>
    </row>
    <row r="13" spans="1:5">
      <c r="A13" s="19">
        <v>6</v>
      </c>
      <c r="B13" s="35" t="s">
        <v>217</v>
      </c>
      <c r="C13" s="153"/>
      <c r="D13" s="153"/>
      <c r="E13" s="164"/>
    </row>
    <row r="14" spans="1:5">
      <c r="A14" s="19">
        <v>7</v>
      </c>
      <c r="B14" s="35" t="s">
        <v>240</v>
      </c>
      <c r="C14" s="153"/>
      <c r="D14" s="153"/>
      <c r="E14" s="164"/>
    </row>
    <row r="15" spans="1:5">
      <c r="A15" s="19">
        <v>8</v>
      </c>
      <c r="B15" s="35" t="s">
        <v>139</v>
      </c>
      <c r="C15" s="153"/>
      <c r="D15" s="153"/>
      <c r="E15" s="164"/>
    </row>
    <row r="16" spans="1:5">
      <c r="A16" s="19">
        <v>9</v>
      </c>
      <c r="B16" s="35" t="s">
        <v>140</v>
      </c>
      <c r="C16" s="153"/>
      <c r="D16" s="153"/>
      <c r="E16" s="164"/>
    </row>
    <row r="17" spans="1:5">
      <c r="A17" s="19">
        <v>10</v>
      </c>
      <c r="B17" s="35" t="s">
        <v>218</v>
      </c>
      <c r="C17" s="153"/>
      <c r="D17" s="153"/>
      <c r="E17" s="164"/>
    </row>
    <row r="18" spans="1:5">
      <c r="A18" s="19">
        <v>11</v>
      </c>
      <c r="B18" s="35" t="s">
        <v>219</v>
      </c>
      <c r="C18" s="153"/>
      <c r="D18" s="153"/>
      <c r="E18" s="164"/>
    </row>
    <row r="19" spans="1:5">
      <c r="A19" s="19">
        <v>12</v>
      </c>
      <c r="B19" s="35" t="s">
        <v>141</v>
      </c>
      <c r="C19" s="153"/>
      <c r="D19" s="153"/>
      <c r="E19" s="164"/>
    </row>
    <row r="20" spans="1:5">
      <c r="A20" s="19">
        <v>13</v>
      </c>
      <c r="B20" s="35" t="s">
        <v>142</v>
      </c>
      <c r="C20" s="153"/>
      <c r="D20" s="153"/>
      <c r="E20" s="164"/>
    </row>
    <row r="21" spans="1:5">
      <c r="A21" s="19">
        <v>14</v>
      </c>
      <c r="B21" s="35" t="s">
        <v>229</v>
      </c>
      <c r="C21" s="153"/>
      <c r="D21" s="153"/>
      <c r="E21" s="164"/>
    </row>
    <row r="22" spans="1:5">
      <c r="A22" s="19">
        <v>15</v>
      </c>
      <c r="B22" s="35" t="s">
        <v>230</v>
      </c>
      <c r="C22" s="153"/>
      <c r="D22" s="153"/>
      <c r="E22" s="164"/>
    </row>
    <row r="23" spans="1:5">
      <c r="A23" s="19">
        <v>16</v>
      </c>
      <c r="B23" s="35" t="s">
        <v>228</v>
      </c>
      <c r="C23" s="153"/>
      <c r="D23" s="153"/>
      <c r="E23" s="164"/>
    </row>
    <row r="25" spans="1:5" ht="39.950000000000003" customHeight="1">
      <c r="A25" s="191"/>
      <c r="B25" s="193" t="s">
        <v>1012</v>
      </c>
      <c r="C25" s="33" t="s">
        <v>1014</v>
      </c>
      <c r="D25" s="33" t="s">
        <v>1013</v>
      </c>
      <c r="E25"/>
    </row>
    <row r="26" spans="1:5">
      <c r="A26" s="19">
        <v>1</v>
      </c>
      <c r="B26" s="35" t="s">
        <v>1032</v>
      </c>
      <c r="C26" s="164" t="s">
        <v>1016</v>
      </c>
      <c r="D26" s="153"/>
      <c r="E26"/>
    </row>
    <row r="27" spans="1:5">
      <c r="A27" s="19">
        <v>2</v>
      </c>
      <c r="B27" s="35" t="s">
        <v>1026</v>
      </c>
      <c r="C27" s="164" t="s">
        <v>1017</v>
      </c>
      <c r="D27" s="153"/>
    </row>
    <row r="28" spans="1:5">
      <c r="A28" s="19">
        <v>3</v>
      </c>
      <c r="B28" s="35" t="s">
        <v>1027</v>
      </c>
      <c r="C28" s="164" t="s">
        <v>1017</v>
      </c>
      <c r="D28" s="153"/>
    </row>
    <row r="29" spans="1:5">
      <c r="A29" s="19">
        <v>4</v>
      </c>
      <c r="B29" s="35" t="s">
        <v>1015</v>
      </c>
      <c r="C29" s="164" t="s">
        <v>1018</v>
      </c>
      <c r="D29" s="153"/>
    </row>
    <row r="30" spans="1:5">
      <c r="A30" s="19">
        <v>5</v>
      </c>
      <c r="B30" s="35" t="s">
        <v>1028</v>
      </c>
      <c r="C30" s="164" t="s">
        <v>1018</v>
      </c>
      <c r="D30" s="153"/>
    </row>
    <row r="31" spans="1:5">
      <c r="A31" s="19">
        <v>6</v>
      </c>
      <c r="B31" s="35" t="s">
        <v>1029</v>
      </c>
      <c r="C31" s="164" t="s">
        <v>1018</v>
      </c>
      <c r="D31" s="153"/>
    </row>
    <row r="32" spans="1:5">
      <c r="A32" s="19">
        <v>7</v>
      </c>
      <c r="B32" s="35" t="s">
        <v>1021</v>
      </c>
      <c r="C32" s="164" t="s">
        <v>1018</v>
      </c>
      <c r="D32" s="153"/>
    </row>
    <row r="33" spans="1:4">
      <c r="A33" s="19">
        <v>8</v>
      </c>
      <c r="B33" s="35" t="s">
        <v>1030</v>
      </c>
      <c r="C33" s="164" t="s">
        <v>1019</v>
      </c>
      <c r="D33" s="153"/>
    </row>
    <row r="34" spans="1:4">
      <c r="A34" s="19">
        <v>9</v>
      </c>
      <c r="B34" s="35" t="s">
        <v>1031</v>
      </c>
      <c r="C34" s="164" t="s">
        <v>1019</v>
      </c>
      <c r="D34" s="153"/>
    </row>
    <row r="35" spans="1:4">
      <c r="A35" s="19">
        <v>10</v>
      </c>
      <c r="B35" s="35" t="s">
        <v>1025</v>
      </c>
      <c r="C35" s="164" t="s">
        <v>1020</v>
      </c>
      <c r="D35" s="153"/>
    </row>
    <row r="36" spans="1:4">
      <c r="A36" s="19">
        <v>11</v>
      </c>
      <c r="B36" s="35" t="s">
        <v>1022</v>
      </c>
      <c r="C36" s="164" t="s">
        <v>1020</v>
      </c>
      <c r="D36" s="153"/>
    </row>
    <row r="37" spans="1:4">
      <c r="A37" s="19">
        <v>12</v>
      </c>
      <c r="B37" s="35" t="s">
        <v>1023</v>
      </c>
      <c r="C37" s="164" t="s">
        <v>1020</v>
      </c>
      <c r="D37" s="153"/>
    </row>
    <row r="38" spans="1:4">
      <c r="A38" s="19">
        <v>13</v>
      </c>
      <c r="B38" s="35" t="s">
        <v>1024</v>
      </c>
      <c r="C38" s="164" t="s">
        <v>1020</v>
      </c>
      <c r="D38" s="153"/>
    </row>
  </sheetData>
  <sheetProtection algorithmName="SHA-512" hashValue="4LS0bUQMgAsEWPmLMTP2KNlb4na3m15MWXyakCenhWhy7zi59T/MPG3dmaLpzGV3lBcDgYkD3tBuu7khMly7Cw==" saltValue="jTWH1QlteZSJKrRaQXSJJw==" spinCount="100000" sheet="1" objects="1" scenarios="1"/>
  <mergeCells count="1">
    <mergeCell ref="A3:E3"/>
  </mergeCells>
  <conditionalFormatting sqref="A1:XFD24 F25:XFD26 A25:D38 E27:XFD38 A39:XFD1048576">
    <cfRule type="expression" dxfId="3" priority="1">
      <formula>NOT(CELL("Schutz",A1))</formula>
    </cfRule>
  </conditionalFormatting>
  <pageMargins left="0.7" right="0.7" top="0.78740157499999996" bottom="0.78740157499999996"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showGridLines="0" zoomScaleNormal="100" workbookViewId="0">
      <selection activeCell="D52" sqref="D52"/>
    </sheetView>
  </sheetViews>
  <sheetFormatPr baseColWidth="10" defaultColWidth="11.42578125" defaultRowHeight="12.75"/>
  <cols>
    <col min="1" max="1" width="10.5703125" style="17" customWidth="1"/>
    <col min="2" max="2" width="8.5703125" style="18" customWidth="1"/>
    <col min="3" max="3" width="70" style="18" bestFit="1" customWidth="1"/>
    <col min="4" max="4" width="11" style="187" customWidth="1"/>
    <col min="5" max="9" width="12.5703125" style="17" customWidth="1"/>
    <col min="10" max="16384" width="11.42578125" style="17"/>
  </cols>
  <sheetData>
    <row r="1" spans="1:13" s="1" customFormat="1" ht="24.95" customHeight="1">
      <c r="A1" s="118" t="str">
        <f>Auftraggeber</f>
        <v>Stadt Heidenau</v>
      </c>
      <c r="B1" s="114"/>
      <c r="D1" s="50"/>
      <c r="G1" s="130"/>
    </row>
    <row r="2" spans="1:13" s="1" customFormat="1" ht="20.100000000000001" customHeight="1">
      <c r="A2" s="75" t="str">
        <f>Leistungsgegenstand</f>
        <v>Ausschreibung der Gebäudereinigung</v>
      </c>
      <c r="B2" s="37"/>
      <c r="D2" s="50"/>
      <c r="G2" s="130"/>
    </row>
    <row r="3" spans="1:13" s="1" customFormat="1" ht="20.100000000000001" customHeight="1">
      <c r="A3" s="117" t="s">
        <v>180</v>
      </c>
      <c r="B3" s="37"/>
      <c r="D3" s="50"/>
      <c r="G3" s="130"/>
    </row>
    <row r="4" spans="1:13" s="1" customFormat="1" ht="9.9499999999999993" customHeight="1">
      <c r="A4" s="5"/>
      <c r="B4" s="5"/>
      <c r="D4" s="50"/>
      <c r="G4" s="130"/>
    </row>
    <row r="5" spans="1:13" s="1" customFormat="1" ht="30" customHeight="1">
      <c r="A5" s="145" t="str">
        <f>"Angebot "&amp;Eignung!B6</f>
        <v xml:space="preserve">Angebot </v>
      </c>
      <c r="B5" s="146"/>
      <c r="C5" s="146"/>
      <c r="D5" s="166"/>
      <c r="E5" s="146"/>
      <c r="F5" s="146"/>
      <c r="G5" s="146"/>
      <c r="H5" s="146"/>
      <c r="I5" s="147"/>
    </row>
    <row r="6" spans="1:13" s="1" customFormat="1" ht="20.100000000000001" customHeight="1">
      <c r="A6" s="198" t="s">
        <v>151</v>
      </c>
      <c r="B6" s="199"/>
      <c r="C6" s="200"/>
      <c r="D6" s="201"/>
      <c r="E6" s="200"/>
      <c r="F6" s="200"/>
      <c r="G6" s="202"/>
      <c r="H6" s="240"/>
      <c r="I6" s="240"/>
    </row>
    <row r="7" spans="1:13" ht="9.9499999999999993" customHeight="1">
      <c r="A7" s="203"/>
      <c r="B7" s="204"/>
      <c r="C7" s="204"/>
      <c r="D7" s="205"/>
      <c r="E7" s="204"/>
      <c r="F7" s="204"/>
      <c r="G7" s="204"/>
      <c r="H7" s="241"/>
      <c r="I7" s="241"/>
      <c r="M7" s="44" t="s">
        <v>155</v>
      </c>
    </row>
    <row r="8" spans="1:13" ht="24.2" customHeight="1">
      <c r="A8" s="206" t="s">
        <v>152</v>
      </c>
      <c r="B8" s="207">
        <v>1</v>
      </c>
      <c r="C8" s="204"/>
      <c r="D8" s="205"/>
      <c r="E8" s="204"/>
      <c r="F8" s="204"/>
      <c r="G8" s="204"/>
      <c r="H8" s="241"/>
      <c r="I8" s="241"/>
      <c r="M8" s="44" t="s">
        <v>156</v>
      </c>
    </row>
    <row r="9" spans="1:13" ht="24.2" hidden="1" customHeight="1">
      <c r="A9" s="206" t="s">
        <v>153</v>
      </c>
      <c r="B9" s="207">
        <v>1</v>
      </c>
      <c r="C9" s="204"/>
      <c r="D9" s="205"/>
      <c r="E9" s="204"/>
      <c r="F9" s="204"/>
      <c r="G9" s="204"/>
      <c r="H9" s="241"/>
      <c r="I9" s="241"/>
    </row>
    <row r="10" spans="1:13" s="20" customFormat="1" ht="24.2" hidden="1" customHeight="1">
      <c r="A10" s="206" t="s">
        <v>154</v>
      </c>
      <c r="B10" s="207">
        <v>1</v>
      </c>
      <c r="C10" s="204"/>
      <c r="D10" s="205"/>
      <c r="E10" s="204"/>
      <c r="F10" s="204"/>
      <c r="G10" s="204"/>
      <c r="H10" s="241"/>
      <c r="I10" s="241"/>
    </row>
    <row r="11" spans="1:13" s="20" customFormat="1" ht="24.2" hidden="1" customHeight="1">
      <c r="A11" s="206" t="s">
        <v>160</v>
      </c>
      <c r="B11" s="207">
        <v>1</v>
      </c>
      <c r="C11" s="204"/>
      <c r="D11" s="205"/>
      <c r="E11" s="204"/>
      <c r="F11" s="204"/>
      <c r="G11" s="204"/>
      <c r="H11" s="241"/>
      <c r="I11" s="241"/>
    </row>
    <row r="12" spans="1:13" s="20" customFormat="1" ht="24.2" customHeight="1">
      <c r="A12" s="206" t="s">
        <v>153</v>
      </c>
      <c r="B12" s="207">
        <v>1</v>
      </c>
      <c r="C12" s="204"/>
      <c r="D12" s="205"/>
      <c r="E12" s="204"/>
      <c r="F12" s="204"/>
      <c r="G12" s="204"/>
      <c r="H12" s="241"/>
      <c r="I12" s="241"/>
    </row>
    <row r="13" spans="1:13" ht="9.9499999999999993" customHeight="1">
      <c r="A13" s="203"/>
      <c r="B13" s="204"/>
      <c r="C13" s="204"/>
      <c r="D13" s="205"/>
      <c r="E13" s="204"/>
      <c r="F13" s="204"/>
      <c r="G13" s="204"/>
      <c r="H13" s="241"/>
      <c r="I13" s="241"/>
      <c r="M13" s="44"/>
    </row>
    <row r="14" spans="1:13" customFormat="1" ht="17.25" customHeight="1">
      <c r="A14" s="208" t="s">
        <v>261</v>
      </c>
      <c r="B14" s="209"/>
      <c r="C14" s="209"/>
      <c r="D14" s="205"/>
      <c r="E14" s="210"/>
      <c r="F14" s="209"/>
      <c r="G14" s="209"/>
      <c r="H14" s="242"/>
      <c r="I14" s="242"/>
    </row>
    <row r="15" spans="1:13" customFormat="1" ht="17.25" customHeight="1">
      <c r="A15" s="211"/>
      <c r="B15" s="212"/>
      <c r="C15" s="212"/>
      <c r="D15" s="213"/>
      <c r="E15" s="214"/>
      <c r="F15" s="214"/>
      <c r="G15" s="214"/>
      <c r="H15" s="243"/>
      <c r="I15" s="243"/>
    </row>
    <row r="16" spans="1:13" customFormat="1" ht="36">
      <c r="A16" s="191" t="s">
        <v>29</v>
      </c>
      <c r="B16" s="192" t="s">
        <v>146</v>
      </c>
      <c r="C16" s="193" t="s">
        <v>132</v>
      </c>
      <c r="D16" s="194" t="s">
        <v>260</v>
      </c>
      <c r="E16" s="193" t="s">
        <v>204</v>
      </c>
      <c r="F16" s="193" t="s">
        <v>199</v>
      </c>
      <c r="G16" s="195" t="s">
        <v>30</v>
      </c>
      <c r="H16" s="196" t="s">
        <v>200</v>
      </c>
      <c r="I16" s="196" t="s">
        <v>1011</v>
      </c>
    </row>
    <row r="17" spans="1:9" customFormat="1" ht="16.7" customHeight="1">
      <c r="A17" s="19">
        <v>1</v>
      </c>
      <c r="B17" s="215">
        <v>1</v>
      </c>
      <c r="C17" s="35" t="s">
        <v>263</v>
      </c>
      <c r="D17" s="216">
        <f>B17</f>
        <v>1</v>
      </c>
      <c r="E17" s="217">
        <f>SUMIF(Einzelraumkalkulation!$C$7:$C$878,C17,Einzelraumkalkulation!$I$7:$I$878)</f>
        <v>1893.2899999999986</v>
      </c>
      <c r="F17" s="217">
        <f>SUMIF(Einzelraumkalkulation!$C$7:$C$878,C17,Einzelraumkalkulation!$P$7:$P$878)</f>
        <v>142565.65490000002</v>
      </c>
      <c r="G17" s="217" t="e">
        <f>IF($B$8=1,SUMIF(Einzelraumkalkulation!$C$7:$C$878,C17,Einzelraumkalkulation!$Q$7:$Q$878),"-")</f>
        <v>#VALUE!</v>
      </c>
      <c r="H17" s="217" t="e">
        <f>IF($B$8=1,SUMIF(Einzelraumkalkulation!$C$7:$C$878,C17,Einzelraumkalkulation!$R$7:$R$878),"-")</f>
        <v>#VALUE!</v>
      </c>
      <c r="I17" s="217"/>
    </row>
    <row r="18" spans="1:9" customFormat="1" ht="16.7" customHeight="1">
      <c r="A18" s="19">
        <v>2</v>
      </c>
      <c r="B18" s="215">
        <v>1</v>
      </c>
      <c r="C18" s="35" t="s">
        <v>475</v>
      </c>
      <c r="D18" s="216">
        <f t="shared" ref="D18:D23" si="0">B18</f>
        <v>1</v>
      </c>
      <c r="E18" s="217">
        <f>SUMIF(Einzelraumkalkulation!$C$7:$C$878,C18,Einzelraumkalkulation!$I$7:$I$878)</f>
        <v>900.17000000000019</v>
      </c>
      <c r="F18" s="217">
        <f>SUMIF(Einzelraumkalkulation!$C$7:$C$878,C18,Einzelraumkalkulation!$P$7:$P$878)</f>
        <v>93881.539900000018</v>
      </c>
      <c r="G18" s="217" t="e">
        <f>IF($B$8=1,SUMIF(Einzelraumkalkulation!$C$7:$C$878,C18,Einzelraumkalkulation!$Q$7:$Q$878),"-")</f>
        <v>#VALUE!</v>
      </c>
      <c r="H18" s="217" t="e">
        <f>IF($B$8=1,SUMIF(Einzelraumkalkulation!$C$7:$C$878,C18,Einzelraumkalkulation!$R$7:$R$878),"-")</f>
        <v>#VALUE!</v>
      </c>
      <c r="I18" s="217"/>
    </row>
    <row r="19" spans="1:9" customFormat="1" ht="16.7" customHeight="1">
      <c r="A19" s="19">
        <v>3</v>
      </c>
      <c r="B19" s="215">
        <v>1</v>
      </c>
      <c r="C19" s="35" t="s">
        <v>502</v>
      </c>
      <c r="D19" s="216">
        <f t="shared" si="0"/>
        <v>1</v>
      </c>
      <c r="E19" s="217">
        <f>SUMIF(Einzelraumkalkulation!$C$7:$C$878,C19,Einzelraumkalkulation!$I$7:$I$878)</f>
        <v>5851.25</v>
      </c>
      <c r="F19" s="217">
        <f>SUMIF(Einzelraumkalkulation!$C$7:$C$878,C19,Einzelraumkalkulation!$P$7:$P$878)</f>
        <v>489230.2795</v>
      </c>
      <c r="G19" s="217" t="e">
        <f>IF($B$8=1,SUMIF(Einzelraumkalkulation!$C$7:$C$878,C19,Einzelraumkalkulation!$Q$7:$Q$878),"-")</f>
        <v>#VALUE!</v>
      </c>
      <c r="H19" s="217" t="e">
        <f>IF($B$8=1,SUMIF(Einzelraumkalkulation!$C$7:$C$878,C19,Einzelraumkalkulation!$R$7:$R$878),"-")</f>
        <v>#VALUE!</v>
      </c>
      <c r="I19" s="217"/>
    </row>
    <row r="20" spans="1:9" customFormat="1" ht="16.7" customHeight="1">
      <c r="A20" s="19">
        <v>4</v>
      </c>
      <c r="B20" s="215">
        <v>1</v>
      </c>
      <c r="C20" s="35" t="s">
        <v>729</v>
      </c>
      <c r="D20" s="216">
        <f t="shared" si="0"/>
        <v>1</v>
      </c>
      <c r="E20" s="217">
        <f>SUMIF(Einzelraumkalkulation!$C$7:$C$878,C20,Einzelraumkalkulation!$I$7:$I$878)</f>
        <v>1403.1555000000008</v>
      </c>
      <c r="F20" s="217">
        <f>SUMIF(Einzelraumkalkulation!$C$7:$C$878,C20,Einzelraumkalkulation!$P$7:$P$878)</f>
        <v>183243.00009999998</v>
      </c>
      <c r="G20" s="217" t="e">
        <f>IF($B$8=1,SUMIF(Einzelraumkalkulation!$C$7:$C$878,C20,Einzelraumkalkulation!$Q$7:$Q$878),"-")</f>
        <v>#VALUE!</v>
      </c>
      <c r="H20" s="217" t="e">
        <f>IF($B$8=1,SUMIF(Einzelraumkalkulation!$C$7:$C$878,C20,Einzelraumkalkulation!$R$7:$R$878),"-")</f>
        <v>#VALUE!</v>
      </c>
      <c r="I20" s="217"/>
    </row>
    <row r="21" spans="1:9" customFormat="1" ht="16.7" customHeight="1">
      <c r="A21" s="19">
        <v>5</v>
      </c>
      <c r="B21" s="215">
        <v>1</v>
      </c>
      <c r="C21" s="35" t="s">
        <v>747</v>
      </c>
      <c r="D21" s="216">
        <f t="shared" si="0"/>
        <v>1</v>
      </c>
      <c r="E21" s="217">
        <f>SUMIF(Einzelraumkalkulation!$C$7:$C$878,C21,Einzelraumkalkulation!$I$7:$I$878)</f>
        <v>5225.5999999999985</v>
      </c>
      <c r="F21" s="217">
        <f>SUMIF(Einzelraumkalkulation!$C$7:$C$878,C21,Einzelraumkalkulation!$P$7:$P$878)</f>
        <v>737405.94240000006</v>
      </c>
      <c r="G21" s="217" t="e">
        <f>IF($B$8=1,SUMIF(Einzelraumkalkulation!$C$7:$C$878,C21,Einzelraumkalkulation!$Q$7:$Q$878),"-")</f>
        <v>#VALUE!</v>
      </c>
      <c r="H21" s="217" t="e">
        <f>IF($B$8=1,SUMIF(Einzelraumkalkulation!$C$7:$C$878,C21,Einzelraumkalkulation!$R$7:$R$878),"-")</f>
        <v>#VALUE!</v>
      </c>
      <c r="I21" s="217"/>
    </row>
    <row r="22" spans="1:9" customFormat="1" ht="16.7" customHeight="1">
      <c r="A22" s="19">
        <v>6</v>
      </c>
      <c r="B22" s="215">
        <v>1</v>
      </c>
      <c r="C22" s="35" t="s">
        <v>841</v>
      </c>
      <c r="D22" s="216">
        <f t="shared" si="0"/>
        <v>1</v>
      </c>
      <c r="E22" s="217">
        <f>SUMIF(Einzelraumkalkulation!$C$7:$C$878,C22,Einzelraumkalkulation!$I$7:$I$878)</f>
        <v>777.98</v>
      </c>
      <c r="F22" s="217">
        <f>SUMIF(Einzelraumkalkulation!$C$7:$C$878,C22,Einzelraumkalkulation!$P$7:$P$878)</f>
        <v>130742.78899999996</v>
      </c>
      <c r="G22" s="217" t="e">
        <f>IF($B$8=1,SUMIF(Einzelraumkalkulation!$C$7:$C$878,C22,Einzelraumkalkulation!$Q$7:$Q$878),"-")</f>
        <v>#VALUE!</v>
      </c>
      <c r="H22" s="217" t="e">
        <f>IF($B$8=1,SUMIF(Einzelraumkalkulation!$C$7:$C$878,C22,Einzelraumkalkulation!$R$7:$R$878),"-")</f>
        <v>#VALUE!</v>
      </c>
      <c r="I22" s="217"/>
    </row>
    <row r="23" spans="1:9" customFormat="1" ht="16.7" customHeight="1">
      <c r="A23" s="19">
        <v>7</v>
      </c>
      <c r="B23" s="215">
        <v>1</v>
      </c>
      <c r="C23" s="35" t="s">
        <v>858</v>
      </c>
      <c r="D23" s="216">
        <f t="shared" si="0"/>
        <v>1</v>
      </c>
      <c r="E23" s="217">
        <f>SUMIF(Einzelraumkalkulation!$C$7:$C$878,C23,Einzelraumkalkulation!$I$7:$I$878)</f>
        <v>507.26</v>
      </c>
      <c r="F23" s="217">
        <f>SUMIF(Einzelraumkalkulation!$C$7:$C$878,C23,Einzelraumkalkulation!$P$7:$P$878)</f>
        <v>66038.217600000018</v>
      </c>
      <c r="G23" s="217" t="e">
        <f>IF($B$8=1,SUMIF(Einzelraumkalkulation!$C$7:$C$878,C23,Einzelraumkalkulation!$Q$7:$Q$878),"-")</f>
        <v>#VALUE!</v>
      </c>
      <c r="H23" s="217" t="e">
        <f>IF($B$8=1,SUMIF(Einzelraumkalkulation!$C$7:$C$878,C23,Einzelraumkalkulation!$R$7:$R$878),"-")</f>
        <v>#VALUE!</v>
      </c>
      <c r="I23" s="217"/>
    </row>
    <row r="24" spans="1:9" ht="16.7" customHeight="1">
      <c r="A24" s="19">
        <v>8</v>
      </c>
      <c r="B24" s="215">
        <v>1</v>
      </c>
      <c r="C24" s="35" t="s">
        <v>895</v>
      </c>
      <c r="D24" s="216">
        <f>B24</f>
        <v>1</v>
      </c>
      <c r="E24" s="217">
        <f>SUMIF(Einzelraumkalkulation!$C$7:$C$878,C24,Einzelraumkalkulation!$I$7:$I$878)</f>
        <v>622.24999999999989</v>
      </c>
      <c r="F24" s="217">
        <f>SUMIF(Einzelraumkalkulation!$C$7:$C$878,C24,Einzelraumkalkulation!$P$7:$P$878)</f>
        <v>43661.197400000005</v>
      </c>
      <c r="G24" s="217" t="e">
        <f>IF($B$8=1,SUMIF(Einzelraumkalkulation!$C$7:$C$878,C24,Einzelraumkalkulation!$Q$7:$Q$878),"-")</f>
        <v>#VALUE!</v>
      </c>
      <c r="H24" s="217" t="e">
        <f>IF($B$8=1,SUMIF(Einzelraumkalkulation!$C$7:$C$878,C24,Einzelraumkalkulation!$R$7:$R$878),"-")</f>
        <v>#VALUE!</v>
      </c>
      <c r="I24" s="217"/>
    </row>
    <row r="25" spans="1:9" ht="16.7" customHeight="1">
      <c r="A25" s="19">
        <v>9</v>
      </c>
      <c r="B25" s="215">
        <v>1</v>
      </c>
      <c r="C25" s="35" t="s">
        <v>917</v>
      </c>
      <c r="D25" s="216">
        <f t="shared" ref="D25:D30" si="1">B25</f>
        <v>1</v>
      </c>
      <c r="E25" s="217">
        <f>SUMIF(Einzelraumkalkulation!$C$7:$C$878,C25,Einzelraumkalkulation!$I$7:$I$878)</f>
        <v>319.52500000000003</v>
      </c>
      <c r="F25" s="217">
        <f>SUMIF(Einzelraumkalkulation!$C$7:$C$878,C25,Einzelraumkalkulation!$P$7:$P$878)</f>
        <v>25076.145600000003</v>
      </c>
      <c r="G25" s="217" t="e">
        <f>IF($B$8=1,SUMIF(Einzelraumkalkulation!$C$7:$C$878,C25,Einzelraumkalkulation!$Q$7:$Q$878),"-")</f>
        <v>#VALUE!</v>
      </c>
      <c r="H25" s="217" t="e">
        <f>IF($B$8=1,SUMIF(Einzelraumkalkulation!$C$7:$C$878,C25,Einzelraumkalkulation!$R$7:$R$878),"-")</f>
        <v>#VALUE!</v>
      </c>
      <c r="I25" s="217"/>
    </row>
    <row r="26" spans="1:9" customFormat="1" ht="16.7" customHeight="1">
      <c r="A26" s="19">
        <v>10</v>
      </c>
      <c r="B26" s="215">
        <v>1</v>
      </c>
      <c r="C26" s="35" t="s">
        <v>930</v>
      </c>
      <c r="D26" s="216">
        <f t="shared" si="1"/>
        <v>1</v>
      </c>
      <c r="E26" s="217">
        <f>SUMIF(Einzelraumkalkulation!$C$7:$C$878,C26,Einzelraumkalkulation!$I$7:$I$878)</f>
        <v>13.02</v>
      </c>
      <c r="F26" s="217">
        <f>SUMIF(Einzelraumkalkulation!$C$7:$C$878,C26,Einzelraumkalkulation!$P$7:$P$878)</f>
        <v>1310.3328000000001</v>
      </c>
      <c r="G26" s="217" t="e">
        <f>IF($B$8=1,SUMIF(Einzelraumkalkulation!$C$7:$C$878,C26,Einzelraumkalkulation!$Q$7:$Q$878),"-")</f>
        <v>#VALUE!</v>
      </c>
      <c r="H26" s="217" t="e">
        <f>IF($B$8=1,SUMIF(Einzelraumkalkulation!$C$7:$C$878,C26,Einzelraumkalkulation!$R$7:$R$878),"-")</f>
        <v>#VALUE!</v>
      </c>
      <c r="I26" s="217"/>
    </row>
    <row r="27" spans="1:9" customFormat="1" ht="16.5" customHeight="1">
      <c r="A27" s="19">
        <v>11</v>
      </c>
      <c r="B27" s="215">
        <v>1</v>
      </c>
      <c r="C27" s="35" t="s">
        <v>935</v>
      </c>
      <c r="D27" s="216">
        <f t="shared" si="1"/>
        <v>1</v>
      </c>
      <c r="E27" s="217">
        <f>SUMIF(Einzelraumkalkulation!$C$7:$C$878,C27,Einzelraumkalkulation!$I$7:$I$878)</f>
        <v>298.36</v>
      </c>
      <c r="F27" s="217">
        <f>SUMIF(Einzelraumkalkulation!$C$7:$C$878,C27,Einzelraumkalkulation!$P$7:$P$878)</f>
        <v>17717.766399999997</v>
      </c>
      <c r="G27" s="217" t="e">
        <f>IF($B$8=1,SUMIF(Einzelraumkalkulation!$C$7:$C$878,C27,Einzelraumkalkulation!$Q$7:$Q$878),"-")</f>
        <v>#VALUE!</v>
      </c>
      <c r="H27" s="217" t="e">
        <f>IF($B$8=1,SUMIF(Einzelraumkalkulation!$C$7:$C$878,C27,Einzelraumkalkulation!$R$7:$R$878),"-")</f>
        <v>#VALUE!</v>
      </c>
      <c r="I27" s="217"/>
    </row>
    <row r="28" spans="1:9" ht="16.7" customHeight="1">
      <c r="A28" s="19">
        <v>12</v>
      </c>
      <c r="B28" s="215">
        <v>1</v>
      </c>
      <c r="C28" s="35" t="s">
        <v>946</v>
      </c>
      <c r="D28" s="216">
        <f t="shared" si="1"/>
        <v>1</v>
      </c>
      <c r="E28" s="217">
        <f>SUMIF(Einzelraumkalkulation!$C$7:$C$878,C28,Einzelraumkalkulation!$I$7:$I$878)</f>
        <v>148.44</v>
      </c>
      <c r="F28" s="217">
        <f>SUMIF(Einzelraumkalkulation!$C$7:$C$878,C28,Einzelraumkalkulation!$P$7:$P$878)</f>
        <v>5906.0963999999985</v>
      </c>
      <c r="G28" s="217" t="e">
        <f>IF($B$8=1,SUMIF(Einzelraumkalkulation!$C$7:$C$878,C28,Einzelraumkalkulation!$Q$7:$Q$878),"-")</f>
        <v>#VALUE!</v>
      </c>
      <c r="H28" s="217" t="e">
        <f>IF($B$8=1,SUMIF(Einzelraumkalkulation!$C$7:$C$878,C28,Einzelraumkalkulation!$R$7:$R$878),"-")</f>
        <v>#VALUE!</v>
      </c>
      <c r="I28" s="217"/>
    </row>
    <row r="29" spans="1:9" ht="16.7" customHeight="1">
      <c r="A29" s="19">
        <v>13</v>
      </c>
      <c r="B29" s="215">
        <v>1</v>
      </c>
      <c r="C29" s="35" t="s">
        <v>951</v>
      </c>
      <c r="D29" s="216">
        <f t="shared" si="1"/>
        <v>1</v>
      </c>
      <c r="E29" s="217">
        <f>SUMIF(Einzelraumkalkulation!$C$7:$C$878,C29,Einzelraumkalkulation!$I$7:$I$878)</f>
        <v>263.8</v>
      </c>
      <c r="F29" s="217">
        <f>SUMIF(Einzelraumkalkulation!$C$7:$C$878,C29,Einzelraumkalkulation!$P$7:$P$878)</f>
        <v>25520.608000000004</v>
      </c>
      <c r="G29" s="217" t="e">
        <f>IF($B$8=1,SUMIF(Einzelraumkalkulation!$C$7:$C$878,C29,Einzelraumkalkulation!$Q$7:$Q$878),"-")</f>
        <v>#VALUE!</v>
      </c>
      <c r="H29" s="217" t="e">
        <f>IF($B$8=1,SUMIF(Einzelraumkalkulation!$C$7:$C$878,C29,Einzelraumkalkulation!$R$7:$R$878),"-")</f>
        <v>#VALUE!</v>
      </c>
      <c r="I29" s="217"/>
    </row>
    <row r="30" spans="1:9" ht="16.7" customHeight="1">
      <c r="A30" s="19">
        <v>14</v>
      </c>
      <c r="B30" s="215">
        <v>1</v>
      </c>
      <c r="C30" s="35" t="s">
        <v>979</v>
      </c>
      <c r="D30" s="216">
        <f t="shared" si="1"/>
        <v>1</v>
      </c>
      <c r="E30" s="217">
        <f>SUMIF(Einzelraumkalkulation!$C$7:$C$878,C30,Einzelraumkalkulation!$I$7:$I$878)</f>
        <v>1277.2100000000003</v>
      </c>
      <c r="F30" s="217">
        <f>SUMIF(Einzelraumkalkulation!$C$7:$C$878,C30,Einzelraumkalkulation!$P$7:$P$878)</f>
        <v>20377.051999999996</v>
      </c>
      <c r="G30" s="217" t="e">
        <f>IF($B$8=1,SUMIF(Einzelraumkalkulation!$C$7:$C$878,C30,Einzelraumkalkulation!$Q$7:$Q$878),"-")</f>
        <v>#VALUE!</v>
      </c>
      <c r="H30" s="217" t="e">
        <f>IF($B$8=1,SUMIF(Einzelraumkalkulation!$C$7:$C$878,C30,Einzelraumkalkulation!$R$7:$R$878),"-")</f>
        <v>#VALUE!</v>
      </c>
      <c r="I30" s="217"/>
    </row>
    <row r="31" spans="1:9" customFormat="1" ht="16.7" customHeight="1" thickBot="1">
      <c r="A31" s="218"/>
      <c r="B31" s="219" t="str">
        <f>B32</f>
        <v>Los 1</v>
      </c>
      <c r="C31" s="220" t="s">
        <v>109</v>
      </c>
      <c r="D31" s="219"/>
      <c r="E31" s="221"/>
      <c r="F31" s="222"/>
      <c r="G31" s="223"/>
      <c r="H31" s="224">
        <f>IF($B$8=1,Grundreinigung!H21,"-")</f>
        <v>0</v>
      </c>
      <c r="I31" s="224"/>
    </row>
    <row r="32" spans="1:9" customFormat="1" ht="16.7" customHeight="1" thickBot="1">
      <c r="A32" s="225"/>
      <c r="B32" s="226" t="str">
        <f>$B$16&amp;" "&amp;B17</f>
        <v>Los 1</v>
      </c>
      <c r="C32" s="227" t="s">
        <v>238</v>
      </c>
      <c r="D32" s="226"/>
      <c r="E32" s="228">
        <f>SUM(E17:E30)</f>
        <v>19501.310499999996</v>
      </c>
      <c r="F32" s="228">
        <f t="shared" ref="F32:G32" si="2">SUM(F17:F30)</f>
        <v>1982676.622</v>
      </c>
      <c r="G32" s="228" t="e">
        <f t="shared" si="2"/>
        <v>#VALUE!</v>
      </c>
      <c r="H32" s="232" t="e">
        <f>IF($B$8=1,SUM(H17:H31),"nicht angeboten")</f>
        <v>#VALUE!</v>
      </c>
      <c r="I32" s="232"/>
    </row>
    <row r="33" spans="1:9" ht="9.9499999999999993" customHeight="1" thickBot="1">
      <c r="A33" s="20"/>
      <c r="B33" s="231"/>
      <c r="C33" s="231"/>
      <c r="D33" s="201"/>
      <c r="E33" s="20"/>
      <c r="F33" s="20"/>
      <c r="G33" s="20"/>
      <c r="H33" s="20"/>
      <c r="I33" s="20"/>
    </row>
    <row r="34" spans="1:9" customFormat="1" ht="16.7" customHeight="1" thickBot="1">
      <c r="A34" s="225"/>
      <c r="B34" s="226" t="str">
        <f>$B$16&amp;" 2"</f>
        <v>Los 2</v>
      </c>
      <c r="C34" s="227" t="s">
        <v>239</v>
      </c>
      <c r="D34" s="226"/>
      <c r="E34" s="228"/>
      <c r="F34" s="229"/>
      <c r="G34" s="230"/>
      <c r="H34" s="232">
        <f>IF($B$12=1,Glasreinigung!H27,"nicht angeboten")</f>
        <v>0</v>
      </c>
      <c r="I34" s="232"/>
    </row>
  </sheetData>
  <sheetProtection algorithmName="SHA-512" hashValue="HWHex1oYJuF/3h4ISLVNGnAI0rughJRoZetm4qUDLfFZTAVCcBphmm7rJmXHtmYFanl83b645aBTA3sFHx8ASg==" saltValue="8xum6aU1ZNh7QerQZkGy2g==" spinCount="100000" sheet="1" objects="1" scenarios="1"/>
  <conditionalFormatting sqref="A31:I1048576 J1:XFD16 A1:I17 J17:K23 M17:XFD1222 I18:I23 A18:H30 I24:K30 J31:K1222 J1223:XFD1048576">
    <cfRule type="expression" dxfId="2" priority="7">
      <formula>NOT(CELL("Schutz",A1))</formula>
    </cfRule>
  </conditionalFormatting>
  <conditionalFormatting sqref="H32:I32">
    <cfRule type="containsText" dxfId="1" priority="6" operator="containsText" text="nicht angeboten">
      <formula>NOT(ISERROR(SEARCH("nicht angeboten",H32)))</formula>
    </cfRule>
  </conditionalFormatting>
  <conditionalFormatting sqref="H34:I34">
    <cfRule type="containsText" dxfId="0" priority="2" operator="containsText" text="nicht angeboten">
      <formula>NOT(ISERROR(SEARCH("nicht angeboten",H34)))</formula>
    </cfRule>
  </conditionalFormatting>
  <printOptions horizontalCentered="1"/>
  <pageMargins left="0.70866141732283472" right="0.70866141732283472" top="0.59055118110236227" bottom="0.59055118110236227" header="0.31496062992125984" footer="0.31496062992125984"/>
  <pageSetup paperSize="9" scale="67" orientation="portrait" r:id="rId1"/>
  <headerFooter alignWithMargins="0">
    <oddFooter>&amp;C&amp;"Tahoma,Standard"&amp;9Seite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Drop Down 1">
              <controlPr defaultSize="0" autoLine="0" autoPict="0">
                <anchor moveWithCells="1">
                  <from>
                    <xdr:col>1</xdr:col>
                    <xdr:colOff>28575</xdr:colOff>
                    <xdr:row>7</xdr:row>
                    <xdr:rowOff>47625</xdr:rowOff>
                  </from>
                  <to>
                    <xdr:col>1</xdr:col>
                    <xdr:colOff>523875</xdr:colOff>
                    <xdr:row>7</xdr:row>
                    <xdr:rowOff>257175</xdr:rowOff>
                  </to>
                </anchor>
              </controlPr>
            </control>
          </mc:Choice>
        </mc:AlternateContent>
        <mc:AlternateContent xmlns:mc="http://schemas.openxmlformats.org/markup-compatibility/2006">
          <mc:Choice Requires="x14">
            <control shapeId="26631" r:id="rId5" name="Drop Down 1">
              <controlPr defaultSize="0" autoLine="0" autoPict="0">
                <anchor moveWithCells="1">
                  <from>
                    <xdr:col>1</xdr:col>
                    <xdr:colOff>28575</xdr:colOff>
                    <xdr:row>11</xdr:row>
                    <xdr:rowOff>47625</xdr:rowOff>
                  </from>
                  <to>
                    <xdr:col>1</xdr:col>
                    <xdr:colOff>533400</xdr:colOff>
                    <xdr:row>12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17</vt:i4>
      </vt:variant>
    </vt:vector>
  </HeadingPairs>
  <TitlesOfParts>
    <vt:vector size="25" baseType="lpstr">
      <vt:lpstr>Eignung</vt:lpstr>
      <vt:lpstr>Stundenverrechnungssatz</vt:lpstr>
      <vt:lpstr>Raumgruppen</vt:lpstr>
      <vt:lpstr>Einzelraumkalkulation</vt:lpstr>
      <vt:lpstr>Grundreinigung</vt:lpstr>
      <vt:lpstr>Glasreinigung</vt:lpstr>
      <vt:lpstr>Regiearbeiten</vt:lpstr>
      <vt:lpstr>Angebot</vt:lpstr>
      <vt:lpstr>Auftraggeber</vt:lpstr>
      <vt:lpstr>Angebot!Druckbereich</vt:lpstr>
      <vt:lpstr>Eignung!Druckbereich</vt:lpstr>
      <vt:lpstr>Einzelraumkalkulation!Druckbereich</vt:lpstr>
      <vt:lpstr>Glasreinigung!Druckbereich</vt:lpstr>
      <vt:lpstr>Grundreinigung!Druckbereich</vt:lpstr>
      <vt:lpstr>Raumgruppen!Druckbereich</vt:lpstr>
      <vt:lpstr>Regiearbeiten!Druckbereich</vt:lpstr>
      <vt:lpstr>Stundenverrechnungssatz!Druckbereich</vt:lpstr>
      <vt:lpstr>Einzelraumkalkulation!Drucktitel</vt:lpstr>
      <vt:lpstr>Raumgruppen!Drucktitel</vt:lpstr>
      <vt:lpstr>ERK_Daten</vt:lpstr>
      <vt:lpstr>Leistungsgegenstand</vt:lpstr>
      <vt:lpstr>SVS</vt:lpstr>
      <vt:lpstr>SVSg</vt:lpstr>
      <vt:lpstr>SVSSo</vt:lpstr>
      <vt:lpstr>Vorgaben</vt:lpstr>
    </vt:vector>
  </TitlesOfParts>
  <Company>DeKoBe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Jenning Hein</dc:creator>
  <cp:lastModifiedBy>.Matthis</cp:lastModifiedBy>
  <cp:lastPrinted>2018-11-22T10:33:08Z</cp:lastPrinted>
  <dcterms:created xsi:type="dcterms:W3CDTF">2005-01-18T07:01:28Z</dcterms:created>
  <dcterms:modified xsi:type="dcterms:W3CDTF">2024-06-21T11:19:16Z</dcterms:modified>
</cp:coreProperties>
</file>