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181_VgV_KH-Glauchau-Zentralapotheke\4_Angebotsphase\4.1_Aufforderung-zur-Angebotsabgabe\"/>
    </mc:Choice>
  </mc:AlternateContent>
  <xr:revisionPtr revIDLastSave="0" documentId="13_ncr:1_{177AE8CD-DBCC-4DD9-8DEC-5DD397E085D3}" xr6:coauthVersionLast="47" xr6:coauthVersionMax="47" xr10:uidLastSave="{00000000-0000-0000-0000-000000000000}"/>
  <bookViews>
    <workbookView xWindow="-120" yWindow="-120" windowWidth="29040" windowHeight="15990" tabRatio="518" xr2:uid="{00000000-000D-0000-FFFF-FFFF00000000}"/>
  </bookViews>
  <sheets>
    <sheet name="Tabelle" sheetId="2" r:id="rId1"/>
  </sheets>
  <definedNames>
    <definedName name="_xlnm.Print_Area" localSheetId="0">Tabelle!$A$1:$F$52</definedName>
    <definedName name="_xlnm.Print_Titles" localSheetId="0">Tabelle!$1:$7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0" i="2"/>
  <c r="E35" i="2" l="1"/>
  <c r="F43" i="2" s="1"/>
  <c r="D12" i="2"/>
  <c r="F12" i="2" l="1"/>
  <c r="D17" i="2" l="1"/>
  <c r="F17" i="2" s="1"/>
  <c r="D16" i="2"/>
  <c r="F16" i="2" s="1"/>
  <c r="D15" i="2"/>
  <c r="F15" i="2" s="1"/>
  <c r="D14" i="2"/>
  <c r="F14" i="2" s="1"/>
  <c r="D13" i="2"/>
  <c r="F13" i="2" l="1"/>
  <c r="F18" i="2" s="1"/>
  <c r="D18" i="2"/>
  <c r="F19" i="2" l="1"/>
  <c r="F20" i="2" s="1"/>
  <c r="F42" i="2" s="1"/>
  <c r="F44" i="2" s="1"/>
  <c r="F45" i="2" l="1"/>
  <c r="F46" i="2" s="1"/>
  <c r="F47" i="2" l="1"/>
  <c r="F48" i="2" s="1"/>
  <c r="E49" i="2" l="1"/>
</calcChain>
</file>

<file path=xl/sharedStrings.xml><?xml version="1.0" encoding="utf-8"?>
<sst xmlns="http://schemas.openxmlformats.org/spreadsheetml/2006/main" count="101" uniqueCount="85">
  <si>
    <t>Leistungsbild</t>
  </si>
  <si>
    <t>Honorarsumme</t>
  </si>
  <si>
    <t>Basis-Honorar</t>
  </si>
  <si>
    <t>Umsatzsteuer</t>
  </si>
  <si>
    <t>Faktor</t>
  </si>
  <si>
    <t>Netto</t>
  </si>
  <si>
    <t>Brutto</t>
  </si>
  <si>
    <t xml:space="preserve">Gesamthonorar inkl. Nebenkosten </t>
  </si>
  <si>
    <t>lfd. Nr.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</si>
  <si>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</si>
  <si>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</si>
  <si>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</si>
  <si>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</si>
  <si>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</si>
  <si>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</si>
  <si>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</si>
  <si>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</si>
  <si>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</si>
  <si>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B.3.</t>
  </si>
  <si>
    <t>C.3.</t>
  </si>
  <si>
    <t>C.4.</t>
  </si>
  <si>
    <t>C.5.</t>
  </si>
  <si>
    <t>D.</t>
  </si>
  <si>
    <t>Summe Honorare weitere Leistungen:</t>
  </si>
  <si>
    <t xml:space="preserve">Zusammenfassung </t>
  </si>
  <si>
    <t>Technische Zeichner und sonstige Mitarbeiter</t>
  </si>
  <si>
    <t>C.6.</t>
  </si>
  <si>
    <t>Punktbewertung</t>
  </si>
  <si>
    <t>Stundensatz:</t>
  </si>
  <si>
    <t>Stundensatz in Euro netto für:</t>
  </si>
  <si>
    <t>davon Leistungsphase 6   (  7 %)</t>
  </si>
  <si>
    <t>den Auftragnehmer und Partner</t>
  </si>
  <si>
    <t xml:space="preserve">den Mitarbeiter </t>
  </si>
  <si>
    <t>D.6.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</si>
  <si>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 
siehe Vertragsentwurf und Projektbeschreibung des AG, evtl. Bieterinformationen, Protokoll Vergabeverhandlung        
                                                </t>
    </r>
  </si>
  <si>
    <t>Achtung:   Die hellblau hinterlegten Felder sind zwingend auszufüllen!</t>
  </si>
  <si>
    <t>Anmerkungen / Unterschrift</t>
  </si>
  <si>
    <t>Gesamtpreis</t>
  </si>
  <si>
    <t>Einzelpreis</t>
  </si>
  <si>
    <t>-</t>
  </si>
  <si>
    <t>Planung technische Ausrüstung BMT</t>
  </si>
  <si>
    <t>davon Leistungsphase 4   (  2 %)</t>
  </si>
  <si>
    <t>davon Leistungsphase 5   (22 %)</t>
  </si>
  <si>
    <t>davon Leistungsphase 7   (  5 %)</t>
  </si>
  <si>
    <t>davon Leistungsphase 8   (35 %)</t>
  </si>
  <si>
    <t>davon Leistungsphase 9   (  1 %)</t>
  </si>
  <si>
    <t xml:space="preserve">Honorar besondere Leist. gem. 7.4 / Anlage 5 </t>
  </si>
  <si>
    <t>Einarbeitung in vorhandene Planungsunterlagen</t>
  </si>
  <si>
    <t>Untersuchung ebenerdige Anlieferung</t>
  </si>
  <si>
    <t>Überarbeitung vorhandene Vor- und Entwurfsplanung</t>
  </si>
  <si>
    <t>Überprüfung und Anerkennung von Schalplänen</t>
  </si>
  <si>
    <t>Mitwirkung Erstellung Raumbuch</t>
  </si>
  <si>
    <t>Fortschreiben der Ausführungspläne bis zum Bestand</t>
  </si>
  <si>
    <t>Mitwirkung Erstellung Verwendungsnachweis</t>
  </si>
  <si>
    <t>Stundensätze gemäß 7.5 Vertrag</t>
  </si>
  <si>
    <t>Gesamthonorar ohne Nebenkosten (A.1.-A.4.)</t>
  </si>
  <si>
    <t>Honorar besondere Leistungen (A.5.)</t>
  </si>
  <si>
    <t xml:space="preserve">Gesamthonorar ohne Nebenkosten </t>
  </si>
  <si>
    <t>Nebenkosten gemäß 7.6.1 Vertrag</t>
  </si>
  <si>
    <t>C.7.</t>
  </si>
  <si>
    <t>Prüfung und Wertung von Nebenangeboten, 
Angabe durchschnittl. Honorar je Stück, (gerechnet mit 10 Stück)</t>
  </si>
  <si>
    <t>Überwachung Mangelbeseitigung über 5 Jahre, 
Angabe mittlerer Std.-Satz, gerechnet mit 50 Stunden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</si>
  <si>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10.06.2024)</t>
    </r>
  </si>
  <si>
    <t>Ersatzneubau Zentralapotheke Glauchau
Los 4 – Planung Biomedizintechnik</t>
  </si>
  <si>
    <t xml:space="preserve">Honorar Grundleistungen gemäß 7.2.4 Vertrag </t>
  </si>
  <si>
    <r>
      <t xml:space="preserve">Honorar Grundleistungen </t>
    </r>
    <r>
      <rPr>
        <sz val="8"/>
        <rFont val="Arial"/>
        <family val="2"/>
      </rPr>
      <t>(Basissatz, HZ III, AK: 1.022.478,99 Euro netto, Basishonorar:)</t>
    </r>
  </si>
  <si>
    <t>Sonstiger Zuschlag (z.B. Umbauzuschlag) oder Abschlag</t>
  </si>
  <si>
    <t>Mitwirkung bei der Wirtschaftlichkeitsuntersuchung Gründungsvariante Unterkellerung</t>
  </si>
  <si>
    <t>Fortschreibung der LPH 1-3 bzgl. Integration der Großgeräte</t>
  </si>
  <si>
    <t>Mitwirkung bei Detailplanungen mit besonderem Aufwand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</si>
  <si>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</si>
  <si>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</si>
  <si>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</si>
  <si>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</si>
  <si>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</si>
  <si>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</si>
  <si>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</si>
  <si>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</si>
  <si>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</si>
  <si>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</si>
  <si>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</si>
  <si>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</si>
  <si>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r>
      <t xml:space="preserve">Finales Honorarangebot des Büros  
</t>
    </r>
    <r>
      <rPr>
        <sz val="8"/>
        <rFont val="Arial"/>
        <family val="2"/>
      </rPr>
      <t>(Angabe Name+Adresse):</t>
    </r>
  </si>
  <si>
    <t>Summe Grundleistung BMT</t>
  </si>
  <si>
    <t>Summe Grundleistungen BMT inkl. Zu-/Abschlag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</si>
</sst>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€ / Std.&quot;"/>
    <numFmt numFmtId="166" formatCode="#,##0.00\ &quot;Punkte&quot;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164" fontId="2" fillId="0" borderId="1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9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" fontId="2" fillId="0" borderId="1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16" fontId="1" fillId="0" borderId="2" xfId="0" applyNumberFormat="1" applyFont="1" applyBorder="1" applyAlignment="1">
      <alignment horizontal="center" vertical="center" wrapText="1"/>
    </xf>
    <xf numFmtId="16" fontId="1" fillId="0" borderId="10" xfId="0" applyNumberFormat="1" applyFont="1" applyBorder="1" applyAlignment="1">
      <alignment horizontal="center" vertical="top" wrapText="1"/>
    </xf>
    <xf numFmtId="16" fontId="1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" fontId="1" fillId="0" borderId="5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9" fontId="2" fillId="0" borderId="3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2" fillId="4" borderId="16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/>
    </xf>
    <xf numFmtId="10" fontId="1" fillId="3" borderId="28" xfId="0" applyNumberFormat="1" applyFont="1" applyFill="1" applyBorder="1" applyAlignment="1" applyProtection="1">
      <alignment horizontal="center" vertical="center"/>
      <protection locked="0"/>
    </xf>
    <xf numFmtId="10" fontId="2" fillId="0" borderId="37" xfId="1" applyNumberFormat="1" applyFont="1" applyFill="1" applyBorder="1" applyAlignment="1" applyProtection="1">
      <alignment horizontal="center" vertical="center"/>
    </xf>
    <xf numFmtId="164" fontId="1" fillId="3" borderId="17" xfId="0" applyNumberFormat="1" applyFont="1" applyFill="1" applyBorder="1" applyAlignment="1" applyProtection="1">
      <alignment vertical="center" wrapText="1"/>
      <protection locked="0"/>
    </xf>
    <xf numFmtId="0" fontId="1" fillId="0" borderId="15" xfId="0" applyFont="1" applyBorder="1" applyAlignment="1">
      <alignment vertical="center"/>
    </xf>
    <xf numFmtId="2" fontId="1" fillId="3" borderId="36" xfId="0" applyNumberFormat="1" applyFont="1" applyFill="1" applyBorder="1" applyAlignment="1" applyProtection="1">
      <alignment horizontal="center" vertical="center"/>
      <protection locked="0"/>
    </xf>
    <xf numFmtId="2" fontId="1" fillId="3" borderId="36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Border="1" applyAlignment="1">
      <alignment vertical="top"/>
    </xf>
    <xf numFmtId="4" fontId="2" fillId="0" borderId="28" xfId="0" applyNumberFormat="1" applyFont="1" applyBorder="1" applyAlignment="1">
      <alignment horizontal="center" vertical="top"/>
    </xf>
    <xf numFmtId="164" fontId="1" fillId="3" borderId="17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3" borderId="32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 applyProtection="1">
      <alignment horizontal="center" vertical="top" wrapText="1"/>
      <protection locked="0"/>
    </xf>
    <xf numFmtId="49" fontId="2" fillId="3" borderId="32" xfId="0" applyNumberFormat="1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5" fontId="1" fillId="3" borderId="8" xfId="0" applyNumberFormat="1" applyFont="1" applyFill="1" applyBorder="1" applyAlignment="1" applyProtection="1">
      <alignment horizontal="center" vertical="center"/>
      <protection locked="0"/>
    </xf>
    <xf numFmtId="165" fontId="1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65" fontId="1" fillId="3" borderId="18" xfId="0" applyNumberFormat="1" applyFont="1" applyFill="1" applyBorder="1" applyAlignment="1" applyProtection="1">
      <alignment horizontal="center" vertical="center"/>
      <protection locked="0"/>
    </xf>
    <xf numFmtId="165" fontId="1" fillId="3" borderId="22" xfId="0" applyNumberFormat="1" applyFont="1" applyFill="1" applyBorder="1" applyAlignment="1" applyProtection="1">
      <alignment horizontal="center" vertical="center"/>
      <protection locked="0"/>
    </xf>
    <xf numFmtId="164" fontId="2" fillId="0" borderId="18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1" fillId="3" borderId="30" xfId="0" applyFont="1" applyFill="1" applyBorder="1" applyAlignment="1" applyProtection="1">
      <alignment horizontal="left" vertical="top" wrapText="1"/>
      <protection locked="0"/>
    </xf>
    <xf numFmtId="0" fontId="1" fillId="3" borderId="38" xfId="0" applyFont="1" applyFill="1" applyBorder="1" applyAlignment="1" applyProtection="1">
      <alignment horizontal="left" vertical="top" wrapText="1"/>
      <protection locked="0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9" xfId="0" applyFont="1" applyFill="1" applyBorder="1" applyAlignment="1" applyProtection="1">
      <alignment horizontal="left" vertical="top" wrapText="1"/>
      <protection locked="0"/>
    </xf>
    <xf numFmtId="166" fontId="5" fillId="0" borderId="35" xfId="0" applyNumberFormat="1" applyFont="1" applyBorder="1" applyAlignment="1">
      <alignment horizontal="center" vertical="center" wrapText="1"/>
    </xf>
    <xf numFmtId="166" fontId="5" fillId="0" borderId="3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" fontId="5" fillId="0" borderId="2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A60D-74D9-4B0A-87DC-5A5534F22721}">
  <dimension ref="A1:F52"/>
  <sheetViews>
    <sheetView tabSelected="1" showRuler="0" topLeftCell="A4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7" customWidth="1"/>
    <col min="2" max="2" width="47.7109375" style="7" customWidth="1"/>
    <col min="3" max="3" width="2.7109375" style="7" customWidth="1"/>
    <col min="4" max="4" width="13.7109375" style="7" customWidth="1"/>
    <col min="5" max="5" width="13.42578125" style="7" customWidth="1"/>
    <col min="6" max="6" width="18.140625" style="7" customWidth="1"/>
    <col min="7" max="16384" width="11.42578125" style="7"/>
  </cols>
  <sheetData>
    <row r="1" spans="1:6" s="3" customFormat="1" ht="30" customHeight="1" x14ac:dyDescent="0.25">
      <c r="A1" s="58" t="s">
        <v>63</v>
      </c>
      <c r="B1" s="58"/>
      <c r="C1" s="58"/>
      <c r="D1" s="58"/>
      <c r="E1" s="57" t="s">
        <v>62</v>
      </c>
      <c r="F1" s="57"/>
    </row>
    <row r="2" spans="1:6" s="4" customFormat="1" ht="6.75" customHeight="1" x14ac:dyDescent="0.2">
      <c r="A2" s="58"/>
      <c r="B2" s="58"/>
      <c r="C2" s="58"/>
      <c r="D2" s="58"/>
      <c r="E2" s="43"/>
      <c r="F2" s="43"/>
    </row>
    <row r="3" spans="1:6" s="4" customFormat="1" ht="24" customHeight="1" thickBot="1" x14ac:dyDescent="0.25">
      <c r="A3" s="23"/>
      <c r="B3" s="23"/>
      <c r="C3" s="61" t="s">
        <v>82</v>
      </c>
      <c r="D3" s="61"/>
      <c r="E3" s="61"/>
      <c r="F3" s="61"/>
    </row>
    <row r="4" spans="1:6" s="5" customFormat="1" ht="41.25" customHeight="1" thickBot="1" x14ac:dyDescent="0.25">
      <c r="A4" s="62" t="s">
        <v>34</v>
      </c>
      <c r="B4" s="63"/>
      <c r="C4" s="64"/>
      <c r="D4" s="65"/>
      <c r="E4" s="65"/>
      <c r="F4" s="66"/>
    </row>
    <row r="5" spans="1:6" s="2" customFormat="1" ht="6" customHeight="1" thickBot="1" x14ac:dyDescent="0.25">
      <c r="A5" s="39"/>
      <c r="B5" s="40"/>
      <c r="C5" s="40"/>
      <c r="D5" s="40"/>
      <c r="E5" s="40"/>
      <c r="F5" s="41"/>
    </row>
    <row r="6" spans="1:6" s="2" customFormat="1" ht="13.5" thickBot="1" x14ac:dyDescent="0.25">
      <c r="A6" s="67" t="s">
        <v>35</v>
      </c>
      <c r="B6" s="68"/>
      <c r="C6" s="68"/>
      <c r="D6" s="68"/>
      <c r="E6" s="68"/>
      <c r="F6" s="69"/>
    </row>
    <row r="7" spans="1:6" s="2" customFormat="1" ht="6" customHeight="1" thickBot="1" x14ac:dyDescent="0.25">
      <c r="A7" s="42"/>
      <c r="B7" s="42"/>
      <c r="C7" s="42"/>
      <c r="D7" s="42"/>
      <c r="E7" s="42"/>
      <c r="F7" s="42"/>
    </row>
    <row r="8" spans="1:6" s="6" customFormat="1" ht="18" customHeight="1" x14ac:dyDescent="0.2">
      <c r="A8" s="17" t="s">
        <v>15</v>
      </c>
      <c r="B8" s="30" t="s">
        <v>40</v>
      </c>
      <c r="C8" s="31"/>
      <c r="D8" s="31"/>
      <c r="E8" s="31"/>
      <c r="F8" s="32"/>
    </row>
    <row r="9" spans="1:6" s="13" customFormat="1" x14ac:dyDescent="0.2">
      <c r="A9" s="26" t="s">
        <v>9</v>
      </c>
      <c r="B9" s="27" t="s">
        <v>64</v>
      </c>
      <c r="C9" s="28"/>
      <c r="D9" s="44"/>
      <c r="E9" s="28"/>
      <c r="F9" s="33"/>
    </row>
    <row r="10" spans="1:6" s="13" customFormat="1" x14ac:dyDescent="0.2">
      <c r="A10" s="18" t="s">
        <v>8</v>
      </c>
      <c r="B10" s="70" t="s">
        <v>0</v>
      </c>
      <c r="C10" s="71"/>
      <c r="D10" s="24" t="s">
        <v>2</v>
      </c>
      <c r="E10" s="45" t="s">
        <v>4</v>
      </c>
      <c r="F10" s="25" t="s">
        <v>1</v>
      </c>
    </row>
    <row r="11" spans="1:6" ht="23.25" customHeight="1" x14ac:dyDescent="0.2">
      <c r="A11" s="21"/>
      <c r="B11" s="72" t="s">
        <v>65</v>
      </c>
      <c r="C11" s="73"/>
      <c r="D11" s="34">
        <v>198814.72</v>
      </c>
      <c r="E11" s="46"/>
      <c r="F11" s="8"/>
    </row>
    <row r="12" spans="1:6" s="2" customFormat="1" ht="19.5" customHeight="1" x14ac:dyDescent="0.2">
      <c r="A12" s="15"/>
      <c r="B12" s="59" t="s">
        <v>41</v>
      </c>
      <c r="C12" s="60"/>
      <c r="D12" s="9">
        <f>ROUND(0.02*D$11,2)</f>
        <v>3976.29</v>
      </c>
      <c r="E12" s="52"/>
      <c r="F12" s="8">
        <f>ROUND($D$12*E12,2)</f>
        <v>0</v>
      </c>
    </row>
    <row r="13" spans="1:6" s="2" customFormat="1" ht="19.5" customHeight="1" x14ac:dyDescent="0.2">
      <c r="A13" s="15"/>
      <c r="B13" s="59" t="s">
        <v>42</v>
      </c>
      <c r="C13" s="60"/>
      <c r="D13" s="9">
        <f>ROUND(0.22*D$11,2)</f>
        <v>43739.24</v>
      </c>
      <c r="E13" s="52"/>
      <c r="F13" s="8">
        <f>ROUND($D$13*E13,2)</f>
        <v>0</v>
      </c>
    </row>
    <row r="14" spans="1:6" s="2" customFormat="1" ht="19.5" customHeight="1" x14ac:dyDescent="0.2">
      <c r="A14" s="15"/>
      <c r="B14" s="59" t="s">
        <v>30</v>
      </c>
      <c r="C14" s="60"/>
      <c r="D14" s="9">
        <f>ROUND(0.07*D$11,2)</f>
        <v>13917.03</v>
      </c>
      <c r="E14" s="52"/>
      <c r="F14" s="8">
        <f>ROUND($D$14*E14,2)</f>
        <v>0</v>
      </c>
    </row>
    <row r="15" spans="1:6" s="2" customFormat="1" ht="19.5" customHeight="1" x14ac:dyDescent="0.2">
      <c r="A15" s="15"/>
      <c r="B15" s="59" t="s">
        <v>43</v>
      </c>
      <c r="C15" s="60"/>
      <c r="D15" s="9">
        <f>ROUND(0.05*D$11,2)</f>
        <v>9940.74</v>
      </c>
      <c r="E15" s="52"/>
      <c r="F15" s="8">
        <f>ROUND($D$15*E15,2)</f>
        <v>0</v>
      </c>
    </row>
    <row r="16" spans="1:6" s="2" customFormat="1" ht="19.5" customHeight="1" x14ac:dyDescent="0.2">
      <c r="A16" s="15"/>
      <c r="B16" s="59" t="s">
        <v>44</v>
      </c>
      <c r="C16" s="60"/>
      <c r="D16" s="9">
        <f>ROUND(0.35*D$11,2)</f>
        <v>69585.149999999994</v>
      </c>
      <c r="E16" s="52"/>
      <c r="F16" s="8">
        <f>ROUND($D$16*E16,2)</f>
        <v>0</v>
      </c>
    </row>
    <row r="17" spans="1:6" s="2" customFormat="1" ht="19.5" customHeight="1" x14ac:dyDescent="0.2">
      <c r="A17" s="15"/>
      <c r="B17" s="59" t="s">
        <v>45</v>
      </c>
      <c r="C17" s="60"/>
      <c r="D17" s="9">
        <f>ROUND(0.01*D$11,2)</f>
        <v>1988.15</v>
      </c>
      <c r="E17" s="52"/>
      <c r="F17" s="8">
        <f>ROUND($D$17*E17,2)</f>
        <v>0</v>
      </c>
    </row>
    <row r="18" spans="1:6" s="2" customFormat="1" x14ac:dyDescent="0.2">
      <c r="A18" s="15"/>
      <c r="B18" s="78" t="s">
        <v>83</v>
      </c>
      <c r="C18" s="79"/>
      <c r="D18" s="34">
        <f>SUM(D12:D17)</f>
        <v>143146.6</v>
      </c>
      <c r="E18" s="47"/>
      <c r="F18" s="1">
        <f>SUM(F12:F17)</f>
        <v>0</v>
      </c>
    </row>
    <row r="19" spans="1:6" s="2" customFormat="1" ht="19.5" customHeight="1" x14ac:dyDescent="0.2">
      <c r="A19" s="15"/>
      <c r="B19" s="74" t="s">
        <v>66</v>
      </c>
      <c r="C19" s="75"/>
      <c r="D19" s="105"/>
      <c r="E19" s="48"/>
      <c r="F19" s="12">
        <f>ROUND(E19*F18,2)</f>
        <v>0</v>
      </c>
    </row>
    <row r="20" spans="1:6" s="2" customFormat="1" x14ac:dyDescent="0.2">
      <c r="A20" s="22"/>
      <c r="B20" s="78" t="s">
        <v>84</v>
      </c>
      <c r="C20" s="79"/>
      <c r="D20" s="79"/>
      <c r="E20" s="51"/>
      <c r="F20" s="1">
        <f>SUM(F18:F19)</f>
        <v>0</v>
      </c>
    </row>
    <row r="21" spans="1:6" s="13" customFormat="1" x14ac:dyDescent="0.2">
      <c r="A21" s="26" t="s">
        <v>10</v>
      </c>
      <c r="B21" s="27" t="s">
        <v>46</v>
      </c>
      <c r="C21" s="28"/>
      <c r="D21" s="28"/>
      <c r="E21" s="28"/>
      <c r="F21" s="33"/>
    </row>
    <row r="22" spans="1:6" s="13" customFormat="1" x14ac:dyDescent="0.2">
      <c r="A22" s="18" t="s">
        <v>8</v>
      </c>
      <c r="B22" s="82" t="s">
        <v>0</v>
      </c>
      <c r="C22" s="83"/>
      <c r="D22" s="106"/>
      <c r="E22" s="45" t="s">
        <v>38</v>
      </c>
      <c r="F22" s="25" t="s">
        <v>37</v>
      </c>
    </row>
    <row r="23" spans="1:6" s="2" customFormat="1" ht="19.5" customHeight="1" x14ac:dyDescent="0.2">
      <c r="A23" s="38" t="s">
        <v>70</v>
      </c>
      <c r="B23" s="74" t="s">
        <v>47</v>
      </c>
      <c r="C23" s="75"/>
      <c r="D23" s="75"/>
      <c r="E23" s="47" t="s">
        <v>39</v>
      </c>
      <c r="F23" s="50"/>
    </row>
    <row r="24" spans="1:6" s="2" customFormat="1" ht="22.5" customHeight="1" x14ac:dyDescent="0.2">
      <c r="A24" s="38" t="s">
        <v>71</v>
      </c>
      <c r="B24" s="74" t="s">
        <v>67</v>
      </c>
      <c r="C24" s="75"/>
      <c r="D24" s="75"/>
      <c r="E24" s="47" t="s">
        <v>39</v>
      </c>
      <c r="F24" s="50"/>
    </row>
    <row r="25" spans="1:6" s="2" customFormat="1" ht="19.5" customHeight="1" x14ac:dyDescent="0.2">
      <c r="A25" s="38" t="s">
        <v>72</v>
      </c>
      <c r="B25" s="74" t="s">
        <v>48</v>
      </c>
      <c r="C25" s="75"/>
      <c r="D25" s="75"/>
      <c r="E25" s="47" t="s">
        <v>39</v>
      </c>
      <c r="F25" s="50"/>
    </row>
    <row r="26" spans="1:6" s="2" customFormat="1" ht="19.5" customHeight="1" x14ac:dyDescent="0.2">
      <c r="A26" s="38" t="s">
        <v>73</v>
      </c>
      <c r="B26" s="74" t="s">
        <v>68</v>
      </c>
      <c r="C26" s="75"/>
      <c r="D26" s="75"/>
      <c r="E26" s="47" t="s">
        <v>39</v>
      </c>
      <c r="F26" s="50"/>
    </row>
    <row r="27" spans="1:6" s="2" customFormat="1" ht="19.5" customHeight="1" x14ac:dyDescent="0.2">
      <c r="A27" s="38" t="s">
        <v>74</v>
      </c>
      <c r="B27" s="74" t="s">
        <v>49</v>
      </c>
      <c r="C27" s="75"/>
      <c r="D27" s="75"/>
      <c r="E27" s="47" t="s">
        <v>39</v>
      </c>
      <c r="F27" s="50"/>
    </row>
    <row r="28" spans="1:6" s="2" customFormat="1" ht="19.5" customHeight="1" x14ac:dyDescent="0.2">
      <c r="A28" s="38" t="s">
        <v>75</v>
      </c>
      <c r="B28" s="74" t="s">
        <v>50</v>
      </c>
      <c r="C28" s="75"/>
      <c r="D28" s="75"/>
      <c r="E28" s="47" t="s">
        <v>39</v>
      </c>
      <c r="F28" s="50"/>
    </row>
    <row r="29" spans="1:6" s="2" customFormat="1" ht="19.5" customHeight="1" x14ac:dyDescent="0.2">
      <c r="A29" s="38" t="s">
        <v>76</v>
      </c>
      <c r="B29" s="74" t="s">
        <v>69</v>
      </c>
      <c r="C29" s="75"/>
      <c r="D29" s="75"/>
      <c r="E29" s="47" t="s">
        <v>39</v>
      </c>
      <c r="F29" s="50"/>
    </row>
    <row r="30" spans="1:6" s="2" customFormat="1" ht="22.5" customHeight="1" x14ac:dyDescent="0.2">
      <c r="A30" s="38" t="s">
        <v>77</v>
      </c>
      <c r="B30" s="74" t="s">
        <v>60</v>
      </c>
      <c r="C30" s="75"/>
      <c r="D30" s="75"/>
      <c r="E30" s="53"/>
      <c r="F30" s="54">
        <f>E30*10</f>
        <v>0</v>
      </c>
    </row>
    <row r="31" spans="1:6" s="2" customFormat="1" ht="19.5" customHeight="1" x14ac:dyDescent="0.2">
      <c r="A31" s="38" t="s">
        <v>78</v>
      </c>
      <c r="B31" s="74" t="s">
        <v>51</v>
      </c>
      <c r="C31" s="75"/>
      <c r="D31" s="75"/>
      <c r="E31" s="55" t="s">
        <v>39</v>
      </c>
      <c r="F31" s="56"/>
    </row>
    <row r="32" spans="1:6" s="2" customFormat="1" ht="19.5" customHeight="1" x14ac:dyDescent="0.2">
      <c r="A32" s="38" t="s">
        <v>79</v>
      </c>
      <c r="B32" s="74" t="s">
        <v>52</v>
      </c>
      <c r="C32" s="75"/>
      <c r="D32" s="75"/>
      <c r="E32" s="55" t="s">
        <v>39</v>
      </c>
      <c r="F32" s="56"/>
    </row>
    <row r="33" spans="1:6" s="2" customFormat="1" ht="22.5" customHeight="1" x14ac:dyDescent="0.2">
      <c r="A33" s="38" t="s">
        <v>80</v>
      </c>
      <c r="B33" s="74" t="s">
        <v>61</v>
      </c>
      <c r="C33" s="75"/>
      <c r="D33" s="75"/>
      <c r="E33" s="53"/>
      <c r="F33" s="54">
        <f>E33*50</f>
        <v>0</v>
      </c>
    </row>
    <row r="34" spans="1:6" s="2" customFormat="1" ht="19.5" customHeight="1" x14ac:dyDescent="0.2">
      <c r="A34" s="38" t="s">
        <v>81</v>
      </c>
      <c r="B34" s="74" t="s">
        <v>53</v>
      </c>
      <c r="C34" s="75"/>
      <c r="D34" s="75"/>
      <c r="E34" s="47" t="s">
        <v>39</v>
      </c>
      <c r="F34" s="50"/>
    </row>
    <row r="35" spans="1:6" s="2" customFormat="1" ht="13.5" thickBot="1" x14ac:dyDescent="0.25">
      <c r="A35" s="37"/>
      <c r="B35" s="76" t="s">
        <v>23</v>
      </c>
      <c r="C35" s="77"/>
      <c r="D35" s="77"/>
      <c r="E35" s="89">
        <f>SUM(F23:F34)</f>
        <v>0</v>
      </c>
      <c r="F35" s="90"/>
    </row>
    <row r="36" spans="1:6" s="6" customFormat="1" ht="18" customHeight="1" x14ac:dyDescent="0.2">
      <c r="A36" s="17" t="s">
        <v>16</v>
      </c>
      <c r="B36" s="30" t="s">
        <v>54</v>
      </c>
      <c r="C36" s="31"/>
      <c r="D36" s="31"/>
      <c r="E36" s="31"/>
      <c r="F36" s="32"/>
    </row>
    <row r="37" spans="1:6" s="13" customFormat="1" x14ac:dyDescent="0.2">
      <c r="A37" s="18" t="s">
        <v>8</v>
      </c>
      <c r="B37" s="82" t="s">
        <v>29</v>
      </c>
      <c r="C37" s="83"/>
      <c r="D37" s="19"/>
      <c r="E37" s="82" t="s">
        <v>28</v>
      </c>
      <c r="F37" s="84"/>
    </row>
    <row r="38" spans="1:6" s="2" customFormat="1" ht="20.100000000000001" customHeight="1" x14ac:dyDescent="0.2">
      <c r="A38" s="20" t="s">
        <v>11</v>
      </c>
      <c r="B38" s="74" t="s">
        <v>31</v>
      </c>
      <c r="C38" s="75"/>
      <c r="D38" s="75"/>
      <c r="E38" s="80"/>
      <c r="F38" s="81"/>
    </row>
    <row r="39" spans="1:6" s="2" customFormat="1" ht="20.100000000000001" customHeight="1" x14ac:dyDescent="0.2">
      <c r="A39" s="20" t="s">
        <v>12</v>
      </c>
      <c r="B39" s="74" t="s">
        <v>32</v>
      </c>
      <c r="C39" s="75"/>
      <c r="D39" s="75"/>
      <c r="E39" s="80"/>
      <c r="F39" s="81"/>
    </row>
    <row r="40" spans="1:6" s="2" customFormat="1" ht="20.100000000000001" customHeight="1" thickBot="1" x14ac:dyDescent="0.25">
      <c r="A40" s="16" t="s">
        <v>18</v>
      </c>
      <c r="B40" s="85" t="s">
        <v>25</v>
      </c>
      <c r="C40" s="86"/>
      <c r="D40" s="86"/>
      <c r="E40" s="87"/>
      <c r="F40" s="88"/>
    </row>
    <row r="41" spans="1:6" s="6" customFormat="1" ht="18" customHeight="1" x14ac:dyDescent="0.2">
      <c r="A41" s="17" t="s">
        <v>17</v>
      </c>
      <c r="B41" s="30" t="s">
        <v>24</v>
      </c>
      <c r="C41" s="31"/>
      <c r="D41" s="31"/>
      <c r="E41" s="31"/>
      <c r="F41" s="32"/>
    </row>
    <row r="42" spans="1:6" s="2" customFormat="1" ht="20.100000000000001" customHeight="1" x14ac:dyDescent="0.2">
      <c r="A42" s="22" t="s">
        <v>13</v>
      </c>
      <c r="B42" s="78" t="s">
        <v>55</v>
      </c>
      <c r="C42" s="79"/>
      <c r="D42" s="79"/>
      <c r="E42" s="47" t="s">
        <v>5</v>
      </c>
      <c r="F42" s="29">
        <f>F20</f>
        <v>0</v>
      </c>
    </row>
    <row r="43" spans="1:6" s="2" customFormat="1" ht="20.100000000000001" customHeight="1" x14ac:dyDescent="0.2">
      <c r="A43" s="22" t="s">
        <v>14</v>
      </c>
      <c r="B43" s="78" t="s">
        <v>56</v>
      </c>
      <c r="C43" s="79"/>
      <c r="D43" s="79"/>
      <c r="E43" s="47" t="s">
        <v>5</v>
      </c>
      <c r="F43" s="11">
        <f>E35</f>
        <v>0</v>
      </c>
    </row>
    <row r="44" spans="1:6" s="2" customFormat="1" ht="20.100000000000001" customHeight="1" x14ac:dyDescent="0.2">
      <c r="A44" s="22" t="s">
        <v>19</v>
      </c>
      <c r="B44" s="78" t="s">
        <v>57</v>
      </c>
      <c r="C44" s="79"/>
      <c r="D44" s="79"/>
      <c r="E44" s="47" t="s">
        <v>5</v>
      </c>
      <c r="F44" s="11">
        <f>SUM(F42:F43)</f>
        <v>0</v>
      </c>
    </row>
    <row r="45" spans="1:6" s="2" customFormat="1" ht="20.100000000000001" customHeight="1" x14ac:dyDescent="0.2">
      <c r="A45" s="14" t="s">
        <v>20</v>
      </c>
      <c r="B45" s="74" t="s">
        <v>58</v>
      </c>
      <c r="C45" s="75"/>
      <c r="D45" s="75"/>
      <c r="E45" s="48"/>
      <c r="F45" s="12">
        <f>ROUND(E45*F44,2)</f>
        <v>0</v>
      </c>
    </row>
    <row r="46" spans="1:6" s="2" customFormat="1" ht="20.100000000000001" customHeight="1" x14ac:dyDescent="0.2">
      <c r="A46" s="20" t="s">
        <v>21</v>
      </c>
      <c r="B46" s="78" t="s">
        <v>7</v>
      </c>
      <c r="C46" s="79"/>
      <c r="D46" s="79"/>
      <c r="E46" s="47" t="s">
        <v>5</v>
      </c>
      <c r="F46" s="1">
        <f>F44+F45</f>
        <v>0</v>
      </c>
    </row>
    <row r="47" spans="1:6" s="2" customFormat="1" ht="20.100000000000001" customHeight="1" x14ac:dyDescent="0.2">
      <c r="A47" s="20" t="s">
        <v>26</v>
      </c>
      <c r="B47" s="78" t="s">
        <v>3</v>
      </c>
      <c r="C47" s="79"/>
      <c r="D47" s="79"/>
      <c r="E47" s="49">
        <v>0.19</v>
      </c>
      <c r="F47" s="11">
        <f>ROUND(E47*F46,2)</f>
        <v>0</v>
      </c>
    </row>
    <row r="48" spans="1:6" s="103" customFormat="1" ht="20.100000000000001" customHeight="1" thickBot="1" x14ac:dyDescent="0.25">
      <c r="A48" s="104" t="s">
        <v>59</v>
      </c>
      <c r="B48" s="99" t="s">
        <v>7</v>
      </c>
      <c r="C48" s="100"/>
      <c r="D48" s="100"/>
      <c r="E48" s="101" t="s">
        <v>6</v>
      </c>
      <c r="F48" s="102">
        <f>F46+F47</f>
        <v>0</v>
      </c>
    </row>
    <row r="49" spans="1:6" s="10" customFormat="1" ht="21.75" hidden="1" customHeight="1" thickBot="1" x14ac:dyDescent="0.25">
      <c r="A49" s="15" t="s">
        <v>33</v>
      </c>
      <c r="B49" s="35" t="s">
        <v>27</v>
      </c>
      <c r="C49" s="36"/>
      <c r="D49" s="36"/>
      <c r="E49" s="97" t="e">
        <f>$F$48*125/F48</f>
        <v>#DIV/0!</v>
      </c>
      <c r="F49" s="98"/>
    </row>
    <row r="50" spans="1:6" s="6" customFormat="1" ht="18" customHeight="1" x14ac:dyDescent="0.2">
      <c r="A50" s="17" t="s">
        <v>22</v>
      </c>
      <c r="B50" s="30" t="s">
        <v>36</v>
      </c>
      <c r="C50" s="31"/>
      <c r="D50" s="31"/>
      <c r="E50" s="31"/>
      <c r="F50" s="32"/>
    </row>
    <row r="51" spans="1:6" ht="367.5" customHeight="1" x14ac:dyDescent="0.2">
      <c r="A51" s="91"/>
      <c r="B51" s="92"/>
      <c r="C51" s="92"/>
      <c r="D51" s="92"/>
      <c r="E51" s="92"/>
      <c r="F51" s="93"/>
    </row>
    <row r="52" spans="1:6" ht="367.5" customHeight="1" thickBot="1" x14ac:dyDescent="0.25">
      <c r="A52" s="94"/>
      <c r="B52" s="95"/>
      <c r="C52" s="95"/>
      <c r="D52" s="95"/>
      <c r="E52" s="95"/>
      <c r="F52" s="96"/>
    </row>
  </sheetData>
  <sheetProtection algorithmName="SHA-512" hashValue="1wX8MXHuRJNtjog4Ennm0WadHaDRSHzEevkejLgjsIeo39/46YrAYJFadGHFIQLY0kiVQMMJ0UeUWrDaoUT8KA==" saltValue="lFNJyQkFQ6KCxCUVx+cpZg==" spinCount="100000" sheet="1" selectLockedCells="1"/>
  <mergeCells count="49">
    <mergeCell ref="B19:D19"/>
    <mergeCell ref="B22:D22"/>
    <mergeCell ref="A51:F52"/>
    <mergeCell ref="B33:D33"/>
    <mergeCell ref="B24:D24"/>
    <mergeCell ref="B25:D25"/>
    <mergeCell ref="B26:D26"/>
    <mergeCell ref="B39:D39"/>
    <mergeCell ref="E39:F39"/>
    <mergeCell ref="E35:F35"/>
    <mergeCell ref="B31:D31"/>
    <mergeCell ref="B32:D32"/>
    <mergeCell ref="B34:D34"/>
    <mergeCell ref="B27:D27"/>
    <mergeCell ref="B46:D46"/>
    <mergeCell ref="B47:D47"/>
    <mergeCell ref="B48:D48"/>
    <mergeCell ref="E49:F49"/>
    <mergeCell ref="B45:D45"/>
    <mergeCell ref="B38:D38"/>
    <mergeCell ref="E38:F38"/>
    <mergeCell ref="B37:C37"/>
    <mergeCell ref="E37:F37"/>
    <mergeCell ref="B42:D42"/>
    <mergeCell ref="B40:D40"/>
    <mergeCell ref="E40:F40"/>
    <mergeCell ref="B43:D43"/>
    <mergeCell ref="B44:D44"/>
    <mergeCell ref="B23:D23"/>
    <mergeCell ref="B35:D35"/>
    <mergeCell ref="B20:D20"/>
    <mergeCell ref="B30:D30"/>
    <mergeCell ref="B18:C18"/>
    <mergeCell ref="B28:D28"/>
    <mergeCell ref="B29:D29"/>
    <mergeCell ref="B15:C15"/>
    <mergeCell ref="B16:C16"/>
    <mergeCell ref="B17:C17"/>
    <mergeCell ref="A1:D2"/>
    <mergeCell ref="C3:F3"/>
    <mergeCell ref="A4:B4"/>
    <mergeCell ref="C4:F4"/>
    <mergeCell ref="A6:F6"/>
    <mergeCell ref="E1:F1"/>
    <mergeCell ref="B10:C10"/>
    <mergeCell ref="B11:C11"/>
    <mergeCell ref="B12:C12"/>
    <mergeCell ref="B13:C13"/>
    <mergeCell ref="B14:C14"/>
  </mergeCells>
  <phoneticPr fontId="8" type="noConversion"/>
  <printOptions horizontalCentered="1"/>
  <pageMargins left="0.15748031496062992" right="0.15748031496062992" top="0.39370078740157483" bottom="0.47244094488188981" header="0.23622047244094491" footer="0.15748031496062992"/>
  <pageSetup paperSize="9" scale="90" fitToHeight="0" orientation="portrait" copies="4" r:id="rId1"/>
  <headerFooter alignWithMargins="0">
    <oddFooter>&amp;L&amp;8&lt;&amp;F&gt;&amp;R Seite &amp;P von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</vt:lpstr>
      <vt:lpstr>Tabelle!Druckbereich</vt:lpstr>
      <vt:lpstr>Tabelle!Drucktitel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2024-06-10T14:43:48Z</cp:lastPrinted>
  <dcterms:created xsi:type="dcterms:W3CDTF">2011-08-17T11:10:42Z</dcterms:created>
  <dcterms:modified xsi:type="dcterms:W3CDTF">2024-06-10T14:44:45Z</dcterms:modified>
</cp:coreProperties>
</file>