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-PROJEKTE SCHUBERT HORST\2392 VgV Waldbühne Jonsdorf\05-2_Offene Verfahren\V6_OPL_IB-VA\V6-2_Bekanntmachung\3_Anlagen-final\5. Nachlieferung\"/>
    </mc:Choice>
  </mc:AlternateContent>
  <xr:revisionPtr revIDLastSave="0" documentId="13_ncr:1_{4B840357-4A47-4CE6-8346-5B9F73FE233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Honorar IB-VA" sheetId="1" r:id="rId1"/>
  </sheets>
  <definedNames>
    <definedName name="_xlnm.Print_Area" localSheetId="0">'Honorar IB-VA'!$A$1:$H$258</definedName>
    <definedName name="_xlnm.Print_Titles" localSheetId="0">'Honorar IB-VA'!$1:$1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2" i="1" l="1"/>
  <c r="G176" i="1"/>
  <c r="G130" i="1"/>
  <c r="G84" i="1"/>
  <c r="G38" i="1"/>
  <c r="G193" i="1"/>
  <c r="G147" i="1"/>
  <c r="G101" i="1"/>
  <c r="G55" i="1"/>
  <c r="G236" i="1" l="1"/>
  <c r="G233" i="1"/>
  <c r="G230" i="1"/>
  <c r="G190" i="1"/>
  <c r="G187" i="1"/>
  <c r="G184" i="1"/>
  <c r="G144" i="1"/>
  <c r="G141" i="1"/>
  <c r="G138" i="1"/>
  <c r="G98" i="1"/>
  <c r="G95" i="1"/>
  <c r="G92" i="1"/>
  <c r="G100" i="1" s="1"/>
  <c r="G224" i="1"/>
  <c r="G207" i="1"/>
  <c r="G132" i="1"/>
  <c r="G115" i="1"/>
  <c r="G52" i="1"/>
  <c r="G49" i="1"/>
  <c r="G46" i="1"/>
  <c r="G192" i="1" l="1"/>
  <c r="G238" i="1"/>
  <c r="G194" i="1"/>
  <c r="G195" i="1" s="1"/>
  <c r="G146" i="1"/>
  <c r="G148" i="1" s="1"/>
  <c r="G149" i="1" s="1"/>
  <c r="G210" i="1"/>
  <c r="G212" i="1" s="1"/>
  <c r="G118" i="1"/>
  <c r="G120" i="1" s="1"/>
  <c r="G54" i="1"/>
  <c r="G239" i="1" l="1"/>
  <c r="G250" i="1" s="1"/>
  <c r="G249" i="1"/>
  <c r="G214" i="1"/>
  <c r="G226" i="1" s="1"/>
  <c r="G122" i="1"/>
  <c r="G40" i="1"/>
  <c r="G178" i="1"/>
  <c r="G161" i="1"/>
  <c r="G69" i="1"/>
  <c r="G240" i="1" l="1"/>
  <c r="G241" i="1" s="1"/>
  <c r="G134" i="1"/>
  <c r="G164" i="1"/>
  <c r="G166" i="1" s="1"/>
  <c r="G72" i="1"/>
  <c r="G74" i="1" s="1"/>
  <c r="G23" i="1"/>
  <c r="G102" i="1" l="1"/>
  <c r="G103" i="1" s="1"/>
  <c r="G76" i="1"/>
  <c r="G168" i="1"/>
  <c r="G26" i="1"/>
  <c r="G28" i="1" s="1"/>
  <c r="G251" i="1" l="1"/>
  <c r="G180" i="1"/>
  <c r="G252" i="1" l="1"/>
  <c r="G30" i="1"/>
  <c r="G42" i="1" s="1"/>
  <c r="G86" i="1"/>
  <c r="G88" i="1" s="1"/>
  <c r="G245" i="1" l="1"/>
  <c r="G246" i="1" s="1"/>
  <c r="G247" i="1" s="1"/>
  <c r="G56" i="1" l="1"/>
  <c r="G57" i="1" s="1"/>
</calcChain>
</file>

<file path=xl/sharedStrings.xml><?xml version="1.0" encoding="utf-8"?>
<sst xmlns="http://schemas.openxmlformats.org/spreadsheetml/2006/main" count="311" uniqueCount="55">
  <si>
    <t>Bieter:</t>
  </si>
  <si>
    <t>Honorarsatz:</t>
  </si>
  <si>
    <t>v.H.</t>
  </si>
  <si>
    <t>Besondere Leistungen:</t>
  </si>
  <si>
    <t>€/h</t>
  </si>
  <si>
    <t>€</t>
  </si>
  <si>
    <t>Ort, Datum</t>
  </si>
  <si>
    <t xml:space="preserve"> Unterschrift des Vertretungsberechtigten in Textform</t>
  </si>
  <si>
    <t>Honorarzone Grundleistungen:</t>
  </si>
  <si>
    <t>Nebenkostenpauschale Grundleistungen:</t>
  </si>
  <si>
    <t>Nebenkostenpauschale Besondere Leistungen:</t>
  </si>
  <si>
    <t>geschätzte anrechenbare Kosten (netto):</t>
  </si>
  <si>
    <t>Honorarsumme BL netto ohne NK:</t>
  </si>
  <si>
    <t>Nebenkosten GL in €:</t>
  </si>
  <si>
    <t>Nebenkosten BL in €:</t>
  </si>
  <si>
    <t>zzgl. Mehrwertsteuer 19%</t>
  </si>
  <si>
    <t>Hinweis zum Ausfüllen des Honorarformblattes: Der Bieter muss alle grün hinterlegten Felder ausfüllen.
Es sind alle Leistungen anzubieten.</t>
  </si>
  <si>
    <t>Es ist auch dann erforderlich, Eintragungen vorzunehmen, wenn Sie eine Leistung mit Null Euro bzw. Null % anbieten möchten.</t>
  </si>
  <si>
    <r>
      <t xml:space="preserve">pauschaler </t>
    </r>
    <r>
      <rPr>
        <b/>
        <sz val="11"/>
        <color theme="1"/>
        <rFont val="Arial Narrow"/>
        <family val="2"/>
      </rPr>
      <t>Zu-/ Abschlag</t>
    </r>
    <r>
      <rPr>
        <sz val="11"/>
        <color theme="1"/>
        <rFont val="Arial Narrow"/>
        <family val="2"/>
      </rPr>
      <t xml:space="preserve"> auf das ermittelte Honorar für Grundleistungen</t>
    </r>
  </si>
  <si>
    <t>Honorarsumme GL netto ohne Zu-/Abschlag</t>
  </si>
  <si>
    <t>psch.</t>
  </si>
  <si>
    <t>Honorarsumme GL netto ohne NK:</t>
  </si>
  <si>
    <t>1) Auftragnehmer (Ansatz 15 h)</t>
  </si>
  <si>
    <t>2) Mitarbeiter (Dipl.-Ing. / M.sc.) (Ansatz 20 h)</t>
  </si>
  <si>
    <t>3) technische Zeichner und sonstige Mitarbeiter (Ansatz 30 h)</t>
  </si>
  <si>
    <t>Honorarsumme GL + BL netto inkl. NK:</t>
  </si>
  <si>
    <r>
      <t xml:space="preserve">zzgl. NK </t>
    </r>
    <r>
      <rPr>
        <sz val="11"/>
        <rFont val="Arial Narrow"/>
        <family val="2"/>
      </rPr>
      <t>(NK aus GL)</t>
    </r>
    <r>
      <rPr>
        <b/>
        <sz val="11"/>
        <rFont val="Arial Narrow"/>
        <family val="2"/>
      </rPr>
      <t xml:space="preserve"> </t>
    </r>
  </si>
  <si>
    <t>Basishonorarsatz</t>
  </si>
  <si>
    <t>1) Prüfen und Werten von Nebenangeboten</t>
  </si>
  <si>
    <t>II</t>
  </si>
  <si>
    <t>III</t>
  </si>
  <si>
    <t>*LPH 7, Wichtung 3% statt 4%, von Leistungsphase 7 die Teile b), c), e), Erstellen der Vergabevorschläge und g) gemäß Anlage 12 zur HOAI, siehe Vertragsmuster</t>
  </si>
  <si>
    <t>2)Prüfen von Nachträgen</t>
  </si>
  <si>
    <t>3) Örtliche Bauüberwachung</t>
  </si>
  <si>
    <t>Grundhonorar netto, 100% gemäß § 47 HOAI 2021:</t>
  </si>
  <si>
    <t>*LPH 7, Wichtung 3% statt 4%, von Leistungsphase 7 die Teile b), c), e), Erstellen der Vergabevorschläge und g) gemäß Anlage 13 zur HOAI, siehe Vertragsmuster</t>
  </si>
  <si>
    <t>Grundhonorar netto, 100% gemäß § 43 HOAI 2021:</t>
  </si>
  <si>
    <t>beabsichtigter Leistungsumfang (3-8)*</t>
  </si>
  <si>
    <t>pauschal je Stück</t>
  </si>
  <si>
    <t>Stundenleistungen netto</t>
  </si>
  <si>
    <t>Stundenleistungen brutto</t>
  </si>
  <si>
    <t>Grundleistungen</t>
  </si>
  <si>
    <t xml:space="preserve"> Objektplanung Ingenieurbauwerke Löschwasseranlage - Honorarzone II </t>
  </si>
  <si>
    <t xml:space="preserve"> Objektplanung Ingenieurbauwerke Regenrückhaltebecken - Honorarzone III </t>
  </si>
  <si>
    <t xml:space="preserve"> Objektplanung Ingenieurbauwerke Medienerschließung - Honorarzone III </t>
  </si>
  <si>
    <t xml:space="preserve"> Fachplanung Verkehrsanlagen - Honorarzone II</t>
  </si>
  <si>
    <t xml:space="preserve"> Fachplanung Verkehrsanlagen Parkplatzerweiterung - Honorarzone II</t>
  </si>
  <si>
    <t>Stundensätze (netto):</t>
  </si>
  <si>
    <t>Stand: evergabe - 5. Nachlieferung 28.05.2024 - Anpassung siehe Beantwortung Rückfragen und angepasste Vergabeunterlage Pkt. 3.3.1</t>
  </si>
  <si>
    <t>Summe Stundenleistungen netto</t>
  </si>
  <si>
    <t>Summe Stundenleistungen, Ansatz für Wertungssumme brutto</t>
  </si>
  <si>
    <t>Honorarsumme GL + BL  inkl. NK netto</t>
  </si>
  <si>
    <t>Honorarsumme GL + BL  inkl. NK, Ansatz für Wertungssumme brutto</t>
  </si>
  <si>
    <t>Angebotssumme Gesamt</t>
  </si>
  <si>
    <r>
      <t xml:space="preserve">zzgl. Summe NK </t>
    </r>
    <r>
      <rPr>
        <sz val="11"/>
        <rFont val="Arial Narrow"/>
        <family val="2"/>
      </rPr>
      <t>(NK aus GL)</t>
    </r>
    <r>
      <rPr>
        <b/>
        <sz val="11"/>
        <rFont val="Arial Narrow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</si>
</sst>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000000"/>
      <name val="Calibri"/>
      <family val="2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indexed="8"/>
      <name val="Arial Narrow"/>
      <family val="2"/>
    </font>
    <font>
      <b/>
      <u/>
      <sz val="12"/>
      <color theme="3" tint="0.3999755851924192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11"/>
      <name val="Arial Narrow"/>
      <family val="2"/>
    </font>
    <font>
      <i/>
      <sz val="11"/>
      <color theme="0" tint="-0.14999847407452621"/>
      <name val="Arial Narrow"/>
      <family val="2"/>
    </font>
    <font>
      <b/>
      <sz val="11"/>
      <name val="Arial Narrow"/>
      <family val="2"/>
    </font>
    <font>
      <sz val="12"/>
      <color theme="0" tint="-0.14999847407452621"/>
      <name val="Arial Narrow"/>
      <family val="2"/>
    </font>
    <font>
      <i/>
      <sz val="10"/>
      <color theme="1"/>
      <name val="Arial Narrow"/>
      <family val="2"/>
    </font>
    <font>
      <i/>
      <sz val="10"/>
      <color theme="1"/>
      <name val="Calibri"/>
      <family val="2"/>
      <scheme val="minor"/>
    </font>
    <font>
      <b/>
      <sz val="12"/>
      <color theme="3" tint="0.39997558519241921"/>
      <name val="Arial Narrow"/>
      <family val="2"/>
    </font>
    <font>
      <b/>
      <sz val="11"/>
      <color rgb="FF0070C0"/>
      <name val="Arial Narrow"/>
      <family val="2"/>
    </font>
    <font>
      <b/>
      <i/>
      <sz val="12"/>
      <color theme="1"/>
      <name val="Arial Narrow"/>
      <family val="2"/>
    </font>
    <font>
      <b/>
      <i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81">
    <xf numFmtId="0" fontId="0" fillId="0" borderId="0" xfId="0"/>
    <xf numFmtId="49" fontId="7" fillId="0" borderId="0" xfId="1" applyNumberFormat="1" applyFont="1" applyAlignment="1">
      <alignment vertical="top"/>
    </xf>
    <xf numFmtId="0" fontId="4" fillId="0" borderId="0" xfId="0" applyFont="1"/>
    <xf numFmtId="0" fontId="5" fillId="0" borderId="0" xfId="0" applyFont="1"/>
    <xf numFmtId="0" fontId="4" fillId="0" borderId="0" xfId="0" applyFont="1" applyProtection="1">
      <protection locked="0"/>
    </xf>
    <xf numFmtId="0" fontId="8" fillId="0" borderId="0" xfId="0" applyFont="1"/>
    <xf numFmtId="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14" xfId="0" applyFont="1" applyBorder="1" applyProtection="1">
      <protection locked="0"/>
    </xf>
    <xf numFmtId="165" fontId="9" fillId="0" borderId="0" xfId="0" applyNumberFormat="1" applyFont="1"/>
    <xf numFmtId="0" fontId="3" fillId="0" borderId="0" xfId="0" applyFont="1"/>
    <xf numFmtId="0" fontId="11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2" fillId="0" borderId="15" xfId="0" applyFont="1" applyBorder="1"/>
    <xf numFmtId="0" fontId="13" fillId="0" borderId="16" xfId="0" applyFont="1" applyBorder="1"/>
    <xf numFmtId="0" fontId="13" fillId="0" borderId="0" xfId="0" applyFont="1"/>
    <xf numFmtId="0" fontId="12" fillId="0" borderId="17" xfId="0" applyFont="1" applyBorder="1"/>
    <xf numFmtId="0" fontId="12" fillId="0" borderId="18" xfId="0" applyFont="1" applyBorder="1"/>
    <xf numFmtId="0" fontId="13" fillId="0" borderId="19" xfId="0" applyFont="1" applyBorder="1"/>
    <xf numFmtId="0" fontId="2" fillId="0" borderId="0" xfId="0" applyFont="1"/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1" fillId="0" borderId="0" xfId="0" applyFont="1"/>
    <xf numFmtId="165" fontId="16" fillId="0" borderId="0" xfId="0" applyNumberFormat="1" applyFont="1"/>
    <xf numFmtId="0" fontId="17" fillId="0" borderId="0" xfId="0" applyFont="1"/>
    <xf numFmtId="165" fontId="18" fillId="0" borderId="0" xfId="0" applyNumberFormat="1" applyFont="1"/>
    <xf numFmtId="0" fontId="16" fillId="0" borderId="0" xfId="0" applyFont="1"/>
    <xf numFmtId="165" fontId="9" fillId="0" borderId="1" xfId="0" applyNumberFormat="1" applyFont="1" applyBorder="1"/>
    <xf numFmtId="4" fontId="4" fillId="0" borderId="1" xfId="0" applyNumberFormat="1" applyFont="1" applyBorder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 applyProtection="1">
      <alignment horizontal="center"/>
      <protection locked="0"/>
    </xf>
    <xf numFmtId="165" fontId="9" fillId="0" borderId="1" xfId="0" applyNumberFormat="1" applyFont="1" applyBorder="1" applyAlignment="1">
      <alignment horizontal="right"/>
    </xf>
    <xf numFmtId="0" fontId="12" fillId="0" borderId="0" xfId="0" applyFont="1"/>
    <xf numFmtId="165" fontId="14" fillId="0" borderId="0" xfId="0" applyNumberFormat="1" applyFont="1"/>
    <xf numFmtId="0" fontId="1" fillId="0" borderId="0" xfId="0" applyFont="1" applyAlignment="1">
      <alignment horizontal="right"/>
    </xf>
    <xf numFmtId="0" fontId="4" fillId="0" borderId="23" xfId="0" applyFont="1" applyBorder="1"/>
    <xf numFmtId="0" fontId="0" fillId="0" borderId="0" xfId="0" applyAlignment="1">
      <alignment wrapText="1"/>
    </xf>
    <xf numFmtId="0" fontId="21" fillId="0" borderId="0" xfId="0" applyFont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49" fontId="22" fillId="0" borderId="0" xfId="1" applyNumberFormat="1" applyFont="1" applyAlignment="1">
      <alignment vertical="top" wrapText="1"/>
    </xf>
    <xf numFmtId="0" fontId="0" fillId="0" borderId="0" xfId="0" applyAlignment="1">
      <alignment wrapText="1"/>
    </xf>
    <xf numFmtId="49" fontId="10" fillId="0" borderId="0" xfId="1" applyNumberFormat="1" applyFont="1" applyAlignment="1">
      <alignment horizontal="left" vertical="top" wrapText="1"/>
    </xf>
    <xf numFmtId="49" fontId="10" fillId="0" borderId="0" xfId="1" applyNumberFormat="1" applyFont="1" applyAlignment="1">
      <alignment horizontal="left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left" wrapText="1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0" fontId="4" fillId="2" borderId="12" xfId="0" applyFont="1" applyFill="1" applyBorder="1" applyAlignment="1" applyProtection="1">
      <alignment horizontal="left" wrapText="1"/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0" fontId="13" fillId="0" borderId="0" xfId="0" applyFont="1" applyBorder="1"/>
    <xf numFmtId="0" fontId="8" fillId="0" borderId="15" xfId="0" applyFont="1" applyBorder="1"/>
    <xf numFmtId="0" fontId="4" fillId="0" borderId="16" xfId="0" applyFont="1" applyBorder="1"/>
    <xf numFmtId="0" fontId="4" fillId="0" borderId="24" xfId="0" applyFont="1" applyBorder="1"/>
    <xf numFmtId="165" fontId="9" fillId="0" borderId="25" xfId="0" applyNumberFormat="1" applyFont="1" applyBorder="1"/>
    <xf numFmtId="0" fontId="17" fillId="0" borderId="17" xfId="0" applyFont="1" applyBorder="1"/>
    <xf numFmtId="0" fontId="4" fillId="0" borderId="0" xfId="0" applyFont="1" applyBorder="1"/>
    <xf numFmtId="165" fontId="9" fillId="0" borderId="26" xfId="0" applyNumberFormat="1" applyFont="1" applyBorder="1"/>
    <xf numFmtId="0" fontId="8" fillId="0" borderId="17" xfId="0" applyFont="1" applyBorder="1"/>
    <xf numFmtId="0" fontId="8" fillId="0" borderId="18" xfId="0" applyFont="1" applyBorder="1"/>
    <xf numFmtId="0" fontId="4" fillId="0" borderId="19" xfId="0" applyFont="1" applyBorder="1"/>
    <xf numFmtId="0" fontId="4" fillId="0" borderId="27" xfId="0" applyFont="1" applyBorder="1"/>
    <xf numFmtId="165" fontId="9" fillId="0" borderId="0" xfId="0" applyNumberFormat="1" applyFont="1" applyBorder="1"/>
    <xf numFmtId="0" fontId="21" fillId="0" borderId="29" xfId="0" applyFont="1" applyBorder="1" applyAlignment="1">
      <alignment vertical="center"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165" fontId="14" fillId="0" borderId="25" xfId="0" applyNumberFormat="1" applyFont="1" applyBorder="1"/>
    <xf numFmtId="165" fontId="14" fillId="0" borderId="26" xfId="0" applyNumberFormat="1" applyFont="1" applyBorder="1"/>
    <xf numFmtId="165" fontId="23" fillId="0" borderId="28" xfId="0" applyNumberFormat="1" applyFont="1" applyBorder="1"/>
    <xf numFmtId="165" fontId="24" fillId="0" borderId="28" xfId="0" applyNumberFormat="1" applyFont="1" applyBorder="1"/>
  </cellXfs>
  <cellStyles count="3">
    <cellStyle name="Dezimal 2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8"/>
  <sheetViews>
    <sheetView tabSelected="1" topLeftCell="A235" zoomScaleNormal="100" zoomScaleSheetLayoutView="100" workbookViewId="0">
      <selection activeCell="C257" sqref="C257:H257"/>
    </sheetView>
  </sheetViews>
  <sheetFormatPr baseColWidth="10" defaultRowHeight="16.5" x14ac:dyDescent="0.3"/>
  <cols>
    <col min="1" max="1" width="16.28515625" style="2" customWidth="1"/>
    <col min="2" max="2" width="3.140625" style="2" customWidth="1"/>
    <col min="3" max="3" width="21" style="2" bestFit="1" customWidth="1"/>
    <col min="4" max="4" width="1.42578125" style="2" customWidth="1"/>
    <col min="5" max="5" width="27.140625" style="2" customWidth="1"/>
    <col min="6" max="6" width="5.28515625" style="2" bestFit="1" customWidth="1"/>
    <col min="7" max="7" width="15.5703125" style="2" bestFit="1" customWidth="1"/>
    <col min="8" max="8" width="3.85546875" style="2" bestFit="1" customWidth="1"/>
    <col min="9" max="9" width="12.5703125" style="2" bestFit="1" customWidth="1"/>
    <col min="10" max="10" width="12.5703125" style="2" customWidth="1"/>
    <col min="11" max="16384" width="11.42578125" style="2"/>
  </cols>
  <sheetData>
    <row r="1" spans="1:10" ht="46.5" customHeight="1" x14ac:dyDescent="0.3">
      <c r="A1" s="1"/>
      <c r="B1" s="1"/>
      <c r="C1" s="1"/>
      <c r="D1" s="1"/>
      <c r="E1" s="1"/>
      <c r="F1" s="1"/>
    </row>
    <row r="2" spans="1:10" ht="46.5" customHeight="1" x14ac:dyDescent="0.3">
      <c r="A2" s="45" t="s">
        <v>48</v>
      </c>
      <c r="B2" s="46"/>
      <c r="C2" s="46"/>
      <c r="D2" s="46"/>
      <c r="E2" s="46"/>
      <c r="F2" s="46"/>
      <c r="G2" s="46"/>
      <c r="H2" s="46"/>
    </row>
    <row r="3" spans="1:10" ht="35.25" customHeight="1" x14ac:dyDescent="0.3">
      <c r="A3" s="47" t="s">
        <v>16</v>
      </c>
      <c r="B3" s="48"/>
      <c r="C3" s="48"/>
      <c r="D3" s="48"/>
      <c r="E3" s="48"/>
      <c r="F3" s="48"/>
      <c r="G3" s="48"/>
      <c r="H3" s="48"/>
    </row>
    <row r="4" spans="1:10" ht="30.75" customHeight="1" x14ac:dyDescent="0.3">
      <c r="A4" s="47" t="s">
        <v>17</v>
      </c>
      <c r="B4" s="47"/>
      <c r="C4" s="47"/>
      <c r="D4" s="47"/>
      <c r="E4" s="47"/>
      <c r="F4" s="47"/>
      <c r="G4" s="47"/>
      <c r="H4" s="47"/>
    </row>
    <row r="6" spans="1:10" ht="22.5" customHeight="1" x14ac:dyDescent="0.3">
      <c r="A6" s="2" t="s">
        <v>0</v>
      </c>
      <c r="C6" s="52"/>
      <c r="D6" s="53"/>
      <c r="E6" s="53"/>
      <c r="F6" s="53"/>
      <c r="G6" s="54"/>
      <c r="I6" s="27"/>
      <c r="J6" s="24"/>
    </row>
    <row r="7" spans="1:10" ht="22.5" customHeight="1" x14ac:dyDescent="0.3">
      <c r="C7" s="55"/>
      <c r="D7" s="56"/>
      <c r="E7" s="56"/>
      <c r="F7" s="56"/>
      <c r="G7" s="57"/>
      <c r="I7" s="27"/>
      <c r="J7" s="24"/>
    </row>
    <row r="8" spans="1:10" ht="22.5" customHeight="1" x14ac:dyDescent="0.3">
      <c r="C8" s="20"/>
      <c r="D8" s="21"/>
      <c r="E8" s="21"/>
      <c r="F8" s="21"/>
      <c r="G8" s="22"/>
      <c r="I8" s="27"/>
      <c r="J8" s="24"/>
    </row>
    <row r="9" spans="1:10" ht="22.5" customHeight="1" x14ac:dyDescent="0.3">
      <c r="C9" s="55"/>
      <c r="D9" s="56"/>
      <c r="E9" s="56"/>
      <c r="F9" s="56"/>
      <c r="G9" s="57"/>
      <c r="I9" s="27"/>
      <c r="J9" s="24"/>
    </row>
    <row r="10" spans="1:10" ht="22.5" customHeight="1" x14ac:dyDescent="0.3">
      <c r="C10" s="58"/>
      <c r="D10" s="59"/>
      <c r="E10" s="59"/>
      <c r="F10" s="59"/>
      <c r="G10" s="60"/>
      <c r="I10" s="27"/>
      <c r="J10" s="24"/>
    </row>
    <row r="11" spans="1:10" x14ac:dyDescent="0.3">
      <c r="I11" s="27"/>
      <c r="J11" s="24"/>
    </row>
    <row r="12" spans="1:10" x14ac:dyDescent="0.3">
      <c r="I12" s="27"/>
      <c r="J12" s="24"/>
    </row>
    <row r="13" spans="1:10" ht="42" customHeight="1" x14ac:dyDescent="0.3">
      <c r="A13" s="40" t="s">
        <v>42</v>
      </c>
      <c r="B13" s="41"/>
      <c r="C13" s="41"/>
      <c r="D13" s="41"/>
      <c r="E13" s="41"/>
      <c r="F13" s="41"/>
      <c r="G13" s="42"/>
      <c r="I13" s="27"/>
      <c r="J13" s="24"/>
    </row>
    <row r="14" spans="1:10" ht="20.100000000000001" customHeight="1" x14ac:dyDescent="0.3">
      <c r="A14" s="11"/>
      <c r="I14" s="27"/>
      <c r="J14" s="24"/>
    </row>
    <row r="15" spans="1:10" ht="20.100000000000001" customHeight="1" x14ac:dyDescent="0.3">
      <c r="A15" s="11" t="s">
        <v>41</v>
      </c>
      <c r="I15" s="27"/>
      <c r="J15" s="24"/>
    </row>
    <row r="16" spans="1:10" x14ac:dyDescent="0.3">
      <c r="A16" s="5" t="s">
        <v>11</v>
      </c>
      <c r="G16" s="28">
        <v>230588.24</v>
      </c>
      <c r="H16" s="2" t="s">
        <v>5</v>
      </c>
      <c r="I16" s="27"/>
      <c r="J16" s="24"/>
    </row>
    <row r="17" spans="1:10" x14ac:dyDescent="0.3">
      <c r="A17" s="23" t="s">
        <v>36</v>
      </c>
      <c r="G17" s="28">
        <v>22808.38</v>
      </c>
      <c r="H17" s="2" t="s">
        <v>5</v>
      </c>
    </row>
    <row r="18" spans="1:10" x14ac:dyDescent="0.3">
      <c r="A18" s="5" t="s">
        <v>8</v>
      </c>
      <c r="G18" s="30" t="s">
        <v>29</v>
      </c>
    </row>
    <row r="19" spans="1:10" x14ac:dyDescent="0.3">
      <c r="A19" s="5" t="s">
        <v>37</v>
      </c>
      <c r="G19" s="31">
        <v>76</v>
      </c>
      <c r="H19" s="2" t="s">
        <v>2</v>
      </c>
    </row>
    <row r="20" spans="1:10" ht="32.25" customHeight="1" x14ac:dyDescent="0.3">
      <c r="A20" s="43" t="s">
        <v>31</v>
      </c>
      <c r="B20" s="44"/>
      <c r="C20" s="44"/>
      <c r="D20" s="44"/>
      <c r="E20" s="44"/>
      <c r="G20" s="31"/>
      <c r="J20" s="23"/>
    </row>
    <row r="21" spans="1:10" x14ac:dyDescent="0.3">
      <c r="A21" s="5" t="s">
        <v>1</v>
      </c>
      <c r="G21" s="32" t="s">
        <v>27</v>
      </c>
    </row>
    <row r="22" spans="1:10" ht="11.25" customHeight="1" x14ac:dyDescent="0.3">
      <c r="A22" s="5"/>
    </row>
    <row r="23" spans="1:10" x14ac:dyDescent="0.3">
      <c r="A23" s="5" t="s">
        <v>19</v>
      </c>
      <c r="G23" s="28">
        <f>G17*G19/100</f>
        <v>17334.3688</v>
      </c>
    </row>
    <row r="24" spans="1:10" ht="11.25" customHeight="1" x14ac:dyDescent="0.3">
      <c r="A24" s="5"/>
    </row>
    <row r="25" spans="1:10" x14ac:dyDescent="0.3">
      <c r="A25" s="10" t="s">
        <v>18</v>
      </c>
      <c r="G25" s="6"/>
      <c r="H25" s="2" t="s">
        <v>2</v>
      </c>
    </row>
    <row r="26" spans="1:10" ht="16.5" customHeight="1" x14ac:dyDescent="0.3">
      <c r="G26" s="29">
        <f>G23*G25/100</f>
        <v>0</v>
      </c>
    </row>
    <row r="27" spans="1:10" ht="11.25" customHeight="1" x14ac:dyDescent="0.3"/>
    <row r="28" spans="1:10" x14ac:dyDescent="0.3">
      <c r="A28" s="5" t="s">
        <v>21</v>
      </c>
      <c r="G28" s="28">
        <f>G23+G26</f>
        <v>17334.3688</v>
      </c>
      <c r="H28" s="2" t="s">
        <v>5</v>
      </c>
    </row>
    <row r="29" spans="1:10" x14ac:dyDescent="0.3">
      <c r="A29" s="5" t="s">
        <v>9</v>
      </c>
      <c r="G29" s="6"/>
      <c r="H29" s="2" t="s">
        <v>2</v>
      </c>
    </row>
    <row r="30" spans="1:10" x14ac:dyDescent="0.3">
      <c r="A30" s="5" t="s">
        <v>13</v>
      </c>
      <c r="G30" s="28">
        <f>G28*G29/100</f>
        <v>0</v>
      </c>
      <c r="H30" s="2" t="s">
        <v>5</v>
      </c>
    </row>
    <row r="31" spans="1:10" x14ac:dyDescent="0.3">
      <c r="A31" s="5"/>
      <c r="G31" s="9"/>
    </row>
    <row r="32" spans="1:10" ht="20.100000000000001" customHeight="1" x14ac:dyDescent="0.3">
      <c r="A32" s="11" t="s">
        <v>3</v>
      </c>
    </row>
    <row r="33" spans="1:8" ht="11.25" customHeight="1" x14ac:dyDescent="0.3"/>
    <row r="34" spans="1:8" x14ac:dyDescent="0.3">
      <c r="A34" s="23" t="s">
        <v>28</v>
      </c>
      <c r="F34" s="36" t="s">
        <v>38</v>
      </c>
      <c r="G34" s="6"/>
      <c r="H34" s="2" t="s">
        <v>5</v>
      </c>
    </row>
    <row r="35" spans="1:8" x14ac:dyDescent="0.3">
      <c r="A35" s="23" t="s">
        <v>32</v>
      </c>
      <c r="F35" s="36" t="s">
        <v>38</v>
      </c>
      <c r="G35" s="6"/>
      <c r="H35" s="2" t="s">
        <v>5</v>
      </c>
    </row>
    <row r="36" spans="1:8" x14ac:dyDescent="0.3">
      <c r="A36" s="23" t="s">
        <v>33</v>
      </c>
      <c r="F36" s="12" t="s">
        <v>20</v>
      </c>
      <c r="G36" s="6"/>
      <c r="H36" s="2" t="s">
        <v>5</v>
      </c>
    </row>
    <row r="37" spans="1:8" ht="11.25" customHeight="1" x14ac:dyDescent="0.3"/>
    <row r="38" spans="1:8" x14ac:dyDescent="0.3">
      <c r="A38" s="5" t="s">
        <v>12</v>
      </c>
      <c r="G38" s="28">
        <f>SUM(G34:G36)</f>
        <v>0</v>
      </c>
      <c r="H38" s="2" t="s">
        <v>5</v>
      </c>
    </row>
    <row r="39" spans="1:8" x14ac:dyDescent="0.3">
      <c r="A39" s="5" t="s">
        <v>10</v>
      </c>
      <c r="G39" s="6"/>
      <c r="H39" s="2" t="s">
        <v>2</v>
      </c>
    </row>
    <row r="40" spans="1:8" x14ac:dyDescent="0.3">
      <c r="A40" s="5" t="s">
        <v>14</v>
      </c>
      <c r="G40" s="28">
        <f>G38*G39/100</f>
        <v>0</v>
      </c>
      <c r="H40" s="2" t="s">
        <v>5</v>
      </c>
    </row>
    <row r="41" spans="1:8" x14ac:dyDescent="0.3">
      <c r="A41" s="5"/>
      <c r="G41" s="9"/>
    </row>
    <row r="42" spans="1:8" x14ac:dyDescent="0.3">
      <c r="A42" s="5" t="s">
        <v>25</v>
      </c>
      <c r="G42" s="28">
        <f>G28+G30+G38+G40</f>
        <v>17334.3688</v>
      </c>
      <c r="H42" s="2" t="s">
        <v>5</v>
      </c>
    </row>
    <row r="43" spans="1:8" x14ac:dyDescent="0.3">
      <c r="A43" s="5"/>
      <c r="G43" s="9"/>
    </row>
    <row r="44" spans="1:8" ht="20.100000000000001" customHeight="1" x14ac:dyDescent="0.3">
      <c r="A44" s="11" t="s">
        <v>47</v>
      </c>
    </row>
    <row r="45" spans="1:8" x14ac:dyDescent="0.3">
      <c r="A45" s="19" t="s">
        <v>22</v>
      </c>
      <c r="G45" s="6"/>
      <c r="H45" s="2" t="s">
        <v>4</v>
      </c>
    </row>
    <row r="46" spans="1:8" x14ac:dyDescent="0.3">
      <c r="A46" s="10"/>
      <c r="G46" s="28">
        <f>15*G45</f>
        <v>0</v>
      </c>
      <c r="H46" s="2" t="s">
        <v>5</v>
      </c>
    </row>
    <row r="47" spans="1:8" ht="9" customHeight="1" x14ac:dyDescent="0.3"/>
    <row r="48" spans="1:8" x14ac:dyDescent="0.3">
      <c r="A48" s="19" t="s">
        <v>23</v>
      </c>
      <c r="G48" s="6"/>
      <c r="H48" s="2" t="s">
        <v>4</v>
      </c>
    </row>
    <row r="49" spans="1:10" x14ac:dyDescent="0.3">
      <c r="A49" s="10"/>
      <c r="G49" s="28">
        <f>20*G48</f>
        <v>0</v>
      </c>
      <c r="H49" s="2" t="s">
        <v>5</v>
      </c>
    </row>
    <row r="50" spans="1:10" ht="9" customHeight="1" x14ac:dyDescent="0.3"/>
    <row r="51" spans="1:10" x14ac:dyDescent="0.3">
      <c r="A51" s="19" t="s">
        <v>24</v>
      </c>
      <c r="G51" s="6"/>
      <c r="H51" s="2" t="s">
        <v>4</v>
      </c>
    </row>
    <row r="52" spans="1:10" x14ac:dyDescent="0.3">
      <c r="G52" s="28">
        <f>30*G51</f>
        <v>0</v>
      </c>
      <c r="H52" s="2" t="s">
        <v>5</v>
      </c>
    </row>
    <row r="53" spans="1:10" x14ac:dyDescent="0.3">
      <c r="G53" s="9"/>
    </row>
    <row r="54" spans="1:10" x14ac:dyDescent="0.3">
      <c r="A54" s="5" t="s">
        <v>39</v>
      </c>
      <c r="G54" s="28">
        <f>G46+G49+G52</f>
        <v>0</v>
      </c>
      <c r="H54" s="2" t="s">
        <v>5</v>
      </c>
    </row>
    <row r="55" spans="1:10" x14ac:dyDescent="0.3">
      <c r="A55" s="25" t="s">
        <v>26</v>
      </c>
      <c r="G55" s="28">
        <f>G54*G29/100</f>
        <v>0</v>
      </c>
      <c r="H55" s="2" t="s">
        <v>5</v>
      </c>
    </row>
    <row r="56" spans="1:10" x14ac:dyDescent="0.3">
      <c r="A56" s="5" t="s">
        <v>15</v>
      </c>
      <c r="G56" s="28">
        <f>0.19*(G54+G55)</f>
        <v>0</v>
      </c>
      <c r="H56" s="2" t="s">
        <v>5</v>
      </c>
    </row>
    <row r="57" spans="1:10" x14ac:dyDescent="0.3">
      <c r="A57" s="5" t="s">
        <v>40</v>
      </c>
      <c r="G57" s="28">
        <f>G54+G55+G56</f>
        <v>0</v>
      </c>
      <c r="H57" s="2" t="s">
        <v>5</v>
      </c>
    </row>
    <row r="58" spans="1:10" x14ac:dyDescent="0.3">
      <c r="A58" s="5"/>
      <c r="G58" s="9"/>
    </row>
    <row r="59" spans="1:10" ht="42" customHeight="1" x14ac:dyDescent="0.3">
      <c r="A59" s="40" t="s">
        <v>43</v>
      </c>
      <c r="B59" s="41"/>
      <c r="C59" s="41"/>
      <c r="D59" s="41"/>
      <c r="E59" s="41"/>
      <c r="F59" s="41"/>
      <c r="G59" s="42"/>
      <c r="I59" s="27"/>
      <c r="J59" s="24"/>
    </row>
    <row r="60" spans="1:10" ht="20.100000000000001" customHeight="1" x14ac:dyDescent="0.3">
      <c r="A60" s="11"/>
      <c r="I60" s="27"/>
      <c r="J60" s="24"/>
    </row>
    <row r="61" spans="1:10" ht="20.100000000000001" customHeight="1" x14ac:dyDescent="0.3">
      <c r="A61" s="11" t="s">
        <v>41</v>
      </c>
      <c r="I61" s="27"/>
      <c r="J61" s="24"/>
    </row>
    <row r="62" spans="1:10" x14ac:dyDescent="0.3">
      <c r="A62" s="5" t="s">
        <v>11</v>
      </c>
      <c r="G62" s="33">
        <v>103025.21</v>
      </c>
      <c r="H62" s="2" t="s">
        <v>5</v>
      </c>
      <c r="I62" s="27"/>
      <c r="J62" s="24"/>
    </row>
    <row r="63" spans="1:10" x14ac:dyDescent="0.3">
      <c r="A63" s="23" t="s">
        <v>36</v>
      </c>
      <c r="G63" s="28">
        <v>14242.14</v>
      </c>
      <c r="H63" s="2" t="s">
        <v>5</v>
      </c>
    </row>
    <row r="64" spans="1:10" x14ac:dyDescent="0.3">
      <c r="A64" s="5" t="s">
        <v>8</v>
      </c>
      <c r="G64" s="30" t="s">
        <v>30</v>
      </c>
    </row>
    <row r="65" spans="1:10" x14ac:dyDescent="0.3">
      <c r="A65" s="5" t="s">
        <v>37</v>
      </c>
      <c r="G65" s="31">
        <v>76</v>
      </c>
      <c r="H65" s="2" t="s">
        <v>2</v>
      </c>
    </row>
    <row r="66" spans="1:10" ht="33" customHeight="1" x14ac:dyDescent="0.3">
      <c r="A66" s="43" t="s">
        <v>31</v>
      </c>
      <c r="B66" s="44"/>
      <c r="C66" s="44"/>
      <c r="D66" s="44"/>
      <c r="E66" s="44"/>
      <c r="G66" s="31"/>
      <c r="J66" s="23"/>
    </row>
    <row r="67" spans="1:10" x14ac:dyDescent="0.3">
      <c r="A67" s="5" t="s">
        <v>1</v>
      </c>
      <c r="G67" s="32" t="s">
        <v>27</v>
      </c>
    </row>
    <row r="68" spans="1:10" ht="11.25" customHeight="1" x14ac:dyDescent="0.3">
      <c r="A68" s="5"/>
    </row>
    <row r="69" spans="1:10" x14ac:dyDescent="0.3">
      <c r="A69" s="5" t="s">
        <v>19</v>
      </c>
      <c r="G69" s="28">
        <f>G63*G65/100</f>
        <v>10824.026399999999</v>
      </c>
    </row>
    <row r="70" spans="1:10" ht="11.25" customHeight="1" x14ac:dyDescent="0.3">
      <c r="A70" s="5"/>
    </row>
    <row r="71" spans="1:10" x14ac:dyDescent="0.3">
      <c r="A71" s="10" t="s">
        <v>18</v>
      </c>
      <c r="G71" s="6"/>
      <c r="H71" s="2" t="s">
        <v>2</v>
      </c>
    </row>
    <row r="72" spans="1:10" ht="16.5" customHeight="1" x14ac:dyDescent="0.3">
      <c r="G72" s="29">
        <f>G69*G71/100</f>
        <v>0</v>
      </c>
    </row>
    <row r="73" spans="1:10" ht="11.25" customHeight="1" x14ac:dyDescent="0.3"/>
    <row r="74" spans="1:10" x14ac:dyDescent="0.3">
      <c r="A74" s="5" t="s">
        <v>21</v>
      </c>
      <c r="G74" s="28">
        <f>G69+G72</f>
        <v>10824.026399999999</v>
      </c>
      <c r="H74" s="2" t="s">
        <v>5</v>
      </c>
    </row>
    <row r="75" spans="1:10" x14ac:dyDescent="0.3">
      <c r="A75" s="5" t="s">
        <v>9</v>
      </c>
      <c r="G75" s="6"/>
      <c r="H75" s="2" t="s">
        <v>2</v>
      </c>
    </row>
    <row r="76" spans="1:10" x14ac:dyDescent="0.3">
      <c r="A76" s="5" t="s">
        <v>13</v>
      </c>
      <c r="G76" s="28">
        <f>G74*G75/100</f>
        <v>0</v>
      </c>
      <c r="H76" s="2" t="s">
        <v>5</v>
      </c>
    </row>
    <row r="77" spans="1:10" ht="11.25" customHeight="1" x14ac:dyDescent="0.3"/>
    <row r="78" spans="1:10" ht="20.100000000000001" customHeight="1" x14ac:dyDescent="0.3">
      <c r="A78" s="11" t="s">
        <v>3</v>
      </c>
    </row>
    <row r="79" spans="1:10" ht="11.25" customHeight="1" x14ac:dyDescent="0.3"/>
    <row r="80" spans="1:10" x14ac:dyDescent="0.3">
      <c r="A80" s="23" t="s">
        <v>28</v>
      </c>
      <c r="F80" s="36" t="s">
        <v>38</v>
      </c>
      <c r="G80" s="6"/>
      <c r="H80" s="2" t="s">
        <v>5</v>
      </c>
    </row>
    <row r="81" spans="1:8" x14ac:dyDescent="0.3">
      <c r="A81" s="23" t="s">
        <v>32</v>
      </c>
      <c r="F81" s="36" t="s">
        <v>38</v>
      </c>
      <c r="G81" s="6"/>
      <c r="H81" s="2" t="s">
        <v>5</v>
      </c>
    </row>
    <row r="82" spans="1:8" x14ac:dyDescent="0.3">
      <c r="A82" s="23" t="s">
        <v>33</v>
      </c>
      <c r="F82" s="12" t="s">
        <v>20</v>
      </c>
      <c r="G82" s="6"/>
      <c r="H82" s="2" t="s">
        <v>5</v>
      </c>
    </row>
    <row r="83" spans="1:8" ht="11.25" customHeight="1" x14ac:dyDescent="0.3"/>
    <row r="84" spans="1:8" x14ac:dyDescent="0.3">
      <c r="A84" s="5" t="s">
        <v>12</v>
      </c>
      <c r="G84" s="28">
        <f>SUM(G80:G82)</f>
        <v>0</v>
      </c>
      <c r="H84" s="2" t="s">
        <v>5</v>
      </c>
    </row>
    <row r="85" spans="1:8" x14ac:dyDescent="0.3">
      <c r="A85" s="5" t="s">
        <v>10</v>
      </c>
      <c r="G85" s="6"/>
      <c r="H85" s="2" t="s">
        <v>2</v>
      </c>
    </row>
    <row r="86" spans="1:8" x14ac:dyDescent="0.3">
      <c r="A86" s="5" t="s">
        <v>14</v>
      </c>
      <c r="G86" s="28">
        <f>G84*G85/100</f>
        <v>0</v>
      </c>
      <c r="H86" s="2" t="s">
        <v>5</v>
      </c>
    </row>
    <row r="87" spans="1:8" x14ac:dyDescent="0.3">
      <c r="A87" s="5"/>
      <c r="G87" s="9"/>
    </row>
    <row r="88" spans="1:8" x14ac:dyDescent="0.3">
      <c r="A88" s="5" t="s">
        <v>25</v>
      </c>
      <c r="G88" s="28">
        <f>G74+G76+G84+G86</f>
        <v>10824.026399999999</v>
      </c>
      <c r="H88" s="2" t="s">
        <v>5</v>
      </c>
    </row>
    <row r="89" spans="1:8" x14ac:dyDescent="0.3">
      <c r="A89" s="5"/>
      <c r="G89" s="9"/>
    </row>
    <row r="90" spans="1:8" ht="20.100000000000001" customHeight="1" x14ac:dyDescent="0.3">
      <c r="A90" s="11" t="s">
        <v>47</v>
      </c>
    </row>
    <row r="91" spans="1:8" x14ac:dyDescent="0.3">
      <c r="A91" s="19" t="s">
        <v>22</v>
      </c>
      <c r="G91" s="6"/>
      <c r="H91" s="2" t="s">
        <v>4</v>
      </c>
    </row>
    <row r="92" spans="1:8" x14ac:dyDescent="0.3">
      <c r="A92" s="10"/>
      <c r="G92" s="28">
        <f>15*G91</f>
        <v>0</v>
      </c>
      <c r="H92" s="2" t="s">
        <v>5</v>
      </c>
    </row>
    <row r="93" spans="1:8" ht="9" customHeight="1" x14ac:dyDescent="0.3"/>
    <row r="94" spans="1:8" x14ac:dyDescent="0.3">
      <c r="A94" s="19" t="s">
        <v>23</v>
      </c>
      <c r="G94" s="6"/>
      <c r="H94" s="2" t="s">
        <v>4</v>
      </c>
    </row>
    <row r="95" spans="1:8" x14ac:dyDescent="0.3">
      <c r="A95" s="10"/>
      <c r="G95" s="28">
        <f>20*G94</f>
        <v>0</v>
      </c>
      <c r="H95" s="2" t="s">
        <v>5</v>
      </c>
    </row>
    <row r="96" spans="1:8" ht="9" customHeight="1" x14ac:dyDescent="0.3"/>
    <row r="97" spans="1:10" x14ac:dyDescent="0.3">
      <c r="A97" s="19" t="s">
        <v>24</v>
      </c>
      <c r="G97" s="6"/>
      <c r="H97" s="2" t="s">
        <v>4</v>
      </c>
    </row>
    <row r="98" spans="1:10" x14ac:dyDescent="0.3">
      <c r="G98" s="28">
        <f>30*G97</f>
        <v>0</v>
      </c>
      <c r="H98" s="2" t="s">
        <v>5</v>
      </c>
    </row>
    <row r="99" spans="1:10" x14ac:dyDescent="0.3">
      <c r="G99" s="9"/>
    </row>
    <row r="100" spans="1:10" x14ac:dyDescent="0.3">
      <c r="A100" s="5" t="s">
        <v>39</v>
      </c>
      <c r="G100" s="28">
        <f>G92+G95+G98</f>
        <v>0</v>
      </c>
      <c r="H100" s="2" t="s">
        <v>5</v>
      </c>
    </row>
    <row r="101" spans="1:10" x14ac:dyDescent="0.3">
      <c r="A101" s="25" t="s">
        <v>26</v>
      </c>
      <c r="G101" s="28">
        <f>G100*G75/100</f>
        <v>0</v>
      </c>
      <c r="H101" s="2" t="s">
        <v>5</v>
      </c>
    </row>
    <row r="102" spans="1:10" x14ac:dyDescent="0.3">
      <c r="A102" s="5" t="s">
        <v>15</v>
      </c>
      <c r="G102" s="28">
        <f>0.19*(G100+G101)</f>
        <v>0</v>
      </c>
      <c r="H102" s="2" t="s">
        <v>5</v>
      </c>
    </row>
    <row r="103" spans="1:10" x14ac:dyDescent="0.3">
      <c r="A103" s="5" t="s">
        <v>40</v>
      </c>
      <c r="G103" s="28">
        <f>G100+G101+G102</f>
        <v>0</v>
      </c>
      <c r="H103" s="2" t="s">
        <v>5</v>
      </c>
    </row>
    <row r="104" spans="1:10" x14ac:dyDescent="0.3">
      <c r="A104" s="5"/>
      <c r="G104" s="9"/>
    </row>
    <row r="105" spans="1:10" ht="42" customHeight="1" x14ac:dyDescent="0.3">
      <c r="A105" s="40" t="s">
        <v>44</v>
      </c>
      <c r="B105" s="41"/>
      <c r="C105" s="41"/>
      <c r="D105" s="41"/>
      <c r="E105" s="41"/>
      <c r="F105" s="41"/>
      <c r="G105" s="42"/>
      <c r="I105" s="27"/>
      <c r="J105" s="24"/>
    </row>
    <row r="106" spans="1:10" ht="20.100000000000001" customHeight="1" x14ac:dyDescent="0.3">
      <c r="A106" s="11"/>
      <c r="I106" s="27"/>
      <c r="J106" s="24"/>
    </row>
    <row r="107" spans="1:10" ht="20.100000000000001" customHeight="1" x14ac:dyDescent="0.3">
      <c r="A107" s="11" t="s">
        <v>41</v>
      </c>
      <c r="I107" s="27"/>
      <c r="J107" s="24"/>
    </row>
    <row r="108" spans="1:10" x14ac:dyDescent="0.3">
      <c r="A108" s="5" t="s">
        <v>11</v>
      </c>
      <c r="G108" s="33">
        <v>337815.13</v>
      </c>
      <c r="H108" s="2" t="s">
        <v>5</v>
      </c>
      <c r="I108" s="27"/>
      <c r="J108" s="24"/>
    </row>
    <row r="109" spans="1:10" x14ac:dyDescent="0.3">
      <c r="A109" s="23" t="s">
        <v>36</v>
      </c>
      <c r="G109" s="28">
        <v>35493.49</v>
      </c>
      <c r="H109" s="2" t="s">
        <v>5</v>
      </c>
    </row>
    <row r="110" spans="1:10" x14ac:dyDescent="0.3">
      <c r="A110" s="5" t="s">
        <v>8</v>
      </c>
      <c r="G110" s="30" t="s">
        <v>30</v>
      </c>
    </row>
    <row r="111" spans="1:10" x14ac:dyDescent="0.3">
      <c r="A111" s="5" t="s">
        <v>37</v>
      </c>
      <c r="G111" s="31">
        <v>76</v>
      </c>
      <c r="H111" s="2" t="s">
        <v>2</v>
      </c>
    </row>
    <row r="112" spans="1:10" ht="33" customHeight="1" x14ac:dyDescent="0.3">
      <c r="A112" s="43" t="s">
        <v>31</v>
      </c>
      <c r="B112" s="44"/>
      <c r="C112" s="44"/>
      <c r="D112" s="44"/>
      <c r="E112" s="44"/>
      <c r="G112" s="31"/>
      <c r="J112" s="23"/>
    </row>
    <row r="113" spans="1:8" x14ac:dyDescent="0.3">
      <c r="A113" s="5" t="s">
        <v>1</v>
      </c>
      <c r="G113" s="32" t="s">
        <v>27</v>
      </c>
    </row>
    <row r="114" spans="1:8" ht="11.25" customHeight="1" x14ac:dyDescent="0.3">
      <c r="A114" s="5"/>
    </row>
    <row r="115" spans="1:8" x14ac:dyDescent="0.3">
      <c r="A115" s="5" t="s">
        <v>19</v>
      </c>
      <c r="G115" s="28">
        <f>G109*G111/100</f>
        <v>26975.052399999997</v>
      </c>
    </row>
    <row r="116" spans="1:8" ht="11.25" customHeight="1" x14ac:dyDescent="0.3">
      <c r="A116" s="5"/>
    </row>
    <row r="117" spans="1:8" x14ac:dyDescent="0.3">
      <c r="A117" s="10" t="s">
        <v>18</v>
      </c>
      <c r="G117" s="6"/>
      <c r="H117" s="2" t="s">
        <v>2</v>
      </c>
    </row>
    <row r="118" spans="1:8" ht="16.5" customHeight="1" x14ac:dyDescent="0.3">
      <c r="G118" s="29">
        <f>G115*G117/100</f>
        <v>0</v>
      </c>
    </row>
    <row r="119" spans="1:8" ht="11.25" customHeight="1" x14ac:dyDescent="0.3"/>
    <row r="120" spans="1:8" x14ac:dyDescent="0.3">
      <c r="A120" s="5" t="s">
        <v>21</v>
      </c>
      <c r="G120" s="28">
        <f>G115+G118</f>
        <v>26975.052399999997</v>
      </c>
      <c r="H120" s="2" t="s">
        <v>5</v>
      </c>
    </row>
    <row r="121" spans="1:8" x14ac:dyDescent="0.3">
      <c r="A121" s="5" t="s">
        <v>9</v>
      </c>
      <c r="G121" s="6"/>
      <c r="H121" s="2" t="s">
        <v>2</v>
      </c>
    </row>
    <row r="122" spans="1:8" x14ac:dyDescent="0.3">
      <c r="A122" s="5" t="s">
        <v>13</v>
      </c>
      <c r="G122" s="28">
        <f>G120*G121/100</f>
        <v>0</v>
      </c>
      <c r="H122" s="2" t="s">
        <v>5</v>
      </c>
    </row>
    <row r="123" spans="1:8" ht="11.25" customHeight="1" x14ac:dyDescent="0.3"/>
    <row r="124" spans="1:8" ht="20.100000000000001" customHeight="1" x14ac:dyDescent="0.3">
      <c r="A124" s="11" t="s">
        <v>3</v>
      </c>
    </row>
    <row r="125" spans="1:8" ht="11.25" customHeight="1" x14ac:dyDescent="0.3"/>
    <row r="126" spans="1:8" x14ac:dyDescent="0.3">
      <c r="A126" s="23" t="s">
        <v>28</v>
      </c>
      <c r="F126" s="36" t="s">
        <v>38</v>
      </c>
      <c r="G126" s="6"/>
      <c r="H126" s="2" t="s">
        <v>5</v>
      </c>
    </row>
    <row r="127" spans="1:8" x14ac:dyDescent="0.3">
      <c r="A127" s="23" t="s">
        <v>32</v>
      </c>
      <c r="F127" s="36" t="s">
        <v>38</v>
      </c>
      <c r="G127" s="6"/>
      <c r="H127" s="2" t="s">
        <v>5</v>
      </c>
    </row>
    <row r="128" spans="1:8" x14ac:dyDescent="0.3">
      <c r="A128" s="23" t="s">
        <v>33</v>
      </c>
      <c r="F128" s="12" t="s">
        <v>20</v>
      </c>
      <c r="G128" s="6"/>
      <c r="H128" s="2" t="s">
        <v>5</v>
      </c>
    </row>
    <row r="129" spans="1:8" ht="11.25" customHeight="1" x14ac:dyDescent="0.3"/>
    <row r="130" spans="1:8" x14ac:dyDescent="0.3">
      <c r="A130" s="5" t="s">
        <v>12</v>
      </c>
      <c r="G130" s="28">
        <f>SUM(G126:G128)</f>
        <v>0</v>
      </c>
      <c r="H130" s="2" t="s">
        <v>5</v>
      </c>
    </row>
    <row r="131" spans="1:8" x14ac:dyDescent="0.3">
      <c r="A131" s="5" t="s">
        <v>10</v>
      </c>
      <c r="G131" s="6"/>
      <c r="H131" s="2" t="s">
        <v>2</v>
      </c>
    </row>
    <row r="132" spans="1:8" x14ac:dyDescent="0.3">
      <c r="A132" s="5" t="s">
        <v>14</v>
      </c>
      <c r="G132" s="28">
        <f>G130*G131/100</f>
        <v>0</v>
      </c>
      <c r="H132" s="2" t="s">
        <v>5</v>
      </c>
    </row>
    <row r="133" spans="1:8" x14ac:dyDescent="0.3">
      <c r="A133" s="5"/>
      <c r="G133" s="9"/>
    </row>
    <row r="134" spans="1:8" x14ac:dyDescent="0.3">
      <c r="A134" s="5" t="s">
        <v>25</v>
      </c>
      <c r="G134" s="28">
        <f>G120+G122+G130+G132</f>
        <v>26975.052399999997</v>
      </c>
      <c r="H134" s="2" t="s">
        <v>5</v>
      </c>
    </row>
    <row r="135" spans="1:8" x14ac:dyDescent="0.3">
      <c r="A135" s="5"/>
      <c r="G135" s="9"/>
    </row>
    <row r="136" spans="1:8" ht="20.100000000000001" customHeight="1" x14ac:dyDescent="0.3">
      <c r="A136" s="11" t="s">
        <v>47</v>
      </c>
    </row>
    <row r="137" spans="1:8" x14ac:dyDescent="0.3">
      <c r="A137" s="19" t="s">
        <v>22</v>
      </c>
      <c r="G137" s="6"/>
      <c r="H137" s="2" t="s">
        <v>4</v>
      </c>
    </row>
    <row r="138" spans="1:8" x14ac:dyDescent="0.3">
      <c r="A138" s="10"/>
      <c r="G138" s="28">
        <f>15*G137</f>
        <v>0</v>
      </c>
      <c r="H138" s="2" t="s">
        <v>5</v>
      </c>
    </row>
    <row r="139" spans="1:8" ht="9" customHeight="1" x14ac:dyDescent="0.3"/>
    <row r="140" spans="1:8" x14ac:dyDescent="0.3">
      <c r="A140" s="19" t="s">
        <v>23</v>
      </c>
      <c r="G140" s="6"/>
      <c r="H140" s="2" t="s">
        <v>4</v>
      </c>
    </row>
    <row r="141" spans="1:8" x14ac:dyDescent="0.3">
      <c r="A141" s="10"/>
      <c r="G141" s="28">
        <f>20*G140</f>
        <v>0</v>
      </c>
      <c r="H141" s="2" t="s">
        <v>5</v>
      </c>
    </row>
    <row r="142" spans="1:8" ht="9" customHeight="1" x14ac:dyDescent="0.3"/>
    <row r="143" spans="1:8" x14ac:dyDescent="0.3">
      <c r="A143" s="19" t="s">
        <v>24</v>
      </c>
      <c r="G143" s="6"/>
      <c r="H143" s="2" t="s">
        <v>4</v>
      </c>
    </row>
    <row r="144" spans="1:8" x14ac:dyDescent="0.3">
      <c r="G144" s="28">
        <f>30*G143</f>
        <v>0</v>
      </c>
      <c r="H144" s="2" t="s">
        <v>5</v>
      </c>
    </row>
    <row r="145" spans="1:10" x14ac:dyDescent="0.3">
      <c r="G145" s="9"/>
    </row>
    <row r="146" spans="1:10" x14ac:dyDescent="0.3">
      <c r="A146" s="5" t="s">
        <v>39</v>
      </c>
      <c r="G146" s="28">
        <f>G138+G141+G144</f>
        <v>0</v>
      </c>
      <c r="H146" s="2" t="s">
        <v>5</v>
      </c>
    </row>
    <row r="147" spans="1:10" x14ac:dyDescent="0.3">
      <c r="A147" s="25" t="s">
        <v>26</v>
      </c>
      <c r="G147" s="28">
        <f>G146*G121/100</f>
        <v>0</v>
      </c>
      <c r="H147" s="2" t="s">
        <v>5</v>
      </c>
    </row>
    <row r="148" spans="1:10" x14ac:dyDescent="0.3">
      <c r="A148" s="5" t="s">
        <v>15</v>
      </c>
      <c r="G148" s="28">
        <f>0.19*(G146+G147)</f>
        <v>0</v>
      </c>
      <c r="H148" s="2" t="s">
        <v>5</v>
      </c>
    </row>
    <row r="149" spans="1:10" x14ac:dyDescent="0.3">
      <c r="A149" s="5" t="s">
        <v>40</v>
      </c>
      <c r="G149" s="28">
        <f>G146+G147+G148</f>
        <v>0</v>
      </c>
      <c r="H149" s="2" t="s">
        <v>5</v>
      </c>
    </row>
    <row r="150" spans="1:10" x14ac:dyDescent="0.3">
      <c r="A150" s="5"/>
      <c r="G150" s="9"/>
    </row>
    <row r="151" spans="1:10" s="23" customFormat="1" ht="42" customHeight="1" x14ac:dyDescent="0.3">
      <c r="A151" s="40" t="s">
        <v>45</v>
      </c>
      <c r="B151" s="41"/>
      <c r="C151" s="41"/>
      <c r="D151" s="41"/>
      <c r="E151" s="41"/>
      <c r="F151" s="41"/>
      <c r="G151" s="42"/>
      <c r="I151" s="27"/>
      <c r="J151" s="24"/>
    </row>
    <row r="152" spans="1:10" ht="20.100000000000001" customHeight="1" x14ac:dyDescent="0.3">
      <c r="A152" s="11"/>
      <c r="I152" s="27"/>
      <c r="J152" s="24"/>
    </row>
    <row r="153" spans="1:10" ht="20.100000000000001" customHeight="1" x14ac:dyDescent="0.3">
      <c r="A153" s="11" t="s">
        <v>41</v>
      </c>
      <c r="I153" s="27"/>
      <c r="J153" s="24"/>
    </row>
    <row r="154" spans="1:10" x14ac:dyDescent="0.3">
      <c r="A154" s="5" t="s">
        <v>11</v>
      </c>
      <c r="G154" s="28">
        <v>314621.84999999998</v>
      </c>
      <c r="H154" s="2" t="s">
        <v>5</v>
      </c>
      <c r="I154" s="27"/>
      <c r="J154" s="24"/>
    </row>
    <row r="155" spans="1:10" x14ac:dyDescent="0.3">
      <c r="A155" s="23" t="s">
        <v>34</v>
      </c>
      <c r="G155" s="28">
        <v>30080.33</v>
      </c>
      <c r="H155" s="2" t="s">
        <v>5</v>
      </c>
    </row>
    <row r="156" spans="1:10" x14ac:dyDescent="0.3">
      <c r="A156" s="5" t="s">
        <v>8</v>
      </c>
      <c r="G156" s="30" t="s">
        <v>29</v>
      </c>
    </row>
    <row r="157" spans="1:10" x14ac:dyDescent="0.3">
      <c r="A157" s="5" t="s">
        <v>37</v>
      </c>
      <c r="G157" s="31">
        <v>76</v>
      </c>
      <c r="H157" s="2" t="s">
        <v>2</v>
      </c>
    </row>
    <row r="158" spans="1:10" ht="33" customHeight="1" x14ac:dyDescent="0.3">
      <c r="A158" s="43" t="s">
        <v>35</v>
      </c>
      <c r="B158" s="44"/>
      <c r="C158" s="44"/>
      <c r="D158" s="44"/>
      <c r="E158" s="44"/>
      <c r="G158" s="31"/>
      <c r="J158" s="23"/>
    </row>
    <row r="159" spans="1:10" x14ac:dyDescent="0.3">
      <c r="A159" s="5" t="s">
        <v>1</v>
      </c>
      <c r="G159" s="32" t="s">
        <v>27</v>
      </c>
    </row>
    <row r="160" spans="1:10" ht="11.25" customHeight="1" x14ac:dyDescent="0.3">
      <c r="A160" s="5"/>
    </row>
    <row r="161" spans="1:8" x14ac:dyDescent="0.3">
      <c r="A161" s="5" t="s">
        <v>19</v>
      </c>
      <c r="G161" s="28">
        <f>G155*G157/100</f>
        <v>22861.050800000001</v>
      </c>
    </row>
    <row r="162" spans="1:8" ht="11.25" customHeight="1" x14ac:dyDescent="0.3">
      <c r="A162" s="5"/>
    </row>
    <row r="163" spans="1:8" x14ac:dyDescent="0.3">
      <c r="A163" s="10" t="s">
        <v>18</v>
      </c>
      <c r="G163" s="6"/>
      <c r="H163" s="2" t="s">
        <v>2</v>
      </c>
    </row>
    <row r="164" spans="1:8" ht="16.5" customHeight="1" x14ac:dyDescent="0.3">
      <c r="G164" s="29">
        <f>G161*G163/100</f>
        <v>0</v>
      </c>
    </row>
    <row r="165" spans="1:8" ht="11.25" customHeight="1" x14ac:dyDescent="0.3"/>
    <row r="166" spans="1:8" x14ac:dyDescent="0.3">
      <c r="A166" s="5" t="s">
        <v>21</v>
      </c>
      <c r="G166" s="28">
        <f>G161+G164</f>
        <v>22861.050800000001</v>
      </c>
      <c r="H166" s="2" t="s">
        <v>5</v>
      </c>
    </row>
    <row r="167" spans="1:8" x14ac:dyDescent="0.3">
      <c r="A167" s="5" t="s">
        <v>9</v>
      </c>
      <c r="G167" s="6"/>
      <c r="H167" s="2" t="s">
        <v>2</v>
      </c>
    </row>
    <row r="168" spans="1:8" x14ac:dyDescent="0.3">
      <c r="A168" s="5" t="s">
        <v>13</v>
      </c>
      <c r="G168" s="28">
        <f>G166*G167/100</f>
        <v>0</v>
      </c>
      <c r="H168" s="2" t="s">
        <v>5</v>
      </c>
    </row>
    <row r="169" spans="1:8" ht="11.25" customHeight="1" x14ac:dyDescent="0.3"/>
    <row r="170" spans="1:8" ht="20.100000000000001" customHeight="1" x14ac:dyDescent="0.3">
      <c r="A170" s="11" t="s">
        <v>3</v>
      </c>
    </row>
    <row r="171" spans="1:8" ht="11.25" customHeight="1" x14ac:dyDescent="0.3"/>
    <row r="172" spans="1:8" x14ac:dyDescent="0.3">
      <c r="A172" s="23" t="s">
        <v>28</v>
      </c>
      <c r="F172" s="36" t="s">
        <v>38</v>
      </c>
      <c r="G172" s="6"/>
      <c r="H172" s="2" t="s">
        <v>5</v>
      </c>
    </row>
    <row r="173" spans="1:8" x14ac:dyDescent="0.3">
      <c r="A173" s="23" t="s">
        <v>32</v>
      </c>
      <c r="F173" s="36" t="s">
        <v>38</v>
      </c>
      <c r="G173" s="6"/>
      <c r="H173" s="2" t="s">
        <v>5</v>
      </c>
    </row>
    <row r="174" spans="1:8" x14ac:dyDescent="0.3">
      <c r="A174" s="23" t="s">
        <v>33</v>
      </c>
      <c r="F174" s="12" t="s">
        <v>20</v>
      </c>
      <c r="G174" s="6"/>
      <c r="H174" s="2" t="s">
        <v>5</v>
      </c>
    </row>
    <row r="175" spans="1:8" ht="11.25" customHeight="1" x14ac:dyDescent="0.3"/>
    <row r="176" spans="1:8" x14ac:dyDescent="0.3">
      <c r="A176" s="5" t="s">
        <v>12</v>
      </c>
      <c r="G176" s="28">
        <f>SUM(G172:G174)</f>
        <v>0</v>
      </c>
      <c r="H176" s="2" t="s">
        <v>5</v>
      </c>
    </row>
    <row r="177" spans="1:8" x14ac:dyDescent="0.3">
      <c r="A177" s="5" t="s">
        <v>10</v>
      </c>
      <c r="G177" s="6"/>
      <c r="H177" s="2" t="s">
        <v>2</v>
      </c>
    </row>
    <row r="178" spans="1:8" x14ac:dyDescent="0.3">
      <c r="A178" s="5" t="s">
        <v>14</v>
      </c>
      <c r="G178" s="28">
        <f>G176*G177/100</f>
        <v>0</v>
      </c>
      <c r="H178" s="2" t="s">
        <v>5</v>
      </c>
    </row>
    <row r="179" spans="1:8" x14ac:dyDescent="0.3">
      <c r="A179" s="5"/>
      <c r="G179" s="9"/>
    </row>
    <row r="180" spans="1:8" x14ac:dyDescent="0.3">
      <c r="A180" s="5" t="s">
        <v>25</v>
      </c>
      <c r="G180" s="28">
        <f>G166+G168+G176+G178</f>
        <v>22861.050800000001</v>
      </c>
      <c r="H180" s="2" t="s">
        <v>5</v>
      </c>
    </row>
    <row r="181" spans="1:8" x14ac:dyDescent="0.3">
      <c r="A181" s="5"/>
      <c r="G181" s="9"/>
    </row>
    <row r="182" spans="1:8" ht="20.100000000000001" customHeight="1" x14ac:dyDescent="0.3">
      <c r="A182" s="11" t="s">
        <v>47</v>
      </c>
    </row>
    <row r="183" spans="1:8" x14ac:dyDescent="0.3">
      <c r="A183" s="19" t="s">
        <v>22</v>
      </c>
      <c r="G183" s="6"/>
      <c r="H183" s="2" t="s">
        <v>4</v>
      </c>
    </row>
    <row r="184" spans="1:8" x14ac:dyDescent="0.3">
      <c r="A184" s="10"/>
      <c r="G184" s="28">
        <f>15*G183</f>
        <v>0</v>
      </c>
      <c r="H184" s="2" t="s">
        <v>5</v>
      </c>
    </row>
    <row r="185" spans="1:8" ht="9" customHeight="1" x14ac:dyDescent="0.3"/>
    <row r="186" spans="1:8" x14ac:dyDescent="0.3">
      <c r="A186" s="19" t="s">
        <v>23</v>
      </c>
      <c r="G186" s="6"/>
      <c r="H186" s="2" t="s">
        <v>4</v>
      </c>
    </row>
    <row r="187" spans="1:8" x14ac:dyDescent="0.3">
      <c r="A187" s="10"/>
      <c r="G187" s="28">
        <f>20*G186</f>
        <v>0</v>
      </c>
      <c r="H187" s="2" t="s">
        <v>5</v>
      </c>
    </row>
    <row r="188" spans="1:8" ht="9" customHeight="1" x14ac:dyDescent="0.3"/>
    <row r="189" spans="1:8" x14ac:dyDescent="0.3">
      <c r="A189" s="19" t="s">
        <v>24</v>
      </c>
      <c r="G189" s="6"/>
      <c r="H189" s="2" t="s">
        <v>4</v>
      </c>
    </row>
    <row r="190" spans="1:8" x14ac:dyDescent="0.3">
      <c r="G190" s="28">
        <f>30*G189</f>
        <v>0</v>
      </c>
      <c r="H190" s="2" t="s">
        <v>5</v>
      </c>
    </row>
    <row r="191" spans="1:8" x14ac:dyDescent="0.3">
      <c r="G191" s="9"/>
    </row>
    <row r="192" spans="1:8" x14ac:dyDescent="0.3">
      <c r="A192" s="5" t="s">
        <v>39</v>
      </c>
      <c r="G192" s="28">
        <f>G184+G187+G190</f>
        <v>0</v>
      </c>
      <c r="H192" s="2" t="s">
        <v>5</v>
      </c>
    </row>
    <row r="193" spans="1:10" x14ac:dyDescent="0.3">
      <c r="A193" s="25" t="s">
        <v>26</v>
      </c>
      <c r="G193" s="28">
        <f>G192*G167/100</f>
        <v>0</v>
      </c>
      <c r="H193" s="2" t="s">
        <v>5</v>
      </c>
    </row>
    <row r="194" spans="1:10" x14ac:dyDescent="0.3">
      <c r="A194" s="5" t="s">
        <v>15</v>
      </c>
      <c r="G194" s="28">
        <f>0.19*(G192+G193)</f>
        <v>0</v>
      </c>
      <c r="H194" s="2" t="s">
        <v>5</v>
      </c>
    </row>
    <row r="195" spans="1:10" x14ac:dyDescent="0.3">
      <c r="A195" s="5" t="s">
        <v>40</v>
      </c>
      <c r="G195" s="28">
        <f>G192+G193+G194</f>
        <v>0</v>
      </c>
      <c r="H195" s="2" t="s">
        <v>5</v>
      </c>
    </row>
    <row r="196" spans="1:10" x14ac:dyDescent="0.3">
      <c r="A196" s="5"/>
      <c r="G196" s="9"/>
    </row>
    <row r="197" spans="1:10" s="23" customFormat="1" ht="42" customHeight="1" x14ac:dyDescent="0.3">
      <c r="A197" s="40" t="s">
        <v>46</v>
      </c>
      <c r="B197" s="41"/>
      <c r="C197" s="41"/>
      <c r="D197" s="41"/>
      <c r="E197" s="41"/>
      <c r="F197" s="41"/>
      <c r="G197" s="42"/>
      <c r="I197" s="27"/>
      <c r="J197" s="24"/>
    </row>
    <row r="198" spans="1:10" ht="20.100000000000001" customHeight="1" x14ac:dyDescent="0.3">
      <c r="A198" s="11"/>
      <c r="I198" s="27"/>
      <c r="J198" s="24"/>
    </row>
    <row r="199" spans="1:10" ht="20.100000000000001" customHeight="1" x14ac:dyDescent="0.3">
      <c r="A199" s="11" t="s">
        <v>41</v>
      </c>
      <c r="I199" s="27"/>
      <c r="J199" s="24"/>
    </row>
    <row r="200" spans="1:10" x14ac:dyDescent="0.3">
      <c r="A200" s="5" t="s">
        <v>11</v>
      </c>
      <c r="G200" s="28">
        <v>71344.539999999994</v>
      </c>
      <c r="H200" s="2" t="s">
        <v>5</v>
      </c>
      <c r="I200" s="27"/>
      <c r="J200" s="24"/>
    </row>
    <row r="201" spans="1:10" x14ac:dyDescent="0.3">
      <c r="A201" s="23" t="s">
        <v>34</v>
      </c>
      <c r="G201" s="28">
        <v>10038.19</v>
      </c>
      <c r="H201" s="2" t="s">
        <v>5</v>
      </c>
    </row>
    <row r="202" spans="1:10" x14ac:dyDescent="0.3">
      <c r="A202" s="5" t="s">
        <v>8</v>
      </c>
      <c r="G202" s="30" t="s">
        <v>29</v>
      </c>
    </row>
    <row r="203" spans="1:10" x14ac:dyDescent="0.3">
      <c r="A203" s="5" t="s">
        <v>37</v>
      </c>
      <c r="G203" s="31">
        <v>76</v>
      </c>
      <c r="H203" s="2" t="s">
        <v>2</v>
      </c>
    </row>
    <row r="204" spans="1:10" ht="33" customHeight="1" x14ac:dyDescent="0.3">
      <c r="A204" s="43" t="s">
        <v>35</v>
      </c>
      <c r="B204" s="44"/>
      <c r="C204" s="44"/>
      <c r="D204" s="44"/>
      <c r="E204" s="44"/>
      <c r="G204" s="31"/>
      <c r="J204" s="23"/>
    </row>
    <row r="205" spans="1:10" x14ac:dyDescent="0.3">
      <c r="A205" s="5" t="s">
        <v>1</v>
      </c>
      <c r="G205" s="32" t="s">
        <v>27</v>
      </c>
    </row>
    <row r="206" spans="1:10" ht="11.25" customHeight="1" x14ac:dyDescent="0.3">
      <c r="A206" s="5"/>
    </row>
    <row r="207" spans="1:10" x14ac:dyDescent="0.3">
      <c r="A207" s="5" t="s">
        <v>19</v>
      </c>
      <c r="G207" s="28">
        <f>G201*G203/100</f>
        <v>7629.0244000000002</v>
      </c>
    </row>
    <row r="208" spans="1:10" ht="11.25" customHeight="1" x14ac:dyDescent="0.3">
      <c r="A208" s="5"/>
    </row>
    <row r="209" spans="1:8" x14ac:dyDescent="0.3">
      <c r="A209" s="10" t="s">
        <v>18</v>
      </c>
      <c r="G209" s="6"/>
      <c r="H209" s="2" t="s">
        <v>2</v>
      </c>
    </row>
    <row r="210" spans="1:8" ht="16.5" customHeight="1" x14ac:dyDescent="0.3">
      <c r="G210" s="29">
        <f>G207*G209/100</f>
        <v>0</v>
      </c>
    </row>
    <row r="211" spans="1:8" ht="11.25" customHeight="1" x14ac:dyDescent="0.3"/>
    <row r="212" spans="1:8" x14ac:dyDescent="0.3">
      <c r="A212" s="5" t="s">
        <v>21</v>
      </c>
      <c r="G212" s="28">
        <f>G207+G210</f>
        <v>7629.0244000000002</v>
      </c>
      <c r="H212" s="2" t="s">
        <v>5</v>
      </c>
    </row>
    <row r="213" spans="1:8" x14ac:dyDescent="0.3">
      <c r="A213" s="5" t="s">
        <v>9</v>
      </c>
      <c r="G213" s="6"/>
      <c r="H213" s="2" t="s">
        <v>2</v>
      </c>
    </row>
    <row r="214" spans="1:8" x14ac:dyDescent="0.3">
      <c r="A214" s="5" t="s">
        <v>13</v>
      </c>
      <c r="G214" s="28">
        <f>G212*G213/100</f>
        <v>0</v>
      </c>
      <c r="H214" s="2" t="s">
        <v>5</v>
      </c>
    </row>
    <row r="215" spans="1:8" ht="11.25" customHeight="1" x14ac:dyDescent="0.3"/>
    <row r="216" spans="1:8" ht="20.100000000000001" customHeight="1" x14ac:dyDescent="0.3">
      <c r="A216" s="11" t="s">
        <v>3</v>
      </c>
    </row>
    <row r="217" spans="1:8" ht="11.25" customHeight="1" x14ac:dyDescent="0.3"/>
    <row r="218" spans="1:8" x14ac:dyDescent="0.3">
      <c r="A218" s="23" t="s">
        <v>28</v>
      </c>
      <c r="F218" s="36" t="s">
        <v>38</v>
      </c>
      <c r="G218" s="6"/>
      <c r="H218" s="2" t="s">
        <v>5</v>
      </c>
    </row>
    <row r="219" spans="1:8" x14ac:dyDescent="0.3">
      <c r="A219" s="23" t="s">
        <v>32</v>
      </c>
      <c r="F219" s="36" t="s">
        <v>38</v>
      </c>
      <c r="G219" s="6"/>
      <c r="H219" s="2" t="s">
        <v>5</v>
      </c>
    </row>
    <row r="220" spans="1:8" x14ac:dyDescent="0.3">
      <c r="A220" s="23" t="s">
        <v>33</v>
      </c>
      <c r="F220" s="12" t="s">
        <v>20</v>
      </c>
      <c r="G220" s="6"/>
      <c r="H220" s="2" t="s">
        <v>5</v>
      </c>
    </row>
    <row r="221" spans="1:8" ht="11.25" customHeight="1" x14ac:dyDescent="0.3"/>
    <row r="222" spans="1:8" x14ac:dyDescent="0.3">
      <c r="A222" s="5" t="s">
        <v>12</v>
      </c>
      <c r="G222" s="28">
        <f>SUM(G218:G220)</f>
        <v>0</v>
      </c>
      <c r="H222" s="2" t="s">
        <v>5</v>
      </c>
    </row>
    <row r="223" spans="1:8" x14ac:dyDescent="0.3">
      <c r="A223" s="5" t="s">
        <v>10</v>
      </c>
      <c r="G223" s="6"/>
      <c r="H223" s="2" t="s">
        <v>2</v>
      </c>
    </row>
    <row r="224" spans="1:8" x14ac:dyDescent="0.3">
      <c r="A224" s="5" t="s">
        <v>14</v>
      </c>
      <c r="G224" s="28">
        <f>G222*G223/100</f>
        <v>0</v>
      </c>
      <c r="H224" s="2" t="s">
        <v>5</v>
      </c>
    </row>
    <row r="225" spans="1:8" x14ac:dyDescent="0.3">
      <c r="A225" s="5"/>
      <c r="G225" s="9"/>
    </row>
    <row r="226" spans="1:8" x14ac:dyDescent="0.3">
      <c r="A226" s="5" t="s">
        <v>25</v>
      </c>
      <c r="G226" s="28">
        <f>G212+G214+G222+G224</f>
        <v>7629.0244000000002</v>
      </c>
      <c r="H226" s="2" t="s">
        <v>5</v>
      </c>
    </row>
    <row r="227" spans="1:8" x14ac:dyDescent="0.3">
      <c r="A227" s="5"/>
      <c r="G227" s="9"/>
    </row>
    <row r="228" spans="1:8" ht="20.100000000000001" customHeight="1" x14ac:dyDescent="0.3">
      <c r="A228" s="11" t="s">
        <v>47</v>
      </c>
    </row>
    <row r="229" spans="1:8" x14ac:dyDescent="0.3">
      <c r="A229" s="19" t="s">
        <v>22</v>
      </c>
      <c r="G229" s="6"/>
      <c r="H229" s="2" t="s">
        <v>4</v>
      </c>
    </row>
    <row r="230" spans="1:8" x14ac:dyDescent="0.3">
      <c r="A230" s="10"/>
      <c r="G230" s="28">
        <f>15*G229</f>
        <v>0</v>
      </c>
      <c r="H230" s="2" t="s">
        <v>5</v>
      </c>
    </row>
    <row r="231" spans="1:8" ht="9" customHeight="1" x14ac:dyDescent="0.3"/>
    <row r="232" spans="1:8" x14ac:dyDescent="0.3">
      <c r="A232" s="19" t="s">
        <v>23</v>
      </c>
      <c r="G232" s="6"/>
      <c r="H232" s="2" t="s">
        <v>4</v>
      </c>
    </row>
    <row r="233" spans="1:8" x14ac:dyDescent="0.3">
      <c r="A233" s="10"/>
      <c r="G233" s="28">
        <f>20*G232</f>
        <v>0</v>
      </c>
      <c r="H233" s="2" t="s">
        <v>5</v>
      </c>
    </row>
    <row r="234" spans="1:8" ht="9" customHeight="1" x14ac:dyDescent="0.3"/>
    <row r="235" spans="1:8" x14ac:dyDescent="0.3">
      <c r="A235" s="19" t="s">
        <v>24</v>
      </c>
      <c r="G235" s="6"/>
      <c r="H235" s="2" t="s">
        <v>4</v>
      </c>
    </row>
    <row r="236" spans="1:8" x14ac:dyDescent="0.3">
      <c r="G236" s="28">
        <f>30*G235</f>
        <v>0</v>
      </c>
      <c r="H236" s="2" t="s">
        <v>5</v>
      </c>
    </row>
    <row r="237" spans="1:8" x14ac:dyDescent="0.3">
      <c r="G237" s="9"/>
    </row>
    <row r="238" spans="1:8" x14ac:dyDescent="0.3">
      <c r="A238" s="5" t="s">
        <v>39</v>
      </c>
      <c r="G238" s="28">
        <f>G230+G233+G236</f>
        <v>0</v>
      </c>
      <c r="H238" s="2" t="s">
        <v>5</v>
      </c>
    </row>
    <row r="239" spans="1:8" x14ac:dyDescent="0.3">
      <c r="A239" s="25" t="s">
        <v>26</v>
      </c>
      <c r="G239" s="28">
        <f>G238*G213/100</f>
        <v>0</v>
      </c>
      <c r="H239" s="2" t="s">
        <v>5</v>
      </c>
    </row>
    <row r="240" spans="1:8" x14ac:dyDescent="0.3">
      <c r="A240" s="5" t="s">
        <v>15</v>
      </c>
      <c r="G240" s="28">
        <f>0.19*(G238+G239)</f>
        <v>0</v>
      </c>
      <c r="H240" s="2" t="s">
        <v>5</v>
      </c>
    </row>
    <row r="241" spans="1:12" x14ac:dyDescent="0.3">
      <c r="A241" s="5" t="s">
        <v>40</v>
      </c>
      <c r="G241" s="28">
        <f>G238+G239+G240</f>
        <v>0</v>
      </c>
      <c r="H241" s="2" t="s">
        <v>5</v>
      </c>
    </row>
    <row r="242" spans="1:12" ht="17.25" thickBot="1" x14ac:dyDescent="0.35">
      <c r="A242" s="5"/>
      <c r="G242" s="73"/>
    </row>
    <row r="243" spans="1:12" s="23" customFormat="1" ht="42" customHeight="1" thickBot="1" x14ac:dyDescent="0.35">
      <c r="A243" s="74" t="s">
        <v>53</v>
      </c>
      <c r="B243" s="75"/>
      <c r="C243" s="75"/>
      <c r="D243" s="75"/>
      <c r="E243" s="75"/>
      <c r="F243" s="75"/>
      <c r="G243" s="76"/>
      <c r="I243" s="27"/>
      <c r="J243" s="24"/>
    </row>
    <row r="244" spans="1:12" s="23" customFormat="1" ht="16.5" customHeight="1" thickBot="1" x14ac:dyDescent="0.35">
      <c r="A244" s="39"/>
      <c r="B244" s="38"/>
      <c r="C244" s="38"/>
      <c r="D244" s="38"/>
      <c r="E244" s="38"/>
      <c r="F244" s="38"/>
      <c r="G244" s="38"/>
      <c r="I244" s="27"/>
      <c r="J244" s="24"/>
    </row>
    <row r="245" spans="1:12" s="15" customFormat="1" ht="21" customHeight="1" x14ac:dyDescent="0.25">
      <c r="A245" s="13" t="s">
        <v>51</v>
      </c>
      <c r="B245" s="14"/>
      <c r="C245" s="14"/>
      <c r="D245" s="14"/>
      <c r="E245" s="14"/>
      <c r="F245" s="14"/>
      <c r="G245" s="77">
        <f>G42+G88+G134+G180+G226</f>
        <v>85623.522799999992</v>
      </c>
      <c r="H245" s="15" t="s">
        <v>5</v>
      </c>
      <c r="I245" s="26"/>
    </row>
    <row r="246" spans="1:12" s="15" customFormat="1" ht="21" customHeight="1" x14ac:dyDescent="0.25">
      <c r="A246" s="16" t="s">
        <v>15</v>
      </c>
      <c r="B246" s="61"/>
      <c r="C246" s="61"/>
      <c r="D246" s="61"/>
      <c r="E246" s="61"/>
      <c r="F246" s="61"/>
      <c r="G246" s="78">
        <f>G245*0.19</f>
        <v>16268.469331999999</v>
      </c>
      <c r="H246" s="15" t="s">
        <v>5</v>
      </c>
    </row>
    <row r="247" spans="1:12" s="15" customFormat="1" ht="21" customHeight="1" thickBot="1" x14ac:dyDescent="0.3">
      <c r="A247" s="17" t="s">
        <v>52</v>
      </c>
      <c r="B247" s="18"/>
      <c r="C247" s="18"/>
      <c r="D247" s="18"/>
      <c r="E247" s="18"/>
      <c r="F247" s="18"/>
      <c r="G247" s="79">
        <f>G245+G246</f>
        <v>101891.99213199998</v>
      </c>
      <c r="H247" s="15" t="s">
        <v>5</v>
      </c>
    </row>
    <row r="248" spans="1:12" s="15" customFormat="1" ht="21" customHeight="1" thickBot="1" x14ac:dyDescent="0.3">
      <c r="A248" s="34"/>
      <c r="G248" s="35"/>
    </row>
    <row r="249" spans="1:12" x14ac:dyDescent="0.3">
      <c r="A249" s="62" t="s">
        <v>49</v>
      </c>
      <c r="B249" s="63"/>
      <c r="C249" s="63"/>
      <c r="D249" s="63"/>
      <c r="E249" s="63"/>
      <c r="F249" s="64"/>
      <c r="G249" s="65">
        <f>G54+G100+G146+G192+G238</f>
        <v>0</v>
      </c>
      <c r="H249" s="2" t="s">
        <v>5</v>
      </c>
    </row>
    <row r="250" spans="1:12" x14ac:dyDescent="0.3">
      <c r="A250" s="66" t="s">
        <v>54</v>
      </c>
      <c r="B250" s="67"/>
      <c r="C250" s="67"/>
      <c r="D250" s="67"/>
      <c r="E250" s="67"/>
      <c r="F250" s="37"/>
      <c r="G250" s="68">
        <f>G55+G101+G147+G193+G239</f>
        <v>0</v>
      </c>
      <c r="H250" s="2" t="s">
        <v>5</v>
      </c>
      <c r="L250" s="67"/>
    </row>
    <row r="251" spans="1:12" x14ac:dyDescent="0.3">
      <c r="A251" s="69" t="s">
        <v>15</v>
      </c>
      <c r="B251" s="67"/>
      <c r="C251" s="67"/>
      <c r="D251" s="67"/>
      <c r="E251" s="67"/>
      <c r="F251" s="37"/>
      <c r="G251" s="68">
        <f>0.19*(G249+G250)</f>
        <v>0</v>
      </c>
      <c r="H251" s="2" t="s">
        <v>5</v>
      </c>
      <c r="L251" s="67"/>
    </row>
    <row r="252" spans="1:12" ht="17.25" thickBot="1" x14ac:dyDescent="0.35">
      <c r="A252" s="70" t="s">
        <v>50</v>
      </c>
      <c r="B252" s="71"/>
      <c r="C252" s="71"/>
      <c r="D252" s="71"/>
      <c r="E252" s="71"/>
      <c r="F252" s="72"/>
      <c r="G252" s="80">
        <f>G249+G250+G251</f>
        <v>0</v>
      </c>
      <c r="H252" s="2" t="s">
        <v>5</v>
      </c>
    </row>
    <row r="253" spans="1:12" x14ac:dyDescent="0.3">
      <c r="A253" s="5"/>
      <c r="G253" s="9"/>
    </row>
    <row r="254" spans="1:12" x14ac:dyDescent="0.3">
      <c r="A254" s="5"/>
      <c r="G254" s="9"/>
    </row>
    <row r="255" spans="1:12" x14ac:dyDescent="0.3">
      <c r="A255" s="5"/>
      <c r="G255" s="9"/>
    </row>
    <row r="256" spans="1:12" x14ac:dyDescent="0.3">
      <c r="C256" s="4"/>
    </row>
    <row r="257" spans="1:8" ht="56.25" customHeight="1" x14ac:dyDescent="0.3">
      <c r="A257" s="7"/>
      <c r="B257" s="8"/>
      <c r="C257" s="49"/>
      <c r="D257" s="50"/>
      <c r="E257" s="50"/>
      <c r="F257" s="50"/>
      <c r="G257" s="50"/>
      <c r="H257" s="51"/>
    </row>
    <row r="258" spans="1:8" x14ac:dyDescent="0.3">
      <c r="A258" s="3" t="s">
        <v>6</v>
      </c>
      <c r="B258" s="3"/>
      <c r="C258" s="3" t="s">
        <v>7</v>
      </c>
    </row>
  </sheetData>
  <sheetProtection algorithmName="SHA-512" hashValue="nOYfSEOhmAqhQWeOkUov0yh/eupReSJ9aav63wE0iyDsGUJHYre3zqyRtMj1lsL6ck5sAzbrmyqrxZIYB4J79Q==" saltValue="4GoE45q6aQRlQd+KRWj62A==" spinCount="100000" sheet="1" selectLockedCells="1"/>
  <mergeCells count="19">
    <mergeCell ref="C257:H257"/>
    <mergeCell ref="C6:G6"/>
    <mergeCell ref="C7:G7"/>
    <mergeCell ref="C9:G9"/>
    <mergeCell ref="C10:G10"/>
    <mergeCell ref="A20:E20"/>
    <mergeCell ref="A66:E66"/>
    <mergeCell ref="A158:E158"/>
    <mergeCell ref="A13:G13"/>
    <mergeCell ref="A59:G59"/>
    <mergeCell ref="A151:G151"/>
    <mergeCell ref="A105:G105"/>
    <mergeCell ref="A112:E112"/>
    <mergeCell ref="A197:G197"/>
    <mergeCell ref="A204:E204"/>
    <mergeCell ref="A243:G243"/>
    <mergeCell ref="A2:H2"/>
    <mergeCell ref="A3:H3"/>
    <mergeCell ref="A4:H4"/>
  </mergeCells>
  <printOptions horizontalCentered="1"/>
  <pageMargins left="1.1023622047244095" right="0.70866141732283472" top="0.59055118110236227" bottom="0.59055118110236227" header="0.31496062992125984" footer="0.31496062992125984"/>
  <pageSetup paperSize="9" scale="70" fitToHeight="5" orientation="portrait" r:id="rId1"/>
  <headerFooter>
    <oddHeader>&amp;L&amp;"Arial Narrow,Standard"&amp;10Waldbühne Jonsdorf - Gerhart-Hauptmann-Theater Zittau
Offenes Verfahren OPL Ingenieurbauwerke/ FPL Verkehrsanlagen&amp;R&amp;"Arial Narrow,Standard"&amp;10Honorarformblatt</oddHeader>
    <oddFooter>&amp;C&amp;"Arial Narrow,Standard"&amp;10Seite &amp;P/&amp;N</oddFooter>
  </headerFooter>
  <rowBreaks count="5" manualBreakCount="5">
    <brk id="58" max="7" man="1"/>
    <brk id="104" max="7" man="1"/>
    <brk id="150" max="7" man="1"/>
    <brk id="196" max="7" man="1"/>
    <brk id="24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 IB-VA</vt:lpstr>
      <vt:lpstr>'Honorar IB-VA'!Druckbereich</vt:lpstr>
      <vt:lpstr>'Honorar IB-VA'!Drucktitel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Falk Schubert</cp:lastModifiedBy>
  <cp:lastPrinted>2024-05-29T07:00:53Z</cp:lastPrinted>
  <dcterms:created xsi:type="dcterms:W3CDTF">2019-06-19T12:17:42Z</dcterms:created>
  <dcterms:modified xsi:type="dcterms:W3CDTF">2024-05-29T07:01:57Z</dcterms:modified>
</cp:coreProperties>
</file>