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-PROJEKTE SCHUBERT HORST\2392 VgV Waldbühne Jonsdorf\05-2_Offene Verfahren\V4_FPL_TA1-3\V4-2_Bekanntmachung\3_Anlagen-final\"/>
    </mc:Choice>
  </mc:AlternateContent>
  <xr:revisionPtr revIDLastSave="0" documentId="13_ncr:1_{31FC2E48-4B1E-4FE5-A93E-3FB68CD8329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Honorar FPL TA1und3" sheetId="1" r:id="rId1"/>
  </sheets>
  <definedNames>
    <definedName name="_xlnm.Print_Area" localSheetId="0">'Honorar FPL TA1und3'!$A$1:$H$124</definedName>
    <definedName name="_xlnm.Print_Titles" localSheetId="0">'Honorar FPL TA1und3'!$1:$1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8" i="1" l="1"/>
  <c r="G117" i="1"/>
  <c r="G102" i="1"/>
  <c r="G99" i="1"/>
  <c r="G96" i="1"/>
  <c r="G82" i="1"/>
  <c r="G84" i="1" s="1"/>
  <c r="G70" i="1"/>
  <c r="G33" i="1"/>
  <c r="G105" i="1" l="1"/>
  <c r="G106" i="1" s="1"/>
  <c r="G73" i="1"/>
  <c r="G75" i="1" s="1"/>
  <c r="G21" i="1"/>
  <c r="G77" i="1" l="1"/>
  <c r="G90" i="1" s="1"/>
  <c r="G107" i="1"/>
  <c r="G108" i="1" s="1"/>
  <c r="G24" i="1"/>
  <c r="G26" i="1" s="1"/>
  <c r="G53" i="1"/>
  <c r="G50" i="1"/>
  <c r="G47" i="1"/>
  <c r="G91" i="1" l="1"/>
  <c r="G92" i="1" s="1"/>
  <c r="G86" i="1"/>
  <c r="G56" i="1"/>
  <c r="G57" i="1" l="1"/>
  <c r="G58" i="1" l="1"/>
  <c r="G119" i="1"/>
  <c r="G120" i="1" s="1"/>
  <c r="G59" i="1"/>
  <c r="G28" i="1" l="1"/>
  <c r="G35" i="1"/>
  <c r="G37" i="1" l="1"/>
  <c r="G41" i="1"/>
  <c r="G112" i="1" s="1"/>
  <c r="G42" i="1" l="1"/>
  <c r="G43" i="1"/>
  <c r="G113" i="1" l="1"/>
  <c r="G114" i="1" s="1"/>
</calcChain>
</file>

<file path=xl/sharedStrings.xml><?xml version="1.0" encoding="utf-8"?>
<sst xmlns="http://schemas.openxmlformats.org/spreadsheetml/2006/main" count="142" uniqueCount="49">
  <si>
    <t>Bieter:</t>
  </si>
  <si>
    <t>Honorarsatz:</t>
  </si>
  <si>
    <t>v.H.</t>
  </si>
  <si>
    <t>Besondere Leistungen:</t>
  </si>
  <si>
    <t>€/h</t>
  </si>
  <si>
    <t>€</t>
  </si>
  <si>
    <t>Ort, Datum</t>
  </si>
  <si>
    <t xml:space="preserve"> Unterschrift des Vertretungsberechtigten in Textform</t>
  </si>
  <si>
    <t>Honorarzone Grundleistungen:</t>
  </si>
  <si>
    <t>Nebenkostenpauschale Grundleistungen:</t>
  </si>
  <si>
    <t>Nebenkostenpauschale Besondere Leistungen:</t>
  </si>
  <si>
    <t>geschätzte anrechenbare Kosten (netto):</t>
  </si>
  <si>
    <t>Honorarsumme BL netto ohne NK:</t>
  </si>
  <si>
    <t>Nebenkosten GL in €:</t>
  </si>
  <si>
    <t>Nebenkosten BL in €:</t>
  </si>
  <si>
    <t>Honorarsumme netto inkl. NK</t>
  </si>
  <si>
    <t>Angebotssumme brutto</t>
  </si>
  <si>
    <t>zzgl. Mehrwertsteuer 19%</t>
  </si>
  <si>
    <t>Hinweis zum Ausfüllen des Honorarformblattes: Der Bieter muss alle grün hinterlegten Felder ausfüllen.
Es sind alle Leistungen anzubieten.</t>
  </si>
  <si>
    <t>Es ist auch dann erforderlich, Eintragungen vorzunehmen, wenn Sie eine Leistung mit Null Euro bzw. Null % anbieten möchten.</t>
  </si>
  <si>
    <r>
      <t xml:space="preserve">pauschaler </t>
    </r>
    <r>
      <rPr>
        <b/>
        <sz val="11"/>
        <color theme="1"/>
        <rFont val="Arial Narrow"/>
        <family val="2"/>
      </rPr>
      <t>Zu-/ Abschlag</t>
    </r>
    <r>
      <rPr>
        <sz val="11"/>
        <color theme="1"/>
        <rFont val="Arial Narrow"/>
        <family val="2"/>
      </rPr>
      <t xml:space="preserve"> auf das ermittelte Honorar für Grundleistungen</t>
    </r>
  </si>
  <si>
    <t>Honorarsumme GL netto ohne Zu-/Abschlag</t>
  </si>
  <si>
    <t>Stundenleistungen, Ansatz für Wertungssumme netto</t>
  </si>
  <si>
    <t>Stundenleistungen, Ansatz für Wertungssumme brutto</t>
  </si>
  <si>
    <t>psch.</t>
  </si>
  <si>
    <t>Honorarsumme GL netto ohne NK:</t>
  </si>
  <si>
    <t>1) Auftragnehmer (Ansatz 15 h)</t>
  </si>
  <si>
    <t>2) Mitarbeiter (Dipl.-Ing. / M.sc.) (Ansatz 20 h)</t>
  </si>
  <si>
    <t>3) technische Zeichner und sonstige Mitarbeiter (Ansatz 30 h)</t>
  </si>
  <si>
    <t>Honorarsumme GL + BL netto inkl. NK:</t>
  </si>
  <si>
    <r>
      <t xml:space="preserve">zzgl. NK </t>
    </r>
    <r>
      <rPr>
        <sz val="11"/>
        <rFont val="Arial Narrow"/>
        <family val="2"/>
      </rPr>
      <t>(NK aus GL)</t>
    </r>
    <r>
      <rPr>
        <b/>
        <sz val="11"/>
        <rFont val="Arial Narrow"/>
        <family val="2"/>
      </rPr>
      <t xml:space="preserve"> </t>
    </r>
  </si>
  <si>
    <t>Basishonorarsatz</t>
  </si>
  <si>
    <t>Grundhonorar netto, 100% gemäß § 50 HOAI 2021:</t>
  </si>
  <si>
    <t>*LPH 7, Wichtung 4% statt 5%, von Leistungsphase 7 – Mitwirkung bei der Vergabe: ohne die Teilleistungen a), c), e) Erstellen der Vergabevorschläge und f) gemäß Anlage 15 zur HOAI siehe Vertragsmuster</t>
  </si>
  <si>
    <t>beabsichtigter Leistungsumfang (3-9)*</t>
  </si>
  <si>
    <t>1) Prüfen und Werten von Nebenangeboten</t>
  </si>
  <si>
    <t>II</t>
  </si>
  <si>
    <t>Grundleistungen</t>
  </si>
  <si>
    <t>Fachplanung Technische Ausrüstung Anlagengruppe 1
KG 410 - Abwasser-, Wasser-, Gasanlagen</t>
  </si>
  <si>
    <t>Stundensätze (netto) Fachplanung Technische Ausrüstung Anlagengruppe 1:</t>
  </si>
  <si>
    <t>Fachplanung Technische Ausrüstung Anlagengruppe 1</t>
  </si>
  <si>
    <t>Fachplanung Technische Ausrüstung Anlagengruppe 3
KG 430 - Raumlufttechnische Anlagen</t>
  </si>
  <si>
    <t>Fachplanung Technische Ausrüstung Anlagengruppe 3</t>
  </si>
  <si>
    <t>Fachplanung Technische Ausrüstung Gesamt Anlagengruppen 1 und 3</t>
  </si>
  <si>
    <t>Honorarsumme Gesamt netto inkl. NK</t>
  </si>
  <si>
    <t>Angebotssumme Gesamt brutto</t>
  </si>
  <si>
    <t>Grundhonorar netto, 100% gemäß § 54 HOAI 2021:</t>
  </si>
  <si>
    <t>Stundensätze (netto) AG 1 und 3</t>
  </si>
  <si>
    <t>Korrektur Aufschlüsselung anrechenbare Kosten - evergabe 4. Nachlieferung 28.05.2024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</si>
</sst>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000000"/>
      <name val="Calibri"/>
      <family val="2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indexed="8"/>
      <name val="Arial Narrow"/>
      <family val="2"/>
    </font>
    <font>
      <b/>
      <u/>
      <sz val="12"/>
      <color theme="3" tint="0.3999755851924192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11"/>
      <name val="Arial Narrow"/>
      <family val="2"/>
    </font>
    <font>
      <i/>
      <sz val="11"/>
      <color theme="0" tint="-0.14999847407452621"/>
      <name val="Arial Narrow"/>
      <family val="2"/>
    </font>
    <font>
      <b/>
      <sz val="11"/>
      <name val="Arial Narrow"/>
      <family val="2"/>
    </font>
    <font>
      <sz val="12"/>
      <color theme="0" tint="-0.14999847407452621"/>
      <name val="Arial Narrow"/>
      <family val="2"/>
    </font>
    <font>
      <i/>
      <sz val="10"/>
      <color theme="1"/>
      <name val="Arial Narrow"/>
      <family val="2"/>
    </font>
    <font>
      <i/>
      <sz val="10"/>
      <color theme="1"/>
      <name val="Calibri"/>
      <family val="2"/>
      <scheme val="minor"/>
    </font>
    <font>
      <b/>
      <sz val="12"/>
      <color theme="3" tint="0.39997558519241921"/>
      <name val="Arial Narrow"/>
      <family val="2"/>
    </font>
    <font>
      <b/>
      <sz val="11"/>
      <color rgb="FF0070C0"/>
      <name val="Arial Narrow"/>
      <family val="2"/>
    </font>
    <font>
      <b/>
      <i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86">
    <xf numFmtId="0" fontId="0" fillId="0" borderId="0" xfId="0"/>
    <xf numFmtId="49" fontId="7" fillId="0" borderId="0" xfId="1" applyNumberFormat="1" applyFont="1" applyAlignment="1">
      <alignment vertical="top"/>
    </xf>
    <xf numFmtId="0" fontId="4" fillId="0" borderId="0" xfId="0" applyFont="1"/>
    <xf numFmtId="0" fontId="5" fillId="0" borderId="0" xfId="0" applyFont="1"/>
    <xf numFmtId="0" fontId="4" fillId="0" borderId="0" xfId="0" applyFont="1" applyProtection="1">
      <protection locked="0"/>
    </xf>
    <xf numFmtId="0" fontId="8" fillId="0" borderId="0" xfId="0" applyFont="1"/>
    <xf numFmtId="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14" xfId="0" applyFont="1" applyBorder="1" applyProtection="1">
      <protection locked="0"/>
    </xf>
    <xf numFmtId="165" fontId="9" fillId="0" borderId="0" xfId="0" applyNumberFormat="1" applyFont="1"/>
    <xf numFmtId="0" fontId="3" fillId="0" borderId="0" xfId="0" applyFont="1"/>
    <xf numFmtId="0" fontId="11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2" fillId="0" borderId="18" xfId="0" applyFont="1" applyBorder="1"/>
    <xf numFmtId="0" fontId="13" fillId="0" borderId="19" xfId="0" applyFont="1" applyBorder="1"/>
    <xf numFmtId="0" fontId="13" fillId="0" borderId="20" xfId="0" applyFont="1" applyBorder="1"/>
    <xf numFmtId="0" fontId="13" fillId="0" borderId="0" xfId="0" applyFont="1"/>
    <xf numFmtId="0" fontId="12" fillId="0" borderId="21" xfId="0" applyFont="1" applyBorder="1"/>
    <xf numFmtId="0" fontId="13" fillId="0" borderId="22" xfId="0" applyFont="1" applyBorder="1"/>
    <xf numFmtId="0" fontId="12" fillId="0" borderId="23" xfId="0" applyFont="1" applyBorder="1"/>
    <xf numFmtId="0" fontId="13" fillId="0" borderId="24" xfId="0" applyFont="1" applyBorder="1"/>
    <xf numFmtId="0" fontId="13" fillId="0" borderId="25" xfId="0" applyFont="1" applyBorder="1"/>
    <xf numFmtId="0" fontId="2" fillId="0" borderId="0" xfId="0" applyFont="1"/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1" fillId="0" borderId="0" xfId="0" applyFont="1"/>
    <xf numFmtId="165" fontId="16" fillId="0" borderId="0" xfId="0" applyNumberFormat="1" applyFont="1"/>
    <xf numFmtId="165" fontId="18" fillId="0" borderId="0" xfId="0" applyNumberFormat="1" applyFont="1"/>
    <xf numFmtId="0" fontId="16" fillId="0" borderId="0" xfId="0" applyFont="1"/>
    <xf numFmtId="165" fontId="9" fillId="0" borderId="1" xfId="0" applyNumberFormat="1" applyFont="1" applyBorder="1"/>
    <xf numFmtId="4" fontId="4" fillId="0" borderId="1" xfId="0" applyNumberFormat="1" applyFont="1" applyBorder="1"/>
    <xf numFmtId="165" fontId="14" fillId="0" borderId="16" xfId="0" applyNumberFormat="1" applyFont="1" applyBorder="1"/>
    <xf numFmtId="165" fontId="14" fillId="0" borderId="17" xfId="0" applyNumberFormat="1" applyFont="1" applyBorder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2" fillId="0" borderId="30" xfId="0" applyFont="1" applyBorder="1"/>
    <xf numFmtId="0" fontId="13" fillId="0" borderId="31" xfId="0" applyFont="1" applyBorder="1"/>
    <xf numFmtId="0" fontId="12" fillId="0" borderId="27" xfId="0" applyFont="1" applyBorder="1"/>
    <xf numFmtId="0" fontId="13" fillId="0" borderId="28" xfId="0" applyFont="1" applyBorder="1"/>
    <xf numFmtId="165" fontId="14" fillId="0" borderId="26" xfId="0" applyNumberFormat="1" applyFont="1" applyBorder="1"/>
    <xf numFmtId="165" fontId="14" fillId="0" borderId="32" xfId="0" applyNumberFormat="1" applyFont="1" applyBorder="1"/>
    <xf numFmtId="0" fontId="8" fillId="0" borderId="30" xfId="0" applyFont="1" applyBorder="1"/>
    <xf numFmtId="0" fontId="4" fillId="0" borderId="31" xfId="0" applyFont="1" applyBorder="1"/>
    <xf numFmtId="0" fontId="8" fillId="0" borderId="27" xfId="0" applyFont="1" applyBorder="1"/>
    <xf numFmtId="0" fontId="4" fillId="0" borderId="28" xfId="0" applyFont="1" applyBorder="1"/>
    <xf numFmtId="0" fontId="17" fillId="0" borderId="27" xfId="0" applyFont="1" applyBorder="1"/>
    <xf numFmtId="165" fontId="9" fillId="0" borderId="26" xfId="0" applyNumberFormat="1" applyFont="1" applyBorder="1"/>
    <xf numFmtId="165" fontId="9" fillId="0" borderId="32" xfId="0" applyNumberFormat="1" applyFont="1" applyBorder="1"/>
    <xf numFmtId="0" fontId="22" fillId="0" borderId="0" xfId="0" applyFont="1"/>
    <xf numFmtId="165" fontId="23" fillId="0" borderId="15" xfId="0" applyNumberFormat="1" applyFont="1" applyBorder="1"/>
    <xf numFmtId="0" fontId="12" fillId="0" borderId="0" xfId="0" applyFont="1"/>
    <xf numFmtId="165" fontId="14" fillId="0" borderId="0" xfId="0" applyNumberFormat="1" applyFont="1"/>
    <xf numFmtId="0" fontId="8" fillId="0" borderId="33" xfId="0" applyFont="1" applyBorder="1"/>
    <xf numFmtId="0" fontId="1" fillId="0" borderId="34" xfId="0" applyFont="1" applyBorder="1"/>
    <xf numFmtId="165" fontId="9" fillId="0" borderId="15" xfId="0" applyNumberFormat="1" applyFont="1" applyBorder="1"/>
    <xf numFmtId="0" fontId="17" fillId="0" borderId="35" xfId="0" applyFont="1" applyBorder="1"/>
    <xf numFmtId="0" fontId="1" fillId="0" borderId="3" xfId="0" applyFont="1" applyBorder="1"/>
    <xf numFmtId="165" fontId="9" fillId="0" borderId="16" xfId="0" applyNumberFormat="1" applyFont="1" applyBorder="1"/>
    <xf numFmtId="0" fontId="8" fillId="0" borderId="35" xfId="0" applyFont="1" applyBorder="1"/>
    <xf numFmtId="0" fontId="8" fillId="0" borderId="36" xfId="0" applyFont="1" applyBorder="1"/>
    <xf numFmtId="0" fontId="1" fillId="0" borderId="37" xfId="0" applyFont="1" applyBorder="1"/>
    <xf numFmtId="165" fontId="9" fillId="0" borderId="17" xfId="0" applyNumberFormat="1" applyFont="1" applyBorder="1"/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1" fillId="0" borderId="27" xfId="0" applyFont="1" applyBorder="1" applyAlignment="1">
      <alignment vertical="center"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49" fontId="10" fillId="0" borderId="0" xfId="1" applyNumberFormat="1" applyFont="1" applyAlignment="1">
      <alignment horizontal="left" vertical="top" wrapText="1"/>
    </xf>
    <xf numFmtId="49" fontId="10" fillId="0" borderId="0" xfId="1" applyNumberFormat="1" applyFont="1" applyAlignment="1">
      <alignment horizontal="left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left" wrapText="1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0" fontId="4" fillId="2" borderId="12" xfId="0" applyFont="1" applyFill="1" applyBorder="1" applyAlignment="1" applyProtection="1">
      <alignment horizontal="left" wrapText="1"/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49" fontId="22" fillId="0" borderId="0" xfId="1" applyNumberFormat="1" applyFont="1" applyAlignment="1"/>
  </cellXfs>
  <cellStyles count="3">
    <cellStyle name="Dezimal 2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4"/>
  <sheetViews>
    <sheetView tabSelected="1" zoomScaleNormal="100" zoomScaleSheetLayoutView="100" workbookViewId="0">
      <selection activeCell="G23" sqref="G23"/>
    </sheetView>
  </sheetViews>
  <sheetFormatPr baseColWidth="10" defaultRowHeight="16.5" x14ac:dyDescent="0.3"/>
  <cols>
    <col min="1" max="1" width="16.28515625" style="2" customWidth="1"/>
    <col min="2" max="2" width="3.140625" style="2" customWidth="1"/>
    <col min="3" max="3" width="21" style="2" bestFit="1" customWidth="1"/>
    <col min="4" max="4" width="1.42578125" style="2" customWidth="1"/>
    <col min="5" max="5" width="20.42578125" style="2" customWidth="1"/>
    <col min="6" max="6" width="7.42578125" style="2" customWidth="1"/>
    <col min="7" max="7" width="15.5703125" style="2" bestFit="1" customWidth="1"/>
    <col min="8" max="8" width="3.85546875" style="2" bestFit="1" customWidth="1"/>
    <col min="9" max="9" width="12.5703125" style="2" bestFit="1" customWidth="1"/>
    <col min="10" max="10" width="12.5703125" style="2" customWidth="1"/>
    <col min="11" max="16384" width="11.42578125" style="2"/>
  </cols>
  <sheetData>
    <row r="1" spans="1:10" ht="46.5" customHeight="1" x14ac:dyDescent="0.3">
      <c r="A1" s="85" t="s">
        <v>48</v>
      </c>
      <c r="B1" s="1"/>
      <c r="C1" s="1"/>
      <c r="D1" s="1"/>
      <c r="E1" s="1"/>
      <c r="F1" s="1"/>
    </row>
    <row r="2" spans="1:10" ht="35.25" customHeight="1" x14ac:dyDescent="0.3">
      <c r="A2" s="71" t="s">
        <v>18</v>
      </c>
      <c r="B2" s="72"/>
      <c r="C2" s="72"/>
      <c r="D2" s="72"/>
      <c r="E2" s="72"/>
      <c r="F2" s="72"/>
      <c r="G2" s="72"/>
      <c r="H2" s="72"/>
    </row>
    <row r="3" spans="1:10" ht="30.75" customHeight="1" x14ac:dyDescent="0.3">
      <c r="A3" s="71" t="s">
        <v>19</v>
      </c>
      <c r="B3" s="71"/>
      <c r="C3" s="71"/>
      <c r="D3" s="71"/>
      <c r="E3" s="71"/>
      <c r="F3" s="71"/>
      <c r="G3" s="71"/>
      <c r="H3" s="71"/>
    </row>
    <row r="5" spans="1:10" ht="22.5" customHeight="1" x14ac:dyDescent="0.3">
      <c r="A5" s="2" t="s">
        <v>0</v>
      </c>
      <c r="C5" s="76"/>
      <c r="D5" s="77"/>
      <c r="E5" s="77"/>
      <c r="F5" s="77"/>
      <c r="G5" s="78"/>
      <c r="I5" s="29"/>
      <c r="J5" s="27"/>
    </row>
    <row r="6" spans="1:10" ht="22.5" customHeight="1" x14ac:dyDescent="0.3">
      <c r="C6" s="79"/>
      <c r="D6" s="80"/>
      <c r="E6" s="80"/>
      <c r="F6" s="80"/>
      <c r="G6" s="81"/>
      <c r="I6" s="29"/>
      <c r="J6" s="27"/>
    </row>
    <row r="7" spans="1:10" ht="22.5" customHeight="1" x14ac:dyDescent="0.3">
      <c r="C7" s="23"/>
      <c r="D7" s="24"/>
      <c r="E7" s="24"/>
      <c r="F7" s="24"/>
      <c r="G7" s="25"/>
      <c r="I7" s="29"/>
      <c r="J7" s="27"/>
    </row>
    <row r="8" spans="1:10" ht="22.5" customHeight="1" x14ac:dyDescent="0.3">
      <c r="C8" s="79"/>
      <c r="D8" s="80"/>
      <c r="E8" s="80"/>
      <c r="F8" s="80"/>
      <c r="G8" s="81"/>
      <c r="I8" s="29"/>
      <c r="J8" s="27"/>
    </row>
    <row r="9" spans="1:10" ht="22.5" customHeight="1" x14ac:dyDescent="0.3">
      <c r="C9" s="82"/>
      <c r="D9" s="83"/>
      <c r="E9" s="83"/>
      <c r="F9" s="83"/>
      <c r="G9" s="84"/>
      <c r="I9" s="29"/>
      <c r="J9" s="27"/>
    </row>
    <row r="10" spans="1:10" x14ac:dyDescent="0.3">
      <c r="I10" s="29"/>
      <c r="J10" s="27"/>
    </row>
    <row r="11" spans="1:10" x14ac:dyDescent="0.3">
      <c r="I11" s="29"/>
      <c r="J11" s="27"/>
    </row>
    <row r="12" spans="1:10" ht="42" customHeight="1" x14ac:dyDescent="0.3">
      <c r="A12" s="68" t="s">
        <v>38</v>
      </c>
      <c r="B12" s="69"/>
      <c r="C12" s="69"/>
      <c r="D12" s="69"/>
      <c r="E12" s="69"/>
      <c r="F12" s="69"/>
      <c r="G12" s="70"/>
      <c r="I12" s="29"/>
      <c r="J12" s="27"/>
    </row>
    <row r="13" spans="1:10" ht="20.100000000000001" customHeight="1" x14ac:dyDescent="0.3">
      <c r="A13" s="37" t="s">
        <v>37</v>
      </c>
      <c r="B13" s="38"/>
      <c r="C13" s="38"/>
      <c r="D13" s="38"/>
      <c r="E13" s="38"/>
      <c r="F13" s="38"/>
      <c r="G13" s="38"/>
      <c r="I13" s="29"/>
      <c r="J13" s="27"/>
    </row>
    <row r="14" spans="1:10" x14ac:dyDescent="0.3">
      <c r="A14" s="5" t="s">
        <v>11</v>
      </c>
      <c r="G14" s="30">
        <v>99126.05</v>
      </c>
      <c r="H14" s="2" t="s">
        <v>5</v>
      </c>
      <c r="I14" s="29"/>
      <c r="J14" s="27"/>
    </row>
    <row r="15" spans="1:10" x14ac:dyDescent="0.3">
      <c r="A15" s="26" t="s">
        <v>46</v>
      </c>
      <c r="G15" s="30">
        <v>26957.8</v>
      </c>
      <c r="H15" s="2" t="s">
        <v>5</v>
      </c>
    </row>
    <row r="16" spans="1:10" x14ac:dyDescent="0.3">
      <c r="A16" s="5" t="s">
        <v>8</v>
      </c>
      <c r="G16" s="34" t="s">
        <v>36</v>
      </c>
    </row>
    <row r="17" spans="1:10" x14ac:dyDescent="0.3">
      <c r="A17" s="5" t="s">
        <v>34</v>
      </c>
      <c r="G17" s="35">
        <v>88</v>
      </c>
      <c r="H17" s="2" t="s">
        <v>2</v>
      </c>
    </row>
    <row r="18" spans="1:10" ht="41.25" customHeight="1" x14ac:dyDescent="0.3">
      <c r="A18" s="66" t="s">
        <v>33</v>
      </c>
      <c r="B18" s="67"/>
      <c r="C18" s="67"/>
      <c r="D18" s="67"/>
      <c r="E18" s="67"/>
      <c r="G18" s="35"/>
      <c r="J18" s="26"/>
    </row>
    <row r="19" spans="1:10" x14ac:dyDescent="0.3">
      <c r="A19" s="5" t="s">
        <v>1</v>
      </c>
      <c r="G19" s="36" t="s">
        <v>31</v>
      </c>
    </row>
    <row r="20" spans="1:10" ht="11.25" customHeight="1" x14ac:dyDescent="0.3">
      <c r="A20" s="5"/>
    </row>
    <row r="21" spans="1:10" x14ac:dyDescent="0.3">
      <c r="A21" s="5" t="s">
        <v>21</v>
      </c>
      <c r="G21" s="30">
        <f>G15*G17/100</f>
        <v>23722.863999999998</v>
      </c>
    </row>
    <row r="22" spans="1:10" ht="11.25" customHeight="1" x14ac:dyDescent="0.3">
      <c r="A22" s="5"/>
    </row>
    <row r="23" spans="1:10" x14ac:dyDescent="0.3">
      <c r="A23" s="10" t="s">
        <v>20</v>
      </c>
      <c r="G23" s="6"/>
      <c r="H23" s="2" t="s">
        <v>2</v>
      </c>
    </row>
    <row r="24" spans="1:10" ht="16.5" customHeight="1" x14ac:dyDescent="0.3">
      <c r="G24" s="31">
        <f>G21*G23/100</f>
        <v>0</v>
      </c>
    </row>
    <row r="25" spans="1:10" ht="11.25" customHeight="1" x14ac:dyDescent="0.3"/>
    <row r="26" spans="1:10" x14ac:dyDescent="0.3">
      <c r="A26" s="5" t="s">
        <v>25</v>
      </c>
      <c r="G26" s="30">
        <f>G21+G24</f>
        <v>23722.863999999998</v>
      </c>
      <c r="H26" s="2" t="s">
        <v>5</v>
      </c>
    </row>
    <row r="27" spans="1:10" x14ac:dyDescent="0.3">
      <c r="A27" s="5" t="s">
        <v>9</v>
      </c>
      <c r="G27" s="6"/>
      <c r="H27" s="2" t="s">
        <v>2</v>
      </c>
    </row>
    <row r="28" spans="1:10" x14ac:dyDescent="0.3">
      <c r="A28" s="5" t="s">
        <v>13</v>
      </c>
      <c r="G28" s="30">
        <f>G26*G27/100</f>
        <v>0</v>
      </c>
      <c r="H28" s="2" t="s">
        <v>5</v>
      </c>
    </row>
    <row r="29" spans="1:10" ht="11.25" customHeight="1" x14ac:dyDescent="0.3"/>
    <row r="30" spans="1:10" ht="20.100000000000001" customHeight="1" x14ac:dyDescent="0.3">
      <c r="A30" s="11" t="s">
        <v>3</v>
      </c>
    </row>
    <row r="31" spans="1:10" x14ac:dyDescent="0.3">
      <c r="A31" s="26" t="s">
        <v>35</v>
      </c>
      <c r="F31" s="12" t="s">
        <v>24</v>
      </c>
      <c r="G31" s="6"/>
      <c r="H31" s="2" t="s">
        <v>5</v>
      </c>
    </row>
    <row r="32" spans="1:10" ht="11.25" customHeight="1" x14ac:dyDescent="0.3"/>
    <row r="33" spans="1:9" x14ac:dyDescent="0.3">
      <c r="A33" s="5" t="s">
        <v>12</v>
      </c>
      <c r="G33" s="30">
        <f>G31</f>
        <v>0</v>
      </c>
      <c r="H33" s="2" t="s">
        <v>5</v>
      </c>
    </row>
    <row r="34" spans="1:9" x14ac:dyDescent="0.3">
      <c r="A34" s="5" t="s">
        <v>10</v>
      </c>
      <c r="G34" s="6"/>
      <c r="H34" s="2" t="s">
        <v>2</v>
      </c>
    </row>
    <row r="35" spans="1:9" x14ac:dyDescent="0.3">
      <c r="A35" s="5" t="s">
        <v>14</v>
      </c>
      <c r="G35" s="30">
        <f>G33*G34/100</f>
        <v>0</v>
      </c>
      <c r="H35" s="2" t="s">
        <v>5</v>
      </c>
    </row>
    <row r="36" spans="1:9" x14ac:dyDescent="0.3">
      <c r="A36" s="5"/>
      <c r="G36" s="9"/>
    </row>
    <row r="37" spans="1:9" x14ac:dyDescent="0.3">
      <c r="A37" s="5" t="s">
        <v>29</v>
      </c>
      <c r="G37" s="30">
        <f>G26+G28+G33+G35</f>
        <v>23722.863999999998</v>
      </c>
      <c r="H37" s="2" t="s">
        <v>5</v>
      </c>
    </row>
    <row r="38" spans="1:9" x14ac:dyDescent="0.3">
      <c r="A38" s="5"/>
      <c r="G38" s="9"/>
    </row>
    <row r="39" spans="1:9" x14ac:dyDescent="0.3">
      <c r="A39" s="5"/>
      <c r="G39" s="9"/>
    </row>
    <row r="40" spans="1:9" x14ac:dyDescent="0.3">
      <c r="A40" s="52" t="s">
        <v>40</v>
      </c>
      <c r="G40" s="9"/>
    </row>
    <row r="41" spans="1:9" s="16" customFormat="1" ht="21" customHeight="1" x14ac:dyDescent="0.25">
      <c r="A41" s="41" t="s">
        <v>15</v>
      </c>
      <c r="B41" s="42"/>
      <c r="C41" s="42"/>
      <c r="D41" s="42"/>
      <c r="E41" s="42"/>
      <c r="F41" s="42"/>
      <c r="G41" s="43">
        <f>G26+G28+G33+G35</f>
        <v>23722.863999999998</v>
      </c>
      <c r="H41" s="16" t="s">
        <v>5</v>
      </c>
      <c r="I41" s="28"/>
    </row>
    <row r="42" spans="1:9" s="16" customFormat="1" ht="21" customHeight="1" x14ac:dyDescent="0.25">
      <c r="A42" s="41" t="s">
        <v>17</v>
      </c>
      <c r="B42" s="42"/>
      <c r="C42" s="42"/>
      <c r="D42" s="42"/>
      <c r="E42" s="42"/>
      <c r="F42" s="42"/>
      <c r="G42" s="43">
        <f>G41*0.19</f>
        <v>4507.3441599999996</v>
      </c>
      <c r="H42" s="16" t="s">
        <v>5</v>
      </c>
    </row>
    <row r="43" spans="1:9" s="16" customFormat="1" ht="21" customHeight="1" x14ac:dyDescent="0.25">
      <c r="A43" s="39" t="s">
        <v>16</v>
      </c>
      <c r="B43" s="40"/>
      <c r="C43" s="40"/>
      <c r="D43" s="40"/>
      <c r="E43" s="40"/>
      <c r="F43" s="40"/>
      <c r="G43" s="44">
        <f>G41+G42</f>
        <v>28230.208159999998</v>
      </c>
      <c r="H43" s="16" t="s">
        <v>5</v>
      </c>
    </row>
    <row r="44" spans="1:9" x14ac:dyDescent="0.3">
      <c r="A44" s="5"/>
      <c r="G44" s="9"/>
    </row>
    <row r="45" spans="1:9" ht="20.100000000000001" customHeight="1" x14ac:dyDescent="0.3">
      <c r="A45" s="11" t="s">
        <v>39</v>
      </c>
    </row>
    <row r="46" spans="1:9" x14ac:dyDescent="0.3">
      <c r="A46" s="22" t="s">
        <v>26</v>
      </c>
      <c r="G46" s="6"/>
      <c r="H46" s="2" t="s">
        <v>4</v>
      </c>
    </row>
    <row r="47" spans="1:9" x14ac:dyDescent="0.3">
      <c r="A47" s="10"/>
      <c r="G47" s="30">
        <f>15*G46</f>
        <v>0</v>
      </c>
      <c r="H47" s="2" t="s">
        <v>5</v>
      </c>
    </row>
    <row r="48" spans="1:9" ht="9" customHeight="1" x14ac:dyDescent="0.3"/>
    <row r="49" spans="1:10" x14ac:dyDescent="0.3">
      <c r="A49" s="22" t="s">
        <v>27</v>
      </c>
      <c r="G49" s="6"/>
      <c r="H49" s="2" t="s">
        <v>4</v>
      </c>
    </row>
    <row r="50" spans="1:10" x14ac:dyDescent="0.3">
      <c r="A50" s="10"/>
      <c r="G50" s="30">
        <f>20*G49</f>
        <v>0</v>
      </c>
      <c r="H50" s="2" t="s">
        <v>5</v>
      </c>
    </row>
    <row r="51" spans="1:10" ht="9" customHeight="1" x14ac:dyDescent="0.3"/>
    <row r="52" spans="1:10" x14ac:dyDescent="0.3">
      <c r="A52" s="22" t="s">
        <v>28</v>
      </c>
      <c r="G52" s="6"/>
      <c r="H52" s="2" t="s">
        <v>4</v>
      </c>
    </row>
    <row r="53" spans="1:10" x14ac:dyDescent="0.3">
      <c r="G53" s="30">
        <f>30*G52</f>
        <v>0</v>
      </c>
      <c r="H53" s="2" t="s">
        <v>5</v>
      </c>
    </row>
    <row r="54" spans="1:10" x14ac:dyDescent="0.3">
      <c r="G54" s="9"/>
    </row>
    <row r="55" spans="1:10" x14ac:dyDescent="0.3">
      <c r="A55" s="52" t="s">
        <v>40</v>
      </c>
      <c r="G55" s="9"/>
    </row>
    <row r="56" spans="1:10" x14ac:dyDescent="0.3">
      <c r="A56" s="47" t="s">
        <v>22</v>
      </c>
      <c r="B56" s="48"/>
      <c r="C56" s="48"/>
      <c r="D56" s="48"/>
      <c r="E56" s="48"/>
      <c r="F56" s="48"/>
      <c r="G56" s="50">
        <f>G47+G50+G53</f>
        <v>0</v>
      </c>
      <c r="H56" s="2" t="s">
        <v>5</v>
      </c>
    </row>
    <row r="57" spans="1:10" x14ac:dyDescent="0.3">
      <c r="A57" s="49" t="s">
        <v>30</v>
      </c>
      <c r="B57" s="48"/>
      <c r="C57" s="48"/>
      <c r="D57" s="48"/>
      <c r="E57" s="48"/>
      <c r="F57" s="48"/>
      <c r="G57" s="50">
        <f>G27/100*G56</f>
        <v>0</v>
      </c>
      <c r="H57" s="2" t="s">
        <v>5</v>
      </c>
    </row>
    <row r="58" spans="1:10" x14ac:dyDescent="0.3">
      <c r="A58" s="47" t="s">
        <v>17</v>
      </c>
      <c r="B58" s="48"/>
      <c r="C58" s="48"/>
      <c r="D58" s="48"/>
      <c r="E58" s="48"/>
      <c r="F58" s="48"/>
      <c r="G58" s="50">
        <f>0.19*(G56+G57)</f>
        <v>0</v>
      </c>
      <c r="H58" s="2" t="s">
        <v>5</v>
      </c>
    </row>
    <row r="59" spans="1:10" x14ac:dyDescent="0.3">
      <c r="A59" s="45" t="s">
        <v>23</v>
      </c>
      <c r="B59" s="46"/>
      <c r="C59" s="46"/>
      <c r="D59" s="46"/>
      <c r="E59" s="46"/>
      <c r="F59" s="46"/>
      <c r="G59" s="51">
        <f>G56+G57+G58</f>
        <v>0</v>
      </c>
      <c r="H59" s="2" t="s">
        <v>5</v>
      </c>
    </row>
    <row r="60" spans="1:10" x14ac:dyDescent="0.3">
      <c r="A60" s="5"/>
      <c r="G60" s="9"/>
    </row>
    <row r="61" spans="1:10" ht="42" customHeight="1" x14ac:dyDescent="0.3">
      <c r="A61" s="68" t="s">
        <v>41</v>
      </c>
      <c r="B61" s="69"/>
      <c r="C61" s="69"/>
      <c r="D61" s="69"/>
      <c r="E61" s="69"/>
      <c r="F61" s="69"/>
      <c r="G61" s="70"/>
      <c r="I61" s="29"/>
      <c r="J61" s="27"/>
    </row>
    <row r="62" spans="1:10" ht="20.100000000000001" customHeight="1" x14ac:dyDescent="0.3">
      <c r="A62" s="37" t="s">
        <v>37</v>
      </c>
      <c r="B62" s="38"/>
      <c r="C62" s="38"/>
      <c r="D62" s="38"/>
      <c r="E62" s="38"/>
      <c r="F62" s="38"/>
      <c r="G62" s="38"/>
      <c r="I62" s="29"/>
      <c r="J62" s="27"/>
    </row>
    <row r="63" spans="1:10" x14ac:dyDescent="0.3">
      <c r="A63" s="5" t="s">
        <v>11</v>
      </c>
      <c r="G63" s="30">
        <v>16974.79</v>
      </c>
      <c r="H63" s="2" t="s">
        <v>5</v>
      </c>
      <c r="I63" s="29"/>
      <c r="J63" s="27"/>
    </row>
    <row r="64" spans="1:10" x14ac:dyDescent="0.3">
      <c r="A64" s="26" t="s">
        <v>32</v>
      </c>
      <c r="G64" s="30">
        <v>6671.98</v>
      </c>
      <c r="H64" s="2" t="s">
        <v>5</v>
      </c>
    </row>
    <row r="65" spans="1:10" x14ac:dyDescent="0.3">
      <c r="A65" s="5" t="s">
        <v>8</v>
      </c>
      <c r="G65" s="34" t="s">
        <v>36</v>
      </c>
    </row>
    <row r="66" spans="1:10" x14ac:dyDescent="0.3">
      <c r="A66" s="5" t="s">
        <v>34</v>
      </c>
      <c r="G66" s="35">
        <v>88</v>
      </c>
      <c r="H66" s="2" t="s">
        <v>2</v>
      </c>
    </row>
    <row r="67" spans="1:10" ht="41.25" customHeight="1" x14ac:dyDescent="0.3">
      <c r="A67" s="66" t="s">
        <v>33</v>
      </c>
      <c r="B67" s="67"/>
      <c r="C67" s="67"/>
      <c r="D67" s="67"/>
      <c r="E67" s="67"/>
      <c r="G67" s="35"/>
      <c r="J67" s="26"/>
    </row>
    <row r="68" spans="1:10" x14ac:dyDescent="0.3">
      <c r="A68" s="5" t="s">
        <v>1</v>
      </c>
      <c r="G68" s="36" t="s">
        <v>31</v>
      </c>
    </row>
    <row r="69" spans="1:10" ht="11.25" customHeight="1" x14ac:dyDescent="0.3">
      <c r="A69" s="5"/>
    </row>
    <row r="70" spans="1:10" x14ac:dyDescent="0.3">
      <c r="A70" s="5" t="s">
        <v>21</v>
      </c>
      <c r="G70" s="30">
        <f>G64*G66/100</f>
        <v>5871.3423999999995</v>
      </c>
    </row>
    <row r="71" spans="1:10" ht="11.25" customHeight="1" x14ac:dyDescent="0.3">
      <c r="A71" s="5"/>
    </row>
    <row r="72" spans="1:10" x14ac:dyDescent="0.3">
      <c r="A72" s="10" t="s">
        <v>20</v>
      </c>
      <c r="G72" s="6"/>
      <c r="H72" s="2" t="s">
        <v>2</v>
      </c>
    </row>
    <row r="73" spans="1:10" ht="16.5" customHeight="1" x14ac:dyDescent="0.3">
      <c r="G73" s="31">
        <f>G70*G72/100</f>
        <v>0</v>
      </c>
    </row>
    <row r="74" spans="1:10" ht="11.25" customHeight="1" x14ac:dyDescent="0.3"/>
    <row r="75" spans="1:10" x14ac:dyDescent="0.3">
      <c r="A75" s="5" t="s">
        <v>25</v>
      </c>
      <c r="G75" s="30">
        <f>G70+G73</f>
        <v>5871.3423999999995</v>
      </c>
      <c r="H75" s="2" t="s">
        <v>5</v>
      </c>
    </row>
    <row r="76" spans="1:10" x14ac:dyDescent="0.3">
      <c r="A76" s="5" t="s">
        <v>9</v>
      </c>
      <c r="G76" s="6"/>
      <c r="H76" s="2" t="s">
        <v>2</v>
      </c>
    </row>
    <row r="77" spans="1:10" x14ac:dyDescent="0.3">
      <c r="A77" s="5" t="s">
        <v>13</v>
      </c>
      <c r="G77" s="30">
        <f>G75*G76/100</f>
        <v>0</v>
      </c>
      <c r="H77" s="2" t="s">
        <v>5</v>
      </c>
    </row>
    <row r="78" spans="1:10" ht="11.25" customHeight="1" x14ac:dyDescent="0.3"/>
    <row r="79" spans="1:10" ht="20.100000000000001" customHeight="1" x14ac:dyDescent="0.3">
      <c r="A79" s="11" t="s">
        <v>3</v>
      </c>
    </row>
    <row r="80" spans="1:10" x14ac:dyDescent="0.3">
      <c r="A80" s="26" t="s">
        <v>35</v>
      </c>
      <c r="F80" s="12" t="s">
        <v>24</v>
      </c>
      <c r="G80" s="6"/>
      <c r="H80" s="2" t="s">
        <v>5</v>
      </c>
    </row>
    <row r="81" spans="1:9" ht="11.25" customHeight="1" x14ac:dyDescent="0.3"/>
    <row r="82" spans="1:9" x14ac:dyDescent="0.3">
      <c r="A82" s="5" t="s">
        <v>12</v>
      </c>
      <c r="G82" s="30">
        <f>G80</f>
        <v>0</v>
      </c>
      <c r="H82" s="2" t="s">
        <v>5</v>
      </c>
    </row>
    <row r="83" spans="1:9" x14ac:dyDescent="0.3">
      <c r="A83" s="5" t="s">
        <v>10</v>
      </c>
      <c r="G83" s="6"/>
      <c r="H83" s="2" t="s">
        <v>2</v>
      </c>
    </row>
    <row r="84" spans="1:9" x14ac:dyDescent="0.3">
      <c r="A84" s="5" t="s">
        <v>14</v>
      </c>
      <c r="G84" s="30">
        <f>G82*G83/100</f>
        <v>0</v>
      </c>
      <c r="H84" s="2" t="s">
        <v>5</v>
      </c>
    </row>
    <row r="85" spans="1:9" x14ac:dyDescent="0.3">
      <c r="A85" s="5"/>
      <c r="G85" s="9"/>
    </row>
    <row r="86" spans="1:9" x14ac:dyDescent="0.3">
      <c r="A86" s="5" t="s">
        <v>29</v>
      </c>
      <c r="G86" s="30">
        <f>G75+G77+G82+G84</f>
        <v>5871.3423999999995</v>
      </c>
      <c r="H86" s="2" t="s">
        <v>5</v>
      </c>
    </row>
    <row r="87" spans="1:9" x14ac:dyDescent="0.3">
      <c r="A87" s="5"/>
      <c r="G87" s="9"/>
    </row>
    <row r="88" spans="1:9" x14ac:dyDescent="0.3">
      <c r="A88" s="5"/>
      <c r="G88" s="9"/>
    </row>
    <row r="89" spans="1:9" x14ac:dyDescent="0.3">
      <c r="A89" s="52" t="s">
        <v>42</v>
      </c>
      <c r="G89" s="9"/>
    </row>
    <row r="90" spans="1:9" s="16" customFormat="1" ht="21" customHeight="1" x14ac:dyDescent="0.25">
      <c r="A90" s="41" t="s">
        <v>15</v>
      </c>
      <c r="B90" s="42"/>
      <c r="C90" s="42"/>
      <c r="D90" s="42"/>
      <c r="E90" s="42"/>
      <c r="F90" s="42"/>
      <c r="G90" s="43">
        <f>G75+G77+G82+G84</f>
        <v>5871.3423999999995</v>
      </c>
      <c r="H90" s="16" t="s">
        <v>5</v>
      </c>
      <c r="I90" s="28"/>
    </row>
    <row r="91" spans="1:9" s="16" customFormat="1" ht="21" customHeight="1" x14ac:dyDescent="0.25">
      <c r="A91" s="41" t="s">
        <v>17</v>
      </c>
      <c r="B91" s="42"/>
      <c r="C91" s="42"/>
      <c r="D91" s="42"/>
      <c r="E91" s="42"/>
      <c r="F91" s="42"/>
      <c r="G91" s="43">
        <f>G90*0.19</f>
        <v>1115.5550559999999</v>
      </c>
      <c r="H91" s="16" t="s">
        <v>5</v>
      </c>
    </row>
    <row r="92" spans="1:9" s="16" customFormat="1" ht="21" customHeight="1" x14ac:dyDescent="0.25">
      <c r="A92" s="39" t="s">
        <v>16</v>
      </c>
      <c r="B92" s="40"/>
      <c r="C92" s="40"/>
      <c r="D92" s="40"/>
      <c r="E92" s="40"/>
      <c r="F92" s="40"/>
      <c r="G92" s="44">
        <f>G90+G91</f>
        <v>6986.8974559999997</v>
      </c>
      <c r="H92" s="16" t="s">
        <v>5</v>
      </c>
    </row>
    <row r="93" spans="1:9" x14ac:dyDescent="0.3">
      <c r="A93" s="5"/>
      <c r="G93" s="9"/>
    </row>
    <row r="94" spans="1:9" ht="20.100000000000001" customHeight="1" x14ac:dyDescent="0.3">
      <c r="A94" s="11" t="s">
        <v>39</v>
      </c>
    </row>
    <row r="95" spans="1:9" x14ac:dyDescent="0.3">
      <c r="A95" s="22" t="s">
        <v>26</v>
      </c>
      <c r="G95" s="6"/>
      <c r="H95" s="2" t="s">
        <v>4</v>
      </c>
    </row>
    <row r="96" spans="1:9" x14ac:dyDescent="0.3">
      <c r="A96" s="10"/>
      <c r="G96" s="30">
        <f>15*G95</f>
        <v>0</v>
      </c>
      <c r="H96" s="2" t="s">
        <v>5</v>
      </c>
    </row>
    <row r="97" spans="1:10" ht="9" customHeight="1" x14ac:dyDescent="0.3"/>
    <row r="98" spans="1:10" x14ac:dyDescent="0.3">
      <c r="A98" s="22" t="s">
        <v>27</v>
      </c>
      <c r="G98" s="6"/>
      <c r="H98" s="2" t="s">
        <v>4</v>
      </c>
    </row>
    <row r="99" spans="1:10" x14ac:dyDescent="0.3">
      <c r="A99" s="10"/>
      <c r="G99" s="30">
        <f>20*G98</f>
        <v>0</v>
      </c>
      <c r="H99" s="2" t="s">
        <v>5</v>
      </c>
    </row>
    <row r="100" spans="1:10" ht="9" customHeight="1" x14ac:dyDescent="0.3"/>
    <row r="101" spans="1:10" x14ac:dyDescent="0.3">
      <c r="A101" s="22" t="s">
        <v>28</v>
      </c>
      <c r="G101" s="6"/>
      <c r="H101" s="2" t="s">
        <v>4</v>
      </c>
    </row>
    <row r="102" spans="1:10" x14ac:dyDescent="0.3">
      <c r="G102" s="30">
        <f>30*G101</f>
        <v>0</v>
      </c>
      <c r="H102" s="2" t="s">
        <v>5</v>
      </c>
    </row>
    <row r="103" spans="1:10" x14ac:dyDescent="0.3">
      <c r="G103" s="9"/>
    </row>
    <row r="104" spans="1:10" x14ac:dyDescent="0.3">
      <c r="A104" s="52" t="s">
        <v>42</v>
      </c>
      <c r="G104" s="9"/>
    </row>
    <row r="105" spans="1:10" x14ac:dyDescent="0.3">
      <c r="A105" s="47" t="s">
        <v>22</v>
      </c>
      <c r="B105" s="48"/>
      <c r="C105" s="48"/>
      <c r="D105" s="48"/>
      <c r="E105" s="48"/>
      <c r="F105" s="48"/>
      <c r="G105" s="50">
        <f>G96+G99+G102</f>
        <v>0</v>
      </c>
      <c r="H105" s="2" t="s">
        <v>5</v>
      </c>
    </row>
    <row r="106" spans="1:10" x14ac:dyDescent="0.3">
      <c r="A106" s="49" t="s">
        <v>30</v>
      </c>
      <c r="B106" s="48"/>
      <c r="C106" s="48"/>
      <c r="D106" s="48"/>
      <c r="E106" s="48"/>
      <c r="F106" s="48"/>
      <c r="G106" s="50">
        <f>G76/100*G105</f>
        <v>0</v>
      </c>
      <c r="H106" s="2" t="s">
        <v>5</v>
      </c>
    </row>
    <row r="107" spans="1:10" x14ac:dyDescent="0.3">
      <c r="A107" s="47" t="s">
        <v>17</v>
      </c>
      <c r="B107" s="48"/>
      <c r="C107" s="48"/>
      <c r="D107" s="48"/>
      <c r="E107" s="48"/>
      <c r="F107" s="48"/>
      <c r="G107" s="50">
        <f>0.19*(G105+G106)</f>
        <v>0</v>
      </c>
      <c r="H107" s="2" t="s">
        <v>5</v>
      </c>
    </row>
    <row r="108" spans="1:10" x14ac:dyDescent="0.3">
      <c r="A108" s="45" t="s">
        <v>23</v>
      </c>
      <c r="B108" s="46"/>
      <c r="C108" s="46"/>
      <c r="D108" s="46"/>
      <c r="E108" s="46"/>
      <c r="F108" s="46"/>
      <c r="G108" s="51">
        <f>G105+G106+G107</f>
        <v>0</v>
      </c>
      <c r="H108" s="2" t="s">
        <v>5</v>
      </c>
    </row>
    <row r="109" spans="1:10" ht="16.5" customHeight="1" x14ac:dyDescent="0.3">
      <c r="A109" s="5"/>
      <c r="G109" s="9"/>
    </row>
    <row r="110" spans="1:10" ht="42" customHeight="1" x14ac:dyDescent="0.3">
      <c r="A110" s="68" t="s">
        <v>43</v>
      </c>
      <c r="B110" s="69"/>
      <c r="C110" s="69"/>
      <c r="D110" s="69"/>
      <c r="E110" s="69"/>
      <c r="F110" s="69"/>
      <c r="G110" s="70"/>
      <c r="I110" s="29"/>
      <c r="J110" s="27"/>
    </row>
    <row r="111" spans="1:10" ht="16.5" customHeight="1" thickBot="1" x14ac:dyDescent="0.35">
      <c r="A111" s="5"/>
      <c r="G111" s="9"/>
    </row>
    <row r="112" spans="1:10" ht="16.5" customHeight="1" x14ac:dyDescent="0.3">
      <c r="A112" s="13" t="s">
        <v>44</v>
      </c>
      <c r="B112" s="14"/>
      <c r="C112" s="14"/>
      <c r="D112" s="14"/>
      <c r="E112" s="14"/>
      <c r="F112" s="15"/>
      <c r="G112" s="53">
        <f>G41+G90</f>
        <v>29594.206399999995</v>
      </c>
      <c r="H112" s="16" t="s">
        <v>5</v>
      </c>
    </row>
    <row r="113" spans="1:8" ht="16.5" customHeight="1" x14ac:dyDescent="0.3">
      <c r="A113" s="17" t="s">
        <v>17</v>
      </c>
      <c r="B113" s="16"/>
      <c r="C113" s="16"/>
      <c r="D113" s="16"/>
      <c r="E113" s="16"/>
      <c r="F113" s="18"/>
      <c r="G113" s="32">
        <f>G112*0.19</f>
        <v>5622.8992159999989</v>
      </c>
      <c r="H113" s="16" t="s">
        <v>5</v>
      </c>
    </row>
    <row r="114" spans="1:8" ht="16.5" customHeight="1" thickBot="1" x14ac:dyDescent="0.35">
      <c r="A114" s="19" t="s">
        <v>45</v>
      </c>
      <c r="B114" s="20"/>
      <c r="C114" s="20"/>
      <c r="D114" s="20"/>
      <c r="E114" s="20"/>
      <c r="F114" s="21"/>
      <c r="G114" s="33">
        <f>G112+G113</f>
        <v>35217.105615999993</v>
      </c>
      <c r="H114" s="16" t="s">
        <v>5</v>
      </c>
    </row>
    <row r="115" spans="1:8" ht="16.5" customHeight="1" x14ac:dyDescent="0.3">
      <c r="A115" s="54"/>
      <c r="B115" s="16"/>
      <c r="C115" s="16"/>
      <c r="D115" s="16"/>
      <c r="E115" s="16"/>
      <c r="F115" s="16"/>
      <c r="G115" s="55"/>
      <c r="H115" s="16"/>
    </row>
    <row r="116" spans="1:8" ht="16.5" customHeight="1" thickBot="1" x14ac:dyDescent="0.35">
      <c r="A116" s="11" t="s">
        <v>47</v>
      </c>
      <c r="B116" s="26"/>
      <c r="C116" s="26"/>
      <c r="D116" s="26"/>
      <c r="E116" s="26"/>
      <c r="F116" s="26"/>
      <c r="G116" s="26"/>
      <c r="H116" s="26"/>
    </row>
    <row r="117" spans="1:8" ht="16.5" customHeight="1" x14ac:dyDescent="0.3">
      <c r="A117" s="56" t="s">
        <v>22</v>
      </c>
      <c r="B117" s="57"/>
      <c r="C117" s="57"/>
      <c r="D117" s="57"/>
      <c r="E117" s="57"/>
      <c r="F117" s="57"/>
      <c r="G117" s="58">
        <f>(G56+G105)</f>
        <v>0</v>
      </c>
      <c r="H117" s="26" t="s">
        <v>5</v>
      </c>
    </row>
    <row r="118" spans="1:8" ht="16.5" customHeight="1" x14ac:dyDescent="0.3">
      <c r="A118" s="59" t="s">
        <v>30</v>
      </c>
      <c r="B118" s="60"/>
      <c r="C118" s="60"/>
      <c r="D118" s="60"/>
      <c r="E118" s="60"/>
      <c r="F118" s="60"/>
      <c r="G118" s="61">
        <f>(G57+G106)</f>
        <v>0</v>
      </c>
      <c r="H118" s="26" t="s">
        <v>5</v>
      </c>
    </row>
    <row r="119" spans="1:8" ht="16.5" customHeight="1" x14ac:dyDescent="0.3">
      <c r="A119" s="62" t="s">
        <v>17</v>
      </c>
      <c r="B119" s="60"/>
      <c r="C119" s="60"/>
      <c r="D119" s="60"/>
      <c r="E119" s="60"/>
      <c r="F119" s="60"/>
      <c r="G119" s="61">
        <f>0.19*(G117+G118)</f>
        <v>0</v>
      </c>
      <c r="H119" s="26" t="s">
        <v>5</v>
      </c>
    </row>
    <row r="120" spans="1:8" ht="16.5" customHeight="1" thickBot="1" x14ac:dyDescent="0.35">
      <c r="A120" s="63" t="s">
        <v>23</v>
      </c>
      <c r="B120" s="64"/>
      <c r="C120" s="64"/>
      <c r="D120" s="64"/>
      <c r="E120" s="64"/>
      <c r="F120" s="64"/>
      <c r="G120" s="65">
        <f>G117+G118+G119</f>
        <v>0</v>
      </c>
      <c r="H120" s="26" t="s">
        <v>5</v>
      </c>
    </row>
    <row r="121" spans="1:8" ht="16.5" customHeight="1" x14ac:dyDescent="0.3">
      <c r="A121" s="5"/>
      <c r="G121" s="9"/>
    </row>
    <row r="122" spans="1:8" ht="16.5" customHeight="1" x14ac:dyDescent="0.3">
      <c r="C122" s="4"/>
    </row>
    <row r="123" spans="1:8" ht="60" customHeight="1" x14ac:dyDescent="0.3">
      <c r="A123" s="7"/>
      <c r="B123" s="8"/>
      <c r="C123" s="73"/>
      <c r="D123" s="74"/>
      <c r="E123" s="74"/>
      <c r="F123" s="74"/>
      <c r="G123" s="74"/>
      <c r="H123" s="75"/>
    </row>
    <row r="124" spans="1:8" x14ac:dyDescent="0.3">
      <c r="A124" s="3" t="s">
        <v>6</v>
      </c>
      <c r="B124" s="3"/>
      <c r="C124" s="3" t="s">
        <v>7</v>
      </c>
    </row>
  </sheetData>
  <sheetProtection algorithmName="SHA-512" hashValue="aAioMiN2t9G/R1KOpawcpoZccrM2ei+NjHpeA4XQDexsRuPgMqtVRxJFU6MYHs4DqpWK7ZFjHgfdOeRpI3qT+Q==" saltValue="vjM/Z1ZGbdxVX3Iuhm3ffA==" spinCount="100000" sheet="1" selectLockedCells="1"/>
  <mergeCells count="12">
    <mergeCell ref="A67:E67"/>
    <mergeCell ref="A110:G110"/>
    <mergeCell ref="A2:H2"/>
    <mergeCell ref="A3:H3"/>
    <mergeCell ref="C123:H123"/>
    <mergeCell ref="C5:G5"/>
    <mergeCell ref="C6:G6"/>
    <mergeCell ref="C8:G8"/>
    <mergeCell ref="C9:G9"/>
    <mergeCell ref="A18:E18"/>
    <mergeCell ref="A12:G12"/>
    <mergeCell ref="A61:G61"/>
  </mergeCells>
  <pageMargins left="1.1023622047244095" right="0.70866141732283472" top="0.98425196850393704" bottom="0.78740157480314965" header="0.31496062992125984" footer="0.31496062992125984"/>
  <pageSetup paperSize="9" scale="83" orientation="portrait" r:id="rId1"/>
  <headerFooter>
    <oddHeader>&amp;L&amp;"Arial Narrow,Standard"&amp;10Waldbühne Jonsdorf - Gerhart-Hauptmann-Theater Zittau
Offenes Verfahren Fachplanung Technische Ausrüstung AG 1,3&amp;R&amp;"Arial Narrow,Standard"&amp;10Honorarformblatt</oddHeader>
    <oddFooter>&amp;C&amp;"Arial Narrow,Standard"&amp;10Seite &amp;P/&amp;N</oddFooter>
  </headerFooter>
  <rowBreaks count="2" manualBreakCount="2">
    <brk id="43" max="7" man="1"/>
    <brk id="8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 FPL TA1und3</vt:lpstr>
      <vt:lpstr>'Honorar FPL TA1und3'!Druckbereich</vt:lpstr>
      <vt:lpstr>'Honorar FPL TA1und3'!Drucktitel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Falk Schubert</cp:lastModifiedBy>
  <cp:lastPrinted>2024-04-30T09:31:23Z</cp:lastPrinted>
  <dcterms:created xsi:type="dcterms:W3CDTF">2019-06-19T12:17:42Z</dcterms:created>
  <dcterms:modified xsi:type="dcterms:W3CDTF">2024-05-28T12:12:34Z</dcterms:modified>
</cp:coreProperties>
</file>