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yn-Funke-01\Projekte\248_VgV_Brü_Wundtstr_LPH8\4_Angebotsphase\4.1_Aufforderung-zur-Angebotsabgabe\"/>
    </mc:Choice>
  </mc:AlternateContent>
  <xr:revisionPtr revIDLastSave="0" documentId="13_ncr:1_{197DE9CA-95B5-437F-820D-FB3E5B556FE8}" xr6:coauthVersionLast="47" xr6:coauthVersionMax="47" xr10:uidLastSave="{00000000-0000-0000-0000-000000000000}"/>
  <bookViews>
    <workbookView xWindow="-120" yWindow="-120" windowWidth="29040" windowHeight="15990" tabRatio="296" xr2:uid="{00000000-000D-0000-FFFF-FFFF00000000}"/>
  </bookViews>
  <sheets>
    <sheet name="Honorardatenblatt" sheetId="1" r:id="rId1"/>
    <sheet name="Tabelle1" sheetId="2" r:id="rId2"/>
  </sheets>
  <definedNames>
    <definedName name="_xlnm.Print_Titles" localSheetId="0">Honorardatenblatt!$1:$7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1" l="1"/>
  <c r="F63" i="1"/>
  <c r="F62" i="1"/>
  <c r="F61" i="1"/>
  <c r="F60" i="1"/>
  <c r="F59" i="1"/>
  <c r="F58" i="1"/>
  <c r="F57" i="1"/>
  <c r="F47" i="1"/>
  <c r="E48" i="1" s="1"/>
  <c r="F36" i="1"/>
  <c r="F28" i="1"/>
  <c r="F29" i="1"/>
  <c r="F27" i="1"/>
  <c r="D28" i="1"/>
  <c r="D29" i="1"/>
  <c r="D27" i="1"/>
  <c r="F11" i="1"/>
  <c r="F12" i="1"/>
  <c r="F13" i="1"/>
  <c r="F14" i="1"/>
  <c r="F15" i="1"/>
  <c r="F16" i="1"/>
  <c r="F17" i="1"/>
  <c r="F18" i="1"/>
  <c r="F19" i="1"/>
  <c r="F20" i="1"/>
  <c r="D12" i="1"/>
  <c r="D13" i="1"/>
  <c r="D14" i="1"/>
  <c r="D15" i="1"/>
  <c r="D16" i="1"/>
  <c r="D17" i="1"/>
  <c r="D18" i="1"/>
  <c r="D19" i="1"/>
  <c r="D20" i="1"/>
  <c r="D11" i="1"/>
  <c r="F44" i="1"/>
  <c r="F43" i="1"/>
  <c r="F42" i="1"/>
  <c r="F41" i="1"/>
  <c r="F40" i="1"/>
  <c r="F39" i="1"/>
  <c r="F38" i="1"/>
  <c r="F37" i="1"/>
  <c r="E45" i="1" l="1"/>
  <c r="F21" i="1"/>
  <c r="F22" i="1" s="1"/>
  <c r="F23" i="1" s="1"/>
  <c r="F30" i="1"/>
  <c r="F31" i="1" s="1"/>
  <c r="F32" i="1" s="1"/>
  <c r="D30" i="1"/>
  <c r="D21" i="1"/>
  <c r="E65" i="1"/>
  <c r="F73" i="1" s="1"/>
  <c r="F24" i="1" l="1"/>
  <c r="F33" i="1"/>
  <c r="E34" i="1" s="1"/>
  <c r="E25" i="1" l="1"/>
  <c r="E54" i="1" s="1"/>
  <c r="F72" i="1" s="1"/>
  <c r="F74" i="1" s="1"/>
  <c r="F75" i="1" s="1"/>
  <c r="F76" i="1" s="1"/>
  <c r="F77" i="1" l="1"/>
  <c r="F78" i="1" s="1"/>
  <c r="B4" i="2" l="1"/>
  <c r="A4" i="2"/>
  <c r="B3" i="2"/>
  <c r="A3" i="2"/>
</calcChain>
</file>

<file path=xl/sharedStrings.xml><?xml version="1.0" encoding="utf-8"?>
<sst xmlns="http://schemas.openxmlformats.org/spreadsheetml/2006/main" count="150" uniqueCount="121">
  <si>
    <t>Leistungsbild</t>
  </si>
  <si>
    <t>Honorarsumme</t>
  </si>
  <si>
    <t>Basis-Honorar</t>
  </si>
  <si>
    <t>Achtung:   Die hellblau hinterlegten Felder sind zwingend auszufüllen!</t>
  </si>
  <si>
    <t>Umsatzsteuer</t>
  </si>
  <si>
    <t>Netto</t>
  </si>
  <si>
    <t>Brutto</t>
  </si>
  <si>
    <t xml:space="preserve">Gesamthonorar inkl. Nebenkosten </t>
  </si>
  <si>
    <t>lfd. Nr.</t>
  </si>
  <si>
    <t>A.</t>
  </si>
  <si>
    <t>B.</t>
  </si>
  <si>
    <t>C.</t>
  </si>
  <si>
    <t>Stundensatz für:</t>
  </si>
  <si>
    <t>D.</t>
  </si>
  <si>
    <t>Anmerkungen / Unterschrift Angebot</t>
  </si>
  <si>
    <t>Instandsetzung Brücke B2 / Wundtstraße – BW III/34 
Vergabe der OPL IBW LPH 8 + 9 und SiGeKo</t>
  </si>
  <si>
    <t>EP</t>
  </si>
  <si>
    <t>200 Pos.</t>
  </si>
  <si>
    <t>60 Stk.</t>
  </si>
  <si>
    <r>
      <t>Honorardatenblatt</t>
    </r>
    <r>
      <rPr>
        <b/>
        <sz val="8"/>
        <rFont val="Arial"/>
        <family val="2"/>
      </rPr>
      <t xml:space="preserve">
</t>
    </r>
    <r>
      <rPr>
        <sz val="8"/>
        <rFont val="Arial"/>
        <family val="2"/>
      </rPr>
      <t>(Stand 27.05.2024)</t>
    </r>
  </si>
  <si>
    <t>Finales Honorarangebot des Büros  (Angabe Name+Adresse):</t>
  </si>
  <si>
    <r>
      <rPr>
        <u/>
        <sz val="10"/>
        <rFont val="Arial"/>
        <family val="2"/>
      </rPr>
      <t>Grundlagen finales Honorarangebot:</t>
    </r>
    <r>
      <rPr>
        <sz val="10"/>
        <rFont val="Arial"/>
        <family val="2"/>
      </rPr>
      <t xml:space="preserve"> 
siehe Vertragsentwurf und Projektbeschreibung des AG, evtl. Bieterinformationen, Vergabeverhandlung</t>
    </r>
  </si>
  <si>
    <t>Objektplanung IBW gemäß Anlage I.1a Vertrag</t>
  </si>
  <si>
    <t>Prozent-wert</t>
  </si>
  <si>
    <t>A.1.</t>
  </si>
  <si>
    <t>a)</t>
  </si>
  <si>
    <t>b)</t>
  </si>
  <si>
    <t>Aufstellen, Fortschreiben und Überwachen eines Terminplans (Balkendiagramm)</t>
  </si>
  <si>
    <t>c)</t>
  </si>
  <si>
    <t>Veranlassen und Mitwirken beim Inverzugsetzen der ausführenden Unternehmen</t>
  </si>
  <si>
    <t>d)</t>
  </si>
  <si>
    <t>Kostenfeststellung, Vergleich der Kostenfeststellung mit der Auftragssumme</t>
  </si>
  <si>
    <t>e)</t>
  </si>
  <si>
    <t>Abnahme von Bauleistungen, Leistungen und Lieferungen unter Mitwirkung der örtlichen Bauüberwachung und anderer an der Planung und Objektüberwachung fachlich Beteiligter, Feststellen von Mängeln, Fertigung einer Niederschrift über das Ergebnis der Abnahme</t>
  </si>
  <si>
    <t>f)</t>
  </si>
  <si>
    <t>Überwachen der Prüfungen der Funktionsfähigkeit der Anlagenteile und der Gesamtanlage</t>
  </si>
  <si>
    <t>g)</t>
  </si>
  <si>
    <t>Antrag auf behördliche Abnahmen und Teilnahme daran</t>
  </si>
  <si>
    <t>h)</t>
  </si>
  <si>
    <t>Übergabe des Objekts</t>
  </si>
  <si>
    <t>i)</t>
  </si>
  <si>
    <t>Auflisten der Verjährungsfristen der Mängelansprüche</t>
  </si>
  <si>
    <t>j)</t>
  </si>
  <si>
    <t>Zusammenstellen und Übergeben der Dokumentation des Bauablaufs, der Bestandsunterlagen und der Wartungsvorschriften</t>
  </si>
  <si>
    <t xml:space="preserve">Honorar Grundleistungen OPL IBW 15% (LPH 8):              </t>
  </si>
  <si>
    <t>Zu- oder Abschlag (-) :</t>
  </si>
  <si>
    <t xml:space="preserve">Honorar Grundleistungen OPL IBW inkl. vorbenanntem Zu- oder Abschlag:         </t>
  </si>
  <si>
    <t>Umbauzuschlag:</t>
  </si>
  <si>
    <t xml:space="preserve">Honorar Grundleistungen OPL IBW LPH 8, Gesamt:      </t>
  </si>
  <si>
    <t>A.2.</t>
  </si>
  <si>
    <t>Fachliche Bewertung der innerhalb der Verjährungsfristen für Gewährleistungsansprüche festgestellten Mängel, längstens jedoch bis zum Ablauf von fünf Jahren seit Abnahme der Leistung, einschließlich notwendiger Begehungen</t>
  </si>
  <si>
    <t>Objektbegehung zur Mängelfeststellung vor Ablauf der Verjährungsfristen für Mängelansprüche gegenüber den ausführenden Unternehmen</t>
  </si>
  <si>
    <t>Mitwirken bei der Freigabe von Sicherheitsleistungen</t>
  </si>
  <si>
    <t xml:space="preserve">Honorar Grundleistungen OPL IBW 1% (LPH 9):              </t>
  </si>
  <si>
    <t xml:space="preserve">Honorar Grundleistungen OPL IBW LPH 9, Gesamt:      </t>
  </si>
  <si>
    <t>A.3.</t>
  </si>
  <si>
    <r>
      <t xml:space="preserve">Honorar Besondere Leistungen OPL IBW Leistungsphase 8 Bauoberleitung </t>
    </r>
    <r>
      <rPr>
        <sz val="10"/>
        <rFont val="Arial"/>
        <family val="2"/>
      </rPr>
      <t>gemäß "C. Beschreibung der Besonderen Leistungen" der Anlage I.1a des Vertrages</t>
    </r>
  </si>
  <si>
    <t>Mengenansatz</t>
  </si>
  <si>
    <t>GP</t>
  </si>
  <si>
    <t>LB Pos. 8.01 Kostenkontrolle</t>
  </si>
  <si>
    <t>1 psch.</t>
  </si>
  <si>
    <t>LB Pos. 8.02 Prüfen von Nachträgen</t>
  </si>
  <si>
    <t>LB Pos. 8.04 Erstellen von Bestandsplänen</t>
  </si>
  <si>
    <t>LB Pos. 8.05 Örtliche Bauüberwachung</t>
  </si>
  <si>
    <t>LB Pos. 8.06 Fertigungsüberwachung Stahlbau</t>
  </si>
  <si>
    <t>LB Pos. 8.07 Fertigungsüberwachung Korrosionsschutz</t>
  </si>
  <si>
    <t>LB Pos. 8.08 Koordinierung Träger öffentlicher Belange (TöB)/Leitungskoordination</t>
  </si>
  <si>
    <t>LB Pos. 8.09 Planprüfung der Baubehelfe</t>
  </si>
  <si>
    <t>LB Pos. 8.10 Zulage Verlängerung Bauausführung</t>
  </si>
  <si>
    <t>1 Mon.</t>
  </si>
  <si>
    <t>Honorar besondere Leistungen OPL IBW (LPH 8):</t>
  </si>
  <si>
    <t>A.4.</t>
  </si>
  <si>
    <t>LB Pos. 9.01 Überwachen der Mängelbeseitigung innerhalb der Verjährungsfristen</t>
  </si>
  <si>
    <t>Honorar besondere Leistungen OPL IBW (LPH 9):</t>
  </si>
  <si>
    <t>A.5</t>
  </si>
  <si>
    <t>Gesamthonorar Grund- und Besondere Leistungen OPL IBW</t>
  </si>
  <si>
    <t xml:space="preserve">A.1 Honorar Grundleistungen OPL IBW der Leistungsphase 8 Bauoberleitung </t>
  </si>
  <si>
    <t xml:space="preserve">A.2 Honorar Grundleistungen OPL IBW der Leistungsphase 9: Objektbetreuung </t>
  </si>
  <si>
    <t>A.3 Honorar Besondere Leistungen OPL IBW Leistungsphase 8 Bauoberleitung</t>
  </si>
  <si>
    <t>A.4 Honorar Besondere Leistungen OPL IBW Leistungsphase 9: Objektbetreuung</t>
  </si>
  <si>
    <t>Gesamthonorar Grund- und Besondere Leistungen OPL IBW:</t>
  </si>
  <si>
    <t>SiGeKo gemäß Anlage I.2 Vertrag</t>
  </si>
  <si>
    <t>B.1</t>
  </si>
  <si>
    <t>LB Pos. 1.01 Analysieren der Planung</t>
  </si>
  <si>
    <t xml:space="preserve">LB Pos. 1.02 Erstellen des Sicherheits- und Gesundheitsschutzplans (SiGe-Plan) </t>
  </si>
  <si>
    <t>LB Pos. 1.03 Erstellen der Baustellenordnung</t>
  </si>
  <si>
    <t>LB Pos. 1.04 Erstellen der Vorankündigung</t>
  </si>
  <si>
    <t>LB Pos. 1.06 Fortschreiben der Baustellenordnung</t>
  </si>
  <si>
    <t>LB Pos. 1.08 Teilnahme an Baubesprechungen</t>
  </si>
  <si>
    <t>90 Stunden</t>
  </si>
  <si>
    <t>B.2</t>
  </si>
  <si>
    <t>Gesamthonorar SiGeKo</t>
  </si>
  <si>
    <t>Stundensätze gemäß §8 Vertrag</t>
  </si>
  <si>
    <t>Stundensatz</t>
  </si>
  <si>
    <t>C.1</t>
  </si>
  <si>
    <t>den Auftragnehmer</t>
  </si>
  <si>
    <t>C.2</t>
  </si>
  <si>
    <t>den technischen/wissenschaftlichen Mitarbeiter</t>
  </si>
  <si>
    <t>C.3</t>
  </si>
  <si>
    <t>den technischen Zeichner/ sonstigen Mitarbeiter</t>
  </si>
  <si>
    <t>Zusammenfassung</t>
  </si>
  <si>
    <t>D.1</t>
  </si>
  <si>
    <t>D.2</t>
  </si>
  <si>
    <t>D.3</t>
  </si>
  <si>
    <t>Gesamthonorar (Summe D.1 und D.2)</t>
  </si>
  <si>
    <t>D.4</t>
  </si>
  <si>
    <t>Nebenkosten (Angabe Prozentwert)</t>
  </si>
  <si>
    <t>D.5</t>
  </si>
  <si>
    <t>D.6</t>
  </si>
  <si>
    <t>D.7</t>
  </si>
  <si>
    <t>Gesamthonorar inkl. Nebenkosten</t>
  </si>
  <si>
    <t>E.</t>
  </si>
  <si>
    <r>
      <t xml:space="preserve">Honorar Grundleistungen OPL IBW der Leistungsphase 8 Bauoberleitung 
</t>
    </r>
    <r>
      <rPr>
        <sz val="8"/>
        <rFont val="Arial"/>
        <family val="2"/>
      </rPr>
      <t>(Basissatz) bei anrechenb. Kosten von 2.591.524,00 Euro netto und HZ III gemäß HOAI §44 gemäß "B. Beschreibung der Grundleistungen" der Anlage I.1a des Vertrages</t>
    </r>
  </si>
  <si>
    <t>Aufsicht über die ÖBÜ, Koordinierung der an der Objektüberwachung fachlich Beteiligten, einmaliges Prüfen von Plänen auf Übereinstimmung mit dem auszuführenden Objekt und Mitwirken bei deren Freigabe</t>
  </si>
  <si>
    <r>
      <t xml:space="preserve">Honorar Grundleistungen OPL IBW der Leistungsphase 9: Objektbetreuung 
</t>
    </r>
    <r>
      <rPr>
        <sz val="8"/>
        <rFont val="Arial"/>
        <family val="2"/>
      </rPr>
      <t>(Basissatz) bei anrechenb. Kosten von 2.591.524,00 Euro netto und HZ III  gemäß HOAI §44 gemäß "B. Beschreibung der Grundleistungen" der Anlage I.1a des Vertrages</t>
    </r>
  </si>
  <si>
    <t>Mengen-ansatz</t>
  </si>
  <si>
    <r>
      <t>Honorar Besondere Leistungen OPL IBW Leistungsphase 9: Objektbetreuung</t>
    </r>
    <r>
      <rPr>
        <b/>
        <sz val="8"/>
        <rFont val="Arial"/>
        <family val="2"/>
      </rPr>
      <t xml:space="preserve"> </t>
    </r>
    <r>
      <rPr>
        <sz val="8"/>
        <rFont val="Arial"/>
        <family val="2"/>
      </rPr>
      <t>gemäß "C. Beschreibung der Besond. Leist." der Anlage I.1a des Vertrages</t>
    </r>
  </si>
  <si>
    <t>Nr.</t>
  </si>
  <si>
    <r>
      <t xml:space="preserve">Honorar Sigeko </t>
    </r>
    <r>
      <rPr>
        <sz val="8"/>
        <rFont val="Arial"/>
        <family val="2"/>
      </rPr>
      <t>gemäß "C. Beschreibung der Besonderen Leistungen" der Anlage I.2 des Vertrages</t>
    </r>
  </si>
  <si>
    <t>LB Pos. 1.05 Fortschreiben des Sicherheits- und Gesundheitsschutzplans</t>
  </si>
  <si>
    <t>LB Pos. 1.07 Koordinieren und Beraten hinsichtlich des SiGe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</si>
</sst>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quot;€ / Std.&quot;"/>
    <numFmt numFmtId="166" formatCode="0.0%"/>
  </numFmts>
  <fonts count="14" x14ac:knownFonts="1">
    <font>
      <sz val="10"/>
      <name val="Arial"/>
    </font>
    <font>
      <sz val="10"/>
      <name val="Arial"/>
      <family val="2"/>
    </font>
    <font>
      <b/>
      <sz val="10"/>
      <name val="Arial"/>
      <family val="2"/>
    </font>
    <font>
      <b/>
      <sz val="11"/>
      <name val="Arial"/>
      <family val="2"/>
    </font>
    <font>
      <sz val="11"/>
      <name val="Arial"/>
      <family val="2"/>
    </font>
    <font>
      <sz val="10"/>
      <name val="Arial"/>
      <family val="2"/>
    </font>
    <font>
      <u/>
      <sz val="10"/>
      <name val="Arial"/>
      <family val="2"/>
    </font>
    <font>
      <b/>
      <sz val="12"/>
      <name val="Arial"/>
      <family val="2"/>
    </font>
    <font>
      <b/>
      <sz val="14"/>
      <name val="Arial"/>
      <family val="2"/>
    </font>
    <font>
      <sz val="14"/>
      <name val="Arial"/>
      <family val="2"/>
    </font>
    <font>
      <sz val="8"/>
      <name val="Arial"/>
      <family val="2"/>
    </font>
    <font>
      <b/>
      <sz val="8"/>
      <name val="Arial"/>
      <family val="2"/>
    </font>
    <font>
      <sz val="12"/>
      <name val="Arial"/>
      <family val="2"/>
    </font>
    <font>
      <sz val="10"/>
      <color rgb="FFFF0000"/>
      <name val="Arial"/>
      <family val="2"/>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1" fillId="0" borderId="0" xfId="0" applyFont="1" applyAlignment="1">
      <alignment vertical="center"/>
    </xf>
    <xf numFmtId="0" fontId="9" fillId="0" borderId="0" xfId="0" applyFont="1"/>
    <xf numFmtId="0" fontId="4" fillId="0" borderId="0" xfId="0" applyFont="1" applyAlignment="1">
      <alignment vertical="top"/>
    </xf>
    <xf numFmtId="0" fontId="6" fillId="0" borderId="0" xfId="0" applyFont="1" applyAlignment="1">
      <alignment vertical="top"/>
    </xf>
    <xf numFmtId="49" fontId="2"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xf>
    <xf numFmtId="0" fontId="1" fillId="0" borderId="0" xfId="0" applyFont="1"/>
    <xf numFmtId="0" fontId="5" fillId="0" borderId="0" xfId="0" applyFont="1"/>
    <xf numFmtId="164" fontId="1" fillId="0" borderId="13" xfId="0" applyNumberFormat="1" applyFont="1" applyBorder="1" applyAlignment="1">
      <alignment vertical="center"/>
    </xf>
    <xf numFmtId="164" fontId="1" fillId="0" borderId="19" xfId="0" applyNumberFormat="1" applyFont="1" applyBorder="1" applyAlignment="1">
      <alignment vertical="center"/>
    </xf>
    <xf numFmtId="0" fontId="2" fillId="0" borderId="0" xfId="0" applyFont="1" applyAlignment="1">
      <alignment vertical="center"/>
    </xf>
    <xf numFmtId="164" fontId="2" fillId="0" borderId="22" xfId="0" applyNumberFormat="1" applyFont="1" applyBorder="1" applyAlignment="1">
      <alignment vertical="center"/>
    </xf>
    <xf numFmtId="164" fontId="1" fillId="0" borderId="22" xfId="0" applyNumberFormat="1" applyFont="1" applyBorder="1" applyAlignment="1">
      <alignment vertical="center"/>
    </xf>
    <xf numFmtId="0" fontId="2" fillId="0" borderId="0" xfId="0" applyFont="1" applyAlignment="1">
      <alignment horizontal="center" vertical="top"/>
    </xf>
    <xf numFmtId="49" fontId="1" fillId="0" borderId="3" xfId="0" applyNumberFormat="1" applyFont="1" applyBorder="1" applyAlignment="1">
      <alignment horizontal="center" vertical="center" wrapText="1"/>
    </xf>
    <xf numFmtId="0" fontId="1" fillId="0" borderId="19" xfId="0" applyFont="1" applyBorder="1" applyAlignment="1">
      <alignment vertical="center" wrapText="1"/>
    </xf>
    <xf numFmtId="16" fontId="2" fillId="0" borderId="15" xfId="0" applyNumberFormat="1" applyFont="1" applyBorder="1" applyAlignment="1">
      <alignment horizontal="center" vertical="center" wrapText="1"/>
    </xf>
    <xf numFmtId="16" fontId="1" fillId="0" borderId="3" xfId="0" applyNumberFormat="1" applyFont="1" applyBorder="1" applyAlignment="1">
      <alignment horizontal="center" vertical="center" wrapText="1"/>
    </xf>
    <xf numFmtId="0" fontId="2" fillId="0" borderId="19" xfId="0" applyFont="1" applyBorder="1" applyAlignment="1">
      <alignment vertical="center" wrapText="1"/>
    </xf>
    <xf numFmtId="0" fontId="2" fillId="0" borderId="17" xfId="0" applyFont="1" applyBorder="1" applyAlignment="1">
      <alignment vertical="center" wrapText="1"/>
    </xf>
    <xf numFmtId="16" fontId="1" fillId="0" borderId="24"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top" wrapText="1"/>
    </xf>
    <xf numFmtId="0" fontId="1" fillId="0" borderId="0" xfId="0" applyFont="1" applyAlignment="1">
      <alignment horizontal="right" vertical="center"/>
    </xf>
    <xf numFmtId="49" fontId="2" fillId="0" borderId="27"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164" fontId="1" fillId="0" borderId="29" xfId="0" applyNumberFormat="1" applyFont="1" applyBorder="1" applyAlignment="1">
      <alignment vertical="center"/>
    </xf>
    <xf numFmtId="164" fontId="2" fillId="0" borderId="30" xfId="0" applyNumberFormat="1" applyFont="1" applyBorder="1" applyAlignment="1">
      <alignment vertical="center"/>
    </xf>
    <xf numFmtId="164" fontId="0" fillId="0" borderId="0" xfId="0" applyNumberFormat="1"/>
    <xf numFmtId="0" fontId="2" fillId="2" borderId="16" xfId="0" applyFont="1" applyFill="1" applyBorder="1" applyAlignment="1">
      <alignment vertical="center"/>
    </xf>
    <xf numFmtId="0" fontId="2" fillId="2" borderId="11" xfId="0" applyFont="1" applyFill="1" applyBorder="1" applyAlignment="1">
      <alignment vertical="center"/>
    </xf>
    <xf numFmtId="0" fontId="1" fillId="0" borderId="12" xfId="0" applyFont="1" applyBorder="1" applyAlignment="1">
      <alignment vertical="top" wrapText="1"/>
    </xf>
    <xf numFmtId="0" fontId="2" fillId="0" borderId="21" xfId="0" applyFont="1" applyBorder="1" applyAlignment="1">
      <alignment horizontal="left" vertical="center" wrapText="1"/>
    </xf>
    <xf numFmtId="0" fontId="2" fillId="0" borderId="17" xfId="0" applyFont="1" applyBorder="1" applyAlignment="1">
      <alignment horizontal="left" vertical="center" wrapText="1"/>
    </xf>
    <xf numFmtId="164" fontId="2" fillId="0" borderId="25" xfId="0" applyNumberFormat="1"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left" vertical="top" wrapText="1"/>
    </xf>
    <xf numFmtId="0" fontId="2" fillId="0" borderId="18" xfId="0" applyFont="1" applyBorder="1" applyAlignment="1">
      <alignment horizontal="left" vertical="top"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left" vertical="top" wrapText="1"/>
    </xf>
    <xf numFmtId="0" fontId="2" fillId="0" borderId="4" xfId="0" applyFont="1" applyBorder="1" applyAlignment="1">
      <alignment horizontal="left" vertical="top"/>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2" fillId="3" borderId="7"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1" fillId="0" borderId="0" xfId="0" applyFont="1" applyAlignment="1">
      <alignment horizontal="center" vertical="top" wrapText="1"/>
    </xf>
    <xf numFmtId="0" fontId="1" fillId="3" borderId="2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25" xfId="0" applyFont="1" applyFill="1" applyBorder="1" applyAlignment="1" applyProtection="1">
      <alignment horizontal="left" vertical="top" wrapText="1"/>
      <protection locked="0"/>
    </xf>
    <xf numFmtId="0" fontId="1" fillId="0" borderId="21" xfId="0" applyFont="1" applyBorder="1" applyAlignment="1">
      <alignment horizontal="left" vertical="center" wrapText="1"/>
    </xf>
    <xf numFmtId="0" fontId="1" fillId="0" borderId="17" xfId="0" applyFont="1" applyBorder="1" applyAlignment="1">
      <alignment horizontal="left" vertical="center" wrapText="1"/>
    </xf>
    <xf numFmtId="165" fontId="1" fillId="3" borderId="25" xfId="0" applyNumberFormat="1" applyFont="1" applyFill="1" applyBorder="1" applyAlignment="1" applyProtection="1">
      <alignment horizontal="center" vertical="center"/>
      <protection locked="0"/>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165" fontId="1" fillId="3" borderId="13" xfId="0" applyNumberFormat="1" applyFont="1" applyFill="1" applyBorder="1" applyAlignment="1" applyProtection="1">
      <alignment horizontal="center" vertical="center"/>
      <protection locked="0"/>
    </xf>
    <xf numFmtId="49" fontId="7" fillId="2" borderId="2" xfId="0" applyNumberFormat="1" applyFont="1" applyFill="1" applyBorder="1" applyAlignment="1">
      <alignment horizontal="center" vertical="center" wrapText="1"/>
    </xf>
    <xf numFmtId="0" fontId="7" fillId="2" borderId="10" xfId="0" applyFont="1" applyFill="1" applyBorder="1" applyAlignment="1">
      <alignment vertical="center"/>
    </xf>
    <xf numFmtId="0" fontId="7" fillId="2" borderId="16" xfId="0" applyFont="1" applyFill="1" applyBorder="1" applyAlignment="1">
      <alignment vertical="center"/>
    </xf>
    <xf numFmtId="0" fontId="2" fillId="2" borderId="31" xfId="0" applyFont="1" applyFill="1" applyBorder="1" applyAlignment="1">
      <alignment horizontal="center" vertical="center" wrapText="1"/>
    </xf>
    <xf numFmtId="0" fontId="2" fillId="2" borderId="11" xfId="0" applyFont="1" applyFill="1" applyBorder="1" applyAlignment="1">
      <alignment horizontal="center" vertical="center"/>
    </xf>
    <xf numFmtId="0" fontId="12" fillId="0" borderId="0" xfId="0" applyFont="1" applyAlignment="1">
      <alignment horizontal="center"/>
    </xf>
    <xf numFmtId="0" fontId="2" fillId="0" borderId="32" xfId="0" applyFont="1" applyBorder="1" applyAlignment="1">
      <alignment horizontal="center" vertical="center" wrapText="1"/>
    </xf>
    <xf numFmtId="16" fontId="2" fillId="0" borderId="14" xfId="0" applyNumberFormat="1" applyFont="1" applyBorder="1" applyAlignment="1">
      <alignment horizontal="center" vertical="top" wrapText="1"/>
    </xf>
    <xf numFmtId="164" fontId="1" fillId="0" borderId="12" xfId="0" applyNumberFormat="1" applyFont="1" applyBorder="1" applyAlignment="1">
      <alignment vertical="center"/>
    </xf>
    <xf numFmtId="4" fontId="1" fillId="0" borderId="3" xfId="0" applyNumberFormat="1" applyFont="1" applyBorder="1" applyAlignment="1">
      <alignment horizontal="center" vertical="center" wrapText="1"/>
    </xf>
    <xf numFmtId="16" fontId="1" fillId="0" borderId="5" xfId="0" applyNumberFormat="1" applyFont="1" applyBorder="1" applyAlignment="1">
      <alignment horizontal="right" vertical="top" wrapText="1"/>
    </xf>
    <xf numFmtId="9" fontId="1" fillId="0" borderId="1" xfId="0" applyNumberFormat="1" applyFont="1" applyBorder="1" applyAlignment="1">
      <alignment horizontal="center" vertical="top" wrapText="1"/>
    </xf>
    <xf numFmtId="164" fontId="1" fillId="0" borderId="29" xfId="0" applyNumberFormat="1" applyFont="1" applyBorder="1" applyAlignment="1">
      <alignment vertical="top"/>
    </xf>
    <xf numFmtId="164" fontId="1" fillId="0" borderId="22" xfId="0" applyNumberFormat="1" applyFont="1" applyBorder="1" applyAlignment="1">
      <alignment vertical="top"/>
    </xf>
    <xf numFmtId="16" fontId="1" fillId="0" borderId="5" xfId="0" applyNumberFormat="1" applyFont="1" applyBorder="1" applyAlignment="1">
      <alignment horizontal="right" vertical="center" wrapText="1"/>
    </xf>
    <xf numFmtId="164" fontId="1" fillId="0" borderId="33" xfId="0" applyNumberFormat="1" applyFont="1" applyBorder="1" applyAlignment="1">
      <alignment vertical="center"/>
    </xf>
    <xf numFmtId="164" fontId="1" fillId="0" borderId="13" xfId="0" applyNumberFormat="1" applyFont="1" applyBorder="1" applyAlignment="1">
      <alignment horizontal="center" vertical="center"/>
    </xf>
    <xf numFmtId="164" fontId="2" fillId="0" borderId="19" xfId="0" applyNumberFormat="1" applyFont="1" applyBorder="1" applyAlignment="1">
      <alignment vertical="center"/>
    </xf>
    <xf numFmtId="16" fontId="13" fillId="0" borderId="5" xfId="0" applyNumberFormat="1" applyFont="1" applyBorder="1" applyAlignment="1">
      <alignment horizontal="right" vertical="center" wrapText="1"/>
    </xf>
    <xf numFmtId="0" fontId="13" fillId="0" borderId="0" xfId="0" applyFont="1" applyAlignment="1">
      <alignment vertical="center"/>
    </xf>
    <xf numFmtId="16" fontId="1" fillId="0" borderId="15" xfId="0" applyNumberFormat="1" applyFont="1" applyBorder="1" applyAlignment="1">
      <alignment horizontal="right" vertical="center" wrapText="1"/>
    </xf>
    <xf numFmtId="164" fontId="2" fillId="0" borderId="33" xfId="0" applyNumberFormat="1" applyFont="1" applyBorder="1" applyAlignment="1">
      <alignment horizontal="center" vertical="center"/>
    </xf>
    <xf numFmtId="164" fontId="2" fillId="0" borderId="13" xfId="0" applyNumberFormat="1" applyFont="1" applyBorder="1" applyAlignment="1">
      <alignment horizontal="center" vertical="center"/>
    </xf>
    <xf numFmtId="166" fontId="1" fillId="0" borderId="1" xfId="0" applyNumberFormat="1" applyFont="1" applyBorder="1" applyAlignment="1">
      <alignment horizontal="center" vertical="top" wrapText="1"/>
    </xf>
    <xf numFmtId="0" fontId="1" fillId="0" borderId="0" xfId="0" applyFont="1" applyAlignment="1">
      <alignment vertical="top"/>
    </xf>
    <xf numFmtId="0" fontId="2" fillId="0" borderId="19" xfId="0" applyFont="1" applyBorder="1" applyAlignment="1">
      <alignment horizontal="left" vertical="top" wrapText="1"/>
    </xf>
    <xf numFmtId="164" fontId="2" fillId="0" borderId="12" xfId="0" applyNumberFormat="1" applyFont="1" applyBorder="1" applyAlignment="1">
      <alignment horizontal="center" vertical="center"/>
    </xf>
    <xf numFmtId="4" fontId="2" fillId="0" borderId="3" xfId="0" applyNumberFormat="1" applyFont="1" applyBorder="1" applyAlignment="1">
      <alignment horizontal="center" vertical="center" wrapText="1"/>
    </xf>
    <xf numFmtId="164" fontId="2" fillId="0" borderId="13" xfId="0" applyNumberFormat="1" applyFont="1" applyBorder="1" applyAlignment="1">
      <alignment horizontal="center" vertical="center"/>
    </xf>
    <xf numFmtId="0" fontId="1" fillId="0" borderId="18" xfId="0" applyFont="1" applyBorder="1" applyAlignment="1">
      <alignment horizontal="left" vertical="center" wrapText="1"/>
    </xf>
    <xf numFmtId="0" fontId="1" fillId="0" borderId="12" xfId="0" applyFont="1" applyBorder="1" applyAlignment="1">
      <alignment horizontal="center"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9" xfId="0" applyFont="1" applyBorder="1" applyAlignment="1">
      <alignment vertical="top" wrapText="1"/>
    </xf>
    <xf numFmtId="164" fontId="1" fillId="0" borderId="33" xfId="0" applyNumberFormat="1" applyFont="1" applyBorder="1" applyAlignment="1" applyProtection="1">
      <alignment horizontal="center" vertical="top"/>
      <protection locked="0"/>
    </xf>
    <xf numFmtId="164" fontId="1" fillId="0" borderId="13" xfId="0" applyNumberFormat="1" applyFont="1" applyBorder="1" applyAlignment="1" applyProtection="1">
      <alignment horizontal="center" vertical="top"/>
      <protection locked="0"/>
    </xf>
    <xf numFmtId="16" fontId="1" fillId="0" borderId="5" xfId="0" applyNumberFormat="1" applyFont="1" applyBorder="1" applyAlignment="1">
      <alignment horizontal="center" vertical="center" wrapText="1"/>
    </xf>
    <xf numFmtId="0" fontId="1" fillId="0" borderId="13" xfId="0" applyFont="1" applyBorder="1" applyAlignment="1">
      <alignment horizontal="center" vertical="center" wrapText="1"/>
    </xf>
    <xf numFmtId="16" fontId="1" fillId="0" borderId="6" xfId="0" applyNumberFormat="1" applyFont="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164" fontId="2" fillId="0" borderId="32"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7" fillId="2" borderId="31" xfId="0" applyFont="1" applyFill="1" applyBorder="1" applyAlignment="1">
      <alignment vertical="center"/>
    </xf>
    <xf numFmtId="0" fontId="7" fillId="2" borderId="11" xfId="0" applyFont="1" applyFill="1" applyBorder="1" applyAlignment="1">
      <alignment vertical="center" wrapText="1"/>
    </xf>
    <xf numFmtId="16" fontId="2" fillId="0" borderId="24" xfId="0" applyNumberFormat="1" applyFont="1" applyBorder="1" applyAlignment="1">
      <alignment horizontal="center" vertical="center" wrapText="1"/>
    </xf>
    <xf numFmtId="164" fontId="7" fillId="0" borderId="26" xfId="0" applyNumberFormat="1" applyFont="1" applyBorder="1" applyAlignment="1">
      <alignment horizontal="center" vertical="center" wrapText="1"/>
    </xf>
    <xf numFmtId="164" fontId="7" fillId="0" borderId="25" xfId="0" applyNumberFormat="1" applyFont="1" applyBorder="1" applyAlignment="1">
      <alignment horizontal="center" vertical="center" wrapText="1"/>
    </xf>
    <xf numFmtId="0" fontId="7" fillId="2" borderId="31" xfId="0" applyFont="1" applyFill="1" applyBorder="1" applyAlignment="1">
      <alignmen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2" xfId="0" applyFont="1" applyBorder="1" applyAlignment="1">
      <alignment horizontal="center" vertical="center" wrapText="1"/>
    </xf>
    <xf numFmtId="16" fontId="7" fillId="2" borderId="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164" fontId="1" fillId="0" borderId="30" xfId="0" applyNumberFormat="1" applyFont="1" applyBorder="1" applyAlignment="1">
      <alignment vertical="center"/>
    </xf>
    <xf numFmtId="164" fontId="1" fillId="0" borderId="30" xfId="0" applyNumberFormat="1" applyFont="1" applyBorder="1" applyAlignment="1">
      <alignment horizontal="right" vertical="center"/>
    </xf>
    <xf numFmtId="0" fontId="2" fillId="0" borderId="15" xfId="0" applyFont="1" applyBorder="1" applyAlignment="1">
      <alignment horizontal="center" vertical="center" wrapText="1"/>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0" fontId="7" fillId="0" borderId="19" xfId="0" applyFont="1" applyBorder="1" applyAlignment="1">
      <alignment vertical="center" wrapText="1"/>
    </xf>
    <xf numFmtId="0" fontId="7" fillId="0" borderId="3" xfId="0" applyFont="1" applyBorder="1" applyAlignment="1">
      <alignment horizontal="center" vertical="center" wrapText="1"/>
    </xf>
    <xf numFmtId="164" fontId="7" fillId="0" borderId="20" xfId="0" applyNumberFormat="1" applyFont="1" applyBorder="1" applyAlignment="1">
      <alignment vertical="center"/>
    </xf>
    <xf numFmtId="0" fontId="7" fillId="0" borderId="0" xfId="0" applyFont="1" applyAlignment="1">
      <alignment vertical="center"/>
    </xf>
    <xf numFmtId="164" fontId="1" fillId="0" borderId="29" xfId="1" applyNumberFormat="1" applyFont="1" applyFill="1" applyBorder="1" applyAlignment="1" applyProtection="1">
      <alignment horizontal="center" vertical="center"/>
    </xf>
    <xf numFmtId="10" fontId="2" fillId="0" borderId="15" xfId="1" applyNumberFormat="1" applyFont="1" applyFill="1" applyBorder="1" applyAlignment="1" applyProtection="1">
      <alignment horizontal="center" vertical="center"/>
    </xf>
    <xf numFmtId="10" fontId="1" fillId="3" borderId="15" xfId="1" applyNumberFormat="1" applyFont="1" applyFill="1" applyBorder="1" applyAlignment="1" applyProtection="1">
      <alignment horizontal="center" vertical="top"/>
      <protection locked="0"/>
    </xf>
    <xf numFmtId="10" fontId="1" fillId="3" borderId="3" xfId="1" applyNumberFormat="1" applyFont="1" applyFill="1" applyBorder="1" applyAlignment="1" applyProtection="1">
      <alignment horizontal="center" vertical="center"/>
      <protection locked="0"/>
    </xf>
    <xf numFmtId="164" fontId="1" fillId="3" borderId="33" xfId="0" applyNumberFormat="1" applyFont="1" applyFill="1" applyBorder="1" applyAlignment="1" applyProtection="1">
      <alignment horizontal="center" vertical="center"/>
      <protection locked="0"/>
    </xf>
    <xf numFmtId="164" fontId="1" fillId="3" borderId="13" xfId="0" applyNumberFormat="1" applyFont="1" applyFill="1" applyBorder="1" applyAlignment="1" applyProtection="1">
      <alignment horizontal="center" vertical="center"/>
      <protection locked="0"/>
    </xf>
    <xf numFmtId="165" fontId="1" fillId="3" borderId="33"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10" fontId="1" fillId="3" borderId="3" xfId="0" applyNumberFormat="1" applyFont="1" applyFill="1" applyBorder="1" applyAlignment="1" applyProtection="1">
      <alignment horizontal="center" vertical="center"/>
      <protection locked="0"/>
    </xf>
    <xf numFmtId="16" fontId="2" fillId="0" borderId="5" xfId="0" applyNumberFormat="1" applyFont="1" applyBorder="1" applyAlignment="1">
      <alignment horizontal="center" vertical="top" wrapText="1"/>
    </xf>
    <xf numFmtId="164" fontId="2" fillId="0" borderId="28" xfId="0" applyNumberFormat="1" applyFont="1" applyBorder="1" applyAlignment="1">
      <alignment horizontal="center" vertical="center" wrapText="1"/>
    </xf>
    <xf numFmtId="4" fontId="2" fillId="0" borderId="15" xfId="0" applyNumberFormat="1" applyFont="1" applyBorder="1" applyAlignment="1">
      <alignment horizontal="center" vertical="center" wrapText="1"/>
    </xf>
    <xf numFmtId="164" fontId="2" fillId="0" borderId="22" xfId="0" applyNumberFormat="1" applyFont="1" applyBorder="1" applyAlignment="1">
      <alignment horizontal="center" vertical="center"/>
    </xf>
    <xf numFmtId="16" fontId="1" fillId="0" borderId="6" xfId="0" applyNumberFormat="1" applyFont="1" applyBorder="1" applyAlignment="1">
      <alignment horizontal="right" vertical="center" wrapText="1"/>
    </xf>
    <xf numFmtId="164" fontId="1" fillId="0" borderId="17" xfId="0" applyNumberFormat="1" applyFont="1" applyBorder="1" applyAlignment="1">
      <alignment vertical="center"/>
    </xf>
    <xf numFmtId="164" fontId="2" fillId="0" borderId="26" xfId="0" applyNumberFormat="1" applyFont="1" applyBorder="1" applyAlignment="1">
      <alignment horizontal="center" vertical="center"/>
    </xf>
    <xf numFmtId="164" fontId="1" fillId="3" borderId="3" xfId="0" applyNumberFormat="1" applyFont="1" applyFill="1" applyBorder="1" applyAlignment="1" applyProtection="1">
      <alignment horizontal="center" vertical="center" wrapText="1"/>
      <protection locked="0"/>
    </xf>
    <xf numFmtId="164" fontId="1" fillId="0" borderId="20" xfId="0" applyNumberFormat="1" applyFont="1" applyBorder="1" applyAlignment="1" applyProtection="1">
      <alignment vertical="center"/>
    </xf>
  </cellXfs>
  <cellStyles count="2">
    <cellStyle name="Prozent 2" xfId="1" xr:uid="{00000000-0005-0000-0000-000000000000}"/>
    <cellStyle name="Standard" xfId="0" builtinId="0"/>
  </cellStyles>
  <dxfs count="0"/>
  <tableStyles count="0" defaultTableStyle="TableStyleMedium9" defaultPivotStyle="PivotStyleLight16"/>
  <colors>
    <mruColors>
      <color rgb="FFDDEF31"/>
      <color rgb="FF83E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
  <sheetViews>
    <sheetView tabSelected="1" showRuler="0" zoomScaleNormal="100" workbookViewId="0">
      <selection activeCell="C4" sqref="C4:F4"/>
    </sheetView>
  </sheetViews>
  <sheetFormatPr baseColWidth="10" defaultColWidth="11.42578125" defaultRowHeight="12.75" x14ac:dyDescent="0.2"/>
  <cols>
    <col min="1" max="1" width="5.7109375" style="9" customWidth="1"/>
    <col min="2" max="2" width="61.140625" style="9" customWidth="1"/>
    <col min="3" max="3" width="7.42578125" style="9" customWidth="1"/>
    <col min="4" max="4" width="12.42578125" style="9" customWidth="1"/>
    <col min="5" max="5" width="11.42578125" style="9" customWidth="1"/>
    <col min="6" max="6" width="14.5703125" style="9" customWidth="1"/>
    <col min="7" max="16384" width="11.42578125" style="9"/>
  </cols>
  <sheetData>
    <row r="1" spans="1:6" s="2" customFormat="1" ht="39.75" customHeight="1" x14ac:dyDescent="0.25">
      <c r="A1" s="45" t="s">
        <v>15</v>
      </c>
      <c r="B1" s="45"/>
      <c r="C1" s="45"/>
      <c r="D1" s="45"/>
      <c r="E1" s="44" t="s">
        <v>19</v>
      </c>
      <c r="F1" s="44"/>
    </row>
    <row r="2" spans="1:6" s="3" customFormat="1" ht="8.25" customHeight="1" x14ac:dyDescent="0.2">
      <c r="A2" s="45"/>
      <c r="B2" s="45"/>
      <c r="C2" s="45"/>
      <c r="D2" s="45"/>
      <c r="E2" s="23"/>
      <c r="F2" s="24"/>
    </row>
    <row r="3" spans="1:6" s="3" customFormat="1" ht="16.5" customHeight="1" thickBot="1" x14ac:dyDescent="0.25">
      <c r="A3" s="23"/>
      <c r="B3" s="23"/>
      <c r="C3" s="54" t="s">
        <v>20</v>
      </c>
      <c r="D3" s="54"/>
      <c r="E3" s="54"/>
      <c r="F3" s="54"/>
    </row>
    <row r="4" spans="1:6" s="4" customFormat="1" ht="41.25" customHeight="1" thickBot="1" x14ac:dyDescent="0.25">
      <c r="A4" s="46" t="s">
        <v>21</v>
      </c>
      <c r="B4" s="47"/>
      <c r="C4" s="51"/>
      <c r="D4" s="52"/>
      <c r="E4" s="52"/>
      <c r="F4" s="53"/>
    </row>
    <row r="5" spans="1:6" s="1" customFormat="1" ht="6" customHeight="1" thickBot="1" x14ac:dyDescent="0.25">
      <c r="A5" s="5"/>
      <c r="B5" s="6"/>
      <c r="C5" s="6"/>
      <c r="D5" s="6"/>
      <c r="E5" s="6"/>
      <c r="F5" s="25"/>
    </row>
    <row r="6" spans="1:6" s="1" customFormat="1" ht="13.5" thickBot="1" x14ac:dyDescent="0.25">
      <c r="A6" s="48" t="s">
        <v>3</v>
      </c>
      <c r="B6" s="49"/>
      <c r="C6" s="49"/>
      <c r="D6" s="49"/>
      <c r="E6" s="49"/>
      <c r="F6" s="50"/>
    </row>
    <row r="7" spans="1:6" s="1" customFormat="1" ht="13.5" thickBot="1" x14ac:dyDescent="0.25">
      <c r="A7" s="26"/>
      <c r="B7" s="26"/>
      <c r="C7" s="26"/>
      <c r="D7" s="26"/>
      <c r="E7" s="26"/>
      <c r="F7" s="26"/>
    </row>
    <row r="8" spans="1:6" s="69" customFormat="1" ht="15.75" x14ac:dyDescent="0.2">
      <c r="A8" s="64" t="s">
        <v>9</v>
      </c>
      <c r="B8" s="65" t="s">
        <v>22</v>
      </c>
      <c r="C8" s="66"/>
      <c r="D8" s="66"/>
      <c r="E8" s="67"/>
      <c r="F8" s="68"/>
    </row>
    <row r="9" spans="1:6" s="15" customFormat="1" ht="27" customHeight="1" x14ac:dyDescent="0.2">
      <c r="A9" s="18" t="s">
        <v>8</v>
      </c>
      <c r="B9" s="38" t="s">
        <v>0</v>
      </c>
      <c r="C9" s="39"/>
      <c r="D9" s="27" t="s">
        <v>2</v>
      </c>
      <c r="E9" s="70" t="s">
        <v>23</v>
      </c>
      <c r="F9" s="28" t="s">
        <v>1</v>
      </c>
    </row>
    <row r="10" spans="1:6" s="8" customFormat="1" ht="37.5" customHeight="1" x14ac:dyDescent="0.2">
      <c r="A10" s="71" t="s">
        <v>24</v>
      </c>
      <c r="B10" s="40" t="s">
        <v>112</v>
      </c>
      <c r="C10" s="41"/>
      <c r="D10" s="72">
        <v>169826.6</v>
      </c>
      <c r="E10" s="73"/>
      <c r="F10" s="10"/>
    </row>
    <row r="11" spans="1:6" s="1" customFormat="1" ht="36.75" customHeight="1" x14ac:dyDescent="0.2">
      <c r="A11" s="74" t="s">
        <v>25</v>
      </c>
      <c r="B11" s="34" t="s">
        <v>113</v>
      </c>
      <c r="C11" s="75">
        <v>0.04</v>
      </c>
      <c r="D11" s="76">
        <f>ROUND(C11*D$10,2)</f>
        <v>6793.06</v>
      </c>
      <c r="E11" s="129"/>
      <c r="F11" s="77">
        <f>ROUND(E11*D$10,2)</f>
        <v>0</v>
      </c>
    </row>
    <row r="12" spans="1:6" s="1" customFormat="1" ht="13.5" customHeight="1" x14ac:dyDescent="0.2">
      <c r="A12" s="74" t="s">
        <v>26</v>
      </c>
      <c r="B12" s="34" t="s">
        <v>27</v>
      </c>
      <c r="C12" s="75">
        <v>0.01</v>
      </c>
      <c r="D12" s="76">
        <f t="shared" ref="D12:D20" si="0">ROUND(C12*D$10,2)</f>
        <v>1698.27</v>
      </c>
      <c r="E12" s="129"/>
      <c r="F12" s="77">
        <f t="shared" ref="F12:F20" si="1">ROUND(E12*D$10,2)</f>
        <v>0</v>
      </c>
    </row>
    <row r="13" spans="1:6" s="1" customFormat="1" ht="13.5" customHeight="1" x14ac:dyDescent="0.2">
      <c r="A13" s="74" t="s">
        <v>28</v>
      </c>
      <c r="B13" s="34" t="s">
        <v>29</v>
      </c>
      <c r="C13" s="75">
        <v>0.01</v>
      </c>
      <c r="D13" s="76">
        <f t="shared" si="0"/>
        <v>1698.27</v>
      </c>
      <c r="E13" s="129"/>
      <c r="F13" s="77">
        <f t="shared" si="1"/>
        <v>0</v>
      </c>
    </row>
    <row r="14" spans="1:6" s="1" customFormat="1" ht="13.5" customHeight="1" x14ac:dyDescent="0.2">
      <c r="A14" s="74" t="s">
        <v>30</v>
      </c>
      <c r="B14" s="34" t="s">
        <v>31</v>
      </c>
      <c r="C14" s="75">
        <v>0.01</v>
      </c>
      <c r="D14" s="76">
        <f t="shared" si="0"/>
        <v>1698.27</v>
      </c>
      <c r="E14" s="129"/>
      <c r="F14" s="77">
        <f t="shared" si="1"/>
        <v>0</v>
      </c>
    </row>
    <row r="15" spans="1:6" s="1" customFormat="1" ht="53.25" customHeight="1" x14ac:dyDescent="0.2">
      <c r="A15" s="74" t="s">
        <v>32</v>
      </c>
      <c r="B15" s="34" t="s">
        <v>33</v>
      </c>
      <c r="C15" s="75">
        <v>0.01</v>
      </c>
      <c r="D15" s="76">
        <f t="shared" si="0"/>
        <v>1698.27</v>
      </c>
      <c r="E15" s="129"/>
      <c r="F15" s="77">
        <f t="shared" si="1"/>
        <v>0</v>
      </c>
    </row>
    <row r="16" spans="1:6" s="1" customFormat="1" ht="28.5" customHeight="1" x14ac:dyDescent="0.2">
      <c r="A16" s="74" t="s">
        <v>34</v>
      </c>
      <c r="B16" s="34" t="s">
        <v>35</v>
      </c>
      <c r="C16" s="75">
        <v>0.02</v>
      </c>
      <c r="D16" s="76">
        <f t="shared" si="0"/>
        <v>3396.53</v>
      </c>
      <c r="E16" s="129"/>
      <c r="F16" s="77">
        <f t="shared" si="1"/>
        <v>0</v>
      </c>
    </row>
    <row r="17" spans="1:6" s="1" customFormat="1" ht="13.5" customHeight="1" x14ac:dyDescent="0.2">
      <c r="A17" s="74" t="s">
        <v>36</v>
      </c>
      <c r="B17" s="34" t="s">
        <v>37</v>
      </c>
      <c r="C17" s="75">
        <v>0.01</v>
      </c>
      <c r="D17" s="76">
        <f t="shared" si="0"/>
        <v>1698.27</v>
      </c>
      <c r="E17" s="129"/>
      <c r="F17" s="77">
        <f t="shared" si="1"/>
        <v>0</v>
      </c>
    </row>
    <row r="18" spans="1:6" s="1" customFormat="1" ht="13.5" customHeight="1" x14ac:dyDescent="0.2">
      <c r="A18" s="74" t="s">
        <v>38</v>
      </c>
      <c r="B18" s="34" t="s">
        <v>39</v>
      </c>
      <c r="C18" s="75">
        <v>0.01</v>
      </c>
      <c r="D18" s="76">
        <f t="shared" si="0"/>
        <v>1698.27</v>
      </c>
      <c r="E18" s="129"/>
      <c r="F18" s="77">
        <f t="shared" si="1"/>
        <v>0</v>
      </c>
    </row>
    <row r="19" spans="1:6" s="1" customFormat="1" ht="13.5" customHeight="1" x14ac:dyDescent="0.2">
      <c r="A19" s="74" t="s">
        <v>40</v>
      </c>
      <c r="B19" s="34" t="s">
        <v>41</v>
      </c>
      <c r="C19" s="75">
        <v>0.01</v>
      </c>
      <c r="D19" s="76">
        <f t="shared" si="0"/>
        <v>1698.27</v>
      </c>
      <c r="E19" s="129"/>
      <c r="F19" s="77">
        <f t="shared" si="1"/>
        <v>0</v>
      </c>
    </row>
    <row r="20" spans="1:6" s="1" customFormat="1" ht="27" customHeight="1" x14ac:dyDescent="0.2">
      <c r="A20" s="74" t="s">
        <v>42</v>
      </c>
      <c r="B20" s="34" t="s">
        <v>43</v>
      </c>
      <c r="C20" s="75">
        <v>0.02</v>
      </c>
      <c r="D20" s="76">
        <f t="shared" si="0"/>
        <v>3396.53</v>
      </c>
      <c r="E20" s="129"/>
      <c r="F20" s="77">
        <f t="shared" si="1"/>
        <v>0</v>
      </c>
    </row>
    <row r="21" spans="1:6" s="1" customFormat="1" ht="13.5" customHeight="1" x14ac:dyDescent="0.2">
      <c r="A21" s="78"/>
      <c r="B21" s="61" t="s">
        <v>44</v>
      </c>
      <c r="C21" s="62"/>
      <c r="D21" s="11">
        <f>SUM(D11:D20)</f>
        <v>25474.010000000002</v>
      </c>
      <c r="E21" s="79"/>
      <c r="F21" s="80">
        <f>SUM(F11:F20)</f>
        <v>0</v>
      </c>
    </row>
    <row r="22" spans="1:6" s="1" customFormat="1" ht="13.5" customHeight="1" x14ac:dyDescent="0.2">
      <c r="A22" s="78"/>
      <c r="B22" s="61" t="s">
        <v>45</v>
      </c>
      <c r="C22" s="62"/>
      <c r="D22" s="81"/>
      <c r="E22" s="130"/>
      <c r="F22" s="80">
        <f>ROUND(E22*F21,2)</f>
        <v>0</v>
      </c>
    </row>
    <row r="23" spans="1:6" s="83" customFormat="1" ht="13.5" customHeight="1" x14ac:dyDescent="0.2">
      <c r="A23" s="82"/>
      <c r="B23" s="61" t="s">
        <v>46</v>
      </c>
      <c r="C23" s="62"/>
      <c r="D23" s="11"/>
      <c r="E23" s="79"/>
      <c r="F23" s="80">
        <f>F21+F22</f>
        <v>0</v>
      </c>
    </row>
    <row r="24" spans="1:6" s="83" customFormat="1" ht="13.5" customHeight="1" x14ac:dyDescent="0.2">
      <c r="A24" s="82"/>
      <c r="B24" s="61" t="s">
        <v>47</v>
      </c>
      <c r="C24" s="62"/>
      <c r="D24" s="81"/>
      <c r="E24" s="130"/>
      <c r="F24" s="80">
        <f>ROUND(E24*F23,2)</f>
        <v>0</v>
      </c>
    </row>
    <row r="25" spans="1:6" s="1" customFormat="1" ht="21" customHeight="1" x14ac:dyDescent="0.2">
      <c r="A25" s="84"/>
      <c r="B25" s="42" t="s">
        <v>48</v>
      </c>
      <c r="C25" s="43"/>
      <c r="D25" s="81"/>
      <c r="E25" s="85">
        <f>F23+F24</f>
        <v>0</v>
      </c>
      <c r="F25" s="86"/>
    </row>
    <row r="26" spans="1:6" s="8" customFormat="1" ht="37.5" customHeight="1" x14ac:dyDescent="0.2">
      <c r="A26" s="71" t="s">
        <v>49</v>
      </c>
      <c r="B26" s="40" t="s">
        <v>114</v>
      </c>
      <c r="C26" s="41"/>
      <c r="D26" s="72">
        <v>169826.6</v>
      </c>
      <c r="E26" s="73"/>
      <c r="F26" s="10"/>
    </row>
    <row r="27" spans="1:6" s="88" customFormat="1" ht="36.75" customHeight="1" x14ac:dyDescent="0.2">
      <c r="A27" s="74" t="s">
        <v>25</v>
      </c>
      <c r="B27" s="34" t="s">
        <v>50</v>
      </c>
      <c r="C27" s="87">
        <v>3.0000000000000001E-3</v>
      </c>
      <c r="D27" s="76">
        <f>ROUND(C27*D$26,2)</f>
        <v>509.48</v>
      </c>
      <c r="E27" s="129"/>
      <c r="F27" s="77">
        <f>ROUND(E27*D$26,2)</f>
        <v>0</v>
      </c>
    </row>
    <row r="28" spans="1:6" s="88" customFormat="1" ht="27" customHeight="1" x14ac:dyDescent="0.2">
      <c r="A28" s="74" t="s">
        <v>26</v>
      </c>
      <c r="B28" s="34" t="s">
        <v>51</v>
      </c>
      <c r="C28" s="87">
        <v>5.0000000000000001E-3</v>
      </c>
      <c r="D28" s="76">
        <f t="shared" ref="D28:D29" si="2">ROUND(C28*D$26,2)</f>
        <v>849.13</v>
      </c>
      <c r="E28" s="129"/>
      <c r="F28" s="77">
        <f t="shared" ref="F28:F29" si="3">ROUND(E28*D$26,2)</f>
        <v>0</v>
      </c>
    </row>
    <row r="29" spans="1:6" s="88" customFormat="1" ht="13.5" customHeight="1" x14ac:dyDescent="0.2">
      <c r="A29" s="74" t="s">
        <v>28</v>
      </c>
      <c r="B29" s="34" t="s">
        <v>52</v>
      </c>
      <c r="C29" s="87">
        <v>2E-3</v>
      </c>
      <c r="D29" s="76">
        <f t="shared" si="2"/>
        <v>339.65</v>
      </c>
      <c r="E29" s="129"/>
      <c r="F29" s="77">
        <f t="shared" si="3"/>
        <v>0</v>
      </c>
    </row>
    <row r="30" spans="1:6" s="1" customFormat="1" ht="13.5" customHeight="1" x14ac:dyDescent="0.2">
      <c r="A30" s="78"/>
      <c r="B30" s="61" t="s">
        <v>53</v>
      </c>
      <c r="C30" s="62"/>
      <c r="D30" s="11">
        <f>SUM(D27:D29)</f>
        <v>1698.2600000000002</v>
      </c>
      <c r="E30" s="79"/>
      <c r="F30" s="80">
        <f>SUM(F27:F29)</f>
        <v>0</v>
      </c>
    </row>
    <row r="31" spans="1:6" s="1" customFormat="1" ht="13.5" customHeight="1" x14ac:dyDescent="0.2">
      <c r="A31" s="78"/>
      <c r="B31" s="61" t="s">
        <v>45</v>
      </c>
      <c r="C31" s="62"/>
      <c r="D31" s="11"/>
      <c r="E31" s="130"/>
      <c r="F31" s="80">
        <f>ROUND(E31*F30,2)</f>
        <v>0</v>
      </c>
    </row>
    <row r="32" spans="1:6" s="83" customFormat="1" ht="13.5" customHeight="1" x14ac:dyDescent="0.2">
      <c r="A32" s="82"/>
      <c r="B32" s="61" t="s">
        <v>46</v>
      </c>
      <c r="C32" s="62"/>
      <c r="D32" s="11"/>
      <c r="E32" s="79"/>
      <c r="F32" s="80">
        <f>F30+F31</f>
        <v>0</v>
      </c>
    </row>
    <row r="33" spans="1:6" s="83" customFormat="1" ht="13.5" customHeight="1" x14ac:dyDescent="0.2">
      <c r="A33" s="82"/>
      <c r="B33" s="61" t="s">
        <v>47</v>
      </c>
      <c r="C33" s="62"/>
      <c r="D33" s="81"/>
      <c r="E33" s="130"/>
      <c r="F33" s="80">
        <f>ROUND(E33*F32,2)</f>
        <v>0</v>
      </c>
    </row>
    <row r="34" spans="1:6" s="1" customFormat="1" ht="21" customHeight="1" x14ac:dyDescent="0.2">
      <c r="A34" s="84"/>
      <c r="B34" s="42" t="s">
        <v>54</v>
      </c>
      <c r="C34" s="43"/>
      <c r="D34" s="81"/>
      <c r="E34" s="85">
        <f>F32+F33</f>
        <v>0</v>
      </c>
      <c r="F34" s="86"/>
    </row>
    <row r="35" spans="1:6" s="1" customFormat="1" ht="24.75" customHeight="1" x14ac:dyDescent="0.2">
      <c r="A35" s="71" t="s">
        <v>55</v>
      </c>
      <c r="B35" s="40" t="s">
        <v>56</v>
      </c>
      <c r="C35" s="89"/>
      <c r="D35" s="90" t="s">
        <v>57</v>
      </c>
      <c r="E35" s="91" t="s">
        <v>16</v>
      </c>
      <c r="F35" s="92" t="s">
        <v>58</v>
      </c>
    </row>
    <row r="36" spans="1:6" s="1" customFormat="1" ht="13.5" customHeight="1" x14ac:dyDescent="0.2">
      <c r="A36" s="78"/>
      <c r="B36" s="61" t="s">
        <v>59</v>
      </c>
      <c r="C36" s="93"/>
      <c r="D36" s="94" t="s">
        <v>60</v>
      </c>
      <c r="E36" s="143"/>
      <c r="F36" s="144">
        <f>1*E36</f>
        <v>0</v>
      </c>
    </row>
    <row r="37" spans="1:6" s="1" customFormat="1" ht="13.5" customHeight="1" x14ac:dyDescent="0.2">
      <c r="A37" s="78"/>
      <c r="B37" s="61" t="s">
        <v>61</v>
      </c>
      <c r="C37" s="93"/>
      <c r="D37" s="94" t="s">
        <v>17</v>
      </c>
      <c r="E37" s="143"/>
      <c r="F37" s="144">
        <f>E37*200</f>
        <v>0</v>
      </c>
    </row>
    <row r="38" spans="1:6" s="1" customFormat="1" ht="13.5" customHeight="1" x14ac:dyDescent="0.2">
      <c r="A38" s="78"/>
      <c r="B38" s="61" t="s">
        <v>62</v>
      </c>
      <c r="C38" s="93"/>
      <c r="D38" s="94" t="s">
        <v>60</v>
      </c>
      <c r="E38" s="143"/>
      <c r="F38" s="144">
        <f t="shared" ref="F38:F44" si="4">1*E38</f>
        <v>0</v>
      </c>
    </row>
    <row r="39" spans="1:6" s="1" customFormat="1" ht="13.5" customHeight="1" x14ac:dyDescent="0.2">
      <c r="A39" s="78"/>
      <c r="B39" s="61" t="s">
        <v>63</v>
      </c>
      <c r="C39" s="93"/>
      <c r="D39" s="94" t="s">
        <v>60</v>
      </c>
      <c r="E39" s="143"/>
      <c r="F39" s="144">
        <f t="shared" si="4"/>
        <v>0</v>
      </c>
    </row>
    <row r="40" spans="1:6" s="1" customFormat="1" ht="13.5" customHeight="1" x14ac:dyDescent="0.2">
      <c r="A40" s="78"/>
      <c r="B40" s="61" t="s">
        <v>64</v>
      </c>
      <c r="C40" s="93"/>
      <c r="D40" s="94" t="s">
        <v>60</v>
      </c>
      <c r="E40" s="143"/>
      <c r="F40" s="144">
        <f t="shared" si="4"/>
        <v>0</v>
      </c>
    </row>
    <row r="41" spans="1:6" s="1" customFormat="1" ht="13.5" customHeight="1" x14ac:dyDescent="0.2">
      <c r="A41" s="78"/>
      <c r="B41" s="61" t="s">
        <v>65</v>
      </c>
      <c r="C41" s="93"/>
      <c r="D41" s="94" t="s">
        <v>60</v>
      </c>
      <c r="E41" s="143"/>
      <c r="F41" s="144">
        <f t="shared" si="4"/>
        <v>0</v>
      </c>
    </row>
    <row r="42" spans="1:6" s="1" customFormat="1" ht="13.5" customHeight="1" x14ac:dyDescent="0.2">
      <c r="A42" s="78"/>
      <c r="B42" s="61" t="s">
        <v>66</v>
      </c>
      <c r="C42" s="93"/>
      <c r="D42" s="94" t="s">
        <v>60</v>
      </c>
      <c r="E42" s="143"/>
      <c r="F42" s="144">
        <f t="shared" si="4"/>
        <v>0</v>
      </c>
    </row>
    <row r="43" spans="1:6" s="1" customFormat="1" ht="13.5" customHeight="1" x14ac:dyDescent="0.2">
      <c r="A43" s="78"/>
      <c r="B43" s="61" t="s">
        <v>67</v>
      </c>
      <c r="C43" s="93"/>
      <c r="D43" s="94" t="s">
        <v>60</v>
      </c>
      <c r="E43" s="143"/>
      <c r="F43" s="144">
        <f t="shared" si="4"/>
        <v>0</v>
      </c>
    </row>
    <row r="44" spans="1:6" s="1" customFormat="1" ht="13.5" customHeight="1" x14ac:dyDescent="0.2">
      <c r="A44" s="78"/>
      <c r="B44" s="61" t="s">
        <v>68</v>
      </c>
      <c r="C44" s="93"/>
      <c r="D44" s="94" t="s">
        <v>69</v>
      </c>
      <c r="E44" s="143"/>
      <c r="F44" s="144">
        <f t="shared" si="4"/>
        <v>0</v>
      </c>
    </row>
    <row r="45" spans="1:6" s="1" customFormat="1" ht="21" customHeight="1" thickBot="1" x14ac:dyDescent="0.25">
      <c r="A45" s="140"/>
      <c r="B45" s="35" t="s">
        <v>70</v>
      </c>
      <c r="C45" s="36"/>
      <c r="D45" s="141"/>
      <c r="E45" s="142">
        <f>SUM(F36:F44)</f>
        <v>0</v>
      </c>
      <c r="F45" s="37"/>
    </row>
    <row r="46" spans="1:6" s="1" customFormat="1" ht="25.5" customHeight="1" x14ac:dyDescent="0.2">
      <c r="A46" s="136" t="s">
        <v>71</v>
      </c>
      <c r="B46" s="95" t="s">
        <v>116</v>
      </c>
      <c r="C46" s="96"/>
      <c r="D46" s="137" t="s">
        <v>115</v>
      </c>
      <c r="E46" s="138" t="s">
        <v>16</v>
      </c>
      <c r="F46" s="139" t="s">
        <v>58</v>
      </c>
    </row>
    <row r="47" spans="1:6" s="1" customFormat="1" ht="13.5" customHeight="1" x14ac:dyDescent="0.2">
      <c r="A47" s="78"/>
      <c r="B47" s="61" t="s">
        <v>72</v>
      </c>
      <c r="C47" s="93"/>
      <c r="D47" s="94" t="s">
        <v>60</v>
      </c>
      <c r="E47" s="143"/>
      <c r="F47" s="144">
        <f t="shared" ref="F47" si="5">1*E47</f>
        <v>0</v>
      </c>
    </row>
    <row r="48" spans="1:6" s="1" customFormat="1" ht="21" customHeight="1" x14ac:dyDescent="0.2">
      <c r="A48" s="84"/>
      <c r="B48" s="42" t="s">
        <v>73</v>
      </c>
      <c r="C48" s="43"/>
      <c r="D48" s="11"/>
      <c r="E48" s="85">
        <f>SUM(F47:F47)</f>
        <v>0</v>
      </c>
      <c r="F48" s="86"/>
    </row>
    <row r="49" spans="1:6" s="88" customFormat="1" x14ac:dyDescent="0.2">
      <c r="A49" s="71" t="s">
        <v>74</v>
      </c>
      <c r="B49" s="95" t="s">
        <v>75</v>
      </c>
      <c r="C49" s="96"/>
      <c r="D49" s="97"/>
      <c r="E49" s="98"/>
      <c r="F49" s="99"/>
    </row>
    <row r="50" spans="1:6" s="1" customFormat="1" ht="13.5" customHeight="1" x14ac:dyDescent="0.2">
      <c r="A50" s="100"/>
      <c r="B50" s="61" t="s">
        <v>76</v>
      </c>
      <c r="C50" s="62"/>
      <c r="D50" s="101"/>
      <c r="E50" s="131"/>
      <c r="F50" s="132"/>
    </row>
    <row r="51" spans="1:6" s="1" customFormat="1" ht="13.5" customHeight="1" x14ac:dyDescent="0.2">
      <c r="A51" s="100"/>
      <c r="B51" s="61" t="s">
        <v>77</v>
      </c>
      <c r="C51" s="62"/>
      <c r="D51" s="101"/>
      <c r="E51" s="131"/>
      <c r="F51" s="132"/>
    </row>
    <row r="52" spans="1:6" s="1" customFormat="1" ht="13.5" customHeight="1" x14ac:dyDescent="0.2">
      <c r="A52" s="100"/>
      <c r="B52" s="61" t="s">
        <v>78</v>
      </c>
      <c r="C52" s="62"/>
      <c r="D52" s="101"/>
      <c r="E52" s="131"/>
      <c r="F52" s="132"/>
    </row>
    <row r="53" spans="1:6" s="1" customFormat="1" ht="13.5" customHeight="1" x14ac:dyDescent="0.2">
      <c r="A53" s="100"/>
      <c r="B53" s="61" t="s">
        <v>79</v>
      </c>
      <c r="C53" s="62"/>
      <c r="D53" s="101"/>
      <c r="E53" s="131"/>
      <c r="F53" s="132"/>
    </row>
    <row r="54" spans="1:6" s="1" customFormat="1" ht="21" customHeight="1" thickBot="1" x14ac:dyDescent="0.25">
      <c r="A54" s="102"/>
      <c r="B54" s="103" t="s">
        <v>80</v>
      </c>
      <c r="C54" s="104"/>
      <c r="D54" s="29"/>
      <c r="E54" s="105">
        <f>SUM(E50:F53)</f>
        <v>0</v>
      </c>
      <c r="F54" s="106"/>
    </row>
    <row r="55" spans="1:6" s="69" customFormat="1" ht="15.75" x14ac:dyDescent="0.2">
      <c r="A55" s="64" t="s">
        <v>10</v>
      </c>
      <c r="B55" s="65" t="s">
        <v>81</v>
      </c>
      <c r="C55" s="66"/>
      <c r="D55" s="66"/>
      <c r="E55" s="107"/>
      <c r="F55" s="108"/>
    </row>
    <row r="56" spans="1:6" s="8" customFormat="1" ht="27.75" customHeight="1" x14ac:dyDescent="0.2">
      <c r="A56" s="71" t="s">
        <v>82</v>
      </c>
      <c r="B56" s="40" t="s">
        <v>118</v>
      </c>
      <c r="C56" s="41"/>
      <c r="D56" s="137" t="s">
        <v>115</v>
      </c>
      <c r="E56" s="91" t="s">
        <v>16</v>
      </c>
      <c r="F56" s="92" t="s">
        <v>58</v>
      </c>
    </row>
    <row r="57" spans="1:6" s="1" customFormat="1" ht="13.5" customHeight="1" x14ac:dyDescent="0.2">
      <c r="A57" s="78"/>
      <c r="B57" s="61" t="s">
        <v>83</v>
      </c>
      <c r="C57" s="93"/>
      <c r="D57" s="94" t="s">
        <v>60</v>
      </c>
      <c r="E57" s="143"/>
      <c r="F57" s="144">
        <f t="shared" ref="F57:F64" si="6">1*E57</f>
        <v>0</v>
      </c>
    </row>
    <row r="58" spans="1:6" s="1" customFormat="1" ht="13.5" customHeight="1" x14ac:dyDescent="0.2">
      <c r="A58" s="78"/>
      <c r="B58" s="61" t="s">
        <v>84</v>
      </c>
      <c r="C58" s="93"/>
      <c r="D58" s="94" t="s">
        <v>60</v>
      </c>
      <c r="E58" s="143"/>
      <c r="F58" s="144">
        <f t="shared" si="6"/>
        <v>0</v>
      </c>
    </row>
    <row r="59" spans="1:6" s="1" customFormat="1" ht="13.5" customHeight="1" x14ac:dyDescent="0.2">
      <c r="A59" s="78"/>
      <c r="B59" s="61" t="s">
        <v>85</v>
      </c>
      <c r="C59" s="93"/>
      <c r="D59" s="94" t="s">
        <v>60</v>
      </c>
      <c r="E59" s="143"/>
      <c r="F59" s="144">
        <f t="shared" si="6"/>
        <v>0</v>
      </c>
    </row>
    <row r="60" spans="1:6" s="1" customFormat="1" ht="13.5" customHeight="1" x14ac:dyDescent="0.2">
      <c r="A60" s="78"/>
      <c r="B60" s="61" t="s">
        <v>86</v>
      </c>
      <c r="C60" s="93"/>
      <c r="D60" s="94" t="s">
        <v>60</v>
      </c>
      <c r="E60" s="143"/>
      <c r="F60" s="144">
        <f t="shared" si="6"/>
        <v>0</v>
      </c>
    </row>
    <row r="61" spans="1:6" s="1" customFormat="1" ht="13.5" customHeight="1" x14ac:dyDescent="0.2">
      <c r="A61" s="78"/>
      <c r="B61" s="61" t="s">
        <v>119</v>
      </c>
      <c r="C61" s="93"/>
      <c r="D61" s="94" t="s">
        <v>60</v>
      </c>
      <c r="E61" s="143"/>
      <c r="F61" s="144">
        <f t="shared" si="6"/>
        <v>0</v>
      </c>
    </row>
    <row r="62" spans="1:6" s="1" customFormat="1" ht="13.5" customHeight="1" x14ac:dyDescent="0.2">
      <c r="A62" s="78"/>
      <c r="B62" s="61" t="s">
        <v>87</v>
      </c>
      <c r="C62" s="93"/>
      <c r="D62" s="94" t="s">
        <v>60</v>
      </c>
      <c r="E62" s="143"/>
      <c r="F62" s="144">
        <f t="shared" si="6"/>
        <v>0</v>
      </c>
    </row>
    <row r="63" spans="1:6" s="1" customFormat="1" ht="13.5" customHeight="1" x14ac:dyDescent="0.2">
      <c r="A63" s="78"/>
      <c r="B63" s="61" t="s">
        <v>120</v>
      </c>
      <c r="C63" s="93"/>
      <c r="D63" s="94" t="s">
        <v>18</v>
      </c>
      <c r="E63" s="143"/>
      <c r="F63" s="144">
        <f>60*E63</f>
        <v>0</v>
      </c>
    </row>
    <row r="64" spans="1:6" s="1" customFormat="1" ht="13.5" customHeight="1" x14ac:dyDescent="0.2">
      <c r="A64" s="78"/>
      <c r="B64" s="61" t="s">
        <v>88</v>
      </c>
      <c r="C64" s="93"/>
      <c r="D64" s="94" t="s">
        <v>89</v>
      </c>
      <c r="E64" s="143"/>
      <c r="F64" s="144">
        <f>90*E64</f>
        <v>0</v>
      </c>
    </row>
    <row r="65" spans="1:6" s="1" customFormat="1" ht="21" customHeight="1" thickBot="1" x14ac:dyDescent="0.25">
      <c r="A65" s="109" t="s">
        <v>90</v>
      </c>
      <c r="B65" s="35" t="s">
        <v>91</v>
      </c>
      <c r="C65" s="36"/>
      <c r="D65" s="21"/>
      <c r="E65" s="110">
        <f>SUM(F57:F64)</f>
        <v>0</v>
      </c>
      <c r="F65" s="111"/>
    </row>
    <row r="66" spans="1:6" s="69" customFormat="1" ht="15.75" x14ac:dyDescent="0.2">
      <c r="A66" s="64" t="s">
        <v>11</v>
      </c>
      <c r="B66" s="65" t="s">
        <v>92</v>
      </c>
      <c r="C66" s="66"/>
      <c r="D66" s="66"/>
      <c r="E66" s="112"/>
      <c r="F66" s="108"/>
    </row>
    <row r="67" spans="1:6" s="15" customFormat="1" x14ac:dyDescent="0.2">
      <c r="A67" s="18" t="s">
        <v>117</v>
      </c>
      <c r="B67" s="113" t="s">
        <v>12</v>
      </c>
      <c r="C67" s="114"/>
      <c r="D67" s="114"/>
      <c r="E67" s="115" t="s">
        <v>93</v>
      </c>
      <c r="F67" s="106"/>
    </row>
    <row r="68" spans="1:6" s="1" customFormat="1" ht="13.5" customHeight="1" x14ac:dyDescent="0.2">
      <c r="A68" s="19" t="s">
        <v>94</v>
      </c>
      <c r="B68" s="61" t="s">
        <v>95</v>
      </c>
      <c r="C68" s="62"/>
      <c r="D68" s="62"/>
      <c r="E68" s="133"/>
      <c r="F68" s="63"/>
    </row>
    <row r="69" spans="1:6" s="1" customFormat="1" ht="13.5" customHeight="1" x14ac:dyDescent="0.2">
      <c r="A69" s="19" t="s">
        <v>96</v>
      </c>
      <c r="B69" s="61" t="s">
        <v>97</v>
      </c>
      <c r="C69" s="62"/>
      <c r="D69" s="62"/>
      <c r="E69" s="133"/>
      <c r="F69" s="63"/>
    </row>
    <row r="70" spans="1:6" s="1" customFormat="1" ht="13.5" customHeight="1" thickBot="1" x14ac:dyDescent="0.25">
      <c r="A70" s="22" t="s">
        <v>98</v>
      </c>
      <c r="B70" s="58" t="s">
        <v>99</v>
      </c>
      <c r="C70" s="59"/>
      <c r="D70" s="59"/>
      <c r="E70" s="134"/>
      <c r="F70" s="60"/>
    </row>
    <row r="71" spans="1:6" s="69" customFormat="1" ht="15.75" x14ac:dyDescent="0.2">
      <c r="A71" s="116" t="s">
        <v>13</v>
      </c>
      <c r="B71" s="65" t="s">
        <v>100</v>
      </c>
      <c r="C71" s="66"/>
      <c r="D71" s="66"/>
      <c r="E71" s="112"/>
      <c r="F71" s="108"/>
    </row>
    <row r="72" spans="1:6" s="12" customFormat="1" ht="21" customHeight="1" x14ac:dyDescent="0.2">
      <c r="A72" s="19" t="s">
        <v>101</v>
      </c>
      <c r="B72" s="61" t="s">
        <v>22</v>
      </c>
      <c r="C72" s="62"/>
      <c r="D72" s="62"/>
      <c r="E72" s="117" t="s">
        <v>5</v>
      </c>
      <c r="F72" s="118">
        <f>E54</f>
        <v>0</v>
      </c>
    </row>
    <row r="73" spans="1:6" s="12" customFormat="1" ht="21" customHeight="1" x14ac:dyDescent="0.2">
      <c r="A73" s="19" t="s">
        <v>102</v>
      </c>
      <c r="B73" s="61" t="s">
        <v>81</v>
      </c>
      <c r="C73" s="62"/>
      <c r="D73" s="62"/>
      <c r="E73" s="117" t="s">
        <v>5</v>
      </c>
      <c r="F73" s="119">
        <f>E65</f>
        <v>0</v>
      </c>
    </row>
    <row r="74" spans="1:6" s="12" customFormat="1" ht="21" customHeight="1" x14ac:dyDescent="0.2">
      <c r="A74" s="19" t="s">
        <v>103</v>
      </c>
      <c r="B74" s="42" t="s">
        <v>104</v>
      </c>
      <c r="C74" s="43"/>
      <c r="D74" s="43"/>
      <c r="E74" s="120" t="s">
        <v>5</v>
      </c>
      <c r="F74" s="30">
        <f>SUM(F72:F73)</f>
        <v>0</v>
      </c>
    </row>
    <row r="75" spans="1:6" s="1" customFormat="1" ht="21" customHeight="1" x14ac:dyDescent="0.2">
      <c r="A75" s="16" t="s">
        <v>105</v>
      </c>
      <c r="B75" s="61" t="s">
        <v>106</v>
      </c>
      <c r="C75" s="62"/>
      <c r="D75" s="17"/>
      <c r="E75" s="135"/>
      <c r="F75" s="14">
        <f>ROUND(E75*F74,2)</f>
        <v>0</v>
      </c>
    </row>
    <row r="76" spans="1:6" s="126" customFormat="1" ht="21" customHeight="1" x14ac:dyDescent="0.2">
      <c r="A76" s="19" t="s">
        <v>107</v>
      </c>
      <c r="B76" s="121" t="s">
        <v>7</v>
      </c>
      <c r="C76" s="122"/>
      <c r="D76" s="123"/>
      <c r="E76" s="124" t="s">
        <v>5</v>
      </c>
      <c r="F76" s="125">
        <f>F74+F75</f>
        <v>0</v>
      </c>
    </row>
    <row r="77" spans="1:6" s="1" customFormat="1" ht="21" customHeight="1" x14ac:dyDescent="0.2">
      <c r="A77" s="19" t="s">
        <v>108</v>
      </c>
      <c r="B77" s="20" t="s">
        <v>4</v>
      </c>
      <c r="C77" s="20"/>
      <c r="D77" s="127"/>
      <c r="E77" s="128">
        <v>0.19</v>
      </c>
      <c r="F77" s="13">
        <f>ROUND(E77*F76,2)</f>
        <v>0</v>
      </c>
    </row>
    <row r="78" spans="1:6" s="126" customFormat="1" ht="21" customHeight="1" thickBot="1" x14ac:dyDescent="0.25">
      <c r="A78" s="19" t="s">
        <v>109</v>
      </c>
      <c r="B78" s="121" t="s">
        <v>110</v>
      </c>
      <c r="C78" s="122"/>
      <c r="D78" s="123"/>
      <c r="E78" s="124" t="s">
        <v>6</v>
      </c>
      <c r="F78" s="125">
        <f>F76+F77</f>
        <v>0</v>
      </c>
    </row>
    <row r="79" spans="1:6" s="7" customFormat="1" ht="15" customHeight="1" x14ac:dyDescent="0.2">
      <c r="A79" s="116" t="s">
        <v>111</v>
      </c>
      <c r="B79" s="65" t="s">
        <v>14</v>
      </c>
      <c r="C79" s="32"/>
      <c r="D79" s="32"/>
      <c r="E79" s="32"/>
      <c r="F79" s="33"/>
    </row>
    <row r="80" spans="1:6" ht="191.25" customHeight="1" thickBot="1" x14ac:dyDescent="0.25">
      <c r="A80" s="55"/>
      <c r="B80" s="56"/>
      <c r="C80" s="56"/>
      <c r="D80" s="56"/>
      <c r="E80" s="56"/>
      <c r="F80" s="57"/>
    </row>
  </sheetData>
  <sheetProtection algorithmName="SHA-512" hashValue="h/6fImQw4fowZpv9h8PXXlPwk85WaebgzKWC8X1xylx7C2lMe1HOlzOLaADNwYJBq1IeKMwwoY1POYyzbMdpyQ==" saltValue="Bkjt9694BkrfnFb0byGFnA==" spinCount="100000" sheet="1" selectLockedCells="1"/>
  <mergeCells count="77">
    <mergeCell ref="B78:C78"/>
    <mergeCell ref="B72:D72"/>
    <mergeCell ref="B73:D73"/>
    <mergeCell ref="B74:D74"/>
    <mergeCell ref="B75:C75"/>
    <mergeCell ref="B76:C76"/>
    <mergeCell ref="B69:D69"/>
    <mergeCell ref="E69:F69"/>
    <mergeCell ref="B70:D70"/>
    <mergeCell ref="E70:F70"/>
    <mergeCell ref="B67:D67"/>
    <mergeCell ref="E67:F67"/>
    <mergeCell ref="B68:D68"/>
    <mergeCell ref="E68:F68"/>
    <mergeCell ref="B61:C61"/>
    <mergeCell ref="B62:C62"/>
    <mergeCell ref="B63:C63"/>
    <mergeCell ref="B64:C64"/>
    <mergeCell ref="B65:C65"/>
    <mergeCell ref="B56:C56"/>
    <mergeCell ref="B57:C57"/>
    <mergeCell ref="B58:C58"/>
    <mergeCell ref="B59:C59"/>
    <mergeCell ref="B60:C60"/>
    <mergeCell ref="B53:C53"/>
    <mergeCell ref="E53:F53"/>
    <mergeCell ref="B54:C54"/>
    <mergeCell ref="E54:F54"/>
    <mergeCell ref="B49:C49"/>
    <mergeCell ref="E49:F49"/>
    <mergeCell ref="A50:A54"/>
    <mergeCell ref="B50:C50"/>
    <mergeCell ref="E50:F50"/>
    <mergeCell ref="B51:C51"/>
    <mergeCell ref="E51:F51"/>
    <mergeCell ref="B52:C52"/>
    <mergeCell ref="E52:F52"/>
    <mergeCell ref="B47:C47"/>
    <mergeCell ref="B48:C48"/>
    <mergeCell ref="E48:F48"/>
    <mergeCell ref="B45:C45"/>
    <mergeCell ref="E45:F45"/>
    <mergeCell ref="B46:C46"/>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E25:F25"/>
    <mergeCell ref="B26:C26"/>
    <mergeCell ref="E8:F8"/>
    <mergeCell ref="E34:F34"/>
    <mergeCell ref="E65:F65"/>
    <mergeCell ref="A80:F80"/>
    <mergeCell ref="E1:F1"/>
    <mergeCell ref="A1:D2"/>
    <mergeCell ref="A4:B4"/>
    <mergeCell ref="A6:F6"/>
    <mergeCell ref="C4:F4"/>
    <mergeCell ref="C3:F3"/>
    <mergeCell ref="B9:C9"/>
    <mergeCell ref="B10:C10"/>
    <mergeCell ref="B21:C21"/>
    <mergeCell ref="B22:C22"/>
    <mergeCell ref="B23:C23"/>
    <mergeCell ref="B24:C24"/>
  </mergeCells>
  <phoneticPr fontId="0" type="noConversion"/>
  <printOptions horizontalCentered="1"/>
  <pageMargins left="0.15748031496062992" right="0.15748031496062992" top="0.19685039370078741" bottom="0.47244094488188981" header="3.937007874015748E-2" footer="0.15748031496062992"/>
  <pageSetup paperSize="9" scale="90" fitToHeight="0" orientation="portrait" copies="4" r:id="rId1"/>
  <headerFooter alignWithMargins="0">
    <oddFooter>&amp;L&amp;8&lt;&amp;F&gt;&amp;C&amp;8Funke Management + Bauberatung
Prager Str. 60,  04317 Leipzig&amp;R Seite &amp;P von &amp;N</oddFoot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A319-5BDA-45ED-B13A-C5C75699033D}">
  <dimension ref="A2:B4"/>
  <sheetViews>
    <sheetView workbookViewId="0">
      <selection activeCell="A5" sqref="A5"/>
    </sheetView>
  </sheetViews>
  <sheetFormatPr baseColWidth="10" defaultColWidth="11.42578125" defaultRowHeight="12.75" x14ac:dyDescent="0.2"/>
  <cols>
    <col min="1" max="2" width="13.28515625" style="31" bestFit="1" customWidth="1"/>
    <col min="3" max="16384" width="11.42578125" style="31"/>
  </cols>
  <sheetData>
    <row r="2" spans="1:2" x14ac:dyDescent="0.2">
      <c r="A2" s="31">
        <v>3218016.25</v>
      </c>
      <c r="B2" s="31">
        <v>1706775</v>
      </c>
    </row>
    <row r="3" spans="1:2" x14ac:dyDescent="0.2">
      <c r="A3" s="31">
        <f>A2/1.19</f>
        <v>2704215.3361344538</v>
      </c>
      <c r="B3" s="31">
        <f>B2/1.19</f>
        <v>1434264.705882353</v>
      </c>
    </row>
    <row r="4" spans="1:2" x14ac:dyDescent="0.2">
      <c r="A4" s="31">
        <f>0.19*A3</f>
        <v>513800.91386554623</v>
      </c>
      <c r="B4" s="31">
        <f>0.19*B3</f>
        <v>272510.29411764705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Honorardatenblatt</vt:lpstr>
      <vt:lpstr>Tabelle1</vt:lpstr>
      <vt:lpstr>Honorardatenblatt!Drucktitel</vt:lpstr>
    </vt:vector>
  </TitlesOfParts>
  <Company>FMB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huelsut</dc:creator>
  <cp:lastModifiedBy>Steffen Funke</cp:lastModifiedBy>
  <cp:lastPrinted>2024-05-27T09:51:43Z</cp:lastPrinted>
  <dcterms:created xsi:type="dcterms:W3CDTF">2011-08-17T11:10:42Z</dcterms:created>
  <dcterms:modified xsi:type="dcterms:W3CDTF">2024-05-27T09:58:43Z</dcterms:modified>
</cp:coreProperties>
</file>